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"/>
    </mc:Choice>
  </mc:AlternateContent>
  <bookViews>
    <workbookView xWindow="0" yWindow="0" windowWidth="25125" windowHeight="12435" activeTab="1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Q79" i="2" l="1"/>
  <c r="BQ73" i="2"/>
  <c r="BC81" i="2" l="1"/>
  <c r="BX58" i="4"/>
  <c r="BX92" i="4" l="1"/>
  <c r="BX91" i="4"/>
  <c r="BX90" i="4"/>
  <c r="BX89" i="4"/>
  <c r="BX88" i="4"/>
  <c r="BX87" i="4"/>
  <c r="BX86" i="4"/>
  <c r="BX85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I50" i="4"/>
  <c r="H50" i="4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O100" i="2"/>
  <c r="PH100" i="2"/>
  <c r="PA100" i="2"/>
  <c r="OT100" i="2"/>
  <c r="OM100" i="2"/>
  <c r="OF100" i="2"/>
  <c r="NY100" i="2"/>
  <c r="NR100" i="2"/>
  <c r="NK100" i="2"/>
  <c r="ND100" i="2"/>
  <c r="MW100" i="2"/>
  <c r="MP100" i="2"/>
  <c r="MI100" i="2"/>
  <c r="MB100" i="2"/>
  <c r="LU100" i="2"/>
  <c r="LN100" i="2"/>
  <c r="LG100" i="2"/>
  <c r="KZ100" i="2"/>
  <c r="KS100" i="2"/>
  <c r="KL100" i="2"/>
  <c r="KE100" i="2"/>
  <c r="JX100" i="2"/>
  <c r="JQ100" i="2"/>
  <c r="JJ100" i="2"/>
  <c r="JC100" i="2"/>
  <c r="IV100" i="2"/>
  <c r="IO100" i="2"/>
  <c r="IH100" i="2"/>
  <c r="IA100" i="2"/>
  <c r="HT100" i="2"/>
  <c r="HM100" i="2"/>
  <c r="HF100" i="2"/>
  <c r="GY100" i="2"/>
  <c r="GR100" i="2"/>
  <c r="GK100" i="2"/>
  <c r="GD100" i="2"/>
  <c r="FW100" i="2"/>
  <c r="FP100" i="2"/>
  <c r="FI100" i="2"/>
  <c r="FB100" i="2"/>
  <c r="EU100" i="2"/>
  <c r="EN100" i="2"/>
  <c r="EG100" i="2"/>
  <c r="DZ100" i="2"/>
  <c r="DS100" i="2"/>
  <c r="DL100" i="2"/>
  <c r="DE100" i="2"/>
  <c r="CX100" i="2"/>
  <c r="CQ100" i="2"/>
  <c r="BV100" i="2"/>
  <c r="BH100" i="2"/>
  <c r="QC106" i="2"/>
  <c r="PV106" i="2"/>
  <c r="PO106" i="2"/>
  <c r="PH106" i="2"/>
  <c r="PA106" i="2"/>
  <c r="OT106" i="2"/>
  <c r="OM106" i="2"/>
  <c r="OF106" i="2"/>
  <c r="NY106" i="2"/>
  <c r="NR106" i="2"/>
  <c r="NK106" i="2"/>
  <c r="ND106" i="2"/>
  <c r="MW106" i="2"/>
  <c r="MP106" i="2"/>
  <c r="MI106" i="2"/>
  <c r="MB106" i="2"/>
  <c r="LU106" i="2"/>
  <c r="LN106" i="2"/>
  <c r="LG106" i="2"/>
  <c r="KZ106" i="2"/>
  <c r="KS106" i="2"/>
  <c r="KL106" i="2"/>
  <c r="KE106" i="2"/>
  <c r="JX106" i="2"/>
  <c r="JQ106" i="2"/>
  <c r="JJ106" i="2"/>
  <c r="JC106" i="2"/>
  <c r="IV106" i="2"/>
  <c r="IO106" i="2"/>
  <c r="IH106" i="2"/>
  <c r="IA106" i="2"/>
  <c r="HT106" i="2"/>
  <c r="HM106" i="2"/>
  <c r="HF106" i="2"/>
  <c r="GY106" i="2"/>
  <c r="GR106" i="2"/>
  <c r="GK106" i="2"/>
  <c r="GD106" i="2"/>
  <c r="FW106" i="2"/>
  <c r="FP106" i="2"/>
  <c r="FI106" i="2"/>
  <c r="FB106" i="2"/>
  <c r="EU106" i="2"/>
  <c r="EN106" i="2"/>
  <c r="EG106" i="2"/>
  <c r="DZ106" i="2"/>
  <c r="DS106" i="2"/>
  <c r="DL106" i="2"/>
  <c r="DE106" i="2"/>
  <c r="CX106" i="2"/>
  <c r="CQ106" i="2"/>
  <c r="BV106" i="2"/>
  <c r="BH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O95" i="2"/>
  <c r="PH95" i="2"/>
  <c r="PA95" i="2"/>
  <c r="OT95" i="2"/>
  <c r="OM95" i="2"/>
  <c r="OF95" i="2"/>
  <c r="NY95" i="2"/>
  <c r="NR95" i="2"/>
  <c r="NK95" i="2"/>
  <c r="ND95" i="2"/>
  <c r="MW95" i="2"/>
  <c r="MP95" i="2"/>
  <c r="MI95" i="2"/>
  <c r="MB95" i="2"/>
  <c r="LU95" i="2"/>
  <c r="LN95" i="2"/>
  <c r="LG95" i="2"/>
  <c r="KZ95" i="2"/>
  <c r="KS95" i="2"/>
  <c r="KL95" i="2"/>
  <c r="KE95" i="2"/>
  <c r="JX95" i="2"/>
  <c r="JQ95" i="2"/>
  <c r="JJ95" i="2"/>
  <c r="JC95" i="2"/>
  <c r="IV95" i="2"/>
  <c r="IO95" i="2"/>
  <c r="IH95" i="2"/>
  <c r="IA95" i="2"/>
  <c r="HT95" i="2"/>
  <c r="HM95" i="2"/>
  <c r="HF95" i="2"/>
  <c r="GY95" i="2"/>
  <c r="GR95" i="2"/>
  <c r="GK95" i="2"/>
  <c r="GD95" i="2"/>
  <c r="FW95" i="2"/>
  <c r="FP95" i="2"/>
  <c r="FI95" i="2"/>
  <c r="FB95" i="2"/>
  <c r="EU95" i="2"/>
  <c r="EN95" i="2"/>
  <c r="EG95" i="2"/>
  <c r="DZ95" i="2"/>
  <c r="DS95" i="2"/>
  <c r="DL95" i="2"/>
  <c r="DE95" i="2"/>
  <c r="CX95" i="2"/>
  <c r="CQ95" i="2"/>
  <c r="BV95" i="2"/>
  <c r="BH95" i="2"/>
  <c r="DN95" i="2"/>
  <c r="QC93" i="2"/>
  <c r="PV93" i="2"/>
  <c r="PO93" i="2"/>
  <c r="PH93" i="2"/>
  <c r="PA93" i="2"/>
  <c r="OT93" i="2"/>
  <c r="OM93" i="2"/>
  <c r="OF93" i="2"/>
  <c r="NY93" i="2"/>
  <c r="NR93" i="2"/>
  <c r="NK93" i="2"/>
  <c r="ND93" i="2"/>
  <c r="MW93" i="2"/>
  <c r="MP93" i="2"/>
  <c r="MI93" i="2"/>
  <c r="MB93" i="2"/>
  <c r="LU93" i="2"/>
  <c r="LN93" i="2"/>
  <c r="LG93" i="2"/>
  <c r="KZ93" i="2"/>
  <c r="KS93" i="2"/>
  <c r="KL93" i="2"/>
  <c r="KE93" i="2"/>
  <c r="JX93" i="2"/>
  <c r="JQ93" i="2"/>
  <c r="JJ93" i="2"/>
  <c r="JC93" i="2"/>
  <c r="IV93" i="2"/>
  <c r="IO93" i="2"/>
  <c r="IH93" i="2"/>
  <c r="IA93" i="2"/>
  <c r="HT93" i="2"/>
  <c r="HM93" i="2"/>
  <c r="HF93" i="2"/>
  <c r="GY93" i="2"/>
  <c r="GR93" i="2"/>
  <c r="GK93" i="2"/>
  <c r="GD93" i="2"/>
  <c r="FW93" i="2"/>
  <c r="FP93" i="2"/>
  <c r="FI93" i="2"/>
  <c r="FB93" i="2"/>
  <c r="EU93" i="2"/>
  <c r="EN93" i="2"/>
  <c r="EG93" i="2"/>
  <c r="DZ93" i="2"/>
  <c r="DS93" i="2"/>
  <c r="DL93" i="2"/>
  <c r="DE93" i="2"/>
  <c r="CX93" i="2"/>
  <c r="CQ93" i="2"/>
  <c r="BV93" i="2"/>
  <c r="BH93" i="2"/>
  <c r="G99" i="2"/>
  <c r="E99" i="2" s="1"/>
  <c r="G98" i="2"/>
  <c r="E98" i="2" s="1"/>
  <c r="G97" i="2"/>
  <c r="E97" i="2" s="1"/>
  <c r="G96" i="2"/>
  <c r="E96" i="2" s="1"/>
  <c r="I16" i="2"/>
  <c r="I17" i="2"/>
  <c r="I18" i="2"/>
  <c r="I69" i="2"/>
  <c r="CD91" i="4" l="1"/>
  <c r="CX91" i="4"/>
  <c r="DR91" i="4"/>
  <c r="CC92" i="4"/>
  <c r="CW92" i="4"/>
  <c r="DC92" i="4"/>
  <c r="DK92" i="4"/>
  <c r="DP92" i="4"/>
  <c r="DU92" i="4"/>
  <c r="EA92" i="4"/>
  <c r="EF92" i="4"/>
  <c r="CT91" i="4"/>
  <c r="DN91" i="4"/>
  <c r="EH91" i="4"/>
  <c r="CS92" i="4"/>
  <c r="DB92" i="4"/>
  <c r="DI92" i="4"/>
  <c r="DO92" i="4"/>
  <c r="DT92" i="4"/>
  <c r="DY92" i="4"/>
  <c r="EE92" i="4"/>
  <c r="EJ92" i="4"/>
  <c r="CL91" i="4"/>
  <c r="DJ91" i="4"/>
  <c r="ED91" i="4"/>
  <c r="CK92" i="4"/>
  <c r="DA92" i="4"/>
  <c r="DG92" i="4"/>
  <c r="DM92" i="4"/>
  <c r="DS92" i="4"/>
  <c r="DX92" i="4"/>
  <c r="EC92" i="4"/>
  <c r="EI92" i="4"/>
  <c r="CH91" i="4"/>
  <c r="DB91" i="4"/>
  <c r="DZ91" i="4"/>
  <c r="CG92" i="4"/>
  <c r="CX92" i="4"/>
  <c r="DF92" i="4"/>
  <c r="DL92" i="4"/>
  <c r="DQ92" i="4"/>
  <c r="DW92" i="4"/>
  <c r="EB92" i="4"/>
  <c r="EG92" i="4"/>
  <c r="BY3" i="4"/>
  <c r="EG3" i="4"/>
  <c r="EC3" i="4"/>
  <c r="DY3" i="4"/>
  <c r="DU3" i="4"/>
  <c r="DQ3" i="4"/>
  <c r="DM3" i="4"/>
  <c r="DI3" i="4"/>
  <c r="DE3" i="4"/>
  <c r="EJ3" i="4"/>
  <c r="EF3" i="4"/>
  <c r="EB3" i="4"/>
  <c r="DX3" i="4"/>
  <c r="DT3" i="4"/>
  <c r="DP3" i="4"/>
  <c r="DL3" i="4"/>
  <c r="DH3" i="4"/>
  <c r="EH3" i="4"/>
  <c r="DZ3" i="4"/>
  <c r="DR3" i="4"/>
  <c r="DJ3" i="4"/>
  <c r="DC3" i="4"/>
  <c r="CY3" i="4"/>
  <c r="CU3" i="4"/>
  <c r="CQ3" i="4"/>
  <c r="CM3" i="4"/>
  <c r="CI3" i="4"/>
  <c r="CE3" i="4"/>
  <c r="CA3" i="4"/>
  <c r="EI3" i="4"/>
  <c r="EA3" i="4"/>
  <c r="DS3" i="4"/>
  <c r="DK3" i="4"/>
  <c r="DD3" i="4"/>
  <c r="CZ3" i="4"/>
  <c r="CV3" i="4"/>
  <c r="CR3" i="4"/>
  <c r="CN3" i="4"/>
  <c r="CJ3" i="4"/>
  <c r="CF3" i="4"/>
  <c r="CB3" i="4"/>
  <c r="ED3" i="4"/>
  <c r="DV3" i="4"/>
  <c r="DN3" i="4"/>
  <c r="DF3" i="4"/>
  <c r="DA3" i="4"/>
  <c r="CW3" i="4"/>
  <c r="CS3" i="4"/>
  <c r="CO3" i="4"/>
  <c r="CK3" i="4"/>
  <c r="CG3" i="4"/>
  <c r="CC3" i="4"/>
  <c r="EE3" i="4"/>
  <c r="DW3" i="4"/>
  <c r="DO3" i="4"/>
  <c r="DG3" i="4"/>
  <c r="DB3" i="4"/>
  <c r="CX3" i="4"/>
  <c r="CT3" i="4"/>
  <c r="CP3" i="4"/>
  <c r="CL3" i="4"/>
  <c r="CH3" i="4"/>
  <c r="CD3" i="4"/>
  <c r="BZ3" i="4"/>
  <c r="DX90" i="4"/>
  <c r="DR89" i="4"/>
  <c r="BZ89" i="4"/>
  <c r="DG85" i="4"/>
  <c r="DZ92" i="4"/>
  <c r="DJ92" i="4"/>
  <c r="BY92" i="4"/>
  <c r="BZ91" i="4"/>
  <c r="DF89" i="4"/>
  <c r="DX88" i="4"/>
  <c r="DG87" i="4"/>
  <c r="CP85" i="4"/>
  <c r="CS88" i="4"/>
  <c r="DM89" i="4"/>
  <c r="EG88" i="4"/>
  <c r="EE87" i="4"/>
  <c r="CY85" i="4"/>
  <c r="DK89" i="4"/>
  <c r="EF88" i="4"/>
  <c r="CQ87" i="4"/>
  <c r="CH85" i="4"/>
  <c r="DL90" i="4"/>
  <c r="CK86" i="4"/>
  <c r="DA86" i="4"/>
  <c r="DQ86" i="4"/>
  <c r="EG86" i="4"/>
  <c r="CN86" i="4"/>
  <c r="DD86" i="4"/>
  <c r="DT86" i="4"/>
  <c r="EJ86" i="4"/>
  <c r="DB86" i="4"/>
  <c r="EH86" i="4"/>
  <c r="CX86" i="4"/>
  <c r="ED86" i="4"/>
  <c r="DO86" i="4"/>
  <c r="CU86" i="4"/>
  <c r="EA86" i="4"/>
  <c r="EE86" i="4"/>
  <c r="CK90" i="4"/>
  <c r="DA90" i="4"/>
  <c r="DQ90" i="4"/>
  <c r="EG90" i="4"/>
  <c r="CH90" i="4"/>
  <c r="CX90" i="4"/>
  <c r="DN90" i="4"/>
  <c r="ED90" i="4"/>
  <c r="CI90" i="4"/>
  <c r="DC90" i="4"/>
  <c r="EA90" i="4"/>
  <c r="CJ90" i="4"/>
  <c r="CY90" i="4"/>
  <c r="CZ90" i="4"/>
  <c r="CX87" i="4"/>
  <c r="CI88" i="4"/>
  <c r="CY88" i="4"/>
  <c r="DO88" i="4"/>
  <c r="EE88" i="4"/>
  <c r="CH88" i="4"/>
  <c r="CX88" i="4"/>
  <c r="DN88" i="4"/>
  <c r="ED88" i="4"/>
  <c r="DO89" i="4"/>
  <c r="CT89" i="4"/>
  <c r="EC88" i="4"/>
  <c r="CW88" i="4"/>
  <c r="EA87" i="4"/>
  <c r="CU87" i="4"/>
  <c r="DS85" i="4"/>
  <c r="CM85" i="4"/>
  <c r="BY87" i="4"/>
  <c r="CO87" i="4"/>
  <c r="DE87" i="4"/>
  <c r="DU87" i="4"/>
  <c r="CB87" i="4"/>
  <c r="CR87" i="4"/>
  <c r="DH87" i="4"/>
  <c r="DX87" i="4"/>
  <c r="ED87" i="4"/>
  <c r="CP87" i="4"/>
  <c r="CK85" i="4"/>
  <c r="DA85" i="4"/>
  <c r="DQ85" i="4"/>
  <c r="EG85" i="4"/>
  <c r="CN85" i="4"/>
  <c r="DD85" i="4"/>
  <c r="DT85" i="4"/>
  <c r="EJ85" i="4"/>
  <c r="CN89" i="4"/>
  <c r="DD89" i="4"/>
  <c r="DT89" i="4"/>
  <c r="EJ89" i="4"/>
  <c r="DS89" i="4"/>
  <c r="CX89" i="4"/>
  <c r="CB89" i="4"/>
  <c r="DL88" i="4"/>
  <c r="CF88" i="4"/>
  <c r="DJ87" i="4"/>
  <c r="CD87" i="4"/>
  <c r="DJ85" i="4"/>
  <c r="CD85" i="4"/>
  <c r="DH92" i="4"/>
  <c r="CR92" i="4"/>
  <c r="CB92" i="4"/>
  <c r="CI92" i="4"/>
  <c r="CP92" i="4"/>
  <c r="EG91" i="4"/>
  <c r="DQ91" i="4"/>
  <c r="DA91" i="4"/>
  <c r="CK91" i="4"/>
  <c r="EJ91" i="4"/>
  <c r="DT91" i="4"/>
  <c r="DD91" i="4"/>
  <c r="CN91" i="4"/>
  <c r="EI91" i="4"/>
  <c r="DS91" i="4"/>
  <c r="DC91" i="4"/>
  <c r="CM91" i="4"/>
  <c r="CQ91" i="4"/>
  <c r="DG89" i="4"/>
  <c r="CC89" i="4"/>
  <c r="EC89" i="4"/>
  <c r="CL89" i="4"/>
  <c r="ED92" i="4"/>
  <c r="DN92" i="4"/>
  <c r="CO92" i="4"/>
  <c r="CP91" i="4"/>
  <c r="CA85" i="4"/>
  <c r="DQ89" i="4"/>
  <c r="BY89" i="4"/>
  <c r="BZ88" i="4"/>
  <c r="DF85" i="4"/>
  <c r="DI88" i="4"/>
  <c r="DW89" i="4"/>
  <c r="CF89" i="4"/>
  <c r="CK88" i="4"/>
  <c r="DO85" i="4"/>
  <c r="DV89" i="4"/>
  <c r="CD89" i="4"/>
  <c r="DW87" i="4"/>
  <c r="CX85" i="4"/>
  <c r="EB90" i="4"/>
  <c r="CG86" i="4"/>
  <c r="CW86" i="4"/>
  <c r="DM86" i="4"/>
  <c r="EC86" i="4"/>
  <c r="CJ86" i="4"/>
  <c r="CZ86" i="4"/>
  <c r="DP86" i="4"/>
  <c r="EF86" i="4"/>
  <c r="CT86" i="4"/>
  <c r="DZ86" i="4"/>
  <c r="CP86" i="4"/>
  <c r="DV86" i="4"/>
  <c r="CY86" i="4"/>
  <c r="CM86" i="4"/>
  <c r="DS86" i="4"/>
  <c r="DG86" i="4"/>
  <c r="CF90" i="4"/>
  <c r="CW90" i="4"/>
  <c r="DM90" i="4"/>
  <c r="EC90" i="4"/>
  <c r="CC90" i="4"/>
  <c r="CT90" i="4"/>
  <c r="DJ90" i="4"/>
  <c r="DZ90" i="4"/>
  <c r="CD90" i="4"/>
  <c r="CU90" i="4"/>
  <c r="DS90" i="4"/>
  <c r="CE90" i="4"/>
  <c r="DD90" i="4"/>
  <c r="CR90" i="4"/>
  <c r="DT90" i="4"/>
  <c r="CC88" i="4"/>
  <c r="CU88" i="4"/>
  <c r="DK88" i="4"/>
  <c r="EA88" i="4"/>
  <c r="CB88" i="4"/>
  <c r="CT88" i="4"/>
  <c r="DJ88" i="4"/>
  <c r="DZ88" i="4"/>
  <c r="DU89" i="4"/>
  <c r="CY89" i="4"/>
  <c r="EJ88" i="4"/>
  <c r="DE88" i="4"/>
  <c r="EI87" i="4"/>
  <c r="DC87" i="4"/>
  <c r="EA85" i="4"/>
  <c r="CU85" i="4"/>
  <c r="CE88" i="4"/>
  <c r="CK87" i="4"/>
  <c r="DA87" i="4"/>
  <c r="DQ87" i="4"/>
  <c r="EG87" i="4"/>
  <c r="CN87" i="4"/>
  <c r="DD87" i="4"/>
  <c r="DT87" i="4"/>
  <c r="EJ87" i="4"/>
  <c r="DF87" i="4"/>
  <c r="CG85" i="4"/>
  <c r="CW85" i="4"/>
  <c r="DM85" i="4"/>
  <c r="EC85" i="4"/>
  <c r="CJ85" i="4"/>
  <c r="CZ85" i="4"/>
  <c r="DP85" i="4"/>
  <c r="EF85" i="4"/>
  <c r="CJ89" i="4"/>
  <c r="CZ89" i="4"/>
  <c r="DP89" i="4"/>
  <c r="EF89" i="4"/>
  <c r="DY89" i="4"/>
  <c r="DC89" i="4"/>
  <c r="CH89" i="4"/>
  <c r="DT88" i="4"/>
  <c r="CN88" i="4"/>
  <c r="DR87" i="4"/>
  <c r="CL87" i="4"/>
  <c r="DR85" i="4"/>
  <c r="CL85" i="4"/>
  <c r="CG89" i="4"/>
  <c r="CV92" i="4"/>
  <c r="CF92" i="4"/>
  <c r="CM92" i="4"/>
  <c r="CT92" i="4"/>
  <c r="CD92" i="4"/>
  <c r="DU91" i="4"/>
  <c r="DE91" i="4"/>
  <c r="CO91" i="4"/>
  <c r="BY91" i="4"/>
  <c r="DX91" i="4"/>
  <c r="DH91" i="4"/>
  <c r="CR91" i="4"/>
  <c r="CB91" i="4"/>
  <c r="DW91" i="4"/>
  <c r="DG91" i="4"/>
  <c r="DW85" i="4"/>
  <c r="CE85" i="4"/>
  <c r="CJ88" i="4"/>
  <c r="CE87" i="4"/>
  <c r="EH92" i="4"/>
  <c r="DR92" i="4"/>
  <c r="CY92" i="4"/>
  <c r="DF91" i="4"/>
  <c r="CI87" i="4"/>
  <c r="EA89" i="4"/>
  <c r="CK89" i="4"/>
  <c r="CR88" i="4"/>
  <c r="DV85" i="4"/>
  <c r="DY88" i="4"/>
  <c r="EH89" i="4"/>
  <c r="CQ89" i="4"/>
  <c r="DA88" i="4"/>
  <c r="EE85" i="4"/>
  <c r="EG89" i="4"/>
  <c r="CP89" i="4"/>
  <c r="CZ88" i="4"/>
  <c r="DN85" i="4"/>
  <c r="DP90" i="4"/>
  <c r="CC86" i="4"/>
  <c r="CS86" i="4"/>
  <c r="DI86" i="4"/>
  <c r="DY86" i="4"/>
  <c r="CF86" i="4"/>
  <c r="CV86" i="4"/>
  <c r="DL86" i="4"/>
  <c r="EB86" i="4"/>
  <c r="CL86" i="4"/>
  <c r="DR86" i="4"/>
  <c r="CH86" i="4"/>
  <c r="DN86" i="4"/>
  <c r="CI86" i="4"/>
  <c r="CE86" i="4"/>
  <c r="DK86" i="4"/>
  <c r="CQ86" i="4"/>
  <c r="CB90" i="4"/>
  <c r="CS90" i="4"/>
  <c r="DI90" i="4"/>
  <c r="DY90" i="4"/>
  <c r="BY90" i="4"/>
  <c r="CP90" i="4"/>
  <c r="DF90" i="4"/>
  <c r="DV90" i="4"/>
  <c r="BZ90" i="4"/>
  <c r="CQ90" i="4"/>
  <c r="DO90" i="4"/>
  <c r="CA90" i="4"/>
  <c r="CV90" i="4"/>
  <c r="DW90" i="4"/>
  <c r="EJ90" i="4"/>
  <c r="BY88" i="4"/>
  <c r="CQ88" i="4"/>
  <c r="DG88" i="4"/>
  <c r="DW88" i="4"/>
  <c r="CD88" i="4"/>
  <c r="CP88" i="4"/>
  <c r="DF88" i="4"/>
  <c r="DV88" i="4"/>
  <c r="DZ89" i="4"/>
  <c r="DE89" i="4"/>
  <c r="CI89" i="4"/>
  <c r="DM88" i="4"/>
  <c r="CG88" i="4"/>
  <c r="DK87" i="4"/>
  <c r="EI85" i="4"/>
  <c r="DC85" i="4"/>
  <c r="CG87" i="4"/>
  <c r="CW87" i="4"/>
  <c r="DM87" i="4"/>
  <c r="EC87" i="4"/>
  <c r="CJ87" i="4"/>
  <c r="CZ87" i="4"/>
  <c r="DP87" i="4"/>
  <c r="EF87" i="4"/>
  <c r="DN87" i="4"/>
  <c r="BZ87" i="4"/>
  <c r="CC85" i="4"/>
  <c r="CS85" i="4"/>
  <c r="DI85" i="4"/>
  <c r="DY85" i="4"/>
  <c r="CF85" i="4"/>
  <c r="CV85" i="4"/>
  <c r="DL85" i="4"/>
  <c r="EB85" i="4"/>
  <c r="CE89" i="4"/>
  <c r="CV89" i="4"/>
  <c r="DL89" i="4"/>
  <c r="EB89" i="4"/>
  <c r="ED89" i="4"/>
  <c r="DI89" i="4"/>
  <c r="CM89" i="4"/>
  <c r="EB88" i="4"/>
  <c r="CV88" i="4"/>
  <c r="DZ87" i="4"/>
  <c r="CT87" i="4"/>
  <c r="DZ85" i="4"/>
  <c r="CT85" i="4"/>
  <c r="CZ92" i="4"/>
  <c r="CJ92" i="4"/>
  <c r="CQ92" i="4"/>
  <c r="CA92" i="4"/>
  <c r="CH92" i="4"/>
  <c r="DY91" i="4"/>
  <c r="DI91" i="4"/>
  <c r="CS91" i="4"/>
  <c r="CC91" i="4"/>
  <c r="EB91" i="4"/>
  <c r="DL91" i="4"/>
  <c r="CV91" i="4"/>
  <c r="CF91" i="4"/>
  <c r="EA91" i="4"/>
  <c r="DK91" i="4"/>
  <c r="CU91" i="4"/>
  <c r="CE91" i="4"/>
  <c r="DO87" i="4"/>
  <c r="BZ92" i="4"/>
  <c r="CA91" i="4"/>
  <c r="CQ85" i="4"/>
  <c r="DV92" i="4"/>
  <c r="DE92" i="4"/>
  <c r="DV91" i="4"/>
  <c r="CW89" i="4"/>
  <c r="CU89" i="4"/>
  <c r="DH88" i="4"/>
  <c r="CA87" i="4"/>
  <c r="BZ85" i="4"/>
  <c r="CA88" i="4"/>
  <c r="DB89" i="4"/>
  <c r="DQ88" i="4"/>
  <c r="CY87" i="4"/>
  <c r="CI85" i="4"/>
  <c r="DA89" i="4"/>
  <c r="DP88" i="4"/>
  <c r="ED85" i="4"/>
  <c r="EF90" i="4"/>
  <c r="BY86" i="4"/>
  <c r="CO86" i="4"/>
  <c r="DE86" i="4"/>
  <c r="DU86" i="4"/>
  <c r="CB86" i="4"/>
  <c r="CR86" i="4"/>
  <c r="DH86" i="4"/>
  <c r="DX86" i="4"/>
  <c r="CD86" i="4"/>
  <c r="DJ86" i="4"/>
  <c r="BZ86" i="4"/>
  <c r="DF86" i="4"/>
  <c r="CA86" i="4"/>
  <c r="DW86" i="4"/>
  <c r="DC86" i="4"/>
  <c r="EI86" i="4"/>
  <c r="CG90" i="4"/>
  <c r="CO90" i="4"/>
  <c r="DE90" i="4"/>
  <c r="DU90" i="4"/>
  <c r="EE90" i="4"/>
  <c r="CL90" i="4"/>
  <c r="DB90" i="4"/>
  <c r="DR90" i="4"/>
  <c r="EH90" i="4"/>
  <c r="CM90" i="4"/>
  <c r="DG90" i="4"/>
  <c r="EI90" i="4"/>
  <c r="CN90" i="4"/>
  <c r="DK90" i="4"/>
  <c r="DH90" i="4"/>
  <c r="CM88" i="4"/>
  <c r="DC88" i="4"/>
  <c r="DS88" i="4"/>
  <c r="EI88" i="4"/>
  <c r="CL88" i="4"/>
  <c r="DB88" i="4"/>
  <c r="DR88" i="4"/>
  <c r="EE89" i="4"/>
  <c r="DJ89" i="4"/>
  <c r="CO89" i="4"/>
  <c r="DU88" i="4"/>
  <c r="CO88" i="4"/>
  <c r="DS87" i="4"/>
  <c r="CM87" i="4"/>
  <c r="DK85" i="4"/>
  <c r="CC87" i="4"/>
  <c r="CS87" i="4"/>
  <c r="DI87" i="4"/>
  <c r="DY87" i="4"/>
  <c r="CF87" i="4"/>
  <c r="CV87" i="4"/>
  <c r="DL87" i="4"/>
  <c r="EB87" i="4"/>
  <c r="DV87" i="4"/>
  <c r="CH87" i="4"/>
  <c r="BY85" i="4"/>
  <c r="CO85" i="4"/>
  <c r="DE85" i="4"/>
  <c r="DU85" i="4"/>
  <c r="CB85" i="4"/>
  <c r="CR85" i="4"/>
  <c r="DH85" i="4"/>
  <c r="DX85" i="4"/>
  <c r="CA89" i="4"/>
  <c r="CR89" i="4"/>
  <c r="DH89" i="4"/>
  <c r="DX89" i="4"/>
  <c r="EI89" i="4"/>
  <c r="DN89" i="4"/>
  <c r="CS89" i="4"/>
  <c r="EH88" i="4"/>
  <c r="DD88" i="4"/>
  <c r="EH87" i="4"/>
  <c r="DB87" i="4"/>
  <c r="EH85" i="4"/>
  <c r="DB85" i="4"/>
  <c r="DD92" i="4"/>
  <c r="CN92" i="4"/>
  <c r="CU92" i="4"/>
  <c r="CE92" i="4"/>
  <c r="CL92" i="4"/>
  <c r="EC91" i="4"/>
  <c r="DM91" i="4"/>
  <c r="CW91" i="4"/>
  <c r="CG91" i="4"/>
  <c r="EF91" i="4"/>
  <c r="DP91" i="4"/>
  <c r="CZ91" i="4"/>
  <c r="CJ91" i="4"/>
  <c r="EE91" i="4"/>
  <c r="DO91" i="4"/>
  <c r="CY91" i="4"/>
  <c r="CI91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EJ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EI79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5" i="4"/>
  <c r="CC75" i="4"/>
  <c r="CG75" i="4"/>
  <c r="CK75" i="4"/>
  <c r="CO75" i="4"/>
  <c r="CS75" i="4"/>
  <c r="CW75" i="4"/>
  <c r="DA75" i="4"/>
  <c r="DE75" i="4"/>
  <c r="DI75" i="4"/>
  <c r="DM75" i="4"/>
  <c r="DQ75" i="4"/>
  <c r="DU75" i="4"/>
  <c r="DY75" i="4"/>
  <c r="EC75" i="4"/>
  <c r="EG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EJ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EI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BY71" i="4"/>
  <c r="CC71" i="4"/>
  <c r="CG71" i="4"/>
  <c r="CK71" i="4"/>
  <c r="CO71" i="4"/>
  <c r="CS71" i="4"/>
  <c r="CW71" i="4"/>
  <c r="DA71" i="4"/>
  <c r="DE71" i="4"/>
  <c r="DI71" i="4"/>
  <c r="DM71" i="4"/>
  <c r="DQ71" i="4"/>
  <c r="DU71" i="4"/>
  <c r="DY71" i="4"/>
  <c r="EC71" i="4"/>
  <c r="EG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EJ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EI71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67" i="4"/>
  <c r="CC67" i="4"/>
  <c r="CG67" i="4"/>
  <c r="CK67" i="4"/>
  <c r="CO67" i="4"/>
  <c r="CS67" i="4"/>
  <c r="CW67" i="4"/>
  <c r="DA67" i="4"/>
  <c r="DE67" i="4"/>
  <c r="DI67" i="4"/>
  <c r="DM67" i="4"/>
  <c r="DQ67" i="4"/>
  <c r="DU67" i="4"/>
  <c r="DY67" i="4"/>
  <c r="EC67" i="4"/>
  <c r="EG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EJ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EI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BY63" i="4"/>
  <c r="CC63" i="4"/>
  <c r="CG63" i="4"/>
  <c r="CK63" i="4"/>
  <c r="CO63" i="4"/>
  <c r="CS63" i="4"/>
  <c r="CW63" i="4"/>
  <c r="DA63" i="4"/>
  <c r="DE63" i="4"/>
  <c r="DI63" i="4"/>
  <c r="DM63" i="4"/>
  <c r="DQ63" i="4"/>
  <c r="DU63" i="4"/>
  <c r="DY63" i="4"/>
  <c r="EC63" i="4"/>
  <c r="EG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EJ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EI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EJ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EI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EJ54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CB50" i="4"/>
  <c r="CF50" i="4"/>
  <c r="CJ50" i="4"/>
  <c r="CN50" i="4"/>
  <c r="CR50" i="4"/>
  <c r="CV50" i="4"/>
  <c r="CZ50" i="4"/>
  <c r="DD50" i="4"/>
  <c r="DH50" i="4"/>
  <c r="DL50" i="4"/>
  <c r="DP50" i="4"/>
  <c r="BY50" i="4"/>
  <c r="CG50" i="4"/>
  <c r="CO50" i="4"/>
  <c r="CW50" i="4"/>
  <c r="DE50" i="4"/>
  <c r="DM50" i="4"/>
  <c r="DT50" i="4"/>
  <c r="DY50" i="4"/>
  <c r="EC50" i="4"/>
  <c r="EG50" i="4"/>
  <c r="CE50" i="4"/>
  <c r="CM50" i="4"/>
  <c r="CU50" i="4"/>
  <c r="DC50" i="4"/>
  <c r="DK50" i="4"/>
  <c r="DS50" i="4"/>
  <c r="DX50" i="4"/>
  <c r="EB50" i="4"/>
  <c r="EF50" i="4"/>
  <c r="EJ50" i="4"/>
  <c r="CC50" i="4"/>
  <c r="CK50" i="4"/>
  <c r="CS50" i="4"/>
  <c r="DA50" i="4"/>
  <c r="DI50" i="4"/>
  <c r="DQ50" i="4"/>
  <c r="DW50" i="4"/>
  <c r="EA50" i="4"/>
  <c r="EE50" i="4"/>
  <c r="EI50" i="4"/>
  <c r="CA50" i="4"/>
  <c r="CI50" i="4"/>
  <c r="CQ50" i="4"/>
  <c r="CY50" i="4"/>
  <c r="DG50" i="4"/>
  <c r="DO50" i="4"/>
  <c r="DU50" i="4"/>
  <c r="DZ50" i="4"/>
  <c r="ED50" i="4"/>
  <c r="EH50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EJ46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EJ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EJ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BY34" i="4"/>
  <c r="CC34" i="4"/>
  <c r="CG34" i="4"/>
  <c r="CK34" i="4"/>
  <c r="CO34" i="4"/>
  <c r="CS34" i="4"/>
  <c r="CW34" i="4"/>
  <c r="DA34" i="4"/>
  <c r="DE34" i="4"/>
  <c r="DI34" i="4"/>
  <c r="CB34" i="4"/>
  <c r="CF34" i="4"/>
  <c r="CJ34" i="4"/>
  <c r="CN34" i="4"/>
  <c r="CR34" i="4"/>
  <c r="CV34" i="4"/>
  <c r="CZ34" i="4"/>
  <c r="DD34" i="4"/>
  <c r="DH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DQ34" i="4"/>
  <c r="DY34" i="4"/>
  <c r="ED34" i="4"/>
  <c r="EH34" i="4"/>
  <c r="DP34" i="4"/>
  <c r="DX34" i="4"/>
  <c r="EC34" i="4"/>
  <c r="EG34" i="4"/>
  <c r="DM34" i="4"/>
  <c r="DU34" i="4"/>
  <c r="EB34" i="4"/>
  <c r="EF34" i="4"/>
  <c r="EJ34" i="4"/>
  <c r="DL34" i="4"/>
  <c r="DT34" i="4"/>
  <c r="EA34" i="4"/>
  <c r="EE34" i="4"/>
  <c r="EI34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EJ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EJ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EI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EJ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EI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Y18" i="4"/>
  <c r="CC18" i="4"/>
  <c r="CG18" i="4"/>
  <c r="CK18" i="4"/>
  <c r="CO18" i="4"/>
  <c r="CS18" i="4"/>
  <c r="CW18" i="4"/>
  <c r="DA18" i="4"/>
  <c r="DE18" i="4"/>
  <c r="DI18" i="4"/>
  <c r="DM18" i="4"/>
  <c r="DQ18" i="4"/>
  <c r="DU18" i="4"/>
  <c r="DY18" i="4"/>
  <c r="EC18" i="4"/>
  <c r="EG18" i="4"/>
  <c r="CB18" i="4"/>
  <c r="CF18" i="4"/>
  <c r="CJ18" i="4"/>
  <c r="CN18" i="4"/>
  <c r="CR18" i="4"/>
  <c r="CV18" i="4"/>
  <c r="CZ18" i="4"/>
  <c r="DD18" i="4"/>
  <c r="DH18" i="4"/>
  <c r="DL18" i="4"/>
  <c r="DP18" i="4"/>
  <c r="CA18" i="4"/>
  <c r="CE18" i="4"/>
  <c r="CI18" i="4"/>
  <c r="CM18" i="4"/>
  <c r="CQ18" i="4"/>
  <c r="CU18" i="4"/>
  <c r="CY18" i="4"/>
  <c r="DC18" i="4"/>
  <c r="DG18" i="4"/>
  <c r="DK18" i="4"/>
  <c r="DO18" i="4"/>
  <c r="DX18" i="4"/>
  <c r="EF18" i="4"/>
  <c r="DW18" i="4"/>
  <c r="EE18" i="4"/>
  <c r="DT18" i="4"/>
  <c r="EB18" i="4"/>
  <c r="EJ18" i="4"/>
  <c r="DS18" i="4"/>
  <c r="EA18" i="4"/>
  <c r="EI18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BY14" i="4"/>
  <c r="CC14" i="4"/>
  <c r="CG14" i="4"/>
  <c r="CK14" i="4"/>
  <c r="CO14" i="4"/>
  <c r="CS14" i="4"/>
  <c r="CW14" i="4"/>
  <c r="DA14" i="4"/>
  <c r="DE14" i="4"/>
  <c r="DI14" i="4"/>
  <c r="DM14" i="4"/>
  <c r="DQ14" i="4"/>
  <c r="DU14" i="4"/>
  <c r="DY14" i="4"/>
  <c r="EC14" i="4"/>
  <c r="EG14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EJ14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EI14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Y10" i="4"/>
  <c r="CC10" i="4"/>
  <c r="CG10" i="4"/>
  <c r="CK10" i="4"/>
  <c r="CO10" i="4"/>
  <c r="CS10" i="4"/>
  <c r="CW10" i="4"/>
  <c r="DA10" i="4"/>
  <c r="DE10" i="4"/>
  <c r="DI10" i="4"/>
  <c r="DM10" i="4"/>
  <c r="DQ10" i="4"/>
  <c r="DU10" i="4"/>
  <c r="DY10" i="4"/>
  <c r="EC10" i="4"/>
  <c r="EG10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EJ10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EI10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BY6" i="4"/>
  <c r="CC6" i="4"/>
  <c r="CG6" i="4"/>
  <c r="CK6" i="4"/>
  <c r="CO6" i="4"/>
  <c r="CS6" i="4"/>
  <c r="CW6" i="4"/>
  <c r="DA6" i="4"/>
  <c r="DE6" i="4"/>
  <c r="DI6" i="4"/>
  <c r="DM6" i="4"/>
  <c r="DQ6" i="4"/>
  <c r="DU6" i="4"/>
  <c r="DY6" i="4"/>
  <c r="EC6" i="4"/>
  <c r="EG6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EJ6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EI6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EJ80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EJ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BZ76" i="4"/>
  <c r="CD76" i="4"/>
  <c r="CH76" i="4"/>
  <c r="CL76" i="4"/>
  <c r="CP76" i="4"/>
  <c r="CT76" i="4"/>
  <c r="CX76" i="4"/>
  <c r="DB76" i="4"/>
  <c r="DF76" i="4"/>
  <c r="DJ76" i="4"/>
  <c r="DN76" i="4"/>
  <c r="DR76" i="4"/>
  <c r="DV76" i="4"/>
  <c r="DZ76" i="4"/>
  <c r="ED76" i="4"/>
  <c r="EH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EJ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BZ72" i="4"/>
  <c r="CD72" i="4"/>
  <c r="CH72" i="4"/>
  <c r="CL72" i="4"/>
  <c r="CP72" i="4"/>
  <c r="CT72" i="4"/>
  <c r="CX72" i="4"/>
  <c r="DB72" i="4"/>
  <c r="DF72" i="4"/>
  <c r="DJ72" i="4"/>
  <c r="DN72" i="4"/>
  <c r="DR72" i="4"/>
  <c r="DV72" i="4"/>
  <c r="DZ72" i="4"/>
  <c r="ED72" i="4"/>
  <c r="EH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EJ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EI68" i="4"/>
  <c r="BZ68" i="4"/>
  <c r="CD68" i="4"/>
  <c r="CH68" i="4"/>
  <c r="CL68" i="4"/>
  <c r="CP68" i="4"/>
  <c r="CT68" i="4"/>
  <c r="CX68" i="4"/>
  <c r="DB68" i="4"/>
  <c r="DF68" i="4"/>
  <c r="DJ68" i="4"/>
  <c r="DN68" i="4"/>
  <c r="DR68" i="4"/>
  <c r="DV68" i="4"/>
  <c r="DZ68" i="4"/>
  <c r="ED68" i="4"/>
  <c r="EH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EJ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D64" i="4"/>
  <c r="CH64" i="4"/>
  <c r="CL64" i="4"/>
  <c r="CP64" i="4"/>
  <c r="CT64" i="4"/>
  <c r="CX64" i="4"/>
  <c r="DB64" i="4"/>
  <c r="DF64" i="4"/>
  <c r="DJ64" i="4"/>
  <c r="DN64" i="4"/>
  <c r="DR64" i="4"/>
  <c r="DV64" i="4"/>
  <c r="DZ64" i="4"/>
  <c r="ED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EJ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EJ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EI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EJ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EI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EJ47" i="4"/>
  <c r="CA47" i="4"/>
  <c r="CE47" i="4"/>
  <c r="CI47" i="4"/>
  <c r="CM47" i="4"/>
  <c r="CQ47" i="4"/>
  <c r="CU47" i="4"/>
  <c r="CY47" i="4"/>
  <c r="DC47" i="4"/>
  <c r="DS47" i="4"/>
  <c r="EI47" i="4"/>
  <c r="DO47" i="4"/>
  <c r="EE47" i="4"/>
  <c r="DK47" i="4"/>
  <c r="EA47" i="4"/>
  <c r="DG47" i="4"/>
  <c r="DW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EJ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EI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EJ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EI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EJ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EI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EJ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EI31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BY27" i="4"/>
  <c r="CC27" i="4"/>
  <c r="CG27" i="4"/>
  <c r="CK27" i="4"/>
  <c r="CO27" i="4"/>
  <c r="CS27" i="4"/>
  <c r="CW27" i="4"/>
  <c r="DA27" i="4"/>
  <c r="DE27" i="4"/>
  <c r="DI27" i="4"/>
  <c r="DM27" i="4"/>
  <c r="DQ27" i="4"/>
  <c r="DU27" i="4"/>
  <c r="DY27" i="4"/>
  <c r="EC27" i="4"/>
  <c r="EG27" i="4"/>
  <c r="CB27" i="4"/>
  <c r="CF27" i="4"/>
  <c r="CJ27" i="4"/>
  <c r="CN27" i="4"/>
  <c r="CR27" i="4"/>
  <c r="CV27" i="4"/>
  <c r="CZ27" i="4"/>
  <c r="DD27" i="4"/>
  <c r="DH27" i="4"/>
  <c r="DL27" i="4"/>
  <c r="DP27" i="4"/>
  <c r="DT27" i="4"/>
  <c r="DX27" i="4"/>
  <c r="EB27" i="4"/>
  <c r="EF27" i="4"/>
  <c r="EJ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EJ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BZ19" i="4"/>
  <c r="CD19" i="4"/>
  <c r="CH19" i="4"/>
  <c r="CL19" i="4"/>
  <c r="CP19" i="4"/>
  <c r="CT19" i="4"/>
  <c r="CX19" i="4"/>
  <c r="DB19" i="4"/>
  <c r="DF19" i="4"/>
  <c r="DJ19" i="4"/>
  <c r="DN19" i="4"/>
  <c r="DR19" i="4"/>
  <c r="DV19" i="4"/>
  <c r="DZ19" i="4"/>
  <c r="ED19" i="4"/>
  <c r="EH19" i="4"/>
  <c r="BY19" i="4"/>
  <c r="CC19" i="4"/>
  <c r="CG19" i="4"/>
  <c r="CK19" i="4"/>
  <c r="CO19" i="4"/>
  <c r="CS19" i="4"/>
  <c r="CW19" i="4"/>
  <c r="DA19" i="4"/>
  <c r="DE19" i="4"/>
  <c r="DI19" i="4"/>
  <c r="DM19" i="4"/>
  <c r="DQ19" i="4"/>
  <c r="DU19" i="4"/>
  <c r="DY19" i="4"/>
  <c r="EC19" i="4"/>
  <c r="EG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EF19" i="4"/>
  <c r="EJ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BZ15" i="4"/>
  <c r="CD15" i="4"/>
  <c r="CH15" i="4"/>
  <c r="CL15" i="4"/>
  <c r="CP15" i="4"/>
  <c r="CT15" i="4"/>
  <c r="CX15" i="4"/>
  <c r="DB15" i="4"/>
  <c r="DF15" i="4"/>
  <c r="DJ15" i="4"/>
  <c r="DN15" i="4"/>
  <c r="DR15" i="4"/>
  <c r="DV15" i="4"/>
  <c r="DZ15" i="4"/>
  <c r="ED15" i="4"/>
  <c r="EH15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EJ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EI15" i="4"/>
  <c r="BZ11" i="4"/>
  <c r="CD11" i="4"/>
  <c r="CH11" i="4"/>
  <c r="CL11" i="4"/>
  <c r="CP11" i="4"/>
  <c r="CT11" i="4"/>
  <c r="CX11" i="4"/>
  <c r="DB11" i="4"/>
  <c r="DF11" i="4"/>
  <c r="DJ11" i="4"/>
  <c r="DN11" i="4"/>
  <c r="DR11" i="4"/>
  <c r="DV11" i="4"/>
  <c r="DZ11" i="4"/>
  <c r="ED11" i="4"/>
  <c r="EH11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EJ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EI11" i="4"/>
  <c r="BZ7" i="4"/>
  <c r="CD7" i="4"/>
  <c r="CH7" i="4"/>
  <c r="CL7" i="4"/>
  <c r="CP7" i="4"/>
  <c r="CT7" i="4"/>
  <c r="CX7" i="4"/>
  <c r="DB7" i="4"/>
  <c r="DF7" i="4"/>
  <c r="DJ7" i="4"/>
  <c r="DN7" i="4"/>
  <c r="DR7" i="4"/>
  <c r="DV7" i="4"/>
  <c r="DZ7" i="4"/>
  <c r="ED7" i="4"/>
  <c r="EH7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EJ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EI7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CB81" i="4"/>
  <c r="CA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CJ81" i="4"/>
  <c r="CR81" i="4"/>
  <c r="CZ81" i="4"/>
  <c r="DH81" i="4"/>
  <c r="DP81" i="4"/>
  <c r="DX81" i="4"/>
  <c r="EF81" i="4"/>
  <c r="CI81" i="4"/>
  <c r="CQ81" i="4"/>
  <c r="CY81" i="4"/>
  <c r="DG81" i="4"/>
  <c r="DO81" i="4"/>
  <c r="DW81" i="4"/>
  <c r="EE81" i="4"/>
  <c r="CF81" i="4"/>
  <c r="CN81" i="4"/>
  <c r="CV81" i="4"/>
  <c r="DD81" i="4"/>
  <c r="DL81" i="4"/>
  <c r="DT81" i="4"/>
  <c r="EB81" i="4"/>
  <c r="EJ81" i="4"/>
  <c r="CE81" i="4"/>
  <c r="CM81" i="4"/>
  <c r="CU81" i="4"/>
  <c r="DC81" i="4"/>
  <c r="DK81" i="4"/>
  <c r="DS81" i="4"/>
  <c r="EA81" i="4"/>
  <c r="EI81" i="4"/>
  <c r="BY77" i="4"/>
  <c r="CC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EJ77" i="4"/>
  <c r="CA77" i="4"/>
  <c r="CE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EI77" i="4"/>
  <c r="BZ77" i="4"/>
  <c r="CD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EJ73" i="4"/>
  <c r="CA73" i="4"/>
  <c r="CE73" i="4"/>
  <c r="CI73" i="4"/>
  <c r="CM73" i="4"/>
  <c r="CQ73" i="4"/>
  <c r="CU73" i="4"/>
  <c r="CY73" i="4"/>
  <c r="DC73" i="4"/>
  <c r="DG73" i="4"/>
  <c r="DK73" i="4"/>
  <c r="DO73" i="4"/>
  <c r="DS73" i="4"/>
  <c r="DW73" i="4"/>
  <c r="EA73" i="4"/>
  <c r="EE73" i="4"/>
  <c r="EI73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EJ69" i="4"/>
  <c r="CA69" i="4"/>
  <c r="CE69" i="4"/>
  <c r="CI69" i="4"/>
  <c r="CM69" i="4"/>
  <c r="CQ69" i="4"/>
  <c r="CU69" i="4"/>
  <c r="CY69" i="4"/>
  <c r="DC69" i="4"/>
  <c r="DG69" i="4"/>
  <c r="DK69" i="4"/>
  <c r="DO69" i="4"/>
  <c r="DS69" i="4"/>
  <c r="DW69" i="4"/>
  <c r="EA69" i="4"/>
  <c r="EE69" i="4"/>
  <c r="EI69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EJ65" i="4"/>
  <c r="CA65" i="4"/>
  <c r="CE65" i="4"/>
  <c r="CI65" i="4"/>
  <c r="CM65" i="4"/>
  <c r="CQ65" i="4"/>
  <c r="CU65" i="4"/>
  <c r="CY65" i="4"/>
  <c r="DC65" i="4"/>
  <c r="DG65" i="4"/>
  <c r="DK65" i="4"/>
  <c r="DO65" i="4"/>
  <c r="DS65" i="4"/>
  <c r="DW65" i="4"/>
  <c r="EA65" i="4"/>
  <c r="EE65" i="4"/>
  <c r="EI65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EJ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EI61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EJ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EI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X84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EJ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EI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EJ48" i="4"/>
  <c r="CM48" i="4"/>
  <c r="DC48" i="4"/>
  <c r="DS48" i="4"/>
  <c r="EI48" i="4"/>
  <c r="CI48" i="4"/>
  <c r="CY48" i="4"/>
  <c r="DO48" i="4"/>
  <c r="EE48" i="4"/>
  <c r="CE48" i="4"/>
  <c r="CU48" i="4"/>
  <c r="DK48" i="4"/>
  <c r="EA48" i="4"/>
  <c r="CA48" i="4"/>
  <c r="CQ48" i="4"/>
  <c r="DG48" i="4"/>
  <c r="DW48" i="4"/>
  <c r="BZ44" i="4"/>
  <c r="CD44" i="4"/>
  <c r="CH44" i="4"/>
  <c r="CL44" i="4"/>
  <c r="CP44" i="4"/>
  <c r="CT44" i="4"/>
  <c r="CX44" i="4"/>
  <c r="DB44" i="4"/>
  <c r="DF44" i="4"/>
  <c r="DJ44" i="4"/>
  <c r="DN44" i="4"/>
  <c r="DR44" i="4"/>
  <c r="DV44" i="4"/>
  <c r="DZ44" i="4"/>
  <c r="ED44" i="4"/>
  <c r="EH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EJ44" i="4"/>
  <c r="CA44" i="4"/>
  <c r="CE44" i="4"/>
  <c r="CI44" i="4"/>
  <c r="CM44" i="4"/>
  <c r="CQ44" i="4"/>
  <c r="CU44" i="4"/>
  <c r="CY44" i="4"/>
  <c r="DC44" i="4"/>
  <c r="DG44" i="4"/>
  <c r="DK44" i="4"/>
  <c r="DO44" i="4"/>
  <c r="DS44" i="4"/>
  <c r="DW44" i="4"/>
  <c r="EA44" i="4"/>
  <c r="EE44" i="4"/>
  <c r="EI44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EJ40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EI40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EJ36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EI36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EJ32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EI32" i="4"/>
  <c r="BZ28" i="4"/>
  <c r="CD28" i="4"/>
  <c r="CH28" i="4"/>
  <c r="CL28" i="4"/>
  <c r="CP28" i="4"/>
  <c r="CT28" i="4"/>
  <c r="CX28" i="4"/>
  <c r="DB28" i="4"/>
  <c r="DF28" i="4"/>
  <c r="DJ28" i="4"/>
  <c r="DN28" i="4"/>
  <c r="DR28" i="4"/>
  <c r="DV28" i="4"/>
  <c r="DZ28" i="4"/>
  <c r="ED28" i="4"/>
  <c r="EH28" i="4"/>
  <c r="BY28" i="4"/>
  <c r="CC28" i="4"/>
  <c r="CG28" i="4"/>
  <c r="CK28" i="4"/>
  <c r="CO28" i="4"/>
  <c r="CS28" i="4"/>
  <c r="CW28" i="4"/>
  <c r="DA28" i="4"/>
  <c r="DE28" i="4"/>
  <c r="DI28" i="4"/>
  <c r="DM28" i="4"/>
  <c r="DQ28" i="4"/>
  <c r="DU28" i="4"/>
  <c r="DY28" i="4"/>
  <c r="EC28" i="4"/>
  <c r="EG28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EJ28" i="4"/>
  <c r="CA28" i="4"/>
  <c r="CE28" i="4"/>
  <c r="CI28" i="4"/>
  <c r="CM28" i="4"/>
  <c r="CQ28" i="4"/>
  <c r="CU28" i="4"/>
  <c r="CY28" i="4"/>
  <c r="DC28" i="4"/>
  <c r="DG28" i="4"/>
  <c r="DK28" i="4"/>
  <c r="DO28" i="4"/>
  <c r="DS28" i="4"/>
  <c r="DW28" i="4"/>
  <c r="EA28" i="4"/>
  <c r="EE28" i="4"/>
  <c r="EI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EJ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EI24" i="4"/>
  <c r="BZ20" i="4"/>
  <c r="CD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BY20" i="4"/>
  <c r="CC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EJ20" i="4"/>
  <c r="CA20" i="4"/>
  <c r="CE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EI20" i="4"/>
  <c r="BZ16" i="4"/>
  <c r="CD16" i="4"/>
  <c r="CH16" i="4"/>
  <c r="CL16" i="4"/>
  <c r="CP16" i="4"/>
  <c r="CT16" i="4"/>
  <c r="CX16" i="4"/>
  <c r="DB16" i="4"/>
  <c r="DF16" i="4"/>
  <c r="DJ16" i="4"/>
  <c r="DN16" i="4"/>
  <c r="DR16" i="4"/>
  <c r="DV16" i="4"/>
  <c r="DZ16" i="4"/>
  <c r="ED16" i="4"/>
  <c r="EH16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EJ16" i="4"/>
  <c r="CA16" i="4"/>
  <c r="CE16" i="4"/>
  <c r="CI16" i="4"/>
  <c r="CM16" i="4"/>
  <c r="CQ16" i="4"/>
  <c r="CU16" i="4"/>
  <c r="CY16" i="4"/>
  <c r="DC16" i="4"/>
  <c r="DG16" i="4"/>
  <c r="DK16" i="4"/>
  <c r="DO16" i="4"/>
  <c r="DS16" i="4"/>
  <c r="DW16" i="4"/>
  <c r="EA16" i="4"/>
  <c r="EE16" i="4"/>
  <c r="EI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EJ12" i="4"/>
  <c r="CA12" i="4"/>
  <c r="CE12" i="4"/>
  <c r="CI12" i="4"/>
  <c r="CM12" i="4"/>
  <c r="CQ12" i="4"/>
  <c r="CU12" i="4"/>
  <c r="CY12" i="4"/>
  <c r="DC12" i="4"/>
  <c r="DG12" i="4"/>
  <c r="DK12" i="4"/>
  <c r="DO12" i="4"/>
  <c r="DS12" i="4"/>
  <c r="DW12" i="4"/>
  <c r="EA12" i="4"/>
  <c r="EE12" i="4"/>
  <c r="EI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EJ8" i="4"/>
  <c r="CA8" i="4"/>
  <c r="CE8" i="4"/>
  <c r="CI8" i="4"/>
  <c r="CM8" i="4"/>
  <c r="CQ8" i="4"/>
  <c r="CU8" i="4"/>
  <c r="CY8" i="4"/>
  <c r="DC8" i="4"/>
  <c r="DG8" i="4"/>
  <c r="DK8" i="4"/>
  <c r="DO8" i="4"/>
  <c r="DS8" i="4"/>
  <c r="DW8" i="4"/>
  <c r="EA8" i="4"/>
  <c r="EE8" i="4"/>
  <c r="EI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EJ4" i="4"/>
  <c r="CA4" i="4"/>
  <c r="CE4" i="4"/>
  <c r="CI4" i="4"/>
  <c r="CM4" i="4"/>
  <c r="CQ4" i="4"/>
  <c r="CU4" i="4"/>
  <c r="CY4" i="4"/>
  <c r="DC4" i="4"/>
  <c r="DG4" i="4"/>
  <c r="DK4" i="4"/>
  <c r="DO4" i="4"/>
  <c r="DS4" i="4"/>
  <c r="DW4" i="4"/>
  <c r="EA4" i="4"/>
  <c r="EE4" i="4"/>
  <c r="EI4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EJ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EI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F74" i="4"/>
  <c r="CJ74" i="4"/>
  <c r="CN74" i="4"/>
  <c r="CR74" i="4"/>
  <c r="CV74" i="4"/>
  <c r="CZ74" i="4"/>
  <c r="DD74" i="4"/>
  <c r="DH74" i="4"/>
  <c r="DL74" i="4"/>
  <c r="DP74" i="4"/>
  <c r="DT74" i="4"/>
  <c r="DX74" i="4"/>
  <c r="EB74" i="4"/>
  <c r="EF74" i="4"/>
  <c r="EJ74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EI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B70" i="4"/>
  <c r="CF70" i="4"/>
  <c r="CJ70" i="4"/>
  <c r="CN70" i="4"/>
  <c r="CR70" i="4"/>
  <c r="CV70" i="4"/>
  <c r="CZ70" i="4"/>
  <c r="DD70" i="4"/>
  <c r="DH70" i="4"/>
  <c r="DL70" i="4"/>
  <c r="DP70" i="4"/>
  <c r="DT70" i="4"/>
  <c r="DX70" i="4"/>
  <c r="EB70" i="4"/>
  <c r="EF70" i="4"/>
  <c r="EJ70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EI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F66" i="4"/>
  <c r="CJ66" i="4"/>
  <c r="CN66" i="4"/>
  <c r="CR66" i="4"/>
  <c r="CV66" i="4"/>
  <c r="CZ66" i="4"/>
  <c r="DD66" i="4"/>
  <c r="DH66" i="4"/>
  <c r="DL66" i="4"/>
  <c r="DP66" i="4"/>
  <c r="DT66" i="4"/>
  <c r="DX66" i="4"/>
  <c r="EB66" i="4"/>
  <c r="EF66" i="4"/>
  <c r="EJ66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EI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B62" i="4"/>
  <c r="CF62" i="4"/>
  <c r="CJ62" i="4"/>
  <c r="CN62" i="4"/>
  <c r="CR62" i="4"/>
  <c r="CV62" i="4"/>
  <c r="CZ62" i="4"/>
  <c r="DD62" i="4"/>
  <c r="DH62" i="4"/>
  <c r="DL62" i="4"/>
  <c r="DP62" i="4"/>
  <c r="DT62" i="4"/>
  <c r="DX62" i="4"/>
  <c r="EB62" i="4"/>
  <c r="EF62" i="4"/>
  <c r="EJ62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EI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EJ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EI57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X8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EJ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EI53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EJ49" i="4"/>
  <c r="CG49" i="4"/>
  <c r="CO49" i="4"/>
  <c r="CW49" i="4"/>
  <c r="DE49" i="4"/>
  <c r="DM49" i="4"/>
  <c r="DU49" i="4"/>
  <c r="EC49" i="4"/>
  <c r="CE49" i="4"/>
  <c r="CM49" i="4"/>
  <c r="CU49" i="4"/>
  <c r="DC49" i="4"/>
  <c r="DK49" i="4"/>
  <c r="DS49" i="4"/>
  <c r="EA49" i="4"/>
  <c r="EI49" i="4"/>
  <c r="CC49" i="4"/>
  <c r="CK49" i="4"/>
  <c r="CS49" i="4"/>
  <c r="DA49" i="4"/>
  <c r="DI49" i="4"/>
  <c r="DQ49" i="4"/>
  <c r="DY49" i="4"/>
  <c r="EG49" i="4"/>
  <c r="CA49" i="4"/>
  <c r="CI49" i="4"/>
  <c r="CQ49" i="4"/>
  <c r="CY49" i="4"/>
  <c r="DG49" i="4"/>
  <c r="DO49" i="4"/>
  <c r="DW49" i="4"/>
  <c r="EE49" i="4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BY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EJ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EI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EJ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EI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EJ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EI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EJ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EI33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EJ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EI29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EJ25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EI25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EJ21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EI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B17" i="4"/>
  <c r="CF17" i="4"/>
  <c r="CJ17" i="4"/>
  <c r="CN17" i="4"/>
  <c r="CR17" i="4"/>
  <c r="CV17" i="4"/>
  <c r="CZ17" i="4"/>
  <c r="DD17" i="4"/>
  <c r="DH17" i="4"/>
  <c r="DL17" i="4"/>
  <c r="DP17" i="4"/>
  <c r="DT17" i="4"/>
  <c r="DX17" i="4"/>
  <c r="EB17" i="4"/>
  <c r="EF17" i="4"/>
  <c r="EJ17" i="4"/>
  <c r="CA17" i="4"/>
  <c r="CE17" i="4"/>
  <c r="CI17" i="4"/>
  <c r="CM17" i="4"/>
  <c r="CQ17" i="4"/>
  <c r="CU17" i="4"/>
  <c r="CY17" i="4"/>
  <c r="DC17" i="4"/>
  <c r="DG17" i="4"/>
  <c r="DK17" i="4"/>
  <c r="DO17" i="4"/>
  <c r="DS17" i="4"/>
  <c r="DW17" i="4"/>
  <c r="EA17" i="4"/>
  <c r="EE17" i="4"/>
  <c r="EI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B13" i="4"/>
  <c r="CF13" i="4"/>
  <c r="CJ13" i="4"/>
  <c r="CN13" i="4"/>
  <c r="CR13" i="4"/>
  <c r="CV13" i="4"/>
  <c r="CZ13" i="4"/>
  <c r="DD13" i="4"/>
  <c r="DH13" i="4"/>
  <c r="DL13" i="4"/>
  <c r="DP13" i="4"/>
  <c r="DT13" i="4"/>
  <c r="DX13" i="4"/>
  <c r="EB13" i="4"/>
  <c r="EF13" i="4"/>
  <c r="EJ13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B9" i="4"/>
  <c r="CF9" i="4"/>
  <c r="CJ9" i="4"/>
  <c r="CN9" i="4"/>
  <c r="CR9" i="4"/>
  <c r="CV9" i="4"/>
  <c r="CZ9" i="4"/>
  <c r="DD9" i="4"/>
  <c r="DH9" i="4"/>
  <c r="DL9" i="4"/>
  <c r="DP9" i="4"/>
  <c r="DT9" i="4"/>
  <c r="DX9" i="4"/>
  <c r="EB9" i="4"/>
  <c r="EF9" i="4"/>
  <c r="EJ9" i="4"/>
  <c r="CA9" i="4"/>
  <c r="CE9" i="4"/>
  <c r="CI9" i="4"/>
  <c r="CM9" i="4"/>
  <c r="CQ9" i="4"/>
  <c r="CU9" i="4"/>
  <c r="CY9" i="4"/>
  <c r="DC9" i="4"/>
  <c r="DG9" i="4"/>
  <c r="DK9" i="4"/>
  <c r="DO9" i="4"/>
  <c r="DS9" i="4"/>
  <c r="DW9" i="4"/>
  <c r="EA9" i="4"/>
  <c r="EE9" i="4"/>
  <c r="EI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B5" i="4"/>
  <c r="CF5" i="4"/>
  <c r="CJ5" i="4"/>
  <c r="CN5" i="4"/>
  <c r="CR5" i="4"/>
  <c r="CV5" i="4"/>
  <c r="CZ5" i="4"/>
  <c r="DD5" i="4"/>
  <c r="DH5" i="4"/>
  <c r="DL5" i="4"/>
  <c r="DP5" i="4"/>
  <c r="DT5" i="4"/>
  <c r="DX5" i="4"/>
  <c r="EB5" i="4"/>
  <c r="EF5" i="4"/>
  <c r="EJ5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M13" i="2"/>
  <c r="BO13" i="2"/>
  <c r="BP13" i="2"/>
  <c r="BQ13" i="2"/>
  <c r="BR13" i="2"/>
  <c r="BS13" i="2"/>
  <c r="BV13" i="2"/>
  <c r="BW13" i="2"/>
  <c r="BX13" i="2"/>
  <c r="BY13" i="2"/>
  <c r="BZ13" i="2"/>
  <c r="CA13" i="2"/>
  <c r="CC13" i="2"/>
  <c r="CD13" i="2"/>
  <c r="CE13" i="2"/>
  <c r="CF13" i="2"/>
  <c r="CG13" i="2"/>
  <c r="CJ13" i="2"/>
  <c r="CK13" i="2"/>
  <c r="CL13" i="2"/>
  <c r="CM13" i="2"/>
  <c r="CN13" i="2"/>
  <c r="CO13" i="2"/>
  <c r="CQ13" i="2"/>
  <c r="CR13" i="2"/>
  <c r="CS13" i="2"/>
  <c r="CT13" i="2"/>
  <c r="CU13" i="2"/>
  <c r="CV13" i="2"/>
  <c r="CX13" i="2"/>
  <c r="CY13" i="2"/>
  <c r="CZ13" i="2"/>
  <c r="DA13" i="2"/>
  <c r="DB13" i="2"/>
  <c r="DC13" i="2"/>
  <c r="DE13" i="2"/>
  <c r="DF13" i="2"/>
  <c r="DG13" i="2"/>
  <c r="DH13" i="2"/>
  <c r="DI13" i="2"/>
  <c r="DJ13" i="2"/>
  <c r="DL13" i="2"/>
  <c r="DM13" i="2"/>
  <c r="DN13" i="2"/>
  <c r="DO13" i="2"/>
  <c r="DP13" i="2"/>
  <c r="DQ13" i="2"/>
  <c r="DS13" i="2"/>
  <c r="DT13" i="2"/>
  <c r="DU13" i="2"/>
  <c r="DV13" i="2"/>
  <c r="DW13" i="2"/>
  <c r="DX13" i="2"/>
  <c r="DZ13" i="2"/>
  <c r="EA13" i="2"/>
  <c r="EB13" i="2"/>
  <c r="EC13" i="2"/>
  <c r="ED13" i="2"/>
  <c r="EE13" i="2"/>
  <c r="EG13" i="2"/>
  <c r="EH13" i="2"/>
  <c r="EI13" i="2"/>
  <c r="EJ13" i="2"/>
  <c r="EK13" i="2"/>
  <c r="EL13" i="2"/>
  <c r="EN13" i="2"/>
  <c r="EO13" i="2"/>
  <c r="EP13" i="2"/>
  <c r="EQ13" i="2"/>
  <c r="ER13" i="2"/>
  <c r="ES13" i="2"/>
  <c r="EU13" i="2"/>
  <c r="EV13" i="2"/>
  <c r="EW13" i="2"/>
  <c r="EX13" i="2"/>
  <c r="EY13" i="2"/>
  <c r="EZ13" i="2"/>
  <c r="FB13" i="2"/>
  <c r="FC13" i="2"/>
  <c r="FD13" i="2"/>
  <c r="FE13" i="2"/>
  <c r="FF13" i="2"/>
  <c r="FG13" i="2"/>
  <c r="FI13" i="2"/>
  <c r="FJ13" i="2"/>
  <c r="FK13" i="2"/>
  <c r="FL13" i="2"/>
  <c r="FM13" i="2"/>
  <c r="FN13" i="2"/>
  <c r="FP13" i="2"/>
  <c r="FQ13" i="2"/>
  <c r="FR13" i="2"/>
  <c r="FS13" i="2"/>
  <c r="FT13" i="2"/>
  <c r="FU13" i="2"/>
  <c r="FW13" i="2"/>
  <c r="FX13" i="2"/>
  <c r="FY13" i="2"/>
  <c r="FZ13" i="2"/>
  <c r="GA13" i="2"/>
  <c r="GB13" i="2"/>
  <c r="GD13" i="2"/>
  <c r="GE13" i="2"/>
  <c r="GF13" i="2"/>
  <c r="GG13" i="2"/>
  <c r="GH13" i="2"/>
  <c r="GI13" i="2"/>
  <c r="GK13" i="2"/>
  <c r="GL13" i="2"/>
  <c r="GM13" i="2"/>
  <c r="GN13" i="2"/>
  <c r="GO13" i="2"/>
  <c r="GP13" i="2"/>
  <c r="GR13" i="2"/>
  <c r="GS13" i="2"/>
  <c r="GT13" i="2"/>
  <c r="GU13" i="2"/>
  <c r="GV13" i="2"/>
  <c r="GW13" i="2"/>
  <c r="GY13" i="2"/>
  <c r="GZ13" i="2"/>
  <c r="HA13" i="2"/>
  <c r="HB13" i="2"/>
  <c r="HC13" i="2"/>
  <c r="HD13" i="2"/>
  <c r="HF13" i="2"/>
  <c r="HG13" i="2"/>
  <c r="HH13" i="2"/>
  <c r="HI13" i="2"/>
  <c r="HJ13" i="2"/>
  <c r="HK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F13" i="2"/>
  <c r="IH13" i="2"/>
  <c r="II13" i="2"/>
  <c r="IJ13" i="2"/>
  <c r="IK13" i="2"/>
  <c r="IL13" i="2"/>
  <c r="IM13" i="2"/>
  <c r="IO13" i="2"/>
  <c r="IP13" i="2"/>
  <c r="IQ13" i="2"/>
  <c r="IR13" i="2"/>
  <c r="IS13" i="2"/>
  <c r="IT13" i="2"/>
  <c r="IV13" i="2"/>
  <c r="IW13" i="2"/>
  <c r="IX13" i="2"/>
  <c r="IY13" i="2"/>
  <c r="IZ13" i="2"/>
  <c r="JA13" i="2"/>
  <c r="JC13" i="2"/>
  <c r="JD13" i="2"/>
  <c r="JE13" i="2"/>
  <c r="JF13" i="2"/>
  <c r="JG13" i="2"/>
  <c r="JH13" i="2"/>
  <c r="JJ13" i="2"/>
  <c r="JK13" i="2"/>
  <c r="JL13" i="2"/>
  <c r="JM13" i="2"/>
  <c r="JN13" i="2"/>
  <c r="JO13" i="2"/>
  <c r="JQ13" i="2"/>
  <c r="JR13" i="2"/>
  <c r="JS13" i="2"/>
  <c r="JT13" i="2"/>
  <c r="JU13" i="2"/>
  <c r="JV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V15" i="2"/>
  <c r="BW15" i="2"/>
  <c r="BX15" i="2"/>
  <c r="BY15" i="2"/>
  <c r="BZ15" i="2"/>
  <c r="CA15" i="2"/>
  <c r="CC15" i="2"/>
  <c r="CD15" i="2"/>
  <c r="CE15" i="2"/>
  <c r="CF15" i="2"/>
  <c r="CG15" i="2"/>
  <c r="CJ15" i="2"/>
  <c r="CK15" i="2"/>
  <c r="CL15" i="2"/>
  <c r="CO15" i="2" s="1"/>
  <c r="CM15" i="2"/>
  <c r="CN15" i="2"/>
  <c r="CQ15" i="2"/>
  <c r="CR15" i="2"/>
  <c r="CS15" i="2"/>
  <c r="CT15" i="2"/>
  <c r="CU15" i="2"/>
  <c r="CV15" i="2"/>
  <c r="CX15" i="2"/>
  <c r="CY15" i="2"/>
  <c r="CZ15" i="2"/>
  <c r="DA15" i="2"/>
  <c r="DB15" i="2"/>
  <c r="DC15" i="2"/>
  <c r="DE15" i="2"/>
  <c r="DF15" i="2"/>
  <c r="DG15" i="2"/>
  <c r="DH15" i="2"/>
  <c r="DI15" i="2"/>
  <c r="DJ15" i="2"/>
  <c r="DL15" i="2"/>
  <c r="DM15" i="2"/>
  <c r="DN15" i="2"/>
  <c r="DO15" i="2"/>
  <c r="DP15" i="2"/>
  <c r="DQ15" i="2"/>
  <c r="DS15" i="2"/>
  <c r="DT15" i="2"/>
  <c r="DU15" i="2"/>
  <c r="DV15" i="2"/>
  <c r="DW15" i="2"/>
  <c r="DX15" i="2"/>
  <c r="DZ15" i="2"/>
  <c r="EA15" i="2"/>
  <c r="EB15" i="2"/>
  <c r="EC15" i="2"/>
  <c r="ED15" i="2"/>
  <c r="EE15" i="2"/>
  <c r="EG15" i="2"/>
  <c r="EH15" i="2"/>
  <c r="EI15" i="2"/>
  <c r="EJ15" i="2"/>
  <c r="EK15" i="2"/>
  <c r="EL15" i="2"/>
  <c r="EN15" i="2"/>
  <c r="EO15" i="2"/>
  <c r="EP15" i="2"/>
  <c r="EQ15" i="2"/>
  <c r="ER15" i="2"/>
  <c r="ES15" i="2"/>
  <c r="EU15" i="2"/>
  <c r="EV15" i="2"/>
  <c r="EW15" i="2"/>
  <c r="EX15" i="2"/>
  <c r="EY15" i="2"/>
  <c r="EZ15" i="2"/>
  <c r="FB15" i="2"/>
  <c r="FC15" i="2"/>
  <c r="FD15" i="2"/>
  <c r="FE15" i="2"/>
  <c r="FF15" i="2"/>
  <c r="FG15" i="2"/>
  <c r="FI15" i="2"/>
  <c r="FJ15" i="2"/>
  <c r="FK15" i="2"/>
  <c r="FL15" i="2"/>
  <c r="FM15" i="2"/>
  <c r="FN15" i="2"/>
  <c r="FP15" i="2"/>
  <c r="FQ15" i="2"/>
  <c r="FR15" i="2"/>
  <c r="FS15" i="2"/>
  <c r="FT15" i="2"/>
  <c r="FU15" i="2"/>
  <c r="FW15" i="2"/>
  <c r="FX15" i="2"/>
  <c r="FY15" i="2"/>
  <c r="FZ15" i="2"/>
  <c r="GA15" i="2"/>
  <c r="GB15" i="2"/>
  <c r="GD15" i="2"/>
  <c r="GE15" i="2"/>
  <c r="GF15" i="2"/>
  <c r="GG15" i="2"/>
  <c r="GH15" i="2"/>
  <c r="GI15" i="2"/>
  <c r="GK15" i="2"/>
  <c r="GL15" i="2"/>
  <c r="GM15" i="2"/>
  <c r="GN15" i="2"/>
  <c r="GO15" i="2"/>
  <c r="GP15" i="2"/>
  <c r="GR15" i="2"/>
  <c r="GS15" i="2"/>
  <c r="GT15" i="2"/>
  <c r="GU15" i="2"/>
  <c r="GV15" i="2"/>
  <c r="GW15" i="2"/>
  <c r="GY15" i="2"/>
  <c r="GZ15" i="2"/>
  <c r="HA15" i="2"/>
  <c r="HB15" i="2"/>
  <c r="HC15" i="2"/>
  <c r="HD15" i="2"/>
  <c r="HF15" i="2"/>
  <c r="HG15" i="2"/>
  <c r="HH15" i="2"/>
  <c r="HI15" i="2"/>
  <c r="HJ15" i="2"/>
  <c r="HK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F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A15" i="2"/>
  <c r="JC15" i="2"/>
  <c r="JD15" i="2"/>
  <c r="JE15" i="2"/>
  <c r="JF15" i="2"/>
  <c r="JG15" i="2"/>
  <c r="JH15" i="2"/>
  <c r="JJ15" i="2"/>
  <c r="JK15" i="2"/>
  <c r="JL15" i="2"/>
  <c r="JM15" i="2"/>
  <c r="JN15" i="2"/>
  <c r="JO15" i="2"/>
  <c r="JQ15" i="2"/>
  <c r="JR15" i="2"/>
  <c r="JS15" i="2"/>
  <c r="JT15" i="2"/>
  <c r="JU15" i="2"/>
  <c r="JV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E16" i="2"/>
  <c r="JF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M17" i="2"/>
  <c r="BO17" i="2"/>
  <c r="BP17" i="2"/>
  <c r="BQ17" i="2"/>
  <c r="BR17" i="2"/>
  <c r="BS17" i="2"/>
  <c r="BV17" i="2"/>
  <c r="BW17" i="2"/>
  <c r="BX17" i="2"/>
  <c r="BY17" i="2"/>
  <c r="BZ17" i="2"/>
  <c r="CA17" i="2"/>
  <c r="CC17" i="2"/>
  <c r="CD17" i="2"/>
  <c r="CE17" i="2"/>
  <c r="CF17" i="2"/>
  <c r="CG17" i="2"/>
  <c r="CJ17" i="2"/>
  <c r="CO17" i="2" s="1"/>
  <c r="CK17" i="2"/>
  <c r="CL17" i="2"/>
  <c r="CM17" i="2"/>
  <c r="CN17" i="2"/>
  <c r="CQ17" i="2"/>
  <c r="CR17" i="2"/>
  <c r="CS17" i="2"/>
  <c r="CT17" i="2"/>
  <c r="CU17" i="2"/>
  <c r="CV17" i="2"/>
  <c r="CX17" i="2"/>
  <c r="CY17" i="2"/>
  <c r="CZ17" i="2"/>
  <c r="DA17" i="2"/>
  <c r="DB17" i="2"/>
  <c r="DC17" i="2"/>
  <c r="DE17" i="2"/>
  <c r="DF17" i="2"/>
  <c r="DG17" i="2"/>
  <c r="DH17" i="2"/>
  <c r="DI17" i="2"/>
  <c r="DJ17" i="2"/>
  <c r="DL17" i="2"/>
  <c r="DM17" i="2"/>
  <c r="DN17" i="2"/>
  <c r="DO17" i="2"/>
  <c r="DP17" i="2"/>
  <c r="DQ17" i="2"/>
  <c r="DS17" i="2"/>
  <c r="DT17" i="2"/>
  <c r="DU17" i="2"/>
  <c r="DV17" i="2"/>
  <c r="DW17" i="2"/>
  <c r="DX17" i="2"/>
  <c r="DZ17" i="2"/>
  <c r="EA17" i="2"/>
  <c r="EB17" i="2"/>
  <c r="EC17" i="2"/>
  <c r="ED17" i="2"/>
  <c r="EE17" i="2"/>
  <c r="EG17" i="2"/>
  <c r="EH17" i="2"/>
  <c r="EI17" i="2"/>
  <c r="EJ17" i="2"/>
  <c r="EK17" i="2"/>
  <c r="EL17" i="2"/>
  <c r="EN17" i="2"/>
  <c r="EO17" i="2"/>
  <c r="EP17" i="2"/>
  <c r="EQ17" i="2"/>
  <c r="ER17" i="2"/>
  <c r="ES17" i="2"/>
  <c r="EU17" i="2"/>
  <c r="EV17" i="2"/>
  <c r="EW17" i="2"/>
  <c r="EX17" i="2"/>
  <c r="EY17" i="2"/>
  <c r="EZ17" i="2"/>
  <c r="FB17" i="2"/>
  <c r="FC17" i="2"/>
  <c r="FD17" i="2"/>
  <c r="FE17" i="2"/>
  <c r="FF17" i="2"/>
  <c r="FG17" i="2"/>
  <c r="FI17" i="2"/>
  <c r="FJ17" i="2"/>
  <c r="FK17" i="2"/>
  <c r="FL17" i="2"/>
  <c r="FM17" i="2"/>
  <c r="FN17" i="2"/>
  <c r="FP17" i="2"/>
  <c r="FQ17" i="2"/>
  <c r="FR17" i="2"/>
  <c r="FS17" i="2"/>
  <c r="FT17" i="2"/>
  <c r="FU17" i="2"/>
  <c r="FW17" i="2"/>
  <c r="FX17" i="2"/>
  <c r="FY17" i="2"/>
  <c r="FZ17" i="2"/>
  <c r="GA17" i="2"/>
  <c r="GB17" i="2"/>
  <c r="GD17" i="2"/>
  <c r="GE17" i="2"/>
  <c r="GF17" i="2"/>
  <c r="GG17" i="2"/>
  <c r="GH17" i="2"/>
  <c r="GI17" i="2"/>
  <c r="GK17" i="2"/>
  <c r="GL17" i="2"/>
  <c r="GM17" i="2"/>
  <c r="GN17" i="2"/>
  <c r="GO17" i="2"/>
  <c r="GP17" i="2"/>
  <c r="GR17" i="2"/>
  <c r="GS17" i="2"/>
  <c r="GT17" i="2"/>
  <c r="GU17" i="2"/>
  <c r="GV17" i="2"/>
  <c r="GW17" i="2"/>
  <c r="GY17" i="2"/>
  <c r="GZ17" i="2"/>
  <c r="HA17" i="2"/>
  <c r="HB17" i="2"/>
  <c r="HC17" i="2"/>
  <c r="HD17" i="2"/>
  <c r="HF17" i="2"/>
  <c r="HG17" i="2"/>
  <c r="HH17" i="2"/>
  <c r="HI17" i="2"/>
  <c r="HJ17" i="2"/>
  <c r="HK17" i="2"/>
  <c r="HM17" i="2"/>
  <c r="HN17" i="2"/>
  <c r="HO17" i="2"/>
  <c r="HP17" i="2"/>
  <c r="HQ17" i="2"/>
  <c r="HR17" i="2"/>
  <c r="HT17" i="2"/>
  <c r="HU17" i="2"/>
  <c r="HV17" i="2"/>
  <c r="HW17" i="2"/>
  <c r="HX17" i="2"/>
  <c r="HY17" i="2"/>
  <c r="IA17" i="2"/>
  <c r="IB17" i="2"/>
  <c r="IC17" i="2"/>
  <c r="ID17" i="2"/>
  <c r="IE17" i="2"/>
  <c r="IF17" i="2"/>
  <c r="IH17" i="2"/>
  <c r="II17" i="2"/>
  <c r="IJ17" i="2"/>
  <c r="IK17" i="2"/>
  <c r="IL17" i="2"/>
  <c r="IM17" i="2"/>
  <c r="IO17" i="2"/>
  <c r="IP17" i="2"/>
  <c r="IQ17" i="2"/>
  <c r="IR17" i="2"/>
  <c r="IS17" i="2"/>
  <c r="IT17" i="2"/>
  <c r="IV17" i="2"/>
  <c r="IW17" i="2"/>
  <c r="IX17" i="2"/>
  <c r="IY17" i="2"/>
  <c r="IZ17" i="2"/>
  <c r="JA17" i="2"/>
  <c r="JC17" i="2"/>
  <c r="JD17" i="2"/>
  <c r="JE17" i="2"/>
  <c r="JF17" i="2"/>
  <c r="JG17" i="2"/>
  <c r="JH17" i="2"/>
  <c r="JJ17" i="2"/>
  <c r="JK17" i="2"/>
  <c r="JL17" i="2"/>
  <c r="JM17" i="2"/>
  <c r="JN17" i="2"/>
  <c r="JO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D18" i="2"/>
  <c r="BE18" i="2"/>
  <c r="BH18" i="2"/>
  <c r="BI18" i="2"/>
  <c r="BJ18" i="2"/>
  <c r="BK18" i="2"/>
  <c r="BL18" i="2"/>
  <c r="BM18" i="2"/>
  <c r="BO18" i="2"/>
  <c r="BP18" i="2"/>
  <c r="BQ18" i="2"/>
  <c r="BR18" i="2"/>
  <c r="BS18" i="2"/>
  <c r="BV18" i="2"/>
  <c r="BW18" i="2"/>
  <c r="BX18" i="2"/>
  <c r="BY18" i="2"/>
  <c r="BZ18" i="2"/>
  <c r="CA18" i="2"/>
  <c r="CC18" i="2"/>
  <c r="CD18" i="2"/>
  <c r="CE18" i="2"/>
  <c r="CF18" i="2"/>
  <c r="CG18" i="2"/>
  <c r="CJ18" i="2"/>
  <c r="CK18" i="2"/>
  <c r="CL18" i="2"/>
  <c r="CM18" i="2"/>
  <c r="CO18" i="2" s="1"/>
  <c r="CN18" i="2"/>
  <c r="CQ18" i="2"/>
  <c r="CR18" i="2"/>
  <c r="CS18" i="2"/>
  <c r="CT18" i="2"/>
  <c r="CU18" i="2"/>
  <c r="CV18" i="2"/>
  <c r="CX18" i="2"/>
  <c r="CY18" i="2"/>
  <c r="CZ18" i="2"/>
  <c r="DA18" i="2"/>
  <c r="DB18" i="2"/>
  <c r="DC18" i="2"/>
  <c r="DE18" i="2"/>
  <c r="DF18" i="2"/>
  <c r="DG18" i="2"/>
  <c r="DH18" i="2"/>
  <c r="DI18" i="2"/>
  <c r="DJ18" i="2"/>
  <c r="DL18" i="2"/>
  <c r="DM18" i="2"/>
  <c r="DN18" i="2"/>
  <c r="DO18" i="2"/>
  <c r="DP18" i="2"/>
  <c r="DQ18" i="2"/>
  <c r="DS18" i="2"/>
  <c r="DT18" i="2"/>
  <c r="DU18" i="2"/>
  <c r="DV18" i="2"/>
  <c r="DW18" i="2"/>
  <c r="DX18" i="2"/>
  <c r="DZ18" i="2"/>
  <c r="EA18" i="2"/>
  <c r="EB18" i="2"/>
  <c r="EC18" i="2"/>
  <c r="ED18" i="2"/>
  <c r="EE18" i="2"/>
  <c r="EG18" i="2"/>
  <c r="EH18" i="2"/>
  <c r="EI18" i="2"/>
  <c r="EJ18" i="2"/>
  <c r="EK18" i="2"/>
  <c r="EL18" i="2"/>
  <c r="EN18" i="2"/>
  <c r="EO18" i="2"/>
  <c r="EP18" i="2"/>
  <c r="EQ18" i="2"/>
  <c r="ER18" i="2"/>
  <c r="ES18" i="2"/>
  <c r="EU18" i="2"/>
  <c r="EV18" i="2"/>
  <c r="EW18" i="2"/>
  <c r="EX18" i="2"/>
  <c r="EY18" i="2"/>
  <c r="EZ18" i="2"/>
  <c r="FB18" i="2"/>
  <c r="FC18" i="2"/>
  <c r="FD18" i="2"/>
  <c r="FE18" i="2"/>
  <c r="FF18" i="2"/>
  <c r="FG18" i="2"/>
  <c r="FI18" i="2"/>
  <c r="FJ18" i="2"/>
  <c r="FK18" i="2"/>
  <c r="FL18" i="2"/>
  <c r="FM18" i="2"/>
  <c r="FN18" i="2"/>
  <c r="FP18" i="2"/>
  <c r="FQ18" i="2"/>
  <c r="FR18" i="2"/>
  <c r="FS18" i="2"/>
  <c r="FT18" i="2"/>
  <c r="FU18" i="2"/>
  <c r="FW18" i="2"/>
  <c r="FX18" i="2"/>
  <c r="FY18" i="2"/>
  <c r="FZ18" i="2"/>
  <c r="GA18" i="2"/>
  <c r="GB18" i="2"/>
  <c r="GD18" i="2"/>
  <c r="GE18" i="2"/>
  <c r="GF18" i="2"/>
  <c r="GG18" i="2"/>
  <c r="GH18" i="2"/>
  <c r="GI18" i="2"/>
  <c r="GK18" i="2"/>
  <c r="GL18" i="2"/>
  <c r="GM18" i="2"/>
  <c r="GN18" i="2"/>
  <c r="GO18" i="2"/>
  <c r="GP18" i="2"/>
  <c r="GR18" i="2"/>
  <c r="GS18" i="2"/>
  <c r="GT18" i="2"/>
  <c r="GU18" i="2"/>
  <c r="GV18" i="2"/>
  <c r="GW18" i="2"/>
  <c r="GY18" i="2"/>
  <c r="GZ18" i="2"/>
  <c r="HA18" i="2"/>
  <c r="HB18" i="2"/>
  <c r="HC18" i="2"/>
  <c r="HD18" i="2"/>
  <c r="HF18" i="2"/>
  <c r="HG18" i="2"/>
  <c r="HH18" i="2"/>
  <c r="HI18" i="2"/>
  <c r="HJ18" i="2"/>
  <c r="HK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M19" i="2"/>
  <c r="BO19" i="2"/>
  <c r="BP19" i="2"/>
  <c r="BQ19" i="2"/>
  <c r="BR19" i="2"/>
  <c r="BS19" i="2"/>
  <c r="BV19" i="2"/>
  <c r="BW19" i="2"/>
  <c r="BX19" i="2"/>
  <c r="BY19" i="2"/>
  <c r="BZ19" i="2"/>
  <c r="CA19" i="2"/>
  <c r="CC19" i="2"/>
  <c r="CD19" i="2"/>
  <c r="CE19" i="2"/>
  <c r="CF19" i="2"/>
  <c r="CG19" i="2"/>
  <c r="CJ19" i="2"/>
  <c r="CO19" i="2" s="1"/>
  <c r="CK19" i="2"/>
  <c r="CL19" i="2"/>
  <c r="CM19" i="2"/>
  <c r="CN19" i="2"/>
  <c r="CQ19" i="2"/>
  <c r="CR19" i="2"/>
  <c r="CS19" i="2"/>
  <c r="CT19" i="2"/>
  <c r="CU19" i="2"/>
  <c r="CV19" i="2"/>
  <c r="CX19" i="2"/>
  <c r="CY19" i="2"/>
  <c r="CZ19" i="2"/>
  <c r="DA19" i="2"/>
  <c r="DB19" i="2"/>
  <c r="DC19" i="2"/>
  <c r="DE19" i="2"/>
  <c r="DF19" i="2"/>
  <c r="DG19" i="2"/>
  <c r="DH19" i="2"/>
  <c r="DI19" i="2"/>
  <c r="DJ19" i="2"/>
  <c r="DL19" i="2"/>
  <c r="DM19" i="2"/>
  <c r="DN19" i="2"/>
  <c r="DO19" i="2"/>
  <c r="DP19" i="2"/>
  <c r="DQ19" i="2"/>
  <c r="DS19" i="2"/>
  <c r="DT19" i="2"/>
  <c r="DU19" i="2"/>
  <c r="DV19" i="2"/>
  <c r="DW19" i="2"/>
  <c r="DX19" i="2"/>
  <c r="DZ19" i="2"/>
  <c r="EA19" i="2"/>
  <c r="EB19" i="2"/>
  <c r="EC19" i="2"/>
  <c r="ED19" i="2"/>
  <c r="EE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G19" i="2"/>
  <c r="FI19" i="2"/>
  <c r="FJ19" i="2"/>
  <c r="FK19" i="2"/>
  <c r="FL19" i="2"/>
  <c r="FM19" i="2"/>
  <c r="FN19" i="2"/>
  <c r="FP19" i="2"/>
  <c r="FQ19" i="2"/>
  <c r="FR19" i="2"/>
  <c r="FS19" i="2"/>
  <c r="FT19" i="2"/>
  <c r="FU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P19" i="2"/>
  <c r="GR19" i="2"/>
  <c r="GS19" i="2"/>
  <c r="GT19" i="2"/>
  <c r="GU19" i="2"/>
  <c r="GV19" i="2"/>
  <c r="GW19" i="2"/>
  <c r="GY19" i="2"/>
  <c r="GZ19" i="2"/>
  <c r="HA19" i="2"/>
  <c r="HB19" i="2"/>
  <c r="HC19" i="2"/>
  <c r="HD19" i="2"/>
  <c r="HF19" i="2"/>
  <c r="HG19" i="2"/>
  <c r="HH19" i="2"/>
  <c r="HI19" i="2"/>
  <c r="HJ19" i="2"/>
  <c r="HK19" i="2"/>
  <c r="HM19" i="2"/>
  <c r="HN19" i="2"/>
  <c r="HO19" i="2"/>
  <c r="HP19" i="2"/>
  <c r="HQ19" i="2"/>
  <c r="HR19" i="2"/>
  <c r="HT19" i="2"/>
  <c r="HU19" i="2"/>
  <c r="HV19" i="2"/>
  <c r="HW19" i="2"/>
  <c r="HX19" i="2"/>
  <c r="HY19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M20" i="2"/>
  <c r="BO20" i="2"/>
  <c r="BP20" i="2"/>
  <c r="BQ20" i="2"/>
  <c r="BR20" i="2"/>
  <c r="BS20" i="2"/>
  <c r="BV20" i="2"/>
  <c r="BW20" i="2"/>
  <c r="BX20" i="2"/>
  <c r="BY20" i="2"/>
  <c r="BZ20" i="2"/>
  <c r="CA20" i="2"/>
  <c r="CC20" i="2"/>
  <c r="CD20" i="2"/>
  <c r="CE20" i="2"/>
  <c r="CF20" i="2"/>
  <c r="CG20" i="2"/>
  <c r="CJ20" i="2"/>
  <c r="CK20" i="2"/>
  <c r="CL20" i="2"/>
  <c r="CM20" i="2"/>
  <c r="CO20" i="2" s="1"/>
  <c r="CN20" i="2"/>
  <c r="CQ20" i="2"/>
  <c r="CR20" i="2"/>
  <c r="CS20" i="2"/>
  <c r="CT20" i="2"/>
  <c r="CU20" i="2"/>
  <c r="CV20" i="2"/>
  <c r="CX20" i="2"/>
  <c r="CY20" i="2"/>
  <c r="CZ20" i="2"/>
  <c r="DA20" i="2"/>
  <c r="DB20" i="2"/>
  <c r="DC20" i="2"/>
  <c r="DE20" i="2"/>
  <c r="DF20" i="2"/>
  <c r="DG20" i="2"/>
  <c r="DH20" i="2"/>
  <c r="DI20" i="2"/>
  <c r="DJ20" i="2"/>
  <c r="DL20" i="2"/>
  <c r="DM20" i="2"/>
  <c r="DN20" i="2"/>
  <c r="DO20" i="2"/>
  <c r="DP20" i="2"/>
  <c r="DQ20" i="2"/>
  <c r="DS20" i="2"/>
  <c r="DT20" i="2"/>
  <c r="DU20" i="2"/>
  <c r="DV20" i="2"/>
  <c r="DW20" i="2"/>
  <c r="DX20" i="2"/>
  <c r="DZ20" i="2"/>
  <c r="EA20" i="2"/>
  <c r="EB20" i="2"/>
  <c r="EC20" i="2"/>
  <c r="ED20" i="2"/>
  <c r="EE20" i="2"/>
  <c r="EG20" i="2"/>
  <c r="EH20" i="2"/>
  <c r="EI20" i="2"/>
  <c r="EJ20" i="2"/>
  <c r="EK20" i="2"/>
  <c r="EL20" i="2"/>
  <c r="EN20" i="2"/>
  <c r="EO20" i="2"/>
  <c r="EP20" i="2"/>
  <c r="EQ20" i="2"/>
  <c r="ER20" i="2"/>
  <c r="ES20" i="2"/>
  <c r="EU20" i="2"/>
  <c r="EV20" i="2"/>
  <c r="EW20" i="2"/>
  <c r="EX20" i="2"/>
  <c r="EY20" i="2"/>
  <c r="EZ20" i="2"/>
  <c r="FB20" i="2"/>
  <c r="FC20" i="2"/>
  <c r="FD20" i="2"/>
  <c r="FE20" i="2"/>
  <c r="FF20" i="2"/>
  <c r="FG20" i="2"/>
  <c r="FI20" i="2"/>
  <c r="FJ20" i="2"/>
  <c r="FK20" i="2"/>
  <c r="FL20" i="2"/>
  <c r="FM20" i="2"/>
  <c r="FN20" i="2"/>
  <c r="FP20" i="2"/>
  <c r="FQ20" i="2"/>
  <c r="FR20" i="2"/>
  <c r="FS20" i="2"/>
  <c r="FT20" i="2"/>
  <c r="FU20" i="2"/>
  <c r="FW20" i="2"/>
  <c r="FX20" i="2"/>
  <c r="FY20" i="2"/>
  <c r="FZ20" i="2"/>
  <c r="GA20" i="2"/>
  <c r="GB20" i="2"/>
  <c r="GD20" i="2"/>
  <c r="GE20" i="2"/>
  <c r="GF20" i="2"/>
  <c r="GG20" i="2"/>
  <c r="GH20" i="2"/>
  <c r="GI20" i="2"/>
  <c r="GK20" i="2"/>
  <c r="GL20" i="2"/>
  <c r="GM20" i="2"/>
  <c r="GN20" i="2"/>
  <c r="GO20" i="2"/>
  <c r="GP20" i="2"/>
  <c r="GR20" i="2"/>
  <c r="GS20" i="2"/>
  <c r="GT20" i="2"/>
  <c r="GU20" i="2"/>
  <c r="GV20" i="2"/>
  <c r="GW20" i="2"/>
  <c r="GY20" i="2"/>
  <c r="GZ20" i="2"/>
  <c r="HA20" i="2"/>
  <c r="HB20" i="2"/>
  <c r="HC20" i="2"/>
  <c r="HD20" i="2"/>
  <c r="HF20" i="2"/>
  <c r="HG20" i="2"/>
  <c r="HH20" i="2"/>
  <c r="HI20" i="2"/>
  <c r="HJ20" i="2"/>
  <c r="HK20" i="2"/>
  <c r="HM20" i="2"/>
  <c r="HN20" i="2"/>
  <c r="HO20" i="2"/>
  <c r="HP20" i="2"/>
  <c r="HQ20" i="2"/>
  <c r="HR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T20" i="2"/>
  <c r="IV20" i="2"/>
  <c r="IW20" i="2"/>
  <c r="IX20" i="2"/>
  <c r="IY20" i="2"/>
  <c r="IZ20" i="2"/>
  <c r="JA20" i="2"/>
  <c r="JC20" i="2"/>
  <c r="JD20" i="2"/>
  <c r="JE20" i="2"/>
  <c r="JF20" i="2"/>
  <c r="JG20" i="2"/>
  <c r="JH20" i="2"/>
  <c r="JJ20" i="2"/>
  <c r="JK20" i="2"/>
  <c r="JL20" i="2"/>
  <c r="JM20" i="2"/>
  <c r="JN20" i="2"/>
  <c r="JO20" i="2"/>
  <c r="JQ20" i="2"/>
  <c r="JR20" i="2"/>
  <c r="JS20" i="2"/>
  <c r="JT20" i="2"/>
  <c r="JU20" i="2"/>
  <c r="JV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O21" i="2" s="1"/>
  <c r="CL21" i="2"/>
  <c r="CM21" i="2"/>
  <c r="CN21" i="2"/>
  <c r="CQ21" i="2"/>
  <c r="CR21" i="2"/>
  <c r="CS21" i="2"/>
  <c r="CT21" i="2"/>
  <c r="CU21" i="2"/>
  <c r="CV21" i="2"/>
  <c r="CX21" i="2"/>
  <c r="CY21" i="2"/>
  <c r="CZ21" i="2"/>
  <c r="DA21" i="2"/>
  <c r="DB21" i="2"/>
  <c r="DC21" i="2"/>
  <c r="DE21" i="2"/>
  <c r="DF21" i="2"/>
  <c r="DG21" i="2"/>
  <c r="DH21" i="2"/>
  <c r="DI21" i="2"/>
  <c r="DJ21" i="2"/>
  <c r="DL21" i="2"/>
  <c r="DM21" i="2"/>
  <c r="DN21" i="2"/>
  <c r="DO21" i="2"/>
  <c r="DP21" i="2"/>
  <c r="DQ21" i="2"/>
  <c r="DS21" i="2"/>
  <c r="DT21" i="2"/>
  <c r="DU21" i="2"/>
  <c r="DV21" i="2"/>
  <c r="DW21" i="2"/>
  <c r="DX21" i="2"/>
  <c r="DZ21" i="2"/>
  <c r="EA21" i="2"/>
  <c r="EB21" i="2"/>
  <c r="EC21" i="2"/>
  <c r="ED21" i="2"/>
  <c r="EE21" i="2"/>
  <c r="EG21" i="2"/>
  <c r="EH21" i="2"/>
  <c r="EI21" i="2"/>
  <c r="EJ21" i="2"/>
  <c r="EK21" i="2"/>
  <c r="EL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R21" i="2"/>
  <c r="FS21" i="2"/>
  <c r="FT21" i="2"/>
  <c r="FU21" i="2"/>
  <c r="FW21" i="2"/>
  <c r="FX21" i="2"/>
  <c r="FY21" i="2"/>
  <c r="FZ21" i="2"/>
  <c r="GA21" i="2"/>
  <c r="GB21" i="2"/>
  <c r="GD21" i="2"/>
  <c r="GE21" i="2"/>
  <c r="GF21" i="2"/>
  <c r="GG21" i="2"/>
  <c r="GH21" i="2"/>
  <c r="GI21" i="2"/>
  <c r="GK21" i="2"/>
  <c r="GL21" i="2"/>
  <c r="GM21" i="2"/>
  <c r="GN21" i="2"/>
  <c r="GO21" i="2"/>
  <c r="GP21" i="2"/>
  <c r="GR21" i="2"/>
  <c r="GS21" i="2"/>
  <c r="GT21" i="2"/>
  <c r="GU21" i="2"/>
  <c r="GV21" i="2"/>
  <c r="GW21" i="2"/>
  <c r="GY21" i="2"/>
  <c r="GZ21" i="2"/>
  <c r="HA21" i="2"/>
  <c r="HB21" i="2"/>
  <c r="HC21" i="2"/>
  <c r="HD21" i="2"/>
  <c r="HF21" i="2"/>
  <c r="HG21" i="2"/>
  <c r="HH21" i="2"/>
  <c r="HI21" i="2"/>
  <c r="HJ21" i="2"/>
  <c r="HK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E21" i="2"/>
  <c r="JF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MB21" i="2"/>
  <c r="MC21" i="2"/>
  <c r="MD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V22" i="2"/>
  <c r="BW22" i="2"/>
  <c r="BX22" i="2"/>
  <c r="BY22" i="2"/>
  <c r="BZ22" i="2"/>
  <c r="CA22" i="2"/>
  <c r="CC22" i="2"/>
  <c r="CD22" i="2"/>
  <c r="CE22" i="2"/>
  <c r="CF22" i="2"/>
  <c r="CG22" i="2"/>
  <c r="CJ22" i="2"/>
  <c r="CK22" i="2"/>
  <c r="CL22" i="2"/>
  <c r="CO22" i="2" s="1"/>
  <c r="CM22" i="2"/>
  <c r="CN22" i="2"/>
  <c r="CQ22" i="2"/>
  <c r="CR22" i="2"/>
  <c r="CS22" i="2"/>
  <c r="CT22" i="2"/>
  <c r="CU22" i="2"/>
  <c r="CV22" i="2"/>
  <c r="CX22" i="2"/>
  <c r="CY22" i="2"/>
  <c r="CZ22" i="2"/>
  <c r="DA22" i="2"/>
  <c r="DB22" i="2"/>
  <c r="DC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X22" i="2"/>
  <c r="DZ22" i="2"/>
  <c r="EA22" i="2"/>
  <c r="EB22" i="2"/>
  <c r="EC22" i="2"/>
  <c r="ED22" i="2"/>
  <c r="EE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EZ22" i="2"/>
  <c r="FB22" i="2"/>
  <c r="FC22" i="2"/>
  <c r="FD22" i="2"/>
  <c r="FE22" i="2"/>
  <c r="FF22" i="2"/>
  <c r="FG22" i="2"/>
  <c r="FI22" i="2"/>
  <c r="FJ22" i="2"/>
  <c r="FK22" i="2"/>
  <c r="FL22" i="2"/>
  <c r="FM22" i="2"/>
  <c r="FN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E22" i="2"/>
  <c r="JF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MB22" i="2"/>
  <c r="MC22" i="2"/>
  <c r="MD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D23" i="2"/>
  <c r="BE23" i="2"/>
  <c r="BH23" i="2"/>
  <c r="BI23" i="2"/>
  <c r="BJ23" i="2"/>
  <c r="BK23" i="2"/>
  <c r="BL23" i="2"/>
  <c r="BM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O23" i="2" s="1"/>
  <c r="CN23" i="2"/>
  <c r="CQ23" i="2"/>
  <c r="CR23" i="2"/>
  <c r="CS23" i="2"/>
  <c r="CT23" i="2"/>
  <c r="CU23" i="2"/>
  <c r="CV23" i="2"/>
  <c r="CX23" i="2"/>
  <c r="CY23" i="2"/>
  <c r="CZ23" i="2"/>
  <c r="DA23" i="2"/>
  <c r="DB23" i="2"/>
  <c r="DC23" i="2"/>
  <c r="DE23" i="2"/>
  <c r="DF23" i="2"/>
  <c r="DG23" i="2"/>
  <c r="DH23" i="2"/>
  <c r="DI23" i="2"/>
  <c r="DJ23" i="2"/>
  <c r="DL23" i="2"/>
  <c r="DM23" i="2"/>
  <c r="DN23" i="2"/>
  <c r="DO23" i="2"/>
  <c r="DP23" i="2"/>
  <c r="DQ23" i="2"/>
  <c r="DS23" i="2"/>
  <c r="DT23" i="2"/>
  <c r="DU23" i="2"/>
  <c r="DV23" i="2"/>
  <c r="DW23" i="2"/>
  <c r="DX23" i="2"/>
  <c r="DZ23" i="2"/>
  <c r="EA23" i="2"/>
  <c r="EB23" i="2"/>
  <c r="EC23" i="2"/>
  <c r="ED23" i="2"/>
  <c r="EE23" i="2"/>
  <c r="EG23" i="2"/>
  <c r="EH23" i="2"/>
  <c r="EI23" i="2"/>
  <c r="EJ23" i="2"/>
  <c r="EK23" i="2"/>
  <c r="EL23" i="2"/>
  <c r="EN23" i="2"/>
  <c r="EO23" i="2"/>
  <c r="EP23" i="2"/>
  <c r="EQ23" i="2"/>
  <c r="ER23" i="2"/>
  <c r="ES23" i="2"/>
  <c r="EU23" i="2"/>
  <c r="EV23" i="2"/>
  <c r="EW23" i="2"/>
  <c r="EX23" i="2"/>
  <c r="EY23" i="2"/>
  <c r="EZ23" i="2"/>
  <c r="FB23" i="2"/>
  <c r="FC23" i="2"/>
  <c r="FD23" i="2"/>
  <c r="FE23" i="2"/>
  <c r="FF23" i="2"/>
  <c r="FG23" i="2"/>
  <c r="FI23" i="2"/>
  <c r="FJ23" i="2"/>
  <c r="FK23" i="2"/>
  <c r="FL23" i="2"/>
  <c r="FM23" i="2"/>
  <c r="FN23" i="2"/>
  <c r="FP23" i="2"/>
  <c r="FQ23" i="2"/>
  <c r="FR23" i="2"/>
  <c r="FS23" i="2"/>
  <c r="FT23" i="2"/>
  <c r="FU23" i="2"/>
  <c r="FW23" i="2"/>
  <c r="FX23" i="2"/>
  <c r="FY23" i="2"/>
  <c r="FZ23" i="2"/>
  <c r="GA23" i="2"/>
  <c r="GB23" i="2"/>
  <c r="GD23" i="2"/>
  <c r="GE23" i="2"/>
  <c r="GF23" i="2"/>
  <c r="GG23" i="2"/>
  <c r="GH23" i="2"/>
  <c r="GI23" i="2"/>
  <c r="GK23" i="2"/>
  <c r="GL23" i="2"/>
  <c r="GM23" i="2"/>
  <c r="GN23" i="2"/>
  <c r="GO23" i="2"/>
  <c r="GP23" i="2"/>
  <c r="GR23" i="2"/>
  <c r="GS23" i="2"/>
  <c r="GT23" i="2"/>
  <c r="GU23" i="2"/>
  <c r="GV23" i="2"/>
  <c r="GW23" i="2"/>
  <c r="GY23" i="2"/>
  <c r="GZ23" i="2"/>
  <c r="HA23" i="2"/>
  <c r="HB23" i="2"/>
  <c r="HC23" i="2"/>
  <c r="HD23" i="2"/>
  <c r="HF23" i="2"/>
  <c r="HG23" i="2"/>
  <c r="HH23" i="2"/>
  <c r="HI23" i="2"/>
  <c r="HJ23" i="2"/>
  <c r="HK23" i="2"/>
  <c r="HM23" i="2"/>
  <c r="HN23" i="2"/>
  <c r="HO23" i="2"/>
  <c r="HP23" i="2"/>
  <c r="HQ23" i="2"/>
  <c r="HR23" i="2"/>
  <c r="HT23" i="2"/>
  <c r="HU23" i="2"/>
  <c r="HV23" i="2"/>
  <c r="HW23" i="2"/>
  <c r="HX23" i="2"/>
  <c r="HY23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M24" i="2"/>
  <c r="BO24" i="2"/>
  <c r="BP24" i="2"/>
  <c r="BQ24" i="2"/>
  <c r="BR24" i="2"/>
  <c r="BS24" i="2"/>
  <c r="BV24" i="2"/>
  <c r="BW24" i="2"/>
  <c r="BX24" i="2"/>
  <c r="BY24" i="2"/>
  <c r="BZ24" i="2"/>
  <c r="CA24" i="2"/>
  <c r="CC24" i="2"/>
  <c r="CD24" i="2"/>
  <c r="CE24" i="2"/>
  <c r="CF24" i="2"/>
  <c r="CG24" i="2"/>
  <c r="CJ24" i="2"/>
  <c r="CK24" i="2"/>
  <c r="CL24" i="2"/>
  <c r="CO24" i="2" s="1"/>
  <c r="CM24" i="2"/>
  <c r="CN24" i="2"/>
  <c r="CQ24" i="2"/>
  <c r="CR24" i="2"/>
  <c r="CS24" i="2"/>
  <c r="CT24" i="2"/>
  <c r="CU24" i="2"/>
  <c r="CV24" i="2"/>
  <c r="CX24" i="2"/>
  <c r="CY24" i="2"/>
  <c r="CZ24" i="2"/>
  <c r="DA24" i="2"/>
  <c r="DB24" i="2"/>
  <c r="DC24" i="2"/>
  <c r="DE24" i="2"/>
  <c r="DF24" i="2"/>
  <c r="DG24" i="2"/>
  <c r="DH24" i="2"/>
  <c r="DI24" i="2"/>
  <c r="DJ24" i="2"/>
  <c r="DL24" i="2"/>
  <c r="DM24" i="2"/>
  <c r="DN24" i="2"/>
  <c r="DO24" i="2"/>
  <c r="DP24" i="2"/>
  <c r="DQ24" i="2"/>
  <c r="DS24" i="2"/>
  <c r="DT24" i="2"/>
  <c r="DU24" i="2"/>
  <c r="DV24" i="2"/>
  <c r="DW24" i="2"/>
  <c r="DX24" i="2"/>
  <c r="DZ24" i="2"/>
  <c r="EA24" i="2"/>
  <c r="EB24" i="2"/>
  <c r="EC24" i="2"/>
  <c r="ED24" i="2"/>
  <c r="EE24" i="2"/>
  <c r="EG24" i="2"/>
  <c r="EH24" i="2"/>
  <c r="EI24" i="2"/>
  <c r="EJ24" i="2"/>
  <c r="EK24" i="2"/>
  <c r="EL24" i="2"/>
  <c r="EN24" i="2"/>
  <c r="EO24" i="2"/>
  <c r="EP24" i="2"/>
  <c r="EQ24" i="2"/>
  <c r="ER24" i="2"/>
  <c r="ES24" i="2"/>
  <c r="EU24" i="2"/>
  <c r="EV24" i="2"/>
  <c r="EW24" i="2"/>
  <c r="EX24" i="2"/>
  <c r="EY24" i="2"/>
  <c r="EZ24" i="2"/>
  <c r="FB24" i="2"/>
  <c r="FC24" i="2"/>
  <c r="FD24" i="2"/>
  <c r="FE24" i="2"/>
  <c r="FF24" i="2"/>
  <c r="FG24" i="2"/>
  <c r="FI24" i="2"/>
  <c r="FJ24" i="2"/>
  <c r="FK24" i="2"/>
  <c r="FL24" i="2"/>
  <c r="FM24" i="2"/>
  <c r="FN24" i="2"/>
  <c r="FP24" i="2"/>
  <c r="FQ24" i="2"/>
  <c r="FR24" i="2"/>
  <c r="FS24" i="2"/>
  <c r="FT24" i="2"/>
  <c r="FU24" i="2"/>
  <c r="FW24" i="2"/>
  <c r="FX24" i="2"/>
  <c r="FY24" i="2"/>
  <c r="FZ24" i="2"/>
  <c r="GA24" i="2"/>
  <c r="GB24" i="2"/>
  <c r="GD24" i="2"/>
  <c r="GE24" i="2"/>
  <c r="GF24" i="2"/>
  <c r="GG24" i="2"/>
  <c r="GH24" i="2"/>
  <c r="GI24" i="2"/>
  <c r="GK24" i="2"/>
  <c r="GL24" i="2"/>
  <c r="GM24" i="2"/>
  <c r="GN24" i="2"/>
  <c r="GO24" i="2"/>
  <c r="GP24" i="2"/>
  <c r="GR24" i="2"/>
  <c r="GS24" i="2"/>
  <c r="GT24" i="2"/>
  <c r="GU24" i="2"/>
  <c r="GV24" i="2"/>
  <c r="GW24" i="2"/>
  <c r="GY24" i="2"/>
  <c r="GZ24" i="2"/>
  <c r="HA24" i="2"/>
  <c r="HB24" i="2"/>
  <c r="HC24" i="2"/>
  <c r="HD24" i="2"/>
  <c r="HF24" i="2"/>
  <c r="HG24" i="2"/>
  <c r="HH24" i="2"/>
  <c r="HI24" i="2"/>
  <c r="HJ24" i="2"/>
  <c r="HK24" i="2"/>
  <c r="HM24" i="2"/>
  <c r="HN24" i="2"/>
  <c r="HO24" i="2"/>
  <c r="HP24" i="2"/>
  <c r="HQ24" i="2"/>
  <c r="HR24" i="2"/>
  <c r="HT24" i="2"/>
  <c r="HU24" i="2"/>
  <c r="HV24" i="2"/>
  <c r="HW24" i="2"/>
  <c r="HX24" i="2"/>
  <c r="HY24" i="2"/>
  <c r="IA24" i="2"/>
  <c r="IB24" i="2"/>
  <c r="IC24" i="2"/>
  <c r="ID24" i="2"/>
  <c r="IE24" i="2"/>
  <c r="IF24" i="2"/>
  <c r="IH24" i="2"/>
  <c r="II24" i="2"/>
  <c r="IJ24" i="2"/>
  <c r="IK24" i="2"/>
  <c r="IL24" i="2"/>
  <c r="IM24" i="2"/>
  <c r="IO24" i="2"/>
  <c r="IP24" i="2"/>
  <c r="IQ24" i="2"/>
  <c r="IR24" i="2"/>
  <c r="IS24" i="2"/>
  <c r="IT24" i="2"/>
  <c r="IV24" i="2"/>
  <c r="IW24" i="2"/>
  <c r="IX24" i="2"/>
  <c r="IY24" i="2"/>
  <c r="IZ24" i="2"/>
  <c r="JA24" i="2"/>
  <c r="JC24" i="2"/>
  <c r="JD24" i="2"/>
  <c r="JE24" i="2"/>
  <c r="JF24" i="2"/>
  <c r="JG24" i="2"/>
  <c r="JH24" i="2"/>
  <c r="JJ24" i="2"/>
  <c r="JK24" i="2"/>
  <c r="JL24" i="2"/>
  <c r="JM24" i="2"/>
  <c r="JN24" i="2"/>
  <c r="JO24" i="2"/>
  <c r="JQ24" i="2"/>
  <c r="JR24" i="2"/>
  <c r="JS24" i="2"/>
  <c r="JT24" i="2"/>
  <c r="JU24" i="2"/>
  <c r="JV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MB24" i="2"/>
  <c r="MC24" i="2"/>
  <c r="MD24" i="2"/>
  <c r="ME24" i="2"/>
  <c r="MF24" i="2"/>
  <c r="MG24" i="2"/>
  <c r="MI24" i="2"/>
  <c r="MJ24" i="2"/>
  <c r="MK24" i="2"/>
  <c r="ML24" i="2"/>
  <c r="MM24" i="2"/>
  <c r="MN24" i="2"/>
  <c r="MP24" i="2"/>
  <c r="MQ24" i="2"/>
  <c r="MR24" i="2"/>
  <c r="MS24" i="2"/>
  <c r="MT24" i="2"/>
  <c r="MU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G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D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E25" i="2"/>
  <c r="JF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MB25" i="2"/>
  <c r="MC25" i="2"/>
  <c r="MD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E26" i="2"/>
  <c r="BH26" i="2"/>
  <c r="BI26" i="2"/>
  <c r="BJ26" i="2"/>
  <c r="BK26" i="2"/>
  <c r="BL26" i="2"/>
  <c r="BM26" i="2"/>
  <c r="BO26" i="2"/>
  <c r="BP26" i="2"/>
  <c r="BQ26" i="2"/>
  <c r="BR26" i="2"/>
  <c r="BS26" i="2"/>
  <c r="BV26" i="2"/>
  <c r="BW26" i="2"/>
  <c r="BX26" i="2"/>
  <c r="BY26" i="2"/>
  <c r="BZ26" i="2"/>
  <c r="CA26" i="2"/>
  <c r="CC26" i="2"/>
  <c r="CD26" i="2"/>
  <c r="CE26" i="2"/>
  <c r="CF26" i="2"/>
  <c r="CG26" i="2"/>
  <c r="CJ26" i="2"/>
  <c r="CK26" i="2"/>
  <c r="CL26" i="2"/>
  <c r="CO26" i="2" s="1"/>
  <c r="CM26" i="2"/>
  <c r="CN26" i="2"/>
  <c r="CQ26" i="2"/>
  <c r="CR26" i="2"/>
  <c r="CS26" i="2"/>
  <c r="CT26" i="2"/>
  <c r="CU26" i="2"/>
  <c r="CV26" i="2"/>
  <c r="CX26" i="2"/>
  <c r="CY26" i="2"/>
  <c r="CZ26" i="2"/>
  <c r="DA26" i="2"/>
  <c r="DB26" i="2"/>
  <c r="DC26" i="2"/>
  <c r="DE26" i="2"/>
  <c r="DF26" i="2"/>
  <c r="DG26" i="2"/>
  <c r="DH26" i="2"/>
  <c r="DI26" i="2"/>
  <c r="DJ26" i="2"/>
  <c r="DL26" i="2"/>
  <c r="DM26" i="2"/>
  <c r="DN26" i="2"/>
  <c r="DO26" i="2"/>
  <c r="DP26" i="2"/>
  <c r="DQ26" i="2"/>
  <c r="DS26" i="2"/>
  <c r="DT26" i="2"/>
  <c r="DU26" i="2"/>
  <c r="DV26" i="2"/>
  <c r="DW26" i="2"/>
  <c r="DX26" i="2"/>
  <c r="DZ26" i="2"/>
  <c r="EA26" i="2"/>
  <c r="EB26" i="2"/>
  <c r="EC26" i="2"/>
  <c r="ED26" i="2"/>
  <c r="EE26" i="2"/>
  <c r="EG26" i="2"/>
  <c r="EH26" i="2"/>
  <c r="EI26" i="2"/>
  <c r="EJ26" i="2"/>
  <c r="EK26" i="2"/>
  <c r="EL26" i="2"/>
  <c r="EN26" i="2"/>
  <c r="EO26" i="2"/>
  <c r="EP26" i="2"/>
  <c r="EQ26" i="2"/>
  <c r="ER26" i="2"/>
  <c r="ES26" i="2"/>
  <c r="EU26" i="2"/>
  <c r="EV26" i="2"/>
  <c r="EW26" i="2"/>
  <c r="EX26" i="2"/>
  <c r="EY26" i="2"/>
  <c r="EZ26" i="2"/>
  <c r="FB26" i="2"/>
  <c r="FC26" i="2"/>
  <c r="FD26" i="2"/>
  <c r="FE26" i="2"/>
  <c r="FF26" i="2"/>
  <c r="FG26" i="2"/>
  <c r="FI26" i="2"/>
  <c r="FJ26" i="2"/>
  <c r="FK26" i="2"/>
  <c r="FL26" i="2"/>
  <c r="FM26" i="2"/>
  <c r="FN26" i="2"/>
  <c r="FP26" i="2"/>
  <c r="FQ26" i="2"/>
  <c r="FR26" i="2"/>
  <c r="FS26" i="2"/>
  <c r="FT26" i="2"/>
  <c r="FU26" i="2"/>
  <c r="FW26" i="2"/>
  <c r="FX26" i="2"/>
  <c r="FY26" i="2"/>
  <c r="FZ26" i="2"/>
  <c r="GA26" i="2"/>
  <c r="GB26" i="2"/>
  <c r="GD26" i="2"/>
  <c r="GE26" i="2"/>
  <c r="GF26" i="2"/>
  <c r="GG26" i="2"/>
  <c r="GH26" i="2"/>
  <c r="GI26" i="2"/>
  <c r="GK26" i="2"/>
  <c r="GL26" i="2"/>
  <c r="GM26" i="2"/>
  <c r="GN26" i="2"/>
  <c r="GO26" i="2"/>
  <c r="GP26" i="2"/>
  <c r="GR26" i="2"/>
  <c r="GS26" i="2"/>
  <c r="GT26" i="2"/>
  <c r="GU26" i="2"/>
  <c r="GV26" i="2"/>
  <c r="GW26" i="2"/>
  <c r="GY26" i="2"/>
  <c r="GZ26" i="2"/>
  <c r="HA26" i="2"/>
  <c r="HB26" i="2"/>
  <c r="HC26" i="2"/>
  <c r="HD26" i="2"/>
  <c r="HF26" i="2"/>
  <c r="HG26" i="2"/>
  <c r="HH26" i="2"/>
  <c r="HI26" i="2"/>
  <c r="HJ26" i="2"/>
  <c r="HK26" i="2"/>
  <c r="HM26" i="2"/>
  <c r="HN26" i="2"/>
  <c r="HO26" i="2"/>
  <c r="HP26" i="2"/>
  <c r="HQ26" i="2"/>
  <c r="HR26" i="2"/>
  <c r="HT26" i="2"/>
  <c r="HU26" i="2"/>
  <c r="HV26" i="2"/>
  <c r="HW26" i="2"/>
  <c r="HX26" i="2"/>
  <c r="HY26" i="2"/>
  <c r="IA26" i="2"/>
  <c r="IB26" i="2"/>
  <c r="IC26" i="2"/>
  <c r="ID26" i="2"/>
  <c r="IE26" i="2"/>
  <c r="IF26" i="2"/>
  <c r="IH26" i="2"/>
  <c r="II26" i="2"/>
  <c r="IJ26" i="2"/>
  <c r="IK26" i="2"/>
  <c r="IL26" i="2"/>
  <c r="IM26" i="2"/>
  <c r="IO26" i="2"/>
  <c r="IP26" i="2"/>
  <c r="IQ26" i="2"/>
  <c r="IR26" i="2"/>
  <c r="IS26" i="2"/>
  <c r="IT26" i="2"/>
  <c r="IV26" i="2"/>
  <c r="IW26" i="2"/>
  <c r="IX26" i="2"/>
  <c r="IY26" i="2"/>
  <c r="IZ26" i="2"/>
  <c r="JA26" i="2"/>
  <c r="JC26" i="2"/>
  <c r="JD26" i="2"/>
  <c r="JE26" i="2"/>
  <c r="JF26" i="2"/>
  <c r="JG26" i="2"/>
  <c r="JH26" i="2"/>
  <c r="JJ26" i="2"/>
  <c r="JK26" i="2"/>
  <c r="JL26" i="2"/>
  <c r="JM26" i="2"/>
  <c r="JN26" i="2"/>
  <c r="JO26" i="2"/>
  <c r="JQ26" i="2"/>
  <c r="JR26" i="2"/>
  <c r="JS26" i="2"/>
  <c r="JT26" i="2"/>
  <c r="JU26" i="2"/>
  <c r="JV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MB26" i="2"/>
  <c r="MC26" i="2"/>
  <c r="MD26" i="2"/>
  <c r="ME26" i="2"/>
  <c r="MF26" i="2"/>
  <c r="MG26" i="2"/>
  <c r="MI26" i="2"/>
  <c r="MJ26" i="2"/>
  <c r="MK26" i="2"/>
  <c r="ML26" i="2"/>
  <c r="MM26" i="2"/>
  <c r="MN26" i="2"/>
  <c r="MP26" i="2"/>
  <c r="MQ26" i="2"/>
  <c r="MR26" i="2"/>
  <c r="MS26" i="2"/>
  <c r="MT26" i="2"/>
  <c r="MU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Q27" i="2"/>
  <c r="BR27" i="2"/>
  <c r="BS27" i="2"/>
  <c r="BV27" i="2"/>
  <c r="BW27" i="2"/>
  <c r="BX27" i="2"/>
  <c r="BY27" i="2"/>
  <c r="BZ27" i="2"/>
  <c r="CA27" i="2"/>
  <c r="CC27" i="2"/>
  <c r="CD27" i="2"/>
  <c r="CE27" i="2"/>
  <c r="CF27" i="2"/>
  <c r="CG27" i="2"/>
  <c r="CJ27" i="2"/>
  <c r="CK27" i="2"/>
  <c r="CL27" i="2"/>
  <c r="CM27" i="2"/>
  <c r="CN27" i="2"/>
  <c r="CQ27" i="2"/>
  <c r="CR27" i="2"/>
  <c r="CS27" i="2"/>
  <c r="CT27" i="2"/>
  <c r="CU27" i="2"/>
  <c r="CV27" i="2"/>
  <c r="CX27" i="2"/>
  <c r="CY27" i="2"/>
  <c r="CZ27" i="2"/>
  <c r="DA27" i="2"/>
  <c r="DB27" i="2"/>
  <c r="DC27" i="2"/>
  <c r="DE27" i="2"/>
  <c r="DF27" i="2"/>
  <c r="DG27" i="2"/>
  <c r="DH27" i="2"/>
  <c r="DI27" i="2"/>
  <c r="DJ27" i="2"/>
  <c r="DL27" i="2"/>
  <c r="DM27" i="2"/>
  <c r="DN27" i="2"/>
  <c r="DO27" i="2"/>
  <c r="DP27" i="2"/>
  <c r="DQ27" i="2"/>
  <c r="DS27" i="2"/>
  <c r="DT27" i="2"/>
  <c r="DU27" i="2"/>
  <c r="DV27" i="2"/>
  <c r="DW27" i="2"/>
  <c r="DX27" i="2"/>
  <c r="DZ27" i="2"/>
  <c r="EA27" i="2"/>
  <c r="EB27" i="2"/>
  <c r="EC27" i="2"/>
  <c r="ED27" i="2"/>
  <c r="EE27" i="2"/>
  <c r="EG27" i="2"/>
  <c r="EH27" i="2"/>
  <c r="EI27" i="2"/>
  <c r="EJ27" i="2"/>
  <c r="EK27" i="2"/>
  <c r="EL27" i="2"/>
  <c r="EN27" i="2"/>
  <c r="EO27" i="2"/>
  <c r="EP27" i="2"/>
  <c r="EQ27" i="2"/>
  <c r="ER27" i="2"/>
  <c r="ES27" i="2"/>
  <c r="EU27" i="2"/>
  <c r="EV27" i="2"/>
  <c r="EW27" i="2"/>
  <c r="EX27" i="2"/>
  <c r="EY27" i="2"/>
  <c r="EZ27" i="2"/>
  <c r="FB27" i="2"/>
  <c r="FC27" i="2"/>
  <c r="FD27" i="2"/>
  <c r="FE27" i="2"/>
  <c r="FF27" i="2"/>
  <c r="FG27" i="2"/>
  <c r="FI27" i="2"/>
  <c r="FJ27" i="2"/>
  <c r="FK27" i="2"/>
  <c r="FL27" i="2"/>
  <c r="FM27" i="2"/>
  <c r="FN27" i="2"/>
  <c r="FP27" i="2"/>
  <c r="FQ27" i="2"/>
  <c r="FR27" i="2"/>
  <c r="FS27" i="2"/>
  <c r="FT27" i="2"/>
  <c r="FU27" i="2"/>
  <c r="FW27" i="2"/>
  <c r="FX27" i="2"/>
  <c r="FY27" i="2"/>
  <c r="FZ27" i="2"/>
  <c r="GA27" i="2"/>
  <c r="GB27" i="2"/>
  <c r="GD27" i="2"/>
  <c r="GE27" i="2"/>
  <c r="GF27" i="2"/>
  <c r="GG27" i="2"/>
  <c r="GH27" i="2"/>
  <c r="GI27" i="2"/>
  <c r="GK27" i="2"/>
  <c r="GL27" i="2"/>
  <c r="GM27" i="2"/>
  <c r="GN27" i="2"/>
  <c r="GO27" i="2"/>
  <c r="GP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E27" i="2"/>
  <c r="JF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V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MB27" i="2"/>
  <c r="MC27" i="2"/>
  <c r="MD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V28" i="2"/>
  <c r="BW28" i="2"/>
  <c r="BX28" i="2"/>
  <c r="BY28" i="2"/>
  <c r="BZ28" i="2"/>
  <c r="CA28" i="2"/>
  <c r="CC28" i="2"/>
  <c r="CD28" i="2"/>
  <c r="CE28" i="2"/>
  <c r="CF28" i="2"/>
  <c r="CG28" i="2"/>
  <c r="CJ28" i="2"/>
  <c r="CK28" i="2"/>
  <c r="CL28" i="2"/>
  <c r="CO28" i="2" s="1"/>
  <c r="CM28" i="2"/>
  <c r="CN28" i="2"/>
  <c r="CQ28" i="2"/>
  <c r="CR28" i="2"/>
  <c r="CS28" i="2"/>
  <c r="CT28" i="2"/>
  <c r="CU28" i="2"/>
  <c r="CV28" i="2"/>
  <c r="CX28" i="2"/>
  <c r="CY28" i="2"/>
  <c r="CZ28" i="2"/>
  <c r="DA28" i="2"/>
  <c r="DB28" i="2"/>
  <c r="DC28" i="2"/>
  <c r="DE28" i="2"/>
  <c r="DF28" i="2"/>
  <c r="DG28" i="2"/>
  <c r="DH28" i="2"/>
  <c r="DI28" i="2"/>
  <c r="DJ28" i="2"/>
  <c r="DL28" i="2"/>
  <c r="DM28" i="2"/>
  <c r="DN28" i="2"/>
  <c r="DO28" i="2"/>
  <c r="DP28" i="2"/>
  <c r="DQ28" i="2"/>
  <c r="DS28" i="2"/>
  <c r="DT28" i="2"/>
  <c r="DU28" i="2"/>
  <c r="DV28" i="2"/>
  <c r="DW28" i="2"/>
  <c r="DX28" i="2"/>
  <c r="DZ28" i="2"/>
  <c r="EA28" i="2"/>
  <c r="EB28" i="2"/>
  <c r="EC28" i="2"/>
  <c r="ED28" i="2"/>
  <c r="EE28" i="2"/>
  <c r="EG28" i="2"/>
  <c r="EH28" i="2"/>
  <c r="EI28" i="2"/>
  <c r="EJ28" i="2"/>
  <c r="EK28" i="2"/>
  <c r="EL28" i="2"/>
  <c r="EN28" i="2"/>
  <c r="EO28" i="2"/>
  <c r="EP28" i="2"/>
  <c r="EQ28" i="2"/>
  <c r="ER28" i="2"/>
  <c r="ES28" i="2"/>
  <c r="EU28" i="2"/>
  <c r="EV28" i="2"/>
  <c r="EW28" i="2"/>
  <c r="EX28" i="2"/>
  <c r="EY28" i="2"/>
  <c r="EZ28" i="2"/>
  <c r="FB28" i="2"/>
  <c r="FC28" i="2"/>
  <c r="FD28" i="2"/>
  <c r="FE28" i="2"/>
  <c r="FF28" i="2"/>
  <c r="FG28" i="2"/>
  <c r="FI28" i="2"/>
  <c r="FJ28" i="2"/>
  <c r="FK28" i="2"/>
  <c r="FL28" i="2"/>
  <c r="FM28" i="2"/>
  <c r="FN28" i="2"/>
  <c r="FP28" i="2"/>
  <c r="FQ28" i="2"/>
  <c r="FR28" i="2"/>
  <c r="FS28" i="2"/>
  <c r="FT28" i="2"/>
  <c r="FU28" i="2"/>
  <c r="FW28" i="2"/>
  <c r="FX28" i="2"/>
  <c r="FY28" i="2"/>
  <c r="FZ28" i="2"/>
  <c r="GA28" i="2"/>
  <c r="GB28" i="2"/>
  <c r="GD28" i="2"/>
  <c r="GE28" i="2"/>
  <c r="GF28" i="2"/>
  <c r="GG28" i="2"/>
  <c r="GH28" i="2"/>
  <c r="GI28" i="2"/>
  <c r="GK28" i="2"/>
  <c r="GL28" i="2"/>
  <c r="GM28" i="2"/>
  <c r="GN28" i="2"/>
  <c r="GO28" i="2"/>
  <c r="GP28" i="2"/>
  <c r="GR28" i="2"/>
  <c r="GS28" i="2"/>
  <c r="GT28" i="2"/>
  <c r="GU28" i="2"/>
  <c r="GV28" i="2"/>
  <c r="GW28" i="2"/>
  <c r="GY28" i="2"/>
  <c r="GZ28" i="2"/>
  <c r="HA28" i="2"/>
  <c r="HB28" i="2"/>
  <c r="HC28" i="2"/>
  <c r="HD28" i="2"/>
  <c r="HF28" i="2"/>
  <c r="HG28" i="2"/>
  <c r="HH28" i="2"/>
  <c r="HI28" i="2"/>
  <c r="HJ28" i="2"/>
  <c r="HK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M29" i="2"/>
  <c r="BO29" i="2"/>
  <c r="BP29" i="2"/>
  <c r="BQ29" i="2"/>
  <c r="BR29" i="2"/>
  <c r="BS29" i="2"/>
  <c r="BV29" i="2"/>
  <c r="BW29" i="2"/>
  <c r="BX29" i="2"/>
  <c r="BY29" i="2"/>
  <c r="BZ29" i="2"/>
  <c r="CA29" i="2"/>
  <c r="CC29" i="2"/>
  <c r="CD29" i="2"/>
  <c r="CE29" i="2"/>
  <c r="CF29" i="2"/>
  <c r="CG29" i="2"/>
  <c r="CJ29" i="2"/>
  <c r="CO29" i="2" s="1"/>
  <c r="CK29" i="2"/>
  <c r="CL29" i="2"/>
  <c r="CM29" i="2"/>
  <c r="CN29" i="2"/>
  <c r="CQ29" i="2"/>
  <c r="CR29" i="2"/>
  <c r="CS29" i="2"/>
  <c r="CT29" i="2"/>
  <c r="CU29" i="2"/>
  <c r="CV29" i="2"/>
  <c r="CX29" i="2"/>
  <c r="CY29" i="2"/>
  <c r="CZ29" i="2"/>
  <c r="DA29" i="2"/>
  <c r="DB29" i="2"/>
  <c r="DC29" i="2"/>
  <c r="DE29" i="2"/>
  <c r="DF29" i="2"/>
  <c r="DG29" i="2"/>
  <c r="DH29" i="2"/>
  <c r="DI29" i="2"/>
  <c r="DJ29" i="2"/>
  <c r="DL29" i="2"/>
  <c r="DM29" i="2"/>
  <c r="DN29" i="2"/>
  <c r="DO29" i="2"/>
  <c r="DP29" i="2"/>
  <c r="DQ29" i="2"/>
  <c r="DS29" i="2"/>
  <c r="DT29" i="2"/>
  <c r="DU29" i="2"/>
  <c r="DV29" i="2"/>
  <c r="DW29" i="2"/>
  <c r="DX29" i="2"/>
  <c r="DZ29" i="2"/>
  <c r="EA29" i="2"/>
  <c r="EB29" i="2"/>
  <c r="EC29" i="2"/>
  <c r="ED29" i="2"/>
  <c r="EE29" i="2"/>
  <c r="EG29" i="2"/>
  <c r="EH29" i="2"/>
  <c r="EI29" i="2"/>
  <c r="EJ29" i="2"/>
  <c r="EK29" i="2"/>
  <c r="EL29" i="2"/>
  <c r="EN29" i="2"/>
  <c r="EO29" i="2"/>
  <c r="EP29" i="2"/>
  <c r="EQ29" i="2"/>
  <c r="ER29" i="2"/>
  <c r="ES29" i="2"/>
  <c r="EU29" i="2"/>
  <c r="EV29" i="2"/>
  <c r="EW29" i="2"/>
  <c r="EX29" i="2"/>
  <c r="EY29" i="2"/>
  <c r="EZ29" i="2"/>
  <c r="FB29" i="2"/>
  <c r="FC29" i="2"/>
  <c r="FD29" i="2"/>
  <c r="FE29" i="2"/>
  <c r="FF29" i="2"/>
  <c r="FG29" i="2"/>
  <c r="FI29" i="2"/>
  <c r="FJ29" i="2"/>
  <c r="FK29" i="2"/>
  <c r="FL29" i="2"/>
  <c r="FM29" i="2"/>
  <c r="FN29" i="2"/>
  <c r="FP29" i="2"/>
  <c r="FQ29" i="2"/>
  <c r="FR29" i="2"/>
  <c r="FS29" i="2"/>
  <c r="FT29" i="2"/>
  <c r="FU29" i="2"/>
  <c r="FW29" i="2"/>
  <c r="FX29" i="2"/>
  <c r="FY29" i="2"/>
  <c r="FZ29" i="2"/>
  <c r="GA29" i="2"/>
  <c r="GB29" i="2"/>
  <c r="GD29" i="2"/>
  <c r="GE29" i="2"/>
  <c r="GF29" i="2"/>
  <c r="GG29" i="2"/>
  <c r="GH29" i="2"/>
  <c r="GI29" i="2"/>
  <c r="GK29" i="2"/>
  <c r="GL29" i="2"/>
  <c r="GM29" i="2"/>
  <c r="GN29" i="2"/>
  <c r="GO29" i="2"/>
  <c r="GP29" i="2"/>
  <c r="GR29" i="2"/>
  <c r="GS29" i="2"/>
  <c r="GT29" i="2"/>
  <c r="GU29" i="2"/>
  <c r="GV29" i="2"/>
  <c r="GW29" i="2"/>
  <c r="GY29" i="2"/>
  <c r="GZ29" i="2"/>
  <c r="HA29" i="2"/>
  <c r="HB29" i="2"/>
  <c r="HC29" i="2"/>
  <c r="HD29" i="2"/>
  <c r="HF29" i="2"/>
  <c r="HG29" i="2"/>
  <c r="HH29" i="2"/>
  <c r="HI29" i="2"/>
  <c r="HJ29" i="2"/>
  <c r="HK29" i="2"/>
  <c r="HM29" i="2"/>
  <c r="HN29" i="2"/>
  <c r="HO29" i="2"/>
  <c r="HP29" i="2"/>
  <c r="HQ29" i="2"/>
  <c r="HR29" i="2"/>
  <c r="HT29" i="2"/>
  <c r="HU29" i="2"/>
  <c r="HV29" i="2"/>
  <c r="HW29" i="2"/>
  <c r="HX29" i="2"/>
  <c r="HY29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M30" i="2"/>
  <c r="BO30" i="2"/>
  <c r="BP30" i="2"/>
  <c r="BQ30" i="2"/>
  <c r="BR30" i="2"/>
  <c r="BS30" i="2"/>
  <c r="BV30" i="2"/>
  <c r="BW30" i="2"/>
  <c r="BX30" i="2"/>
  <c r="BY30" i="2"/>
  <c r="BZ30" i="2"/>
  <c r="CA30" i="2"/>
  <c r="CC30" i="2"/>
  <c r="CD30" i="2"/>
  <c r="CE30" i="2"/>
  <c r="CF30" i="2"/>
  <c r="CG30" i="2"/>
  <c r="CJ30" i="2"/>
  <c r="CK30" i="2"/>
  <c r="CL30" i="2"/>
  <c r="CM30" i="2"/>
  <c r="CN30" i="2"/>
  <c r="CQ30" i="2"/>
  <c r="CR30" i="2"/>
  <c r="CS30" i="2"/>
  <c r="CT30" i="2"/>
  <c r="CU30" i="2"/>
  <c r="CV30" i="2"/>
  <c r="CX30" i="2"/>
  <c r="CY30" i="2"/>
  <c r="CZ30" i="2"/>
  <c r="DA30" i="2"/>
  <c r="DB30" i="2"/>
  <c r="DC30" i="2"/>
  <c r="DE30" i="2"/>
  <c r="DF30" i="2"/>
  <c r="DG30" i="2"/>
  <c r="DH30" i="2"/>
  <c r="DI30" i="2"/>
  <c r="DJ30" i="2"/>
  <c r="DL30" i="2"/>
  <c r="DM30" i="2"/>
  <c r="DN30" i="2"/>
  <c r="DO30" i="2"/>
  <c r="DP30" i="2"/>
  <c r="DQ30" i="2"/>
  <c r="DS30" i="2"/>
  <c r="DT30" i="2"/>
  <c r="DU30" i="2"/>
  <c r="DV30" i="2"/>
  <c r="DW30" i="2"/>
  <c r="DX30" i="2"/>
  <c r="DZ30" i="2"/>
  <c r="EA30" i="2"/>
  <c r="EB30" i="2"/>
  <c r="EC30" i="2"/>
  <c r="ED30" i="2"/>
  <c r="EE30" i="2"/>
  <c r="EG30" i="2"/>
  <c r="EH30" i="2"/>
  <c r="EI30" i="2"/>
  <c r="EJ30" i="2"/>
  <c r="EK30" i="2"/>
  <c r="EL30" i="2"/>
  <c r="EN30" i="2"/>
  <c r="EO30" i="2"/>
  <c r="EP30" i="2"/>
  <c r="EQ30" i="2"/>
  <c r="ER30" i="2"/>
  <c r="ES30" i="2"/>
  <c r="EU30" i="2"/>
  <c r="EV30" i="2"/>
  <c r="EW30" i="2"/>
  <c r="EX30" i="2"/>
  <c r="EY30" i="2"/>
  <c r="EZ30" i="2"/>
  <c r="FB30" i="2"/>
  <c r="FC30" i="2"/>
  <c r="FD30" i="2"/>
  <c r="FE30" i="2"/>
  <c r="FF30" i="2"/>
  <c r="FG30" i="2"/>
  <c r="FI30" i="2"/>
  <c r="FJ30" i="2"/>
  <c r="FK30" i="2"/>
  <c r="FL30" i="2"/>
  <c r="FM30" i="2"/>
  <c r="FN30" i="2"/>
  <c r="FP30" i="2"/>
  <c r="FQ30" i="2"/>
  <c r="FR30" i="2"/>
  <c r="FS30" i="2"/>
  <c r="FT30" i="2"/>
  <c r="FU30" i="2"/>
  <c r="FW30" i="2"/>
  <c r="FX30" i="2"/>
  <c r="FY30" i="2"/>
  <c r="FZ30" i="2"/>
  <c r="GA30" i="2"/>
  <c r="GB30" i="2"/>
  <c r="GD30" i="2"/>
  <c r="GE30" i="2"/>
  <c r="GF30" i="2"/>
  <c r="GG30" i="2"/>
  <c r="GH30" i="2"/>
  <c r="GI30" i="2"/>
  <c r="GK30" i="2"/>
  <c r="GL30" i="2"/>
  <c r="GM30" i="2"/>
  <c r="GN30" i="2"/>
  <c r="GO30" i="2"/>
  <c r="GP30" i="2"/>
  <c r="GR30" i="2"/>
  <c r="GS30" i="2"/>
  <c r="GT30" i="2"/>
  <c r="GU30" i="2"/>
  <c r="GV30" i="2"/>
  <c r="GW30" i="2"/>
  <c r="GY30" i="2"/>
  <c r="GZ30" i="2"/>
  <c r="HA30" i="2"/>
  <c r="HB30" i="2"/>
  <c r="HC30" i="2"/>
  <c r="HD30" i="2"/>
  <c r="HF30" i="2"/>
  <c r="HG30" i="2"/>
  <c r="HH30" i="2"/>
  <c r="HI30" i="2"/>
  <c r="HJ30" i="2"/>
  <c r="HK30" i="2"/>
  <c r="HM30" i="2"/>
  <c r="HN30" i="2"/>
  <c r="HO30" i="2"/>
  <c r="HP30" i="2"/>
  <c r="HQ30" i="2"/>
  <c r="HR30" i="2"/>
  <c r="HT30" i="2"/>
  <c r="HU30" i="2"/>
  <c r="HV30" i="2"/>
  <c r="HW30" i="2"/>
  <c r="HX30" i="2"/>
  <c r="HY30" i="2"/>
  <c r="IA30" i="2"/>
  <c r="IB30" i="2"/>
  <c r="IC30" i="2"/>
  <c r="ID30" i="2"/>
  <c r="IE30" i="2"/>
  <c r="IF30" i="2"/>
  <c r="IH30" i="2"/>
  <c r="II30" i="2"/>
  <c r="IJ30" i="2"/>
  <c r="IK30" i="2"/>
  <c r="IL30" i="2"/>
  <c r="IM30" i="2"/>
  <c r="IO30" i="2"/>
  <c r="IP30" i="2"/>
  <c r="IQ30" i="2"/>
  <c r="IR30" i="2"/>
  <c r="IS30" i="2"/>
  <c r="IT30" i="2"/>
  <c r="IV30" i="2"/>
  <c r="IW30" i="2"/>
  <c r="IX30" i="2"/>
  <c r="IY30" i="2"/>
  <c r="IZ30" i="2"/>
  <c r="JA30" i="2"/>
  <c r="JC30" i="2"/>
  <c r="JD30" i="2"/>
  <c r="JE30" i="2"/>
  <c r="JF30" i="2"/>
  <c r="JG30" i="2"/>
  <c r="JH30" i="2"/>
  <c r="JJ30" i="2"/>
  <c r="JK30" i="2"/>
  <c r="JL30" i="2"/>
  <c r="JM30" i="2"/>
  <c r="JN30" i="2"/>
  <c r="JO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MB30" i="2"/>
  <c r="MC30" i="2"/>
  <c r="MD30" i="2"/>
  <c r="ME30" i="2"/>
  <c r="MF30" i="2"/>
  <c r="MG30" i="2"/>
  <c r="MI30" i="2"/>
  <c r="MJ30" i="2"/>
  <c r="MK30" i="2"/>
  <c r="ML30" i="2"/>
  <c r="MM30" i="2"/>
  <c r="MN30" i="2"/>
  <c r="MP30" i="2"/>
  <c r="MQ30" i="2"/>
  <c r="MR30" i="2"/>
  <c r="MS30" i="2"/>
  <c r="MT30" i="2"/>
  <c r="MU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M31" i="2"/>
  <c r="BO31" i="2"/>
  <c r="BP31" i="2"/>
  <c r="BQ31" i="2"/>
  <c r="BR31" i="2"/>
  <c r="BS31" i="2"/>
  <c r="BV31" i="2"/>
  <c r="BW31" i="2"/>
  <c r="BX31" i="2"/>
  <c r="BY31" i="2"/>
  <c r="BZ31" i="2"/>
  <c r="CA31" i="2"/>
  <c r="CC31" i="2"/>
  <c r="CD31" i="2"/>
  <c r="CE31" i="2"/>
  <c r="CF31" i="2"/>
  <c r="CG31" i="2"/>
  <c r="CJ31" i="2"/>
  <c r="CK31" i="2"/>
  <c r="CL31" i="2"/>
  <c r="CM31" i="2"/>
  <c r="CN31" i="2"/>
  <c r="CO31" i="2"/>
  <c r="CQ31" i="2"/>
  <c r="CR31" i="2"/>
  <c r="CS31" i="2"/>
  <c r="CT31" i="2"/>
  <c r="CU31" i="2"/>
  <c r="CV31" i="2"/>
  <c r="CX31" i="2"/>
  <c r="CY31" i="2"/>
  <c r="CZ31" i="2"/>
  <c r="DA31" i="2"/>
  <c r="DB31" i="2"/>
  <c r="DC31" i="2"/>
  <c r="DE31" i="2"/>
  <c r="DF31" i="2"/>
  <c r="DG31" i="2"/>
  <c r="DH31" i="2"/>
  <c r="DI31" i="2"/>
  <c r="DJ31" i="2"/>
  <c r="DL31" i="2"/>
  <c r="DM31" i="2"/>
  <c r="DN31" i="2"/>
  <c r="DO31" i="2"/>
  <c r="DP31" i="2"/>
  <c r="DQ31" i="2"/>
  <c r="DS31" i="2"/>
  <c r="DT31" i="2"/>
  <c r="DU31" i="2"/>
  <c r="DV31" i="2"/>
  <c r="DW31" i="2"/>
  <c r="DX31" i="2"/>
  <c r="DZ31" i="2"/>
  <c r="EA31" i="2"/>
  <c r="EB31" i="2"/>
  <c r="EC31" i="2"/>
  <c r="ED31" i="2"/>
  <c r="EE31" i="2"/>
  <c r="EG31" i="2"/>
  <c r="EH31" i="2"/>
  <c r="EI31" i="2"/>
  <c r="EJ31" i="2"/>
  <c r="EK31" i="2"/>
  <c r="EL31" i="2"/>
  <c r="EN31" i="2"/>
  <c r="EO31" i="2"/>
  <c r="EP31" i="2"/>
  <c r="EQ31" i="2"/>
  <c r="ER31" i="2"/>
  <c r="ES31" i="2"/>
  <c r="EU31" i="2"/>
  <c r="EV31" i="2"/>
  <c r="EW31" i="2"/>
  <c r="EX31" i="2"/>
  <c r="EY31" i="2"/>
  <c r="EZ31" i="2"/>
  <c r="FB31" i="2"/>
  <c r="FC31" i="2"/>
  <c r="FD31" i="2"/>
  <c r="FE31" i="2"/>
  <c r="FF31" i="2"/>
  <c r="FG31" i="2"/>
  <c r="FI31" i="2"/>
  <c r="FJ31" i="2"/>
  <c r="FK31" i="2"/>
  <c r="FL31" i="2"/>
  <c r="FM31" i="2"/>
  <c r="FN31" i="2"/>
  <c r="FP31" i="2"/>
  <c r="FQ31" i="2"/>
  <c r="FR31" i="2"/>
  <c r="FS31" i="2"/>
  <c r="FT31" i="2"/>
  <c r="FU31" i="2"/>
  <c r="FW31" i="2"/>
  <c r="FX31" i="2"/>
  <c r="FY31" i="2"/>
  <c r="FZ31" i="2"/>
  <c r="GA31" i="2"/>
  <c r="GB31" i="2"/>
  <c r="GD31" i="2"/>
  <c r="GE31" i="2"/>
  <c r="GF31" i="2"/>
  <c r="GG31" i="2"/>
  <c r="GH31" i="2"/>
  <c r="GI31" i="2"/>
  <c r="GK31" i="2"/>
  <c r="GL31" i="2"/>
  <c r="GM31" i="2"/>
  <c r="GN31" i="2"/>
  <c r="GO31" i="2"/>
  <c r="GP31" i="2"/>
  <c r="GR31" i="2"/>
  <c r="GS31" i="2"/>
  <c r="GT31" i="2"/>
  <c r="GU31" i="2"/>
  <c r="GV31" i="2"/>
  <c r="GW31" i="2"/>
  <c r="GY31" i="2"/>
  <c r="GZ31" i="2"/>
  <c r="HA31" i="2"/>
  <c r="HB31" i="2"/>
  <c r="HC31" i="2"/>
  <c r="HD31" i="2"/>
  <c r="HF31" i="2"/>
  <c r="HG31" i="2"/>
  <c r="HH31" i="2"/>
  <c r="HI31" i="2"/>
  <c r="HJ31" i="2"/>
  <c r="HK31" i="2"/>
  <c r="HM31" i="2"/>
  <c r="HN31" i="2"/>
  <c r="HO31" i="2"/>
  <c r="HP31" i="2"/>
  <c r="HQ31" i="2"/>
  <c r="HR31" i="2"/>
  <c r="HT31" i="2"/>
  <c r="HU31" i="2"/>
  <c r="HV31" i="2"/>
  <c r="HW31" i="2"/>
  <c r="HX31" i="2"/>
  <c r="HY31" i="2"/>
  <c r="IA31" i="2"/>
  <c r="IB31" i="2"/>
  <c r="IC31" i="2"/>
  <c r="ID31" i="2"/>
  <c r="IE31" i="2"/>
  <c r="IF31" i="2"/>
  <c r="IH31" i="2"/>
  <c r="II31" i="2"/>
  <c r="IJ31" i="2"/>
  <c r="IK31" i="2"/>
  <c r="IL31" i="2"/>
  <c r="IM31" i="2"/>
  <c r="IO31" i="2"/>
  <c r="IP31" i="2"/>
  <c r="IQ31" i="2"/>
  <c r="IR31" i="2"/>
  <c r="IS31" i="2"/>
  <c r="IT31" i="2"/>
  <c r="IV31" i="2"/>
  <c r="IW31" i="2"/>
  <c r="IX31" i="2"/>
  <c r="IY31" i="2"/>
  <c r="IZ31" i="2"/>
  <c r="JA31" i="2"/>
  <c r="JC31" i="2"/>
  <c r="JD31" i="2"/>
  <c r="JE31" i="2"/>
  <c r="JF31" i="2"/>
  <c r="JG31" i="2"/>
  <c r="JH31" i="2"/>
  <c r="JJ31" i="2"/>
  <c r="JK31" i="2"/>
  <c r="JL31" i="2"/>
  <c r="JM31" i="2"/>
  <c r="JN31" i="2"/>
  <c r="JO31" i="2"/>
  <c r="JQ31" i="2"/>
  <c r="JR31" i="2"/>
  <c r="JS31" i="2"/>
  <c r="JT31" i="2"/>
  <c r="JU31" i="2"/>
  <c r="JV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MB31" i="2"/>
  <c r="MC31" i="2"/>
  <c r="MD31" i="2"/>
  <c r="ME31" i="2"/>
  <c r="MF31" i="2"/>
  <c r="MG31" i="2"/>
  <c r="MI31" i="2"/>
  <c r="MJ31" i="2"/>
  <c r="MK31" i="2"/>
  <c r="ML31" i="2"/>
  <c r="MM31" i="2"/>
  <c r="MN31" i="2"/>
  <c r="MP31" i="2"/>
  <c r="MQ31" i="2"/>
  <c r="MR31" i="2"/>
  <c r="MS31" i="2"/>
  <c r="MT31" i="2"/>
  <c r="MU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J32" i="2"/>
  <c r="CK32" i="2"/>
  <c r="CL32" i="2"/>
  <c r="CM32" i="2"/>
  <c r="CN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J32" i="2"/>
  <c r="DL32" i="2"/>
  <c r="DM32" i="2"/>
  <c r="DN32" i="2"/>
  <c r="DO32" i="2"/>
  <c r="DP32" i="2"/>
  <c r="DQ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E33" i="2"/>
  <c r="JF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MB33" i="2"/>
  <c r="MC33" i="2"/>
  <c r="MD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H34" i="2"/>
  <c r="BI34" i="2"/>
  <c r="BJ34" i="2"/>
  <c r="BK34" i="2"/>
  <c r="BL34" i="2"/>
  <c r="BM34" i="2"/>
  <c r="BO34" i="2"/>
  <c r="BP34" i="2"/>
  <c r="BQ34" i="2"/>
  <c r="BR34" i="2"/>
  <c r="BS34" i="2"/>
  <c r="BV34" i="2"/>
  <c r="BW34" i="2"/>
  <c r="BX34" i="2"/>
  <c r="BY34" i="2"/>
  <c r="BZ34" i="2"/>
  <c r="CA34" i="2"/>
  <c r="CC34" i="2"/>
  <c r="CD34" i="2"/>
  <c r="CE34" i="2"/>
  <c r="CF34" i="2"/>
  <c r="CG34" i="2"/>
  <c r="CJ34" i="2"/>
  <c r="CK34" i="2"/>
  <c r="CL34" i="2"/>
  <c r="CM34" i="2"/>
  <c r="CN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J34" i="2"/>
  <c r="DL34" i="2"/>
  <c r="DM34" i="2"/>
  <c r="DN34" i="2"/>
  <c r="DO34" i="2"/>
  <c r="DP34" i="2"/>
  <c r="DQ34" i="2"/>
  <c r="DS34" i="2"/>
  <c r="DT34" i="2"/>
  <c r="DU34" i="2"/>
  <c r="DV34" i="2"/>
  <c r="DW34" i="2"/>
  <c r="DX34" i="2"/>
  <c r="DZ34" i="2"/>
  <c r="EA34" i="2"/>
  <c r="EB34" i="2"/>
  <c r="EC34" i="2"/>
  <c r="ED34" i="2"/>
  <c r="EE34" i="2"/>
  <c r="EG34" i="2"/>
  <c r="EH34" i="2"/>
  <c r="EI34" i="2"/>
  <c r="EJ34" i="2"/>
  <c r="EK34" i="2"/>
  <c r="EL34" i="2"/>
  <c r="EN34" i="2"/>
  <c r="EO34" i="2"/>
  <c r="EP34" i="2"/>
  <c r="EQ34" i="2"/>
  <c r="ER34" i="2"/>
  <c r="ES34" i="2"/>
  <c r="EU34" i="2"/>
  <c r="EV34" i="2"/>
  <c r="EW34" i="2"/>
  <c r="EX34" i="2"/>
  <c r="EY34" i="2"/>
  <c r="EZ34" i="2"/>
  <c r="FB34" i="2"/>
  <c r="FC34" i="2"/>
  <c r="FD34" i="2"/>
  <c r="FE34" i="2"/>
  <c r="FF34" i="2"/>
  <c r="FG34" i="2"/>
  <c r="FI34" i="2"/>
  <c r="FJ34" i="2"/>
  <c r="FK34" i="2"/>
  <c r="FL34" i="2"/>
  <c r="FM34" i="2"/>
  <c r="FN34" i="2"/>
  <c r="FP34" i="2"/>
  <c r="FQ34" i="2"/>
  <c r="FR34" i="2"/>
  <c r="FS34" i="2"/>
  <c r="FT34" i="2"/>
  <c r="FU34" i="2"/>
  <c r="FW34" i="2"/>
  <c r="FX34" i="2"/>
  <c r="FY34" i="2"/>
  <c r="FZ34" i="2"/>
  <c r="GA34" i="2"/>
  <c r="GB34" i="2"/>
  <c r="GD34" i="2"/>
  <c r="GE34" i="2"/>
  <c r="GF34" i="2"/>
  <c r="GG34" i="2"/>
  <c r="GH34" i="2"/>
  <c r="GI34" i="2"/>
  <c r="GK34" i="2"/>
  <c r="GL34" i="2"/>
  <c r="GM34" i="2"/>
  <c r="GN34" i="2"/>
  <c r="GO34" i="2"/>
  <c r="GP34" i="2"/>
  <c r="GR34" i="2"/>
  <c r="GS34" i="2"/>
  <c r="GT34" i="2"/>
  <c r="GU34" i="2"/>
  <c r="GV34" i="2"/>
  <c r="GW34" i="2"/>
  <c r="GY34" i="2"/>
  <c r="GZ34" i="2"/>
  <c r="HA34" i="2"/>
  <c r="HB34" i="2"/>
  <c r="HC34" i="2"/>
  <c r="HD34" i="2"/>
  <c r="HF34" i="2"/>
  <c r="HG34" i="2"/>
  <c r="HH34" i="2"/>
  <c r="HI34" i="2"/>
  <c r="HJ34" i="2"/>
  <c r="HK34" i="2"/>
  <c r="HM34" i="2"/>
  <c r="HN34" i="2"/>
  <c r="HO34" i="2"/>
  <c r="HP34" i="2"/>
  <c r="HQ34" i="2"/>
  <c r="HR34" i="2"/>
  <c r="HT34" i="2"/>
  <c r="HU34" i="2"/>
  <c r="HV34" i="2"/>
  <c r="HW34" i="2"/>
  <c r="HX34" i="2"/>
  <c r="HY34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E36" i="2"/>
  <c r="JF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MB36" i="2"/>
  <c r="MC36" i="2"/>
  <c r="MD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V37" i="2"/>
  <c r="BW37" i="2"/>
  <c r="BX37" i="2"/>
  <c r="BY37" i="2"/>
  <c r="BZ37" i="2"/>
  <c r="CA37" i="2"/>
  <c r="CC37" i="2"/>
  <c r="CD37" i="2"/>
  <c r="CE37" i="2"/>
  <c r="CF37" i="2"/>
  <c r="CG37" i="2"/>
  <c r="CH37" i="2"/>
  <c r="CJ37" i="2"/>
  <c r="CK37" i="2"/>
  <c r="CL37" i="2"/>
  <c r="CM37" i="2"/>
  <c r="CN37" i="2"/>
  <c r="CQ37" i="2"/>
  <c r="CR37" i="2"/>
  <c r="CS37" i="2"/>
  <c r="CT37" i="2"/>
  <c r="CU37" i="2"/>
  <c r="CV37" i="2"/>
  <c r="CX37" i="2"/>
  <c r="CY37" i="2"/>
  <c r="CZ37" i="2"/>
  <c r="DA37" i="2"/>
  <c r="DB37" i="2"/>
  <c r="DC37" i="2"/>
  <c r="DE37" i="2"/>
  <c r="DF37" i="2"/>
  <c r="DG37" i="2"/>
  <c r="DH37" i="2"/>
  <c r="DI37" i="2"/>
  <c r="DJ37" i="2"/>
  <c r="DL37" i="2"/>
  <c r="DM37" i="2"/>
  <c r="DN37" i="2"/>
  <c r="DO37" i="2"/>
  <c r="DP37" i="2"/>
  <c r="DQ37" i="2"/>
  <c r="DS37" i="2"/>
  <c r="DT37" i="2"/>
  <c r="DU37" i="2"/>
  <c r="DV37" i="2"/>
  <c r="DW37" i="2"/>
  <c r="DX37" i="2"/>
  <c r="DZ37" i="2"/>
  <c r="EA37" i="2"/>
  <c r="EB37" i="2"/>
  <c r="EC37" i="2"/>
  <c r="ED37" i="2"/>
  <c r="EE37" i="2"/>
  <c r="EG37" i="2"/>
  <c r="EH37" i="2"/>
  <c r="EI37" i="2"/>
  <c r="EJ37" i="2"/>
  <c r="EK37" i="2"/>
  <c r="EL37" i="2"/>
  <c r="EN37" i="2"/>
  <c r="EO37" i="2"/>
  <c r="EP37" i="2"/>
  <c r="EQ37" i="2"/>
  <c r="ER37" i="2"/>
  <c r="ES37" i="2"/>
  <c r="EU37" i="2"/>
  <c r="EV37" i="2"/>
  <c r="EW37" i="2"/>
  <c r="EX37" i="2"/>
  <c r="EY37" i="2"/>
  <c r="EZ37" i="2"/>
  <c r="FB37" i="2"/>
  <c r="FC37" i="2"/>
  <c r="FD37" i="2"/>
  <c r="FE37" i="2"/>
  <c r="FF37" i="2"/>
  <c r="FG37" i="2"/>
  <c r="FI37" i="2"/>
  <c r="FJ37" i="2"/>
  <c r="FK37" i="2"/>
  <c r="FL37" i="2"/>
  <c r="FM37" i="2"/>
  <c r="FN37" i="2"/>
  <c r="FP37" i="2"/>
  <c r="FQ37" i="2"/>
  <c r="FR37" i="2"/>
  <c r="FS37" i="2"/>
  <c r="FT37" i="2"/>
  <c r="FU37" i="2"/>
  <c r="FW37" i="2"/>
  <c r="FX37" i="2"/>
  <c r="FY37" i="2"/>
  <c r="FZ37" i="2"/>
  <c r="GA37" i="2"/>
  <c r="GB37" i="2"/>
  <c r="GD37" i="2"/>
  <c r="GE37" i="2"/>
  <c r="GF37" i="2"/>
  <c r="GG37" i="2"/>
  <c r="GH37" i="2"/>
  <c r="GI37" i="2"/>
  <c r="GK37" i="2"/>
  <c r="GL37" i="2"/>
  <c r="GM37" i="2"/>
  <c r="GN37" i="2"/>
  <c r="GO37" i="2"/>
  <c r="GP37" i="2"/>
  <c r="GR37" i="2"/>
  <c r="GS37" i="2"/>
  <c r="GT37" i="2"/>
  <c r="GU37" i="2"/>
  <c r="GV37" i="2"/>
  <c r="GW37" i="2"/>
  <c r="GY37" i="2"/>
  <c r="GZ37" i="2"/>
  <c r="HA37" i="2"/>
  <c r="HB37" i="2"/>
  <c r="HC37" i="2"/>
  <c r="HD37" i="2"/>
  <c r="HF37" i="2"/>
  <c r="HG37" i="2"/>
  <c r="HH37" i="2"/>
  <c r="HI37" i="2"/>
  <c r="HJ37" i="2"/>
  <c r="HK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V38" i="2"/>
  <c r="BW38" i="2"/>
  <c r="BX38" i="2"/>
  <c r="BY38" i="2"/>
  <c r="BZ38" i="2"/>
  <c r="CA38" i="2"/>
  <c r="CC38" i="2"/>
  <c r="CD38" i="2"/>
  <c r="CE38" i="2"/>
  <c r="CF38" i="2"/>
  <c r="CG38" i="2"/>
  <c r="CJ38" i="2"/>
  <c r="CK38" i="2"/>
  <c r="CL38" i="2"/>
  <c r="CM38" i="2"/>
  <c r="CN38" i="2"/>
  <c r="CQ38" i="2"/>
  <c r="CR38" i="2"/>
  <c r="CS38" i="2"/>
  <c r="CT38" i="2"/>
  <c r="CU38" i="2"/>
  <c r="CV38" i="2"/>
  <c r="CX38" i="2"/>
  <c r="CY38" i="2"/>
  <c r="CZ38" i="2"/>
  <c r="DA38" i="2"/>
  <c r="DB38" i="2"/>
  <c r="DC38" i="2"/>
  <c r="DE38" i="2"/>
  <c r="DF38" i="2"/>
  <c r="DG38" i="2"/>
  <c r="DH38" i="2"/>
  <c r="DI38" i="2"/>
  <c r="DJ38" i="2"/>
  <c r="DL38" i="2"/>
  <c r="DM38" i="2"/>
  <c r="DN38" i="2"/>
  <c r="DO38" i="2"/>
  <c r="DP38" i="2"/>
  <c r="DQ38" i="2"/>
  <c r="DS38" i="2"/>
  <c r="DT38" i="2"/>
  <c r="DU38" i="2"/>
  <c r="DV38" i="2"/>
  <c r="DW38" i="2"/>
  <c r="DX38" i="2"/>
  <c r="DZ38" i="2"/>
  <c r="EA38" i="2"/>
  <c r="EB38" i="2"/>
  <c r="EC38" i="2"/>
  <c r="ED38" i="2"/>
  <c r="EE38" i="2"/>
  <c r="EG38" i="2"/>
  <c r="EH38" i="2"/>
  <c r="EI38" i="2"/>
  <c r="EJ38" i="2"/>
  <c r="EK38" i="2"/>
  <c r="EL38" i="2"/>
  <c r="EN38" i="2"/>
  <c r="EO38" i="2"/>
  <c r="EP38" i="2"/>
  <c r="EQ38" i="2"/>
  <c r="ER38" i="2"/>
  <c r="ES38" i="2"/>
  <c r="EU38" i="2"/>
  <c r="EV38" i="2"/>
  <c r="EW38" i="2"/>
  <c r="EX38" i="2"/>
  <c r="EY38" i="2"/>
  <c r="EZ38" i="2"/>
  <c r="FB38" i="2"/>
  <c r="FC38" i="2"/>
  <c r="FD38" i="2"/>
  <c r="FE38" i="2"/>
  <c r="FF38" i="2"/>
  <c r="FG38" i="2"/>
  <c r="FI38" i="2"/>
  <c r="FJ38" i="2"/>
  <c r="FK38" i="2"/>
  <c r="FL38" i="2"/>
  <c r="FM38" i="2"/>
  <c r="FN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I38" i="2"/>
  <c r="GK38" i="2"/>
  <c r="GL38" i="2"/>
  <c r="GM38" i="2"/>
  <c r="GN38" i="2"/>
  <c r="GO38" i="2"/>
  <c r="GP38" i="2"/>
  <c r="GR38" i="2"/>
  <c r="GS38" i="2"/>
  <c r="GT38" i="2"/>
  <c r="GU38" i="2"/>
  <c r="GV38" i="2"/>
  <c r="GW38" i="2"/>
  <c r="GY38" i="2"/>
  <c r="GZ38" i="2"/>
  <c r="HA38" i="2"/>
  <c r="HB38" i="2"/>
  <c r="HC38" i="2"/>
  <c r="HD38" i="2"/>
  <c r="HF38" i="2"/>
  <c r="HG38" i="2"/>
  <c r="HH38" i="2"/>
  <c r="HI38" i="2"/>
  <c r="HJ38" i="2"/>
  <c r="HK38" i="2"/>
  <c r="HM38" i="2"/>
  <c r="HN38" i="2"/>
  <c r="HO38" i="2"/>
  <c r="HP38" i="2"/>
  <c r="HQ38" i="2"/>
  <c r="HR38" i="2"/>
  <c r="HT38" i="2"/>
  <c r="HU38" i="2"/>
  <c r="HV38" i="2"/>
  <c r="HW38" i="2"/>
  <c r="HX38" i="2"/>
  <c r="HY38" i="2"/>
  <c r="IA38" i="2"/>
  <c r="IB38" i="2"/>
  <c r="IC38" i="2"/>
  <c r="ID38" i="2"/>
  <c r="IE38" i="2"/>
  <c r="IF38" i="2"/>
  <c r="IH38" i="2"/>
  <c r="II38" i="2"/>
  <c r="IJ38" i="2"/>
  <c r="IK38" i="2"/>
  <c r="IL38" i="2"/>
  <c r="IM38" i="2"/>
  <c r="IO38" i="2"/>
  <c r="IP38" i="2"/>
  <c r="IQ38" i="2"/>
  <c r="IR38" i="2"/>
  <c r="IS38" i="2"/>
  <c r="IT38" i="2"/>
  <c r="IV38" i="2"/>
  <c r="IW38" i="2"/>
  <c r="IX38" i="2"/>
  <c r="IY38" i="2"/>
  <c r="IZ38" i="2"/>
  <c r="JA38" i="2"/>
  <c r="JC38" i="2"/>
  <c r="JD38" i="2"/>
  <c r="JE38" i="2"/>
  <c r="JF38" i="2"/>
  <c r="JG38" i="2"/>
  <c r="JH38" i="2"/>
  <c r="JJ38" i="2"/>
  <c r="JK38" i="2"/>
  <c r="JL38" i="2"/>
  <c r="JM38" i="2"/>
  <c r="JN38" i="2"/>
  <c r="JO38" i="2"/>
  <c r="JQ38" i="2"/>
  <c r="JR38" i="2"/>
  <c r="JS38" i="2"/>
  <c r="JT38" i="2"/>
  <c r="JU38" i="2"/>
  <c r="JV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MB38" i="2"/>
  <c r="MC38" i="2"/>
  <c r="MD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U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V39" i="2"/>
  <c r="BW39" i="2"/>
  <c r="BX39" i="2"/>
  <c r="BY39" i="2"/>
  <c r="BZ39" i="2"/>
  <c r="CA39" i="2"/>
  <c r="CC39" i="2"/>
  <c r="CD39" i="2"/>
  <c r="CE39" i="2"/>
  <c r="CF39" i="2"/>
  <c r="CG39" i="2"/>
  <c r="CJ39" i="2"/>
  <c r="CK39" i="2"/>
  <c r="CL39" i="2"/>
  <c r="CO39" i="2" s="1"/>
  <c r="CM39" i="2"/>
  <c r="CN39" i="2"/>
  <c r="CQ39" i="2"/>
  <c r="CR39" i="2"/>
  <c r="CS39" i="2"/>
  <c r="CT39" i="2"/>
  <c r="CU39" i="2"/>
  <c r="CV39" i="2"/>
  <c r="CX39" i="2"/>
  <c r="CY39" i="2"/>
  <c r="CZ39" i="2"/>
  <c r="DA39" i="2"/>
  <c r="DB39" i="2"/>
  <c r="DC39" i="2"/>
  <c r="DE39" i="2"/>
  <c r="DF39" i="2"/>
  <c r="DG39" i="2"/>
  <c r="DH39" i="2"/>
  <c r="DI39" i="2"/>
  <c r="DJ39" i="2"/>
  <c r="DL39" i="2"/>
  <c r="DM39" i="2"/>
  <c r="DN39" i="2"/>
  <c r="DO39" i="2"/>
  <c r="DP39" i="2"/>
  <c r="DQ39" i="2"/>
  <c r="DS39" i="2"/>
  <c r="DT39" i="2"/>
  <c r="DU39" i="2"/>
  <c r="DV39" i="2"/>
  <c r="DW39" i="2"/>
  <c r="DX39" i="2"/>
  <c r="DZ39" i="2"/>
  <c r="EA39" i="2"/>
  <c r="EB39" i="2"/>
  <c r="EC39" i="2"/>
  <c r="ED39" i="2"/>
  <c r="EE39" i="2"/>
  <c r="EG39" i="2"/>
  <c r="EH39" i="2"/>
  <c r="EI39" i="2"/>
  <c r="EJ39" i="2"/>
  <c r="EK39" i="2"/>
  <c r="EL39" i="2"/>
  <c r="EN39" i="2"/>
  <c r="EO39" i="2"/>
  <c r="EP39" i="2"/>
  <c r="EQ39" i="2"/>
  <c r="ER39" i="2"/>
  <c r="ES39" i="2"/>
  <c r="EU39" i="2"/>
  <c r="EV39" i="2"/>
  <c r="EW39" i="2"/>
  <c r="EX39" i="2"/>
  <c r="EY39" i="2"/>
  <c r="EZ39" i="2"/>
  <c r="FB39" i="2"/>
  <c r="FC39" i="2"/>
  <c r="FD39" i="2"/>
  <c r="FE39" i="2"/>
  <c r="FF39" i="2"/>
  <c r="FG39" i="2"/>
  <c r="FI39" i="2"/>
  <c r="FJ39" i="2"/>
  <c r="FK39" i="2"/>
  <c r="FL39" i="2"/>
  <c r="FM39" i="2"/>
  <c r="FN39" i="2"/>
  <c r="FP39" i="2"/>
  <c r="FQ39" i="2"/>
  <c r="FR39" i="2"/>
  <c r="FS39" i="2"/>
  <c r="FT39" i="2"/>
  <c r="FU39" i="2"/>
  <c r="FW39" i="2"/>
  <c r="FX39" i="2"/>
  <c r="FY39" i="2"/>
  <c r="FZ39" i="2"/>
  <c r="GA39" i="2"/>
  <c r="GB39" i="2"/>
  <c r="GD39" i="2"/>
  <c r="GE39" i="2"/>
  <c r="GF39" i="2"/>
  <c r="GG39" i="2"/>
  <c r="GH39" i="2"/>
  <c r="GI39" i="2"/>
  <c r="GK39" i="2"/>
  <c r="GL39" i="2"/>
  <c r="GM39" i="2"/>
  <c r="GN39" i="2"/>
  <c r="GO39" i="2"/>
  <c r="GP39" i="2"/>
  <c r="GR39" i="2"/>
  <c r="GS39" i="2"/>
  <c r="GT39" i="2"/>
  <c r="GU39" i="2"/>
  <c r="GV39" i="2"/>
  <c r="GW39" i="2"/>
  <c r="GY39" i="2"/>
  <c r="GZ39" i="2"/>
  <c r="HA39" i="2"/>
  <c r="HB39" i="2"/>
  <c r="HC39" i="2"/>
  <c r="HD39" i="2"/>
  <c r="HF39" i="2"/>
  <c r="HG39" i="2"/>
  <c r="HH39" i="2"/>
  <c r="HI39" i="2"/>
  <c r="HJ39" i="2"/>
  <c r="HK39" i="2"/>
  <c r="HM39" i="2"/>
  <c r="HN39" i="2"/>
  <c r="HO39" i="2"/>
  <c r="HP39" i="2"/>
  <c r="HQ39" i="2"/>
  <c r="HR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V40" i="2"/>
  <c r="BW40" i="2"/>
  <c r="BX40" i="2"/>
  <c r="BY40" i="2"/>
  <c r="BZ40" i="2"/>
  <c r="CA40" i="2"/>
  <c r="CC40" i="2"/>
  <c r="CD40" i="2"/>
  <c r="CE40" i="2"/>
  <c r="CF40" i="2"/>
  <c r="CG40" i="2"/>
  <c r="CH40" i="2" s="1"/>
  <c r="CJ40" i="2"/>
  <c r="CO40" i="2" s="1"/>
  <c r="CK40" i="2"/>
  <c r="CL40" i="2"/>
  <c r="CM40" i="2"/>
  <c r="CN40" i="2"/>
  <c r="CQ40" i="2"/>
  <c r="CR40" i="2"/>
  <c r="CS40" i="2"/>
  <c r="CT40" i="2"/>
  <c r="CU40" i="2"/>
  <c r="CV40" i="2"/>
  <c r="CX40" i="2"/>
  <c r="CY40" i="2"/>
  <c r="CZ40" i="2"/>
  <c r="DA40" i="2"/>
  <c r="DB40" i="2"/>
  <c r="DC40" i="2"/>
  <c r="DE40" i="2"/>
  <c r="DF40" i="2"/>
  <c r="DG40" i="2"/>
  <c r="DH40" i="2"/>
  <c r="DI40" i="2"/>
  <c r="DJ40" i="2"/>
  <c r="DL40" i="2"/>
  <c r="DM40" i="2"/>
  <c r="DN40" i="2"/>
  <c r="DO40" i="2"/>
  <c r="DP40" i="2"/>
  <c r="DQ40" i="2"/>
  <c r="DS40" i="2"/>
  <c r="DT40" i="2"/>
  <c r="DU40" i="2"/>
  <c r="DV40" i="2"/>
  <c r="DW40" i="2"/>
  <c r="DX40" i="2"/>
  <c r="DZ40" i="2"/>
  <c r="EA40" i="2"/>
  <c r="EB40" i="2"/>
  <c r="EC40" i="2"/>
  <c r="ED40" i="2"/>
  <c r="EE40" i="2"/>
  <c r="EG40" i="2"/>
  <c r="EH40" i="2"/>
  <c r="EI40" i="2"/>
  <c r="EJ40" i="2"/>
  <c r="EK40" i="2"/>
  <c r="EL40" i="2"/>
  <c r="EN40" i="2"/>
  <c r="EO40" i="2"/>
  <c r="EP40" i="2"/>
  <c r="EQ40" i="2"/>
  <c r="ER40" i="2"/>
  <c r="ES40" i="2"/>
  <c r="EU40" i="2"/>
  <c r="EV40" i="2"/>
  <c r="EW40" i="2"/>
  <c r="EX40" i="2"/>
  <c r="EY40" i="2"/>
  <c r="EZ40" i="2"/>
  <c r="FB40" i="2"/>
  <c r="FC40" i="2"/>
  <c r="FD40" i="2"/>
  <c r="FE40" i="2"/>
  <c r="FF40" i="2"/>
  <c r="FG40" i="2"/>
  <c r="FI40" i="2"/>
  <c r="FJ40" i="2"/>
  <c r="FK40" i="2"/>
  <c r="FL40" i="2"/>
  <c r="FM40" i="2"/>
  <c r="FN40" i="2"/>
  <c r="FP40" i="2"/>
  <c r="FQ40" i="2"/>
  <c r="FR40" i="2"/>
  <c r="FS40" i="2"/>
  <c r="FT40" i="2"/>
  <c r="FU40" i="2"/>
  <c r="FW40" i="2"/>
  <c r="FX40" i="2"/>
  <c r="FY40" i="2"/>
  <c r="FZ40" i="2"/>
  <c r="GA40" i="2"/>
  <c r="GB40" i="2"/>
  <c r="GD40" i="2"/>
  <c r="GE40" i="2"/>
  <c r="GF40" i="2"/>
  <c r="GG40" i="2"/>
  <c r="GH40" i="2"/>
  <c r="GI40" i="2"/>
  <c r="GK40" i="2"/>
  <c r="GL40" i="2"/>
  <c r="GM40" i="2"/>
  <c r="GN40" i="2"/>
  <c r="GO40" i="2"/>
  <c r="GP40" i="2"/>
  <c r="GR40" i="2"/>
  <c r="GS40" i="2"/>
  <c r="GT40" i="2"/>
  <c r="GU40" i="2"/>
  <c r="GV40" i="2"/>
  <c r="GW40" i="2"/>
  <c r="GY40" i="2"/>
  <c r="GZ40" i="2"/>
  <c r="HA40" i="2"/>
  <c r="HB40" i="2"/>
  <c r="HC40" i="2"/>
  <c r="HD40" i="2"/>
  <c r="HF40" i="2"/>
  <c r="HG40" i="2"/>
  <c r="HH40" i="2"/>
  <c r="HI40" i="2"/>
  <c r="HJ40" i="2"/>
  <c r="HK40" i="2"/>
  <c r="HM40" i="2"/>
  <c r="HN40" i="2"/>
  <c r="HO40" i="2"/>
  <c r="HP40" i="2"/>
  <c r="HQ40" i="2"/>
  <c r="HR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M42" i="2"/>
  <c r="BO42" i="2"/>
  <c r="BP42" i="2"/>
  <c r="BQ42" i="2"/>
  <c r="BR42" i="2"/>
  <c r="BS42" i="2"/>
  <c r="BV42" i="2"/>
  <c r="BW42" i="2"/>
  <c r="BX42" i="2"/>
  <c r="BY42" i="2"/>
  <c r="BZ42" i="2"/>
  <c r="CA42" i="2"/>
  <c r="CC42" i="2"/>
  <c r="CD42" i="2"/>
  <c r="CE42" i="2"/>
  <c r="CF42" i="2"/>
  <c r="CG42" i="2"/>
  <c r="CH42" i="2" s="1"/>
  <c r="CJ42" i="2"/>
  <c r="CO42" i="2" s="1"/>
  <c r="CK42" i="2"/>
  <c r="CL42" i="2"/>
  <c r="CM42" i="2"/>
  <c r="CN42" i="2"/>
  <c r="CQ42" i="2"/>
  <c r="CR42" i="2"/>
  <c r="CS42" i="2"/>
  <c r="CT42" i="2"/>
  <c r="CU42" i="2"/>
  <c r="CV42" i="2"/>
  <c r="CX42" i="2"/>
  <c r="CY42" i="2"/>
  <c r="CZ42" i="2"/>
  <c r="DA42" i="2"/>
  <c r="DB42" i="2"/>
  <c r="DC42" i="2"/>
  <c r="DE42" i="2"/>
  <c r="DF42" i="2"/>
  <c r="DG42" i="2"/>
  <c r="DH42" i="2"/>
  <c r="DI42" i="2"/>
  <c r="DJ42" i="2"/>
  <c r="DL42" i="2"/>
  <c r="DM42" i="2"/>
  <c r="DN42" i="2"/>
  <c r="DO42" i="2"/>
  <c r="DP42" i="2"/>
  <c r="DQ42" i="2"/>
  <c r="DS42" i="2"/>
  <c r="DT42" i="2"/>
  <c r="DU42" i="2"/>
  <c r="DV42" i="2"/>
  <c r="DW42" i="2"/>
  <c r="DX42" i="2"/>
  <c r="DZ42" i="2"/>
  <c r="EA42" i="2"/>
  <c r="EB42" i="2"/>
  <c r="EC42" i="2"/>
  <c r="ED42" i="2"/>
  <c r="EE42" i="2"/>
  <c r="EG42" i="2"/>
  <c r="EH42" i="2"/>
  <c r="EI42" i="2"/>
  <c r="EJ42" i="2"/>
  <c r="EK42" i="2"/>
  <c r="EL42" i="2"/>
  <c r="EN42" i="2"/>
  <c r="EO42" i="2"/>
  <c r="EP42" i="2"/>
  <c r="EQ42" i="2"/>
  <c r="ER42" i="2"/>
  <c r="ES42" i="2"/>
  <c r="EU42" i="2"/>
  <c r="EV42" i="2"/>
  <c r="EW42" i="2"/>
  <c r="EX42" i="2"/>
  <c r="EY42" i="2"/>
  <c r="EZ42" i="2"/>
  <c r="FB42" i="2"/>
  <c r="FC42" i="2"/>
  <c r="FD42" i="2"/>
  <c r="FE42" i="2"/>
  <c r="FF42" i="2"/>
  <c r="FG42" i="2"/>
  <c r="FI42" i="2"/>
  <c r="FJ42" i="2"/>
  <c r="FK42" i="2"/>
  <c r="FL42" i="2"/>
  <c r="FM42" i="2"/>
  <c r="FN42" i="2"/>
  <c r="FP42" i="2"/>
  <c r="FQ42" i="2"/>
  <c r="FR42" i="2"/>
  <c r="FS42" i="2"/>
  <c r="FT42" i="2"/>
  <c r="FU42" i="2"/>
  <c r="FW42" i="2"/>
  <c r="FX42" i="2"/>
  <c r="FY42" i="2"/>
  <c r="FZ42" i="2"/>
  <c r="GA42" i="2"/>
  <c r="GB42" i="2"/>
  <c r="GD42" i="2"/>
  <c r="GE42" i="2"/>
  <c r="GF42" i="2"/>
  <c r="GG42" i="2"/>
  <c r="GH42" i="2"/>
  <c r="GI42" i="2"/>
  <c r="GK42" i="2"/>
  <c r="GL42" i="2"/>
  <c r="GM42" i="2"/>
  <c r="GN42" i="2"/>
  <c r="GO42" i="2"/>
  <c r="GP42" i="2"/>
  <c r="GR42" i="2"/>
  <c r="GS42" i="2"/>
  <c r="GT42" i="2"/>
  <c r="GU42" i="2"/>
  <c r="GV42" i="2"/>
  <c r="GW42" i="2"/>
  <c r="GY42" i="2"/>
  <c r="GZ42" i="2"/>
  <c r="HA42" i="2"/>
  <c r="HB42" i="2"/>
  <c r="HC42" i="2"/>
  <c r="HD42" i="2"/>
  <c r="HF42" i="2"/>
  <c r="HG42" i="2"/>
  <c r="HH42" i="2"/>
  <c r="HI42" i="2"/>
  <c r="HJ42" i="2"/>
  <c r="HK42" i="2"/>
  <c r="HM42" i="2"/>
  <c r="HN42" i="2"/>
  <c r="HO42" i="2"/>
  <c r="HP42" i="2"/>
  <c r="HQ42" i="2"/>
  <c r="HR42" i="2"/>
  <c r="HT42" i="2"/>
  <c r="HU42" i="2"/>
  <c r="HV42" i="2"/>
  <c r="HW42" i="2"/>
  <c r="HX42" i="2"/>
  <c r="HY42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M43" i="2"/>
  <c r="BO43" i="2"/>
  <c r="BP43" i="2"/>
  <c r="BQ43" i="2"/>
  <c r="BR43" i="2"/>
  <c r="BS43" i="2"/>
  <c r="BV43" i="2"/>
  <c r="BW43" i="2"/>
  <c r="BX43" i="2"/>
  <c r="BY43" i="2"/>
  <c r="BZ43" i="2"/>
  <c r="CA43" i="2"/>
  <c r="CC43" i="2"/>
  <c r="CD43" i="2"/>
  <c r="CE43" i="2"/>
  <c r="CF43" i="2"/>
  <c r="CG43" i="2"/>
  <c r="CJ43" i="2"/>
  <c r="CK43" i="2"/>
  <c r="CL43" i="2"/>
  <c r="CO43" i="2" s="1"/>
  <c r="CM43" i="2"/>
  <c r="CN43" i="2"/>
  <c r="CQ43" i="2"/>
  <c r="CR43" i="2"/>
  <c r="CS43" i="2"/>
  <c r="CT43" i="2"/>
  <c r="CU43" i="2"/>
  <c r="CV43" i="2"/>
  <c r="CX43" i="2"/>
  <c r="CY43" i="2"/>
  <c r="CZ43" i="2"/>
  <c r="DA43" i="2"/>
  <c r="DB43" i="2"/>
  <c r="DC43" i="2"/>
  <c r="DE43" i="2"/>
  <c r="DF43" i="2"/>
  <c r="DG43" i="2"/>
  <c r="DH43" i="2"/>
  <c r="DI43" i="2"/>
  <c r="DJ43" i="2"/>
  <c r="DL43" i="2"/>
  <c r="DM43" i="2"/>
  <c r="DN43" i="2"/>
  <c r="DO43" i="2"/>
  <c r="DP43" i="2"/>
  <c r="DQ43" i="2"/>
  <c r="DS43" i="2"/>
  <c r="DT43" i="2"/>
  <c r="DU43" i="2"/>
  <c r="DV43" i="2"/>
  <c r="DW43" i="2"/>
  <c r="DX43" i="2"/>
  <c r="DZ43" i="2"/>
  <c r="EA43" i="2"/>
  <c r="EB43" i="2"/>
  <c r="EC43" i="2"/>
  <c r="ED43" i="2"/>
  <c r="EE43" i="2"/>
  <c r="EG43" i="2"/>
  <c r="EH43" i="2"/>
  <c r="EI43" i="2"/>
  <c r="EJ43" i="2"/>
  <c r="EK43" i="2"/>
  <c r="EL43" i="2"/>
  <c r="EN43" i="2"/>
  <c r="EO43" i="2"/>
  <c r="EP43" i="2"/>
  <c r="EQ43" i="2"/>
  <c r="ER43" i="2"/>
  <c r="ES43" i="2"/>
  <c r="EU43" i="2"/>
  <c r="EV43" i="2"/>
  <c r="EW43" i="2"/>
  <c r="EX43" i="2"/>
  <c r="EY43" i="2"/>
  <c r="EZ43" i="2"/>
  <c r="FB43" i="2"/>
  <c r="FC43" i="2"/>
  <c r="FD43" i="2"/>
  <c r="FE43" i="2"/>
  <c r="FF43" i="2"/>
  <c r="FG43" i="2"/>
  <c r="FI43" i="2"/>
  <c r="FJ43" i="2"/>
  <c r="FK43" i="2"/>
  <c r="FL43" i="2"/>
  <c r="FM43" i="2"/>
  <c r="FN43" i="2"/>
  <c r="FP43" i="2"/>
  <c r="FQ43" i="2"/>
  <c r="FR43" i="2"/>
  <c r="FS43" i="2"/>
  <c r="FT43" i="2"/>
  <c r="FU43" i="2"/>
  <c r="FW43" i="2"/>
  <c r="FX43" i="2"/>
  <c r="FY43" i="2"/>
  <c r="FZ43" i="2"/>
  <c r="GA43" i="2"/>
  <c r="GB43" i="2"/>
  <c r="GD43" i="2"/>
  <c r="GE43" i="2"/>
  <c r="GF43" i="2"/>
  <c r="GG43" i="2"/>
  <c r="GH43" i="2"/>
  <c r="GI43" i="2"/>
  <c r="GK43" i="2"/>
  <c r="GL43" i="2"/>
  <c r="GM43" i="2"/>
  <c r="GN43" i="2"/>
  <c r="GO43" i="2"/>
  <c r="GP43" i="2"/>
  <c r="GR43" i="2"/>
  <c r="GS43" i="2"/>
  <c r="GT43" i="2"/>
  <c r="GU43" i="2"/>
  <c r="GV43" i="2"/>
  <c r="GW43" i="2"/>
  <c r="GY43" i="2"/>
  <c r="GZ43" i="2"/>
  <c r="HA43" i="2"/>
  <c r="HB43" i="2"/>
  <c r="HC43" i="2"/>
  <c r="HD43" i="2"/>
  <c r="HF43" i="2"/>
  <c r="HG43" i="2"/>
  <c r="HH43" i="2"/>
  <c r="HI43" i="2"/>
  <c r="HJ43" i="2"/>
  <c r="HK43" i="2"/>
  <c r="HM43" i="2"/>
  <c r="HN43" i="2"/>
  <c r="HO43" i="2"/>
  <c r="HP43" i="2"/>
  <c r="HQ43" i="2"/>
  <c r="HR43" i="2"/>
  <c r="HT43" i="2"/>
  <c r="HU43" i="2"/>
  <c r="HV43" i="2"/>
  <c r="HW43" i="2"/>
  <c r="HX43" i="2"/>
  <c r="HY43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F44" i="2" s="1"/>
  <c r="BD44" i="2"/>
  <c r="BE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J44" i="2"/>
  <c r="CK44" i="2"/>
  <c r="CL44" i="2"/>
  <c r="CO44" i="2" s="1"/>
  <c r="CM44" i="2"/>
  <c r="CN44" i="2"/>
  <c r="CQ44" i="2"/>
  <c r="CR44" i="2"/>
  <c r="CS44" i="2"/>
  <c r="CT44" i="2"/>
  <c r="CU44" i="2"/>
  <c r="CV44" i="2"/>
  <c r="CX44" i="2"/>
  <c r="CY44" i="2"/>
  <c r="CZ44" i="2"/>
  <c r="DA44" i="2"/>
  <c r="DB44" i="2"/>
  <c r="DC44" i="2"/>
  <c r="DE44" i="2"/>
  <c r="DF44" i="2"/>
  <c r="DG44" i="2"/>
  <c r="DH44" i="2"/>
  <c r="DI44" i="2"/>
  <c r="DJ44" i="2"/>
  <c r="DL44" i="2"/>
  <c r="DM44" i="2"/>
  <c r="DN44" i="2"/>
  <c r="DO44" i="2"/>
  <c r="DP44" i="2"/>
  <c r="DQ44" i="2"/>
  <c r="DS44" i="2"/>
  <c r="DT44" i="2"/>
  <c r="DU44" i="2"/>
  <c r="DV44" i="2"/>
  <c r="DW44" i="2"/>
  <c r="DX44" i="2"/>
  <c r="DZ44" i="2"/>
  <c r="EA44" i="2"/>
  <c r="EB44" i="2"/>
  <c r="EC44" i="2"/>
  <c r="ED44" i="2"/>
  <c r="EE44" i="2"/>
  <c r="EG44" i="2"/>
  <c r="EH44" i="2"/>
  <c r="EI44" i="2"/>
  <c r="EJ44" i="2"/>
  <c r="EK44" i="2"/>
  <c r="EL44" i="2"/>
  <c r="EN44" i="2"/>
  <c r="EO44" i="2"/>
  <c r="EP44" i="2"/>
  <c r="EQ44" i="2"/>
  <c r="ER44" i="2"/>
  <c r="ES44" i="2"/>
  <c r="EU44" i="2"/>
  <c r="EV44" i="2"/>
  <c r="EW44" i="2"/>
  <c r="EX44" i="2"/>
  <c r="EY44" i="2"/>
  <c r="EZ44" i="2"/>
  <c r="FB44" i="2"/>
  <c r="FC44" i="2"/>
  <c r="FD44" i="2"/>
  <c r="FE44" i="2"/>
  <c r="FF44" i="2"/>
  <c r="FG44" i="2"/>
  <c r="FI44" i="2"/>
  <c r="FJ44" i="2"/>
  <c r="FK44" i="2"/>
  <c r="FL44" i="2"/>
  <c r="FM44" i="2"/>
  <c r="FN44" i="2"/>
  <c r="FP44" i="2"/>
  <c r="FQ44" i="2"/>
  <c r="FR44" i="2"/>
  <c r="FS44" i="2"/>
  <c r="FT44" i="2"/>
  <c r="FU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P44" i="2"/>
  <c r="GR44" i="2"/>
  <c r="GS44" i="2"/>
  <c r="GT44" i="2"/>
  <c r="GU44" i="2"/>
  <c r="GV44" i="2"/>
  <c r="GW44" i="2"/>
  <c r="GY44" i="2"/>
  <c r="GZ44" i="2"/>
  <c r="HA44" i="2"/>
  <c r="HB44" i="2"/>
  <c r="HC44" i="2"/>
  <c r="HD44" i="2"/>
  <c r="HF44" i="2"/>
  <c r="HG44" i="2"/>
  <c r="HH44" i="2"/>
  <c r="HI44" i="2"/>
  <c r="HJ44" i="2"/>
  <c r="HK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F45" i="2" s="1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V45" i="2"/>
  <c r="BW45" i="2"/>
  <c r="BX45" i="2"/>
  <c r="BY45" i="2"/>
  <c r="BZ45" i="2"/>
  <c r="CA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E45" i="2"/>
  <c r="JF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MB45" i="2"/>
  <c r="MC45" i="2"/>
  <c r="MD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J46" i="2"/>
  <c r="DL46" i="2"/>
  <c r="DM46" i="2"/>
  <c r="DN46" i="2"/>
  <c r="DO46" i="2"/>
  <c r="DP46" i="2"/>
  <c r="DQ46" i="2"/>
  <c r="DS46" i="2"/>
  <c r="DT46" i="2"/>
  <c r="DU46" i="2"/>
  <c r="DV46" i="2"/>
  <c r="DW46" i="2"/>
  <c r="DX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E46" i="2"/>
  <c r="JF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MB46" i="2"/>
  <c r="MC46" i="2"/>
  <c r="MD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E47" i="2"/>
  <c r="JF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MB47" i="2"/>
  <c r="MC47" i="2"/>
  <c r="MD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D48" i="2"/>
  <c r="BE48" i="2"/>
  <c r="BH48" i="2"/>
  <c r="BI48" i="2"/>
  <c r="BJ48" i="2"/>
  <c r="BK48" i="2"/>
  <c r="BL48" i="2"/>
  <c r="BM48" i="2"/>
  <c r="BO48" i="2"/>
  <c r="BP48" i="2"/>
  <c r="BQ48" i="2"/>
  <c r="BR48" i="2"/>
  <c r="BS48" i="2"/>
  <c r="BV48" i="2"/>
  <c r="BW48" i="2"/>
  <c r="BX48" i="2"/>
  <c r="BY48" i="2"/>
  <c r="BZ48" i="2"/>
  <c r="CA48" i="2"/>
  <c r="CC48" i="2"/>
  <c r="CD48" i="2"/>
  <c r="CE48" i="2"/>
  <c r="CF48" i="2"/>
  <c r="CG48" i="2"/>
  <c r="CJ48" i="2"/>
  <c r="CK48" i="2"/>
  <c r="CL48" i="2"/>
  <c r="CO48" i="2" s="1"/>
  <c r="CM48" i="2"/>
  <c r="CN48" i="2"/>
  <c r="CQ48" i="2"/>
  <c r="CR48" i="2"/>
  <c r="CS48" i="2"/>
  <c r="CT48" i="2"/>
  <c r="CU48" i="2"/>
  <c r="CV48" i="2"/>
  <c r="CX48" i="2"/>
  <c r="CY48" i="2"/>
  <c r="CZ48" i="2"/>
  <c r="DA48" i="2"/>
  <c r="DB48" i="2"/>
  <c r="DC48" i="2"/>
  <c r="DE48" i="2"/>
  <c r="DF48" i="2"/>
  <c r="DG48" i="2"/>
  <c r="DH48" i="2"/>
  <c r="DI48" i="2"/>
  <c r="DJ48" i="2"/>
  <c r="DL48" i="2"/>
  <c r="DM48" i="2"/>
  <c r="DN48" i="2"/>
  <c r="DO48" i="2"/>
  <c r="DP48" i="2"/>
  <c r="DQ48" i="2"/>
  <c r="DS48" i="2"/>
  <c r="DT48" i="2"/>
  <c r="DU48" i="2"/>
  <c r="DV48" i="2"/>
  <c r="DW48" i="2"/>
  <c r="DX48" i="2"/>
  <c r="DZ48" i="2"/>
  <c r="EA48" i="2"/>
  <c r="EB48" i="2"/>
  <c r="EC48" i="2"/>
  <c r="ED48" i="2"/>
  <c r="EE48" i="2"/>
  <c r="EG48" i="2"/>
  <c r="EH48" i="2"/>
  <c r="EI48" i="2"/>
  <c r="EJ48" i="2"/>
  <c r="EK48" i="2"/>
  <c r="EL48" i="2"/>
  <c r="EN48" i="2"/>
  <c r="EO48" i="2"/>
  <c r="EP48" i="2"/>
  <c r="EQ48" i="2"/>
  <c r="ER48" i="2"/>
  <c r="ES48" i="2"/>
  <c r="EU48" i="2"/>
  <c r="EV48" i="2"/>
  <c r="EW48" i="2"/>
  <c r="EX48" i="2"/>
  <c r="EY48" i="2"/>
  <c r="EZ48" i="2"/>
  <c r="FB48" i="2"/>
  <c r="FC48" i="2"/>
  <c r="FD48" i="2"/>
  <c r="FE48" i="2"/>
  <c r="FF48" i="2"/>
  <c r="FG48" i="2"/>
  <c r="FI48" i="2"/>
  <c r="FJ48" i="2"/>
  <c r="FK48" i="2"/>
  <c r="FL48" i="2"/>
  <c r="FM48" i="2"/>
  <c r="FN48" i="2"/>
  <c r="FP48" i="2"/>
  <c r="FQ48" i="2"/>
  <c r="FR48" i="2"/>
  <c r="FS48" i="2"/>
  <c r="FT48" i="2"/>
  <c r="FU48" i="2"/>
  <c r="FW48" i="2"/>
  <c r="FX48" i="2"/>
  <c r="FY48" i="2"/>
  <c r="FZ48" i="2"/>
  <c r="GA48" i="2"/>
  <c r="GB48" i="2"/>
  <c r="GD48" i="2"/>
  <c r="GE48" i="2"/>
  <c r="GF48" i="2"/>
  <c r="GG48" i="2"/>
  <c r="GH48" i="2"/>
  <c r="GI48" i="2"/>
  <c r="GK48" i="2"/>
  <c r="GL48" i="2"/>
  <c r="GM48" i="2"/>
  <c r="GN48" i="2"/>
  <c r="GO48" i="2"/>
  <c r="GP48" i="2"/>
  <c r="GR48" i="2"/>
  <c r="GS48" i="2"/>
  <c r="GT48" i="2"/>
  <c r="GU48" i="2"/>
  <c r="GV48" i="2"/>
  <c r="GW48" i="2"/>
  <c r="GY48" i="2"/>
  <c r="GZ48" i="2"/>
  <c r="HA48" i="2"/>
  <c r="HB48" i="2"/>
  <c r="HC48" i="2"/>
  <c r="HD48" i="2"/>
  <c r="HF48" i="2"/>
  <c r="HG48" i="2"/>
  <c r="HH48" i="2"/>
  <c r="HI48" i="2"/>
  <c r="HJ48" i="2"/>
  <c r="HK48" i="2"/>
  <c r="HM48" i="2"/>
  <c r="HN48" i="2"/>
  <c r="HO48" i="2"/>
  <c r="HP48" i="2"/>
  <c r="HQ48" i="2"/>
  <c r="HR48" i="2"/>
  <c r="HT48" i="2"/>
  <c r="HU48" i="2"/>
  <c r="HV48" i="2"/>
  <c r="HW48" i="2"/>
  <c r="HX48" i="2"/>
  <c r="HY48" i="2"/>
  <c r="IA48" i="2"/>
  <c r="IB48" i="2"/>
  <c r="IC48" i="2"/>
  <c r="ID48" i="2"/>
  <c r="IE48" i="2"/>
  <c r="IF48" i="2"/>
  <c r="IH48" i="2"/>
  <c r="II48" i="2"/>
  <c r="IJ48" i="2"/>
  <c r="IK48" i="2"/>
  <c r="IL48" i="2"/>
  <c r="IM48" i="2"/>
  <c r="IO48" i="2"/>
  <c r="IP48" i="2"/>
  <c r="IQ48" i="2"/>
  <c r="IR48" i="2"/>
  <c r="IS48" i="2"/>
  <c r="IT48" i="2"/>
  <c r="IV48" i="2"/>
  <c r="IW48" i="2"/>
  <c r="IX48" i="2"/>
  <c r="IY48" i="2"/>
  <c r="IZ48" i="2"/>
  <c r="JA48" i="2"/>
  <c r="JC48" i="2"/>
  <c r="JD48" i="2"/>
  <c r="JE48" i="2"/>
  <c r="JF48" i="2"/>
  <c r="JG48" i="2"/>
  <c r="JH48" i="2"/>
  <c r="JJ48" i="2"/>
  <c r="JK48" i="2"/>
  <c r="JL48" i="2"/>
  <c r="JM48" i="2"/>
  <c r="JN48" i="2"/>
  <c r="JO48" i="2"/>
  <c r="JQ48" i="2"/>
  <c r="JR48" i="2"/>
  <c r="JS48" i="2"/>
  <c r="JT48" i="2"/>
  <c r="JU48" i="2"/>
  <c r="JV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MB48" i="2"/>
  <c r="MC48" i="2"/>
  <c r="MD48" i="2"/>
  <c r="ME48" i="2"/>
  <c r="MF48" i="2"/>
  <c r="MG48" i="2"/>
  <c r="MI48" i="2"/>
  <c r="MJ48" i="2"/>
  <c r="MK48" i="2"/>
  <c r="ML48" i="2"/>
  <c r="MM48" i="2"/>
  <c r="MN48" i="2"/>
  <c r="MP48" i="2"/>
  <c r="MQ48" i="2"/>
  <c r="MR48" i="2"/>
  <c r="MS48" i="2"/>
  <c r="MT48" i="2"/>
  <c r="MU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V49" i="2"/>
  <c r="BW49" i="2"/>
  <c r="BX49" i="2"/>
  <c r="BY49" i="2"/>
  <c r="BZ49" i="2"/>
  <c r="CA49" i="2"/>
  <c r="CC49" i="2"/>
  <c r="CD49" i="2"/>
  <c r="CE49" i="2"/>
  <c r="CF49" i="2"/>
  <c r="CG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E49" i="2"/>
  <c r="JF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V50" i="2"/>
  <c r="BW50" i="2"/>
  <c r="BX50" i="2"/>
  <c r="BY50" i="2"/>
  <c r="BZ50" i="2"/>
  <c r="CA50" i="2"/>
  <c r="CC50" i="2"/>
  <c r="CD50" i="2"/>
  <c r="CE50" i="2"/>
  <c r="CF50" i="2"/>
  <c r="CG50" i="2"/>
  <c r="CJ50" i="2"/>
  <c r="CK50" i="2"/>
  <c r="CO50" i="2" s="1"/>
  <c r="CL50" i="2"/>
  <c r="CM50" i="2"/>
  <c r="CN50" i="2"/>
  <c r="CQ50" i="2"/>
  <c r="CR50" i="2"/>
  <c r="CS50" i="2"/>
  <c r="CT50" i="2"/>
  <c r="CU50" i="2"/>
  <c r="CV50" i="2"/>
  <c r="CX50" i="2"/>
  <c r="CY50" i="2"/>
  <c r="CZ50" i="2"/>
  <c r="DA50" i="2"/>
  <c r="DB50" i="2"/>
  <c r="DC50" i="2"/>
  <c r="DE50" i="2"/>
  <c r="DF50" i="2"/>
  <c r="DG50" i="2"/>
  <c r="DH50" i="2"/>
  <c r="DI50" i="2"/>
  <c r="DJ50" i="2"/>
  <c r="DL50" i="2"/>
  <c r="DM50" i="2"/>
  <c r="DN50" i="2"/>
  <c r="DO50" i="2"/>
  <c r="DP50" i="2"/>
  <c r="DQ50" i="2"/>
  <c r="DS50" i="2"/>
  <c r="DT50" i="2"/>
  <c r="DU50" i="2"/>
  <c r="DV50" i="2"/>
  <c r="DW50" i="2"/>
  <c r="DX50" i="2"/>
  <c r="DZ50" i="2"/>
  <c r="EA50" i="2"/>
  <c r="EB50" i="2"/>
  <c r="EC50" i="2"/>
  <c r="ED50" i="2"/>
  <c r="EE50" i="2"/>
  <c r="EG50" i="2"/>
  <c r="EH50" i="2"/>
  <c r="EI50" i="2"/>
  <c r="EJ50" i="2"/>
  <c r="EK50" i="2"/>
  <c r="EL50" i="2"/>
  <c r="EN50" i="2"/>
  <c r="EO50" i="2"/>
  <c r="EP50" i="2"/>
  <c r="EQ50" i="2"/>
  <c r="ER50" i="2"/>
  <c r="ES50" i="2"/>
  <c r="EU50" i="2"/>
  <c r="EV50" i="2"/>
  <c r="EW50" i="2"/>
  <c r="EX50" i="2"/>
  <c r="EY50" i="2"/>
  <c r="EZ50" i="2"/>
  <c r="FB50" i="2"/>
  <c r="FC50" i="2"/>
  <c r="FD50" i="2"/>
  <c r="FE50" i="2"/>
  <c r="FF50" i="2"/>
  <c r="FG50" i="2"/>
  <c r="FI50" i="2"/>
  <c r="FJ50" i="2"/>
  <c r="FK50" i="2"/>
  <c r="FL50" i="2"/>
  <c r="FM50" i="2"/>
  <c r="FN50" i="2"/>
  <c r="FP50" i="2"/>
  <c r="FQ50" i="2"/>
  <c r="FR50" i="2"/>
  <c r="FS50" i="2"/>
  <c r="FT50" i="2"/>
  <c r="FU50" i="2"/>
  <c r="FW50" i="2"/>
  <c r="FX50" i="2"/>
  <c r="FY50" i="2"/>
  <c r="FZ50" i="2"/>
  <c r="GA50" i="2"/>
  <c r="GB50" i="2"/>
  <c r="GD50" i="2"/>
  <c r="GE50" i="2"/>
  <c r="GF50" i="2"/>
  <c r="GG50" i="2"/>
  <c r="GH50" i="2"/>
  <c r="GI50" i="2"/>
  <c r="GK50" i="2"/>
  <c r="GL50" i="2"/>
  <c r="GM50" i="2"/>
  <c r="GN50" i="2"/>
  <c r="GO50" i="2"/>
  <c r="GP50" i="2"/>
  <c r="GR50" i="2"/>
  <c r="GS50" i="2"/>
  <c r="GT50" i="2"/>
  <c r="GU50" i="2"/>
  <c r="GV50" i="2"/>
  <c r="GW50" i="2"/>
  <c r="GY50" i="2"/>
  <c r="GZ50" i="2"/>
  <c r="HA50" i="2"/>
  <c r="HB50" i="2"/>
  <c r="HC50" i="2"/>
  <c r="HD50" i="2"/>
  <c r="HF50" i="2"/>
  <c r="HG50" i="2"/>
  <c r="HH50" i="2"/>
  <c r="HI50" i="2"/>
  <c r="HJ50" i="2"/>
  <c r="HK50" i="2"/>
  <c r="HM50" i="2"/>
  <c r="HN50" i="2"/>
  <c r="HO50" i="2"/>
  <c r="HP50" i="2"/>
  <c r="HQ50" i="2"/>
  <c r="HR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E51" i="2"/>
  <c r="JF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MB51" i="2"/>
  <c r="MC51" i="2"/>
  <c r="MD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V52" i="2"/>
  <c r="BW52" i="2"/>
  <c r="BX52" i="2"/>
  <c r="BY52" i="2"/>
  <c r="BZ52" i="2"/>
  <c r="CA52" i="2"/>
  <c r="CC52" i="2"/>
  <c r="CD52" i="2"/>
  <c r="CE52" i="2"/>
  <c r="CH52" i="2" s="1"/>
  <c r="CF52" i="2"/>
  <c r="CG52" i="2"/>
  <c r="CJ52" i="2"/>
  <c r="CK52" i="2"/>
  <c r="CL52" i="2"/>
  <c r="CO52" i="2" s="1"/>
  <c r="CM52" i="2"/>
  <c r="CN52" i="2"/>
  <c r="CQ52" i="2"/>
  <c r="CR52" i="2"/>
  <c r="CS52" i="2"/>
  <c r="CT52" i="2"/>
  <c r="CU52" i="2"/>
  <c r="CV52" i="2"/>
  <c r="CX52" i="2"/>
  <c r="CY52" i="2"/>
  <c r="CZ52" i="2"/>
  <c r="DA52" i="2"/>
  <c r="DB52" i="2"/>
  <c r="DC52" i="2"/>
  <c r="DE52" i="2"/>
  <c r="DF52" i="2"/>
  <c r="DG52" i="2"/>
  <c r="DH52" i="2"/>
  <c r="DI52" i="2"/>
  <c r="DJ52" i="2"/>
  <c r="DL52" i="2"/>
  <c r="DM52" i="2"/>
  <c r="DN52" i="2"/>
  <c r="DO52" i="2"/>
  <c r="DP52" i="2"/>
  <c r="DQ52" i="2"/>
  <c r="DS52" i="2"/>
  <c r="DT52" i="2"/>
  <c r="DU52" i="2"/>
  <c r="DV52" i="2"/>
  <c r="DW52" i="2"/>
  <c r="DX52" i="2"/>
  <c r="DZ52" i="2"/>
  <c r="EA52" i="2"/>
  <c r="EB52" i="2"/>
  <c r="EC52" i="2"/>
  <c r="ED52" i="2"/>
  <c r="EE52" i="2"/>
  <c r="EG52" i="2"/>
  <c r="EH52" i="2"/>
  <c r="EI52" i="2"/>
  <c r="EJ52" i="2"/>
  <c r="EK52" i="2"/>
  <c r="EL52" i="2"/>
  <c r="EN52" i="2"/>
  <c r="EO52" i="2"/>
  <c r="EP52" i="2"/>
  <c r="EQ52" i="2"/>
  <c r="ER52" i="2"/>
  <c r="ES52" i="2"/>
  <c r="EU52" i="2"/>
  <c r="EV52" i="2"/>
  <c r="EW52" i="2"/>
  <c r="EX52" i="2"/>
  <c r="EY52" i="2"/>
  <c r="EZ52" i="2"/>
  <c r="FB52" i="2"/>
  <c r="FC52" i="2"/>
  <c r="FD52" i="2"/>
  <c r="FE52" i="2"/>
  <c r="FF52" i="2"/>
  <c r="FG52" i="2"/>
  <c r="FI52" i="2"/>
  <c r="FJ52" i="2"/>
  <c r="FK52" i="2"/>
  <c r="FL52" i="2"/>
  <c r="FM52" i="2"/>
  <c r="FN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K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T52" i="2"/>
  <c r="IV52" i="2"/>
  <c r="IW52" i="2"/>
  <c r="IX52" i="2"/>
  <c r="IY52" i="2"/>
  <c r="IZ52" i="2"/>
  <c r="JA52" i="2"/>
  <c r="JC52" i="2"/>
  <c r="JD52" i="2"/>
  <c r="JE52" i="2"/>
  <c r="JF52" i="2"/>
  <c r="JG52" i="2"/>
  <c r="JH52" i="2"/>
  <c r="JJ52" i="2"/>
  <c r="JK52" i="2"/>
  <c r="JL52" i="2"/>
  <c r="JM52" i="2"/>
  <c r="JN52" i="2"/>
  <c r="JO52" i="2"/>
  <c r="JQ52" i="2"/>
  <c r="JR52" i="2"/>
  <c r="JS52" i="2"/>
  <c r="JT52" i="2"/>
  <c r="JU52" i="2"/>
  <c r="JV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MB52" i="2"/>
  <c r="MC52" i="2"/>
  <c r="MD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M53" i="2"/>
  <c r="BO53" i="2"/>
  <c r="BP53" i="2"/>
  <c r="BQ53" i="2"/>
  <c r="BR53" i="2"/>
  <c r="BS53" i="2"/>
  <c r="BV53" i="2"/>
  <c r="BW53" i="2"/>
  <c r="BX53" i="2"/>
  <c r="BY53" i="2"/>
  <c r="BZ53" i="2"/>
  <c r="CA53" i="2"/>
  <c r="CC53" i="2"/>
  <c r="CD53" i="2"/>
  <c r="CE53" i="2"/>
  <c r="CF53" i="2"/>
  <c r="CG53" i="2"/>
  <c r="CJ53" i="2"/>
  <c r="CK53" i="2"/>
  <c r="CL53" i="2"/>
  <c r="CM53" i="2"/>
  <c r="CN53" i="2"/>
  <c r="CQ53" i="2"/>
  <c r="CR53" i="2"/>
  <c r="CS53" i="2"/>
  <c r="CT53" i="2"/>
  <c r="CU53" i="2"/>
  <c r="CV53" i="2"/>
  <c r="CX53" i="2"/>
  <c r="CY53" i="2"/>
  <c r="CZ53" i="2"/>
  <c r="DA53" i="2"/>
  <c r="DB53" i="2"/>
  <c r="DC53" i="2"/>
  <c r="DE53" i="2"/>
  <c r="DF53" i="2"/>
  <c r="DG53" i="2"/>
  <c r="DH53" i="2"/>
  <c r="DI53" i="2"/>
  <c r="DJ53" i="2"/>
  <c r="DL53" i="2"/>
  <c r="DM53" i="2"/>
  <c r="DN53" i="2"/>
  <c r="DO53" i="2"/>
  <c r="DP53" i="2"/>
  <c r="DQ53" i="2"/>
  <c r="DS53" i="2"/>
  <c r="DT53" i="2"/>
  <c r="DU53" i="2"/>
  <c r="DV53" i="2"/>
  <c r="DW53" i="2"/>
  <c r="DX53" i="2"/>
  <c r="DZ53" i="2"/>
  <c r="EA53" i="2"/>
  <c r="EB53" i="2"/>
  <c r="EC53" i="2"/>
  <c r="ED53" i="2"/>
  <c r="EE53" i="2"/>
  <c r="EG53" i="2"/>
  <c r="EH53" i="2"/>
  <c r="EI53" i="2"/>
  <c r="EJ53" i="2"/>
  <c r="EK53" i="2"/>
  <c r="EL53" i="2"/>
  <c r="EN53" i="2"/>
  <c r="EO53" i="2"/>
  <c r="EP53" i="2"/>
  <c r="EQ53" i="2"/>
  <c r="ER53" i="2"/>
  <c r="ES53" i="2"/>
  <c r="EU53" i="2"/>
  <c r="EV53" i="2"/>
  <c r="EW53" i="2"/>
  <c r="EX53" i="2"/>
  <c r="EY53" i="2"/>
  <c r="EZ53" i="2"/>
  <c r="FB53" i="2"/>
  <c r="FC53" i="2"/>
  <c r="FD53" i="2"/>
  <c r="FE53" i="2"/>
  <c r="FF53" i="2"/>
  <c r="FG53" i="2"/>
  <c r="FI53" i="2"/>
  <c r="FJ53" i="2"/>
  <c r="FK53" i="2"/>
  <c r="FL53" i="2"/>
  <c r="FM53" i="2"/>
  <c r="FN53" i="2"/>
  <c r="FP53" i="2"/>
  <c r="FQ53" i="2"/>
  <c r="FR53" i="2"/>
  <c r="FS53" i="2"/>
  <c r="FT53" i="2"/>
  <c r="FU53" i="2"/>
  <c r="FW53" i="2"/>
  <c r="FX53" i="2"/>
  <c r="FY53" i="2"/>
  <c r="FZ53" i="2"/>
  <c r="GA53" i="2"/>
  <c r="GB53" i="2"/>
  <c r="GD53" i="2"/>
  <c r="GE53" i="2"/>
  <c r="GF53" i="2"/>
  <c r="GG53" i="2"/>
  <c r="GH53" i="2"/>
  <c r="GI53" i="2"/>
  <c r="GK53" i="2"/>
  <c r="GL53" i="2"/>
  <c r="GM53" i="2"/>
  <c r="GN53" i="2"/>
  <c r="GO53" i="2"/>
  <c r="GP53" i="2"/>
  <c r="GR53" i="2"/>
  <c r="GS53" i="2"/>
  <c r="GT53" i="2"/>
  <c r="GU53" i="2"/>
  <c r="GV53" i="2"/>
  <c r="GW53" i="2"/>
  <c r="GY53" i="2"/>
  <c r="GZ53" i="2"/>
  <c r="HA53" i="2"/>
  <c r="HB53" i="2"/>
  <c r="HC53" i="2"/>
  <c r="HD53" i="2"/>
  <c r="HF53" i="2"/>
  <c r="HG53" i="2"/>
  <c r="HH53" i="2"/>
  <c r="HI53" i="2"/>
  <c r="HJ53" i="2"/>
  <c r="HK53" i="2"/>
  <c r="HM53" i="2"/>
  <c r="HN53" i="2"/>
  <c r="HO53" i="2"/>
  <c r="HP53" i="2"/>
  <c r="HQ53" i="2"/>
  <c r="HR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I56" i="2"/>
  <c r="BJ56" i="2"/>
  <c r="BK56" i="2"/>
  <c r="BL56" i="2"/>
  <c r="BM56" i="2"/>
  <c r="BO56" i="2"/>
  <c r="BP56" i="2"/>
  <c r="BQ56" i="2"/>
  <c r="BR56" i="2"/>
  <c r="BS56" i="2"/>
  <c r="BV56" i="2"/>
  <c r="BW56" i="2"/>
  <c r="BX56" i="2"/>
  <c r="BY56" i="2"/>
  <c r="BZ56" i="2"/>
  <c r="CA56" i="2"/>
  <c r="CC56" i="2"/>
  <c r="CD56" i="2"/>
  <c r="CE56" i="2"/>
  <c r="CF56" i="2"/>
  <c r="CG56" i="2"/>
  <c r="CJ56" i="2"/>
  <c r="CK56" i="2"/>
  <c r="CO56" i="2" s="1"/>
  <c r="CL56" i="2"/>
  <c r="CM56" i="2"/>
  <c r="CN56" i="2"/>
  <c r="CQ56" i="2"/>
  <c r="CR56" i="2"/>
  <c r="CS56" i="2"/>
  <c r="CT56" i="2"/>
  <c r="CU56" i="2"/>
  <c r="CV56" i="2"/>
  <c r="CX56" i="2"/>
  <c r="CY56" i="2"/>
  <c r="CZ56" i="2"/>
  <c r="DA56" i="2"/>
  <c r="DB56" i="2"/>
  <c r="DC56" i="2"/>
  <c r="DE56" i="2"/>
  <c r="DF56" i="2"/>
  <c r="DG56" i="2"/>
  <c r="DH56" i="2"/>
  <c r="DI56" i="2"/>
  <c r="DJ56" i="2"/>
  <c r="DL56" i="2"/>
  <c r="DM56" i="2"/>
  <c r="DN56" i="2"/>
  <c r="DO56" i="2"/>
  <c r="DP56" i="2"/>
  <c r="DQ56" i="2"/>
  <c r="DS56" i="2"/>
  <c r="DT56" i="2"/>
  <c r="DU56" i="2"/>
  <c r="DV56" i="2"/>
  <c r="DW56" i="2"/>
  <c r="DX56" i="2"/>
  <c r="DZ56" i="2"/>
  <c r="EA56" i="2"/>
  <c r="EB56" i="2"/>
  <c r="EC56" i="2"/>
  <c r="ED56" i="2"/>
  <c r="EE56" i="2"/>
  <c r="EG56" i="2"/>
  <c r="EH56" i="2"/>
  <c r="EI56" i="2"/>
  <c r="EJ56" i="2"/>
  <c r="EK56" i="2"/>
  <c r="EL56" i="2"/>
  <c r="EN56" i="2"/>
  <c r="EO56" i="2"/>
  <c r="EP56" i="2"/>
  <c r="EQ56" i="2"/>
  <c r="ER56" i="2"/>
  <c r="ES56" i="2"/>
  <c r="EU56" i="2"/>
  <c r="EV56" i="2"/>
  <c r="EW56" i="2"/>
  <c r="EX56" i="2"/>
  <c r="EY56" i="2"/>
  <c r="EZ56" i="2"/>
  <c r="FB56" i="2"/>
  <c r="FC56" i="2"/>
  <c r="FD56" i="2"/>
  <c r="FE56" i="2"/>
  <c r="FF56" i="2"/>
  <c r="FG56" i="2"/>
  <c r="FI56" i="2"/>
  <c r="FJ56" i="2"/>
  <c r="FK56" i="2"/>
  <c r="FL56" i="2"/>
  <c r="FM56" i="2"/>
  <c r="FN56" i="2"/>
  <c r="FP56" i="2"/>
  <c r="FQ56" i="2"/>
  <c r="FR56" i="2"/>
  <c r="FS56" i="2"/>
  <c r="FT56" i="2"/>
  <c r="FU56" i="2"/>
  <c r="FW56" i="2"/>
  <c r="FX56" i="2"/>
  <c r="FY56" i="2"/>
  <c r="FZ56" i="2"/>
  <c r="GA56" i="2"/>
  <c r="GB56" i="2"/>
  <c r="GD56" i="2"/>
  <c r="GE56" i="2"/>
  <c r="GF56" i="2"/>
  <c r="GG56" i="2"/>
  <c r="GH56" i="2"/>
  <c r="GI56" i="2"/>
  <c r="GK56" i="2"/>
  <c r="GL56" i="2"/>
  <c r="GM56" i="2"/>
  <c r="GN56" i="2"/>
  <c r="GO56" i="2"/>
  <c r="GP56" i="2"/>
  <c r="GR56" i="2"/>
  <c r="GS56" i="2"/>
  <c r="GT56" i="2"/>
  <c r="GU56" i="2"/>
  <c r="GV56" i="2"/>
  <c r="GW56" i="2"/>
  <c r="GY56" i="2"/>
  <c r="GZ56" i="2"/>
  <c r="HA56" i="2"/>
  <c r="HB56" i="2"/>
  <c r="HC56" i="2"/>
  <c r="HD56" i="2"/>
  <c r="HF56" i="2"/>
  <c r="HG56" i="2"/>
  <c r="HH56" i="2"/>
  <c r="HI56" i="2"/>
  <c r="HJ56" i="2"/>
  <c r="HK56" i="2"/>
  <c r="HM56" i="2"/>
  <c r="HN56" i="2"/>
  <c r="HO56" i="2"/>
  <c r="HP56" i="2"/>
  <c r="HQ56" i="2"/>
  <c r="HR56" i="2"/>
  <c r="HT56" i="2"/>
  <c r="HU56" i="2"/>
  <c r="HV56" i="2"/>
  <c r="HW56" i="2"/>
  <c r="HX56" i="2"/>
  <c r="HY56" i="2"/>
  <c r="IA56" i="2"/>
  <c r="IB56" i="2"/>
  <c r="IC56" i="2"/>
  <c r="ID56" i="2"/>
  <c r="IE56" i="2"/>
  <c r="IF56" i="2"/>
  <c r="IH56" i="2"/>
  <c r="II56" i="2"/>
  <c r="IJ56" i="2"/>
  <c r="IK56" i="2"/>
  <c r="IL56" i="2"/>
  <c r="IM56" i="2"/>
  <c r="IO56" i="2"/>
  <c r="IP56" i="2"/>
  <c r="IQ56" i="2"/>
  <c r="IR56" i="2"/>
  <c r="IS56" i="2"/>
  <c r="IT56" i="2"/>
  <c r="IV56" i="2"/>
  <c r="IW56" i="2"/>
  <c r="IX56" i="2"/>
  <c r="IY56" i="2"/>
  <c r="IZ56" i="2"/>
  <c r="JA56" i="2"/>
  <c r="JC56" i="2"/>
  <c r="JD56" i="2"/>
  <c r="JE56" i="2"/>
  <c r="JF56" i="2"/>
  <c r="JG56" i="2"/>
  <c r="JH56" i="2"/>
  <c r="JJ56" i="2"/>
  <c r="JK56" i="2"/>
  <c r="JL56" i="2"/>
  <c r="JM56" i="2"/>
  <c r="JN56" i="2"/>
  <c r="JO56" i="2"/>
  <c r="JQ56" i="2"/>
  <c r="JR56" i="2"/>
  <c r="JS56" i="2"/>
  <c r="JT56" i="2"/>
  <c r="JU56" i="2"/>
  <c r="JV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W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E57" i="2"/>
  <c r="JF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V58" i="2"/>
  <c r="BW58" i="2"/>
  <c r="BX58" i="2"/>
  <c r="BY58" i="2"/>
  <c r="BZ58" i="2"/>
  <c r="CA58" i="2"/>
  <c r="CC58" i="2"/>
  <c r="CD58" i="2"/>
  <c r="CE58" i="2"/>
  <c r="CF58" i="2"/>
  <c r="CG58" i="2"/>
  <c r="CJ58" i="2"/>
  <c r="CK58" i="2"/>
  <c r="CL58" i="2"/>
  <c r="CO58" i="2" s="1"/>
  <c r="CM58" i="2"/>
  <c r="CN58" i="2"/>
  <c r="CQ58" i="2"/>
  <c r="CR58" i="2"/>
  <c r="CS58" i="2"/>
  <c r="CT58" i="2"/>
  <c r="CU58" i="2"/>
  <c r="CV58" i="2"/>
  <c r="CX58" i="2"/>
  <c r="CY58" i="2"/>
  <c r="CZ58" i="2"/>
  <c r="DA58" i="2"/>
  <c r="DB58" i="2"/>
  <c r="DC58" i="2"/>
  <c r="DE58" i="2"/>
  <c r="DF58" i="2"/>
  <c r="DG58" i="2"/>
  <c r="DH58" i="2"/>
  <c r="DI58" i="2"/>
  <c r="DJ58" i="2"/>
  <c r="DL58" i="2"/>
  <c r="DM58" i="2"/>
  <c r="DN58" i="2"/>
  <c r="DO58" i="2"/>
  <c r="DP58" i="2"/>
  <c r="DQ58" i="2"/>
  <c r="DS58" i="2"/>
  <c r="DT58" i="2"/>
  <c r="DU58" i="2"/>
  <c r="DV58" i="2"/>
  <c r="DW58" i="2"/>
  <c r="DX58" i="2"/>
  <c r="DZ58" i="2"/>
  <c r="EA58" i="2"/>
  <c r="EB58" i="2"/>
  <c r="EC58" i="2"/>
  <c r="ED58" i="2"/>
  <c r="EE58" i="2"/>
  <c r="EG58" i="2"/>
  <c r="EH58" i="2"/>
  <c r="EI58" i="2"/>
  <c r="EJ58" i="2"/>
  <c r="EK58" i="2"/>
  <c r="EL58" i="2"/>
  <c r="EN58" i="2"/>
  <c r="EO58" i="2"/>
  <c r="EP58" i="2"/>
  <c r="EQ58" i="2"/>
  <c r="ER58" i="2"/>
  <c r="ES58" i="2"/>
  <c r="EU58" i="2"/>
  <c r="EV58" i="2"/>
  <c r="EW58" i="2"/>
  <c r="EX58" i="2"/>
  <c r="EY58" i="2"/>
  <c r="EZ58" i="2"/>
  <c r="FB58" i="2"/>
  <c r="FC58" i="2"/>
  <c r="FD58" i="2"/>
  <c r="FE58" i="2"/>
  <c r="FF58" i="2"/>
  <c r="FG58" i="2"/>
  <c r="FI58" i="2"/>
  <c r="FJ58" i="2"/>
  <c r="FK58" i="2"/>
  <c r="FL58" i="2"/>
  <c r="FM58" i="2"/>
  <c r="FN58" i="2"/>
  <c r="FP58" i="2"/>
  <c r="FQ58" i="2"/>
  <c r="FR58" i="2"/>
  <c r="FS58" i="2"/>
  <c r="FT58" i="2"/>
  <c r="FU58" i="2"/>
  <c r="FW58" i="2"/>
  <c r="FX58" i="2"/>
  <c r="FY58" i="2"/>
  <c r="FZ58" i="2"/>
  <c r="GA58" i="2"/>
  <c r="GB58" i="2"/>
  <c r="GD58" i="2"/>
  <c r="GE58" i="2"/>
  <c r="GF58" i="2"/>
  <c r="GG58" i="2"/>
  <c r="GH58" i="2"/>
  <c r="GI58" i="2"/>
  <c r="GK58" i="2"/>
  <c r="GL58" i="2"/>
  <c r="GM58" i="2"/>
  <c r="GN58" i="2"/>
  <c r="GO58" i="2"/>
  <c r="GP58" i="2"/>
  <c r="GR58" i="2"/>
  <c r="GS58" i="2"/>
  <c r="GT58" i="2"/>
  <c r="GU58" i="2"/>
  <c r="GV58" i="2"/>
  <c r="GW58" i="2"/>
  <c r="GY58" i="2"/>
  <c r="GZ58" i="2"/>
  <c r="HA58" i="2"/>
  <c r="HB58" i="2"/>
  <c r="HC58" i="2"/>
  <c r="HD58" i="2"/>
  <c r="HF58" i="2"/>
  <c r="HG58" i="2"/>
  <c r="HH58" i="2"/>
  <c r="HI58" i="2"/>
  <c r="HJ58" i="2"/>
  <c r="HK58" i="2"/>
  <c r="HM58" i="2"/>
  <c r="HN58" i="2"/>
  <c r="HO58" i="2"/>
  <c r="HP58" i="2"/>
  <c r="HQ58" i="2"/>
  <c r="HR58" i="2"/>
  <c r="HT58" i="2"/>
  <c r="HU58" i="2"/>
  <c r="HV58" i="2"/>
  <c r="HW58" i="2"/>
  <c r="HX58" i="2"/>
  <c r="HY58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K59" i="2"/>
  <c r="BL59" i="2"/>
  <c r="BM59" i="2"/>
  <c r="BO59" i="2"/>
  <c r="BP59" i="2"/>
  <c r="BQ59" i="2"/>
  <c r="BR59" i="2"/>
  <c r="BS59" i="2"/>
  <c r="BV59" i="2"/>
  <c r="BW59" i="2"/>
  <c r="BX59" i="2"/>
  <c r="BY59" i="2"/>
  <c r="BZ59" i="2"/>
  <c r="CA59" i="2"/>
  <c r="CC59" i="2"/>
  <c r="CD59" i="2"/>
  <c r="CE59" i="2"/>
  <c r="CF59" i="2"/>
  <c r="CG59" i="2"/>
  <c r="CJ59" i="2"/>
  <c r="CO59" i="2" s="1"/>
  <c r="CK59" i="2"/>
  <c r="CL59" i="2"/>
  <c r="CM59" i="2"/>
  <c r="CN59" i="2"/>
  <c r="CQ59" i="2"/>
  <c r="CR59" i="2"/>
  <c r="CS59" i="2"/>
  <c r="CT59" i="2"/>
  <c r="CU59" i="2"/>
  <c r="CV59" i="2"/>
  <c r="CX59" i="2"/>
  <c r="CY59" i="2"/>
  <c r="CZ59" i="2"/>
  <c r="DA59" i="2"/>
  <c r="DB59" i="2"/>
  <c r="DC59" i="2"/>
  <c r="DE59" i="2"/>
  <c r="DF59" i="2"/>
  <c r="DG59" i="2"/>
  <c r="DH59" i="2"/>
  <c r="DI59" i="2"/>
  <c r="DJ59" i="2"/>
  <c r="DL59" i="2"/>
  <c r="DM59" i="2"/>
  <c r="DN59" i="2"/>
  <c r="DO59" i="2"/>
  <c r="DP59" i="2"/>
  <c r="DQ59" i="2"/>
  <c r="DS59" i="2"/>
  <c r="DT59" i="2"/>
  <c r="DU59" i="2"/>
  <c r="DV59" i="2"/>
  <c r="DW59" i="2"/>
  <c r="DX59" i="2"/>
  <c r="DZ59" i="2"/>
  <c r="EA59" i="2"/>
  <c r="EB59" i="2"/>
  <c r="EC59" i="2"/>
  <c r="ED59" i="2"/>
  <c r="EE59" i="2"/>
  <c r="EG59" i="2"/>
  <c r="EH59" i="2"/>
  <c r="EI59" i="2"/>
  <c r="EJ59" i="2"/>
  <c r="EK59" i="2"/>
  <c r="EL59" i="2"/>
  <c r="EN59" i="2"/>
  <c r="EO59" i="2"/>
  <c r="EP59" i="2"/>
  <c r="EQ59" i="2"/>
  <c r="ER59" i="2"/>
  <c r="ES59" i="2"/>
  <c r="EU59" i="2"/>
  <c r="EV59" i="2"/>
  <c r="EW59" i="2"/>
  <c r="EX59" i="2"/>
  <c r="EY59" i="2"/>
  <c r="EZ59" i="2"/>
  <c r="FB59" i="2"/>
  <c r="FC59" i="2"/>
  <c r="FD59" i="2"/>
  <c r="FE59" i="2"/>
  <c r="FF59" i="2"/>
  <c r="FG59" i="2"/>
  <c r="FI59" i="2"/>
  <c r="FJ59" i="2"/>
  <c r="FK59" i="2"/>
  <c r="FL59" i="2"/>
  <c r="FM59" i="2"/>
  <c r="FN59" i="2"/>
  <c r="FP59" i="2"/>
  <c r="FQ59" i="2"/>
  <c r="FR59" i="2"/>
  <c r="FS59" i="2"/>
  <c r="FT59" i="2"/>
  <c r="FU59" i="2"/>
  <c r="FW59" i="2"/>
  <c r="FX59" i="2"/>
  <c r="FY59" i="2"/>
  <c r="FZ59" i="2"/>
  <c r="GA59" i="2"/>
  <c r="GB59" i="2"/>
  <c r="GD59" i="2"/>
  <c r="GE59" i="2"/>
  <c r="GF59" i="2"/>
  <c r="GG59" i="2"/>
  <c r="GH59" i="2"/>
  <c r="GI59" i="2"/>
  <c r="GK59" i="2"/>
  <c r="GL59" i="2"/>
  <c r="GM59" i="2"/>
  <c r="GN59" i="2"/>
  <c r="GO59" i="2"/>
  <c r="GP59" i="2"/>
  <c r="GR59" i="2"/>
  <c r="GS59" i="2"/>
  <c r="GT59" i="2"/>
  <c r="GU59" i="2"/>
  <c r="GV59" i="2"/>
  <c r="GW59" i="2"/>
  <c r="GY59" i="2"/>
  <c r="GZ59" i="2"/>
  <c r="HA59" i="2"/>
  <c r="HB59" i="2"/>
  <c r="HC59" i="2"/>
  <c r="HD59" i="2"/>
  <c r="HF59" i="2"/>
  <c r="HG59" i="2"/>
  <c r="HH59" i="2"/>
  <c r="HI59" i="2"/>
  <c r="HJ59" i="2"/>
  <c r="HK59" i="2"/>
  <c r="HM59" i="2"/>
  <c r="HN59" i="2"/>
  <c r="HO59" i="2"/>
  <c r="HP59" i="2"/>
  <c r="HQ59" i="2"/>
  <c r="HR59" i="2"/>
  <c r="HT59" i="2"/>
  <c r="HU59" i="2"/>
  <c r="HV59" i="2"/>
  <c r="HW59" i="2"/>
  <c r="HX59" i="2"/>
  <c r="HY59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W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E60" i="2"/>
  <c r="JF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MB60" i="2"/>
  <c r="MC60" i="2"/>
  <c r="MD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E61" i="2"/>
  <c r="BH61" i="2"/>
  <c r="BI61" i="2"/>
  <c r="BJ61" i="2"/>
  <c r="BK61" i="2"/>
  <c r="BL61" i="2"/>
  <c r="BM61" i="2"/>
  <c r="BO61" i="2"/>
  <c r="BP61" i="2"/>
  <c r="BQ61" i="2"/>
  <c r="BR61" i="2"/>
  <c r="BS61" i="2"/>
  <c r="BV61" i="2"/>
  <c r="BW61" i="2"/>
  <c r="BX61" i="2"/>
  <c r="BY61" i="2"/>
  <c r="BZ61" i="2"/>
  <c r="CA61" i="2"/>
  <c r="CC61" i="2"/>
  <c r="CD61" i="2"/>
  <c r="CE61" i="2"/>
  <c r="CF61" i="2"/>
  <c r="CG61" i="2"/>
  <c r="CJ61" i="2"/>
  <c r="CK61" i="2"/>
  <c r="CL61" i="2"/>
  <c r="CM61" i="2"/>
  <c r="CN61" i="2"/>
  <c r="CQ61" i="2"/>
  <c r="CR61" i="2"/>
  <c r="CS61" i="2"/>
  <c r="CT61" i="2"/>
  <c r="CU61" i="2"/>
  <c r="CV61" i="2"/>
  <c r="CX61" i="2"/>
  <c r="CY61" i="2"/>
  <c r="CZ61" i="2"/>
  <c r="DA61" i="2"/>
  <c r="DB61" i="2"/>
  <c r="DC61" i="2"/>
  <c r="DE61" i="2"/>
  <c r="DF61" i="2"/>
  <c r="DG61" i="2"/>
  <c r="DH61" i="2"/>
  <c r="DI61" i="2"/>
  <c r="DJ61" i="2"/>
  <c r="DL61" i="2"/>
  <c r="DM61" i="2"/>
  <c r="DN61" i="2"/>
  <c r="DO61" i="2"/>
  <c r="DP61" i="2"/>
  <c r="DQ61" i="2"/>
  <c r="DS61" i="2"/>
  <c r="DT61" i="2"/>
  <c r="DU61" i="2"/>
  <c r="DV61" i="2"/>
  <c r="DW61" i="2"/>
  <c r="DX61" i="2"/>
  <c r="DZ61" i="2"/>
  <c r="EA61" i="2"/>
  <c r="EB61" i="2"/>
  <c r="EC61" i="2"/>
  <c r="ED61" i="2"/>
  <c r="EE61" i="2"/>
  <c r="EG61" i="2"/>
  <c r="EH61" i="2"/>
  <c r="EI61" i="2"/>
  <c r="EJ61" i="2"/>
  <c r="EK61" i="2"/>
  <c r="EL61" i="2"/>
  <c r="EN61" i="2"/>
  <c r="EO61" i="2"/>
  <c r="EP61" i="2"/>
  <c r="EQ61" i="2"/>
  <c r="ER61" i="2"/>
  <c r="ES61" i="2"/>
  <c r="EU61" i="2"/>
  <c r="EV61" i="2"/>
  <c r="EW61" i="2"/>
  <c r="EX61" i="2"/>
  <c r="EY61" i="2"/>
  <c r="EZ61" i="2"/>
  <c r="FB61" i="2"/>
  <c r="FC61" i="2"/>
  <c r="FD61" i="2"/>
  <c r="FE61" i="2"/>
  <c r="FF61" i="2"/>
  <c r="FG61" i="2"/>
  <c r="FI61" i="2"/>
  <c r="FJ61" i="2"/>
  <c r="FK61" i="2"/>
  <c r="FL61" i="2"/>
  <c r="FM61" i="2"/>
  <c r="FN61" i="2"/>
  <c r="FP61" i="2"/>
  <c r="FQ61" i="2"/>
  <c r="FR61" i="2"/>
  <c r="FS61" i="2"/>
  <c r="FT61" i="2"/>
  <c r="FU61" i="2"/>
  <c r="FW61" i="2"/>
  <c r="FX61" i="2"/>
  <c r="FY61" i="2"/>
  <c r="FZ61" i="2"/>
  <c r="GA61" i="2"/>
  <c r="GB61" i="2"/>
  <c r="GD61" i="2"/>
  <c r="GE61" i="2"/>
  <c r="GF61" i="2"/>
  <c r="GG61" i="2"/>
  <c r="GH61" i="2"/>
  <c r="GI61" i="2"/>
  <c r="GK61" i="2"/>
  <c r="GL61" i="2"/>
  <c r="GM61" i="2"/>
  <c r="GN61" i="2"/>
  <c r="GO61" i="2"/>
  <c r="GP61" i="2"/>
  <c r="GR61" i="2"/>
  <c r="GS61" i="2"/>
  <c r="GT61" i="2"/>
  <c r="GU61" i="2"/>
  <c r="GV61" i="2"/>
  <c r="GW61" i="2"/>
  <c r="GY61" i="2"/>
  <c r="GZ61" i="2"/>
  <c r="HA61" i="2"/>
  <c r="HB61" i="2"/>
  <c r="HC61" i="2"/>
  <c r="HD61" i="2"/>
  <c r="HF61" i="2"/>
  <c r="HG61" i="2"/>
  <c r="HH61" i="2"/>
  <c r="HI61" i="2"/>
  <c r="HJ61" i="2"/>
  <c r="HK61" i="2"/>
  <c r="HM61" i="2"/>
  <c r="HN61" i="2"/>
  <c r="HO61" i="2"/>
  <c r="HP61" i="2"/>
  <c r="HQ61" i="2"/>
  <c r="HR61" i="2"/>
  <c r="HT61" i="2"/>
  <c r="HU61" i="2"/>
  <c r="HV61" i="2"/>
  <c r="HW61" i="2"/>
  <c r="HX61" i="2"/>
  <c r="HY61" i="2"/>
  <c r="IA61" i="2"/>
  <c r="IB61" i="2"/>
  <c r="IC61" i="2"/>
  <c r="ID61" i="2"/>
  <c r="IE61" i="2"/>
  <c r="IF61" i="2"/>
  <c r="IH61" i="2"/>
  <c r="II61" i="2"/>
  <c r="IJ61" i="2"/>
  <c r="IK61" i="2"/>
  <c r="IL61" i="2"/>
  <c r="IM61" i="2"/>
  <c r="IO61" i="2"/>
  <c r="IP61" i="2"/>
  <c r="IQ61" i="2"/>
  <c r="IR61" i="2"/>
  <c r="IS61" i="2"/>
  <c r="IT61" i="2"/>
  <c r="IV61" i="2"/>
  <c r="IW61" i="2"/>
  <c r="IX61" i="2"/>
  <c r="IY61" i="2"/>
  <c r="IZ61" i="2"/>
  <c r="JA61" i="2"/>
  <c r="JC61" i="2"/>
  <c r="JD61" i="2"/>
  <c r="JE61" i="2"/>
  <c r="JF61" i="2"/>
  <c r="JG61" i="2"/>
  <c r="JH61" i="2"/>
  <c r="JJ61" i="2"/>
  <c r="JK61" i="2"/>
  <c r="JL61" i="2"/>
  <c r="JM61" i="2"/>
  <c r="JN61" i="2"/>
  <c r="JO61" i="2"/>
  <c r="JQ61" i="2"/>
  <c r="JR61" i="2"/>
  <c r="JS61" i="2"/>
  <c r="JT61" i="2"/>
  <c r="JU61" i="2"/>
  <c r="JV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MB61" i="2"/>
  <c r="MC61" i="2"/>
  <c r="MD61" i="2"/>
  <c r="ME61" i="2"/>
  <c r="MF61" i="2"/>
  <c r="MG61" i="2"/>
  <c r="MI61" i="2"/>
  <c r="MJ61" i="2"/>
  <c r="MK61" i="2"/>
  <c r="ML61" i="2"/>
  <c r="MM61" i="2"/>
  <c r="MN61" i="2"/>
  <c r="MP61" i="2"/>
  <c r="MQ61" i="2"/>
  <c r="MR61" i="2"/>
  <c r="MS61" i="2"/>
  <c r="MT61" i="2"/>
  <c r="MU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V62" i="2"/>
  <c r="BW62" i="2"/>
  <c r="BX62" i="2"/>
  <c r="BY62" i="2"/>
  <c r="BZ62" i="2"/>
  <c r="CA62" i="2"/>
  <c r="CC62" i="2"/>
  <c r="CD62" i="2"/>
  <c r="CE62" i="2"/>
  <c r="CF62" i="2"/>
  <c r="CG62" i="2"/>
  <c r="CJ62" i="2"/>
  <c r="CK62" i="2"/>
  <c r="CO62" i="2" s="1"/>
  <c r="CL62" i="2"/>
  <c r="CM62" i="2"/>
  <c r="CN62" i="2"/>
  <c r="CQ62" i="2"/>
  <c r="CR62" i="2"/>
  <c r="CS62" i="2"/>
  <c r="CT62" i="2"/>
  <c r="CU62" i="2"/>
  <c r="CV62" i="2"/>
  <c r="CX62" i="2"/>
  <c r="CY62" i="2"/>
  <c r="CZ62" i="2"/>
  <c r="DA62" i="2"/>
  <c r="DB62" i="2"/>
  <c r="DC62" i="2"/>
  <c r="DE62" i="2"/>
  <c r="DF62" i="2"/>
  <c r="DG62" i="2"/>
  <c r="DH62" i="2"/>
  <c r="DI62" i="2"/>
  <c r="DJ62" i="2"/>
  <c r="DL62" i="2"/>
  <c r="DM62" i="2"/>
  <c r="DN62" i="2"/>
  <c r="DO62" i="2"/>
  <c r="DP62" i="2"/>
  <c r="DQ62" i="2"/>
  <c r="DS62" i="2"/>
  <c r="DT62" i="2"/>
  <c r="DU62" i="2"/>
  <c r="DV62" i="2"/>
  <c r="DW62" i="2"/>
  <c r="DX62" i="2"/>
  <c r="DZ62" i="2"/>
  <c r="EA62" i="2"/>
  <c r="EB62" i="2"/>
  <c r="EC62" i="2"/>
  <c r="ED62" i="2"/>
  <c r="EE62" i="2"/>
  <c r="EG62" i="2"/>
  <c r="EH62" i="2"/>
  <c r="EI62" i="2"/>
  <c r="EJ62" i="2"/>
  <c r="EK62" i="2"/>
  <c r="EL62" i="2"/>
  <c r="EN62" i="2"/>
  <c r="EO62" i="2"/>
  <c r="EP62" i="2"/>
  <c r="EQ62" i="2"/>
  <c r="ER62" i="2"/>
  <c r="ES62" i="2"/>
  <c r="EU62" i="2"/>
  <c r="EV62" i="2"/>
  <c r="EW62" i="2"/>
  <c r="EX62" i="2"/>
  <c r="EY62" i="2"/>
  <c r="EZ62" i="2"/>
  <c r="FB62" i="2"/>
  <c r="FC62" i="2"/>
  <c r="FD62" i="2"/>
  <c r="FE62" i="2"/>
  <c r="FF62" i="2"/>
  <c r="FG62" i="2"/>
  <c r="FI62" i="2"/>
  <c r="FJ62" i="2"/>
  <c r="FK62" i="2"/>
  <c r="FL62" i="2"/>
  <c r="FM62" i="2"/>
  <c r="FN62" i="2"/>
  <c r="FP62" i="2"/>
  <c r="FQ62" i="2"/>
  <c r="FR62" i="2"/>
  <c r="FS62" i="2"/>
  <c r="FT62" i="2"/>
  <c r="FU62" i="2"/>
  <c r="FW62" i="2"/>
  <c r="FX62" i="2"/>
  <c r="FY62" i="2"/>
  <c r="FZ62" i="2"/>
  <c r="GA62" i="2"/>
  <c r="GB62" i="2"/>
  <c r="GD62" i="2"/>
  <c r="GE62" i="2"/>
  <c r="GF62" i="2"/>
  <c r="GG62" i="2"/>
  <c r="GH62" i="2"/>
  <c r="GI62" i="2"/>
  <c r="GK62" i="2"/>
  <c r="GL62" i="2"/>
  <c r="GM62" i="2"/>
  <c r="GN62" i="2"/>
  <c r="GO62" i="2"/>
  <c r="GP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D63" i="2"/>
  <c r="BE63" i="2"/>
  <c r="BH63" i="2"/>
  <c r="BI63" i="2"/>
  <c r="BJ63" i="2"/>
  <c r="BK63" i="2"/>
  <c r="BL63" i="2"/>
  <c r="BM63" i="2"/>
  <c r="BO63" i="2"/>
  <c r="BP63" i="2"/>
  <c r="BQ63" i="2"/>
  <c r="BR63" i="2"/>
  <c r="BS63" i="2"/>
  <c r="BV63" i="2"/>
  <c r="BW63" i="2"/>
  <c r="BX63" i="2"/>
  <c r="BY63" i="2"/>
  <c r="BZ63" i="2"/>
  <c r="CA63" i="2"/>
  <c r="CC63" i="2"/>
  <c r="CD63" i="2"/>
  <c r="CE63" i="2"/>
  <c r="CF63" i="2"/>
  <c r="CG63" i="2"/>
  <c r="CJ63" i="2"/>
  <c r="CK63" i="2"/>
  <c r="CO63" i="2" s="1"/>
  <c r="CL63" i="2"/>
  <c r="CM63" i="2"/>
  <c r="CN63" i="2"/>
  <c r="CQ63" i="2"/>
  <c r="CR63" i="2"/>
  <c r="CS63" i="2"/>
  <c r="CT63" i="2"/>
  <c r="CU63" i="2"/>
  <c r="CV63" i="2"/>
  <c r="CX63" i="2"/>
  <c r="CY63" i="2"/>
  <c r="CZ63" i="2"/>
  <c r="DA63" i="2"/>
  <c r="DB63" i="2"/>
  <c r="DC63" i="2"/>
  <c r="DE63" i="2"/>
  <c r="DF63" i="2"/>
  <c r="DG63" i="2"/>
  <c r="DH63" i="2"/>
  <c r="DI63" i="2"/>
  <c r="DJ63" i="2"/>
  <c r="DL63" i="2"/>
  <c r="DM63" i="2"/>
  <c r="DN63" i="2"/>
  <c r="DO63" i="2"/>
  <c r="DP63" i="2"/>
  <c r="DQ63" i="2"/>
  <c r="DS63" i="2"/>
  <c r="DT63" i="2"/>
  <c r="DU63" i="2"/>
  <c r="DV63" i="2"/>
  <c r="DW63" i="2"/>
  <c r="DX63" i="2"/>
  <c r="DZ63" i="2"/>
  <c r="EA63" i="2"/>
  <c r="EB63" i="2"/>
  <c r="EC63" i="2"/>
  <c r="ED63" i="2"/>
  <c r="EE63" i="2"/>
  <c r="EG63" i="2"/>
  <c r="EH63" i="2"/>
  <c r="EI63" i="2"/>
  <c r="EJ63" i="2"/>
  <c r="EK63" i="2"/>
  <c r="EL63" i="2"/>
  <c r="EN63" i="2"/>
  <c r="EO63" i="2"/>
  <c r="EP63" i="2"/>
  <c r="EQ63" i="2"/>
  <c r="ER63" i="2"/>
  <c r="ES63" i="2"/>
  <c r="EU63" i="2"/>
  <c r="EV63" i="2"/>
  <c r="EW63" i="2"/>
  <c r="EX63" i="2"/>
  <c r="EY63" i="2"/>
  <c r="EZ63" i="2"/>
  <c r="FB63" i="2"/>
  <c r="FC63" i="2"/>
  <c r="FD63" i="2"/>
  <c r="FE63" i="2"/>
  <c r="FF63" i="2"/>
  <c r="FG63" i="2"/>
  <c r="FI63" i="2"/>
  <c r="FJ63" i="2"/>
  <c r="FK63" i="2"/>
  <c r="FL63" i="2"/>
  <c r="FM63" i="2"/>
  <c r="FN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I63" i="2"/>
  <c r="GK63" i="2"/>
  <c r="GL63" i="2"/>
  <c r="GM63" i="2"/>
  <c r="GN63" i="2"/>
  <c r="GO63" i="2"/>
  <c r="GP63" i="2"/>
  <c r="GR63" i="2"/>
  <c r="GS63" i="2"/>
  <c r="GT63" i="2"/>
  <c r="GU63" i="2"/>
  <c r="GV63" i="2"/>
  <c r="GW63" i="2"/>
  <c r="GY63" i="2"/>
  <c r="GZ63" i="2"/>
  <c r="HA63" i="2"/>
  <c r="HB63" i="2"/>
  <c r="HC63" i="2"/>
  <c r="HD63" i="2"/>
  <c r="HF63" i="2"/>
  <c r="HG63" i="2"/>
  <c r="HH63" i="2"/>
  <c r="HI63" i="2"/>
  <c r="HJ63" i="2"/>
  <c r="HK63" i="2"/>
  <c r="HM63" i="2"/>
  <c r="HN63" i="2"/>
  <c r="HO63" i="2"/>
  <c r="HP63" i="2"/>
  <c r="HQ63" i="2"/>
  <c r="HR63" i="2"/>
  <c r="HT63" i="2"/>
  <c r="HU63" i="2"/>
  <c r="HV63" i="2"/>
  <c r="HW63" i="2"/>
  <c r="HX63" i="2"/>
  <c r="HY63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M64" i="2"/>
  <c r="BO64" i="2"/>
  <c r="BP64" i="2"/>
  <c r="BQ64" i="2"/>
  <c r="BR64" i="2"/>
  <c r="BS64" i="2"/>
  <c r="BV64" i="2"/>
  <c r="BW64" i="2"/>
  <c r="BX64" i="2"/>
  <c r="BY64" i="2"/>
  <c r="BZ64" i="2"/>
  <c r="CA64" i="2"/>
  <c r="CC64" i="2"/>
  <c r="CD64" i="2"/>
  <c r="CE64" i="2"/>
  <c r="CF64" i="2"/>
  <c r="CG64" i="2"/>
  <c r="CJ64" i="2"/>
  <c r="CK64" i="2"/>
  <c r="CL64" i="2"/>
  <c r="CO64" i="2" s="1"/>
  <c r="CM64" i="2"/>
  <c r="CN64" i="2"/>
  <c r="CQ64" i="2"/>
  <c r="CR64" i="2"/>
  <c r="CS64" i="2"/>
  <c r="CT64" i="2"/>
  <c r="CU64" i="2"/>
  <c r="CV64" i="2"/>
  <c r="CX64" i="2"/>
  <c r="CY64" i="2"/>
  <c r="CZ64" i="2"/>
  <c r="DA64" i="2"/>
  <c r="DB64" i="2"/>
  <c r="DC64" i="2"/>
  <c r="DE64" i="2"/>
  <c r="DF64" i="2"/>
  <c r="DG64" i="2"/>
  <c r="DH64" i="2"/>
  <c r="DI64" i="2"/>
  <c r="DJ64" i="2"/>
  <c r="DL64" i="2"/>
  <c r="DM64" i="2"/>
  <c r="DN64" i="2"/>
  <c r="DO64" i="2"/>
  <c r="DP64" i="2"/>
  <c r="DQ64" i="2"/>
  <c r="DS64" i="2"/>
  <c r="DT64" i="2"/>
  <c r="DU64" i="2"/>
  <c r="DV64" i="2"/>
  <c r="DW64" i="2"/>
  <c r="DX64" i="2"/>
  <c r="DZ64" i="2"/>
  <c r="EA64" i="2"/>
  <c r="EB64" i="2"/>
  <c r="EC64" i="2"/>
  <c r="ED64" i="2"/>
  <c r="EE64" i="2"/>
  <c r="EG64" i="2"/>
  <c r="EH64" i="2"/>
  <c r="EI64" i="2"/>
  <c r="EJ64" i="2"/>
  <c r="EK64" i="2"/>
  <c r="EL64" i="2"/>
  <c r="EN64" i="2"/>
  <c r="EO64" i="2"/>
  <c r="EP64" i="2"/>
  <c r="EQ64" i="2"/>
  <c r="ER64" i="2"/>
  <c r="ES64" i="2"/>
  <c r="EU64" i="2"/>
  <c r="EV64" i="2"/>
  <c r="EW64" i="2"/>
  <c r="EX64" i="2"/>
  <c r="EY64" i="2"/>
  <c r="EZ64" i="2"/>
  <c r="FB64" i="2"/>
  <c r="FC64" i="2"/>
  <c r="FD64" i="2"/>
  <c r="FE64" i="2"/>
  <c r="FF64" i="2"/>
  <c r="FG64" i="2"/>
  <c r="FI64" i="2"/>
  <c r="FJ64" i="2"/>
  <c r="FK64" i="2"/>
  <c r="FL64" i="2"/>
  <c r="FM64" i="2"/>
  <c r="FN64" i="2"/>
  <c r="FP64" i="2"/>
  <c r="FQ64" i="2"/>
  <c r="FR64" i="2"/>
  <c r="FS64" i="2"/>
  <c r="FT64" i="2"/>
  <c r="FU64" i="2"/>
  <c r="FW64" i="2"/>
  <c r="FX64" i="2"/>
  <c r="FY64" i="2"/>
  <c r="FZ64" i="2"/>
  <c r="GA64" i="2"/>
  <c r="GB64" i="2"/>
  <c r="GD64" i="2"/>
  <c r="GE64" i="2"/>
  <c r="GF64" i="2"/>
  <c r="GG64" i="2"/>
  <c r="GH64" i="2"/>
  <c r="GI64" i="2"/>
  <c r="GK64" i="2"/>
  <c r="GL64" i="2"/>
  <c r="GM64" i="2"/>
  <c r="GN64" i="2"/>
  <c r="GO64" i="2"/>
  <c r="GP64" i="2"/>
  <c r="GR64" i="2"/>
  <c r="GS64" i="2"/>
  <c r="GT64" i="2"/>
  <c r="GU64" i="2"/>
  <c r="GV64" i="2"/>
  <c r="GW64" i="2"/>
  <c r="GY64" i="2"/>
  <c r="GZ64" i="2"/>
  <c r="HA64" i="2"/>
  <c r="HB64" i="2"/>
  <c r="HC64" i="2"/>
  <c r="HD64" i="2"/>
  <c r="HF64" i="2"/>
  <c r="HG64" i="2"/>
  <c r="HH64" i="2"/>
  <c r="HI64" i="2"/>
  <c r="HJ64" i="2"/>
  <c r="HK64" i="2"/>
  <c r="HM64" i="2"/>
  <c r="HN64" i="2"/>
  <c r="HO64" i="2"/>
  <c r="HP64" i="2"/>
  <c r="HQ64" i="2"/>
  <c r="HR64" i="2"/>
  <c r="HT64" i="2"/>
  <c r="HU64" i="2"/>
  <c r="HV64" i="2"/>
  <c r="HW64" i="2"/>
  <c r="HX64" i="2"/>
  <c r="HY64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R65" i="2"/>
  <c r="BS65" i="2"/>
  <c r="BV65" i="2"/>
  <c r="BW65" i="2"/>
  <c r="BX65" i="2"/>
  <c r="BY65" i="2"/>
  <c r="BZ65" i="2"/>
  <c r="CA65" i="2"/>
  <c r="CC65" i="2"/>
  <c r="CD65" i="2"/>
  <c r="CE65" i="2"/>
  <c r="CF65" i="2"/>
  <c r="CG65" i="2"/>
  <c r="CJ65" i="2"/>
  <c r="CK65" i="2"/>
  <c r="CL65" i="2"/>
  <c r="CO65" i="2" s="1"/>
  <c r="CM65" i="2"/>
  <c r="CN65" i="2"/>
  <c r="CQ65" i="2"/>
  <c r="CR65" i="2"/>
  <c r="CS65" i="2"/>
  <c r="CT65" i="2"/>
  <c r="CU65" i="2"/>
  <c r="CV65" i="2"/>
  <c r="CX65" i="2"/>
  <c r="CY65" i="2"/>
  <c r="CZ65" i="2"/>
  <c r="DA65" i="2"/>
  <c r="DB65" i="2"/>
  <c r="DC65" i="2"/>
  <c r="DE65" i="2"/>
  <c r="DF65" i="2"/>
  <c r="DG65" i="2"/>
  <c r="DH65" i="2"/>
  <c r="DI65" i="2"/>
  <c r="DJ65" i="2"/>
  <c r="DL65" i="2"/>
  <c r="DM65" i="2"/>
  <c r="DN65" i="2"/>
  <c r="DO65" i="2"/>
  <c r="DP65" i="2"/>
  <c r="DQ65" i="2"/>
  <c r="DS65" i="2"/>
  <c r="DT65" i="2"/>
  <c r="DU65" i="2"/>
  <c r="DV65" i="2"/>
  <c r="DW65" i="2"/>
  <c r="DX65" i="2"/>
  <c r="DZ65" i="2"/>
  <c r="EA65" i="2"/>
  <c r="EB65" i="2"/>
  <c r="EC65" i="2"/>
  <c r="ED65" i="2"/>
  <c r="EE65" i="2"/>
  <c r="EG65" i="2"/>
  <c r="EH65" i="2"/>
  <c r="EI65" i="2"/>
  <c r="EJ65" i="2"/>
  <c r="EK65" i="2"/>
  <c r="EL65" i="2"/>
  <c r="EN65" i="2"/>
  <c r="EO65" i="2"/>
  <c r="EP65" i="2"/>
  <c r="EQ65" i="2"/>
  <c r="ER65" i="2"/>
  <c r="ES65" i="2"/>
  <c r="EU65" i="2"/>
  <c r="EV65" i="2"/>
  <c r="EW65" i="2"/>
  <c r="EX65" i="2"/>
  <c r="EY65" i="2"/>
  <c r="EZ65" i="2"/>
  <c r="FB65" i="2"/>
  <c r="FC65" i="2"/>
  <c r="FD65" i="2"/>
  <c r="FE65" i="2"/>
  <c r="FF65" i="2"/>
  <c r="FG65" i="2"/>
  <c r="FI65" i="2"/>
  <c r="FJ65" i="2"/>
  <c r="FK65" i="2"/>
  <c r="FL65" i="2"/>
  <c r="FM65" i="2"/>
  <c r="FN65" i="2"/>
  <c r="FP65" i="2"/>
  <c r="FQ65" i="2"/>
  <c r="FR65" i="2"/>
  <c r="FS65" i="2"/>
  <c r="FT65" i="2"/>
  <c r="FU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J66" i="2"/>
  <c r="CK66" i="2"/>
  <c r="CL66" i="2"/>
  <c r="CO66" i="2" s="1"/>
  <c r="CM66" i="2"/>
  <c r="CN66" i="2"/>
  <c r="CQ66" i="2"/>
  <c r="CR66" i="2"/>
  <c r="CS66" i="2"/>
  <c r="CT66" i="2"/>
  <c r="CU66" i="2"/>
  <c r="CV66" i="2"/>
  <c r="CX66" i="2"/>
  <c r="CY66" i="2"/>
  <c r="CZ66" i="2"/>
  <c r="DA66" i="2"/>
  <c r="DB66" i="2"/>
  <c r="DC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L66" i="2"/>
  <c r="EN66" i="2"/>
  <c r="EO66" i="2"/>
  <c r="EP66" i="2"/>
  <c r="EQ66" i="2"/>
  <c r="ER66" i="2"/>
  <c r="ES66" i="2"/>
  <c r="EU66" i="2"/>
  <c r="EV66" i="2"/>
  <c r="EW66" i="2"/>
  <c r="EX66" i="2"/>
  <c r="EY66" i="2"/>
  <c r="EZ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M67" i="2"/>
  <c r="BO67" i="2"/>
  <c r="BP67" i="2"/>
  <c r="BQ67" i="2"/>
  <c r="BR67" i="2"/>
  <c r="BS67" i="2"/>
  <c r="BV67" i="2"/>
  <c r="BW67" i="2"/>
  <c r="BX67" i="2"/>
  <c r="BY67" i="2"/>
  <c r="BZ67" i="2"/>
  <c r="CA67" i="2"/>
  <c r="CC67" i="2"/>
  <c r="CD67" i="2"/>
  <c r="CE67" i="2"/>
  <c r="CF67" i="2"/>
  <c r="CG67" i="2"/>
  <c r="CJ67" i="2"/>
  <c r="CK67" i="2"/>
  <c r="CL67" i="2"/>
  <c r="CM67" i="2"/>
  <c r="CN67" i="2"/>
  <c r="CO67" i="2"/>
  <c r="CQ67" i="2"/>
  <c r="CR67" i="2"/>
  <c r="CS67" i="2"/>
  <c r="CT67" i="2"/>
  <c r="CU67" i="2"/>
  <c r="CV67" i="2"/>
  <c r="CX67" i="2"/>
  <c r="CY67" i="2"/>
  <c r="CZ67" i="2"/>
  <c r="DA67" i="2"/>
  <c r="DB67" i="2"/>
  <c r="DC67" i="2"/>
  <c r="DE67" i="2"/>
  <c r="DF67" i="2"/>
  <c r="DG67" i="2"/>
  <c r="DH67" i="2"/>
  <c r="DI67" i="2"/>
  <c r="DJ67" i="2"/>
  <c r="DL67" i="2"/>
  <c r="DM67" i="2"/>
  <c r="DN67" i="2"/>
  <c r="DO67" i="2"/>
  <c r="DP67" i="2"/>
  <c r="DQ67" i="2"/>
  <c r="DS67" i="2"/>
  <c r="DT67" i="2"/>
  <c r="DU67" i="2"/>
  <c r="DV67" i="2"/>
  <c r="DW67" i="2"/>
  <c r="DX67" i="2"/>
  <c r="DZ67" i="2"/>
  <c r="EA67" i="2"/>
  <c r="EB67" i="2"/>
  <c r="EC67" i="2"/>
  <c r="ED67" i="2"/>
  <c r="EE67" i="2"/>
  <c r="EG67" i="2"/>
  <c r="EH67" i="2"/>
  <c r="EI67" i="2"/>
  <c r="EJ67" i="2"/>
  <c r="EK67" i="2"/>
  <c r="EL67" i="2"/>
  <c r="EN67" i="2"/>
  <c r="EO67" i="2"/>
  <c r="EP67" i="2"/>
  <c r="EQ67" i="2"/>
  <c r="ER67" i="2"/>
  <c r="ES67" i="2"/>
  <c r="EU67" i="2"/>
  <c r="EV67" i="2"/>
  <c r="EW67" i="2"/>
  <c r="EX67" i="2"/>
  <c r="EY67" i="2"/>
  <c r="EZ67" i="2"/>
  <c r="FB67" i="2"/>
  <c r="FC67" i="2"/>
  <c r="FD67" i="2"/>
  <c r="FE67" i="2"/>
  <c r="FF67" i="2"/>
  <c r="FG67" i="2"/>
  <c r="FI67" i="2"/>
  <c r="FJ67" i="2"/>
  <c r="FK67" i="2"/>
  <c r="FL67" i="2"/>
  <c r="FM67" i="2"/>
  <c r="FN67" i="2"/>
  <c r="FP67" i="2"/>
  <c r="FQ67" i="2"/>
  <c r="FR67" i="2"/>
  <c r="FS67" i="2"/>
  <c r="FT67" i="2"/>
  <c r="FU67" i="2"/>
  <c r="FW67" i="2"/>
  <c r="FX67" i="2"/>
  <c r="FY67" i="2"/>
  <c r="FZ67" i="2"/>
  <c r="GA67" i="2"/>
  <c r="GB67" i="2"/>
  <c r="GD67" i="2"/>
  <c r="GE67" i="2"/>
  <c r="GF67" i="2"/>
  <c r="GG67" i="2"/>
  <c r="GH67" i="2"/>
  <c r="GI67" i="2"/>
  <c r="GK67" i="2"/>
  <c r="GL67" i="2"/>
  <c r="GM67" i="2"/>
  <c r="GN67" i="2"/>
  <c r="GO67" i="2"/>
  <c r="GP67" i="2"/>
  <c r="GR67" i="2"/>
  <c r="GS67" i="2"/>
  <c r="GT67" i="2"/>
  <c r="GU67" i="2"/>
  <c r="GV67" i="2"/>
  <c r="GW67" i="2"/>
  <c r="GY67" i="2"/>
  <c r="GZ67" i="2"/>
  <c r="HA67" i="2"/>
  <c r="HB67" i="2"/>
  <c r="HC67" i="2"/>
  <c r="HD67" i="2"/>
  <c r="HF67" i="2"/>
  <c r="HG67" i="2"/>
  <c r="HH67" i="2"/>
  <c r="HI67" i="2"/>
  <c r="HJ67" i="2"/>
  <c r="HK67" i="2"/>
  <c r="HM67" i="2"/>
  <c r="HN67" i="2"/>
  <c r="HO67" i="2"/>
  <c r="HP67" i="2"/>
  <c r="HQ67" i="2"/>
  <c r="HR67" i="2"/>
  <c r="HT67" i="2"/>
  <c r="HU67" i="2"/>
  <c r="HV67" i="2"/>
  <c r="HW67" i="2"/>
  <c r="HX67" i="2"/>
  <c r="HY67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M68" i="2"/>
  <c r="BO68" i="2"/>
  <c r="BP68" i="2"/>
  <c r="BQ68" i="2"/>
  <c r="BR68" i="2"/>
  <c r="BS68" i="2"/>
  <c r="BV68" i="2"/>
  <c r="BW68" i="2"/>
  <c r="BX68" i="2"/>
  <c r="BY68" i="2"/>
  <c r="BZ68" i="2"/>
  <c r="CA68" i="2"/>
  <c r="CC68" i="2"/>
  <c r="CD68" i="2"/>
  <c r="CE68" i="2"/>
  <c r="CF68" i="2"/>
  <c r="CG68" i="2"/>
  <c r="CJ68" i="2"/>
  <c r="CK68" i="2"/>
  <c r="CL68" i="2"/>
  <c r="CO68" i="2" s="1"/>
  <c r="CM68" i="2"/>
  <c r="CN68" i="2"/>
  <c r="CQ68" i="2"/>
  <c r="CR68" i="2"/>
  <c r="CS68" i="2"/>
  <c r="CT68" i="2"/>
  <c r="CU68" i="2"/>
  <c r="CV68" i="2"/>
  <c r="CX68" i="2"/>
  <c r="CY68" i="2"/>
  <c r="CZ68" i="2"/>
  <c r="DA68" i="2"/>
  <c r="DB68" i="2"/>
  <c r="DC68" i="2"/>
  <c r="DE68" i="2"/>
  <c r="DF68" i="2"/>
  <c r="DG68" i="2"/>
  <c r="DH68" i="2"/>
  <c r="DI68" i="2"/>
  <c r="DJ68" i="2"/>
  <c r="DL68" i="2"/>
  <c r="DM68" i="2"/>
  <c r="DN68" i="2"/>
  <c r="DO68" i="2"/>
  <c r="DP68" i="2"/>
  <c r="DQ68" i="2"/>
  <c r="DS68" i="2"/>
  <c r="DT68" i="2"/>
  <c r="DU68" i="2"/>
  <c r="DV68" i="2"/>
  <c r="DW68" i="2"/>
  <c r="DX68" i="2"/>
  <c r="DZ68" i="2"/>
  <c r="EA68" i="2"/>
  <c r="EB68" i="2"/>
  <c r="EC68" i="2"/>
  <c r="ED68" i="2"/>
  <c r="EE68" i="2"/>
  <c r="EG68" i="2"/>
  <c r="EH68" i="2"/>
  <c r="EI68" i="2"/>
  <c r="EJ68" i="2"/>
  <c r="EK68" i="2"/>
  <c r="EL68" i="2"/>
  <c r="EN68" i="2"/>
  <c r="EO68" i="2"/>
  <c r="EP68" i="2"/>
  <c r="EQ68" i="2"/>
  <c r="ER68" i="2"/>
  <c r="ES68" i="2"/>
  <c r="EU68" i="2"/>
  <c r="EV68" i="2"/>
  <c r="EW68" i="2"/>
  <c r="EX68" i="2"/>
  <c r="EY68" i="2"/>
  <c r="EZ68" i="2"/>
  <c r="FB68" i="2"/>
  <c r="FC68" i="2"/>
  <c r="FD68" i="2"/>
  <c r="FE68" i="2"/>
  <c r="FF68" i="2"/>
  <c r="FG68" i="2"/>
  <c r="FI68" i="2"/>
  <c r="FJ68" i="2"/>
  <c r="FK68" i="2"/>
  <c r="FL68" i="2"/>
  <c r="FM68" i="2"/>
  <c r="FN68" i="2"/>
  <c r="FP68" i="2"/>
  <c r="FQ68" i="2"/>
  <c r="FR68" i="2"/>
  <c r="FS68" i="2"/>
  <c r="FT68" i="2"/>
  <c r="FU68" i="2"/>
  <c r="FW68" i="2"/>
  <c r="FX68" i="2"/>
  <c r="FY68" i="2"/>
  <c r="FZ68" i="2"/>
  <c r="GA68" i="2"/>
  <c r="GB68" i="2"/>
  <c r="GD68" i="2"/>
  <c r="GE68" i="2"/>
  <c r="GF68" i="2"/>
  <c r="GG68" i="2"/>
  <c r="GH68" i="2"/>
  <c r="GI68" i="2"/>
  <c r="GK68" i="2"/>
  <c r="GL68" i="2"/>
  <c r="GM68" i="2"/>
  <c r="GN68" i="2"/>
  <c r="GO68" i="2"/>
  <c r="GP68" i="2"/>
  <c r="GR68" i="2"/>
  <c r="GS68" i="2"/>
  <c r="GT68" i="2"/>
  <c r="GU68" i="2"/>
  <c r="GV68" i="2"/>
  <c r="GW68" i="2"/>
  <c r="GY68" i="2"/>
  <c r="GZ68" i="2"/>
  <c r="HA68" i="2"/>
  <c r="HB68" i="2"/>
  <c r="HC68" i="2"/>
  <c r="HD68" i="2"/>
  <c r="HF68" i="2"/>
  <c r="HG68" i="2"/>
  <c r="HH68" i="2"/>
  <c r="HI68" i="2"/>
  <c r="HJ68" i="2"/>
  <c r="HK68" i="2"/>
  <c r="HM68" i="2"/>
  <c r="HN68" i="2"/>
  <c r="HO68" i="2"/>
  <c r="HP68" i="2"/>
  <c r="HQ68" i="2"/>
  <c r="HR68" i="2"/>
  <c r="HT68" i="2"/>
  <c r="HU68" i="2"/>
  <c r="HV68" i="2"/>
  <c r="HW68" i="2"/>
  <c r="HX68" i="2"/>
  <c r="HY68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M69" i="2"/>
  <c r="BO69" i="2"/>
  <c r="BP69" i="2"/>
  <c r="BQ69" i="2"/>
  <c r="BR69" i="2"/>
  <c r="BS69" i="2"/>
  <c r="BV69" i="2"/>
  <c r="BW69" i="2"/>
  <c r="BX69" i="2"/>
  <c r="BY69" i="2"/>
  <c r="BZ69" i="2"/>
  <c r="CA69" i="2"/>
  <c r="CC69" i="2"/>
  <c r="CD69" i="2"/>
  <c r="CE69" i="2"/>
  <c r="CF69" i="2"/>
  <c r="CG69" i="2"/>
  <c r="CJ69" i="2"/>
  <c r="CK69" i="2"/>
  <c r="CL69" i="2"/>
  <c r="CM69" i="2"/>
  <c r="CN69" i="2"/>
  <c r="CQ69" i="2"/>
  <c r="CR69" i="2"/>
  <c r="CS69" i="2"/>
  <c r="CT69" i="2"/>
  <c r="CU69" i="2"/>
  <c r="CV69" i="2"/>
  <c r="CX69" i="2"/>
  <c r="CY69" i="2"/>
  <c r="CZ69" i="2"/>
  <c r="DA69" i="2"/>
  <c r="DB69" i="2"/>
  <c r="DC69" i="2"/>
  <c r="DE69" i="2"/>
  <c r="DF69" i="2"/>
  <c r="DG69" i="2"/>
  <c r="DH69" i="2"/>
  <c r="DI69" i="2"/>
  <c r="DJ69" i="2"/>
  <c r="DL69" i="2"/>
  <c r="DM69" i="2"/>
  <c r="DN69" i="2"/>
  <c r="DO69" i="2"/>
  <c r="DP69" i="2"/>
  <c r="DQ69" i="2"/>
  <c r="DS69" i="2"/>
  <c r="DT69" i="2"/>
  <c r="DU69" i="2"/>
  <c r="DV69" i="2"/>
  <c r="DW69" i="2"/>
  <c r="DX69" i="2"/>
  <c r="DZ69" i="2"/>
  <c r="EA69" i="2"/>
  <c r="EB69" i="2"/>
  <c r="EC69" i="2"/>
  <c r="ED69" i="2"/>
  <c r="EE69" i="2"/>
  <c r="EG69" i="2"/>
  <c r="EH69" i="2"/>
  <c r="EI69" i="2"/>
  <c r="EJ69" i="2"/>
  <c r="EK69" i="2"/>
  <c r="EL69" i="2"/>
  <c r="EN69" i="2"/>
  <c r="EO69" i="2"/>
  <c r="EP69" i="2"/>
  <c r="EQ69" i="2"/>
  <c r="ER69" i="2"/>
  <c r="ES69" i="2"/>
  <c r="EU69" i="2"/>
  <c r="EV69" i="2"/>
  <c r="EW69" i="2"/>
  <c r="EX69" i="2"/>
  <c r="EY69" i="2"/>
  <c r="EZ69" i="2"/>
  <c r="FB69" i="2"/>
  <c r="FC69" i="2"/>
  <c r="FD69" i="2"/>
  <c r="FE69" i="2"/>
  <c r="FF69" i="2"/>
  <c r="FG69" i="2"/>
  <c r="FI69" i="2"/>
  <c r="FJ69" i="2"/>
  <c r="FK69" i="2"/>
  <c r="FL69" i="2"/>
  <c r="FM69" i="2"/>
  <c r="FN69" i="2"/>
  <c r="FP69" i="2"/>
  <c r="FQ69" i="2"/>
  <c r="FR69" i="2"/>
  <c r="FS69" i="2"/>
  <c r="FT69" i="2"/>
  <c r="FU69" i="2"/>
  <c r="FW69" i="2"/>
  <c r="FX69" i="2"/>
  <c r="FY69" i="2"/>
  <c r="FZ69" i="2"/>
  <c r="GA69" i="2"/>
  <c r="GB69" i="2"/>
  <c r="GD69" i="2"/>
  <c r="GE69" i="2"/>
  <c r="GF69" i="2"/>
  <c r="GG69" i="2"/>
  <c r="GH69" i="2"/>
  <c r="GI69" i="2"/>
  <c r="GK69" i="2"/>
  <c r="GL69" i="2"/>
  <c r="GM69" i="2"/>
  <c r="GN69" i="2"/>
  <c r="GO69" i="2"/>
  <c r="GP69" i="2"/>
  <c r="GR69" i="2"/>
  <c r="GS69" i="2"/>
  <c r="GT69" i="2"/>
  <c r="GU69" i="2"/>
  <c r="GV69" i="2"/>
  <c r="GW69" i="2"/>
  <c r="GY69" i="2"/>
  <c r="GZ69" i="2"/>
  <c r="HA69" i="2"/>
  <c r="HB69" i="2"/>
  <c r="HC69" i="2"/>
  <c r="HD69" i="2"/>
  <c r="HF69" i="2"/>
  <c r="HG69" i="2"/>
  <c r="HH69" i="2"/>
  <c r="HI69" i="2"/>
  <c r="HJ69" i="2"/>
  <c r="HK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M70" i="2"/>
  <c r="BO70" i="2"/>
  <c r="BP70" i="2"/>
  <c r="BQ70" i="2"/>
  <c r="BR70" i="2"/>
  <c r="BS70" i="2"/>
  <c r="BV70" i="2"/>
  <c r="BW70" i="2"/>
  <c r="BX70" i="2"/>
  <c r="BY70" i="2"/>
  <c r="BZ70" i="2"/>
  <c r="CA70" i="2"/>
  <c r="CC70" i="2"/>
  <c r="CD70" i="2"/>
  <c r="CE70" i="2"/>
  <c r="CF70" i="2"/>
  <c r="CG70" i="2"/>
  <c r="CJ70" i="2"/>
  <c r="CO70" i="2" s="1"/>
  <c r="CK70" i="2"/>
  <c r="CL70" i="2"/>
  <c r="CM70" i="2"/>
  <c r="CN70" i="2"/>
  <c r="CQ70" i="2"/>
  <c r="CR70" i="2"/>
  <c r="CS70" i="2"/>
  <c r="CT70" i="2"/>
  <c r="CU70" i="2"/>
  <c r="CV70" i="2"/>
  <c r="CX70" i="2"/>
  <c r="CY70" i="2"/>
  <c r="CZ70" i="2"/>
  <c r="DA70" i="2"/>
  <c r="DB70" i="2"/>
  <c r="DC70" i="2"/>
  <c r="DE70" i="2"/>
  <c r="DF70" i="2"/>
  <c r="DG70" i="2"/>
  <c r="DH70" i="2"/>
  <c r="DI70" i="2"/>
  <c r="DJ70" i="2"/>
  <c r="DL70" i="2"/>
  <c r="DM70" i="2"/>
  <c r="DN70" i="2"/>
  <c r="DO70" i="2"/>
  <c r="DP70" i="2"/>
  <c r="DQ70" i="2"/>
  <c r="DS70" i="2"/>
  <c r="DT70" i="2"/>
  <c r="DU70" i="2"/>
  <c r="DV70" i="2"/>
  <c r="DW70" i="2"/>
  <c r="DX70" i="2"/>
  <c r="DZ70" i="2"/>
  <c r="EA70" i="2"/>
  <c r="EB70" i="2"/>
  <c r="EC70" i="2"/>
  <c r="ED70" i="2"/>
  <c r="EE70" i="2"/>
  <c r="EG70" i="2"/>
  <c r="EH70" i="2"/>
  <c r="EI70" i="2"/>
  <c r="EJ70" i="2"/>
  <c r="EK70" i="2"/>
  <c r="EL70" i="2"/>
  <c r="EN70" i="2"/>
  <c r="EO70" i="2"/>
  <c r="EP70" i="2"/>
  <c r="EQ70" i="2"/>
  <c r="ER70" i="2"/>
  <c r="ES70" i="2"/>
  <c r="EU70" i="2"/>
  <c r="EV70" i="2"/>
  <c r="EW70" i="2"/>
  <c r="EX70" i="2"/>
  <c r="EY70" i="2"/>
  <c r="EZ70" i="2"/>
  <c r="FB70" i="2"/>
  <c r="FC70" i="2"/>
  <c r="FD70" i="2"/>
  <c r="FE70" i="2"/>
  <c r="FF70" i="2"/>
  <c r="FG70" i="2"/>
  <c r="FI70" i="2"/>
  <c r="FJ70" i="2"/>
  <c r="FK70" i="2"/>
  <c r="FL70" i="2"/>
  <c r="FM70" i="2"/>
  <c r="FN70" i="2"/>
  <c r="FP70" i="2"/>
  <c r="FQ70" i="2"/>
  <c r="FR70" i="2"/>
  <c r="FS70" i="2"/>
  <c r="FT70" i="2"/>
  <c r="FU70" i="2"/>
  <c r="FW70" i="2"/>
  <c r="FX70" i="2"/>
  <c r="FY70" i="2"/>
  <c r="FZ70" i="2"/>
  <c r="GA70" i="2"/>
  <c r="GB70" i="2"/>
  <c r="GD70" i="2"/>
  <c r="GE70" i="2"/>
  <c r="GF70" i="2"/>
  <c r="GG70" i="2"/>
  <c r="GH70" i="2"/>
  <c r="GI70" i="2"/>
  <c r="GK70" i="2"/>
  <c r="GL70" i="2"/>
  <c r="GM70" i="2"/>
  <c r="GN70" i="2"/>
  <c r="GO70" i="2"/>
  <c r="GP70" i="2"/>
  <c r="GR70" i="2"/>
  <c r="GS70" i="2"/>
  <c r="GT70" i="2"/>
  <c r="GU70" i="2"/>
  <c r="GV70" i="2"/>
  <c r="GW70" i="2"/>
  <c r="GY70" i="2"/>
  <c r="GZ70" i="2"/>
  <c r="HA70" i="2"/>
  <c r="HB70" i="2"/>
  <c r="HC70" i="2"/>
  <c r="HD70" i="2"/>
  <c r="HF70" i="2"/>
  <c r="HG70" i="2"/>
  <c r="HH70" i="2"/>
  <c r="HI70" i="2"/>
  <c r="HJ70" i="2"/>
  <c r="HK70" i="2"/>
  <c r="HM70" i="2"/>
  <c r="HN70" i="2"/>
  <c r="HO70" i="2"/>
  <c r="HP70" i="2"/>
  <c r="HQ70" i="2"/>
  <c r="HR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E72" i="2"/>
  <c r="JF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MB72" i="2"/>
  <c r="MC72" i="2"/>
  <c r="MD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P73" i="2"/>
  <c r="BR73" i="2"/>
  <c r="BS73" i="2"/>
  <c r="BV73" i="2"/>
  <c r="BW73" i="2"/>
  <c r="BX73" i="2"/>
  <c r="BY73" i="2"/>
  <c r="BZ73" i="2"/>
  <c r="CA73" i="2"/>
  <c r="CC73" i="2"/>
  <c r="CD73" i="2"/>
  <c r="CE73" i="2"/>
  <c r="CF73" i="2"/>
  <c r="CG73" i="2"/>
  <c r="CJ73" i="2"/>
  <c r="CK73" i="2"/>
  <c r="CO73" i="2" s="1"/>
  <c r="CL73" i="2"/>
  <c r="CM73" i="2"/>
  <c r="CN73" i="2"/>
  <c r="CQ73" i="2"/>
  <c r="CR73" i="2"/>
  <c r="CS73" i="2"/>
  <c r="CT73" i="2"/>
  <c r="CU73" i="2"/>
  <c r="CV73" i="2"/>
  <c r="CX73" i="2"/>
  <c r="CY73" i="2"/>
  <c r="CZ73" i="2"/>
  <c r="DA73" i="2"/>
  <c r="DB73" i="2"/>
  <c r="DC73" i="2"/>
  <c r="DE73" i="2"/>
  <c r="DF73" i="2"/>
  <c r="DG73" i="2"/>
  <c r="DH73" i="2"/>
  <c r="DI73" i="2"/>
  <c r="DJ73" i="2"/>
  <c r="DL73" i="2"/>
  <c r="DM73" i="2"/>
  <c r="DN73" i="2"/>
  <c r="DO73" i="2"/>
  <c r="DP73" i="2"/>
  <c r="DQ73" i="2"/>
  <c r="DS73" i="2"/>
  <c r="DT73" i="2"/>
  <c r="DU73" i="2"/>
  <c r="DV73" i="2"/>
  <c r="DW73" i="2"/>
  <c r="DX73" i="2"/>
  <c r="DZ73" i="2"/>
  <c r="EA73" i="2"/>
  <c r="EB73" i="2"/>
  <c r="EC73" i="2"/>
  <c r="ED73" i="2"/>
  <c r="EE73" i="2"/>
  <c r="EG73" i="2"/>
  <c r="EH73" i="2"/>
  <c r="EI73" i="2"/>
  <c r="EJ73" i="2"/>
  <c r="EK73" i="2"/>
  <c r="EL73" i="2"/>
  <c r="EN73" i="2"/>
  <c r="EO73" i="2"/>
  <c r="EP73" i="2"/>
  <c r="EQ73" i="2"/>
  <c r="ER73" i="2"/>
  <c r="ES73" i="2"/>
  <c r="EU73" i="2"/>
  <c r="EV73" i="2"/>
  <c r="EW73" i="2"/>
  <c r="EX73" i="2"/>
  <c r="EY73" i="2"/>
  <c r="EZ73" i="2"/>
  <c r="FB73" i="2"/>
  <c r="FC73" i="2"/>
  <c r="FD73" i="2"/>
  <c r="FE73" i="2"/>
  <c r="FF73" i="2"/>
  <c r="FG73" i="2"/>
  <c r="FI73" i="2"/>
  <c r="FJ73" i="2"/>
  <c r="FK73" i="2"/>
  <c r="FL73" i="2"/>
  <c r="FM73" i="2"/>
  <c r="FN73" i="2"/>
  <c r="FP73" i="2"/>
  <c r="FQ73" i="2"/>
  <c r="FR73" i="2"/>
  <c r="FS73" i="2"/>
  <c r="FT73" i="2"/>
  <c r="FU73" i="2"/>
  <c r="FW73" i="2"/>
  <c r="FX73" i="2"/>
  <c r="FY73" i="2"/>
  <c r="FZ73" i="2"/>
  <c r="GA73" i="2"/>
  <c r="GB73" i="2"/>
  <c r="GD73" i="2"/>
  <c r="GE73" i="2"/>
  <c r="GF73" i="2"/>
  <c r="GG73" i="2"/>
  <c r="GH73" i="2"/>
  <c r="GI73" i="2"/>
  <c r="GK73" i="2"/>
  <c r="GL73" i="2"/>
  <c r="GM73" i="2"/>
  <c r="GN73" i="2"/>
  <c r="GO73" i="2"/>
  <c r="GP73" i="2"/>
  <c r="GR73" i="2"/>
  <c r="GS73" i="2"/>
  <c r="GT73" i="2"/>
  <c r="GU73" i="2"/>
  <c r="GV73" i="2"/>
  <c r="GW73" i="2"/>
  <c r="GY73" i="2"/>
  <c r="GZ73" i="2"/>
  <c r="HA73" i="2"/>
  <c r="HB73" i="2"/>
  <c r="HC73" i="2"/>
  <c r="HD73" i="2"/>
  <c r="HF73" i="2"/>
  <c r="HG73" i="2"/>
  <c r="HH73" i="2"/>
  <c r="HI73" i="2"/>
  <c r="HJ73" i="2"/>
  <c r="HK73" i="2"/>
  <c r="HM73" i="2"/>
  <c r="HN73" i="2"/>
  <c r="HO73" i="2"/>
  <c r="HP73" i="2"/>
  <c r="HQ73" i="2"/>
  <c r="HR73" i="2"/>
  <c r="HT73" i="2"/>
  <c r="HU73" i="2"/>
  <c r="HV73" i="2"/>
  <c r="HW73" i="2"/>
  <c r="HX73" i="2"/>
  <c r="HY73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E74" i="2"/>
  <c r="JF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Q76" i="2"/>
  <c r="DS76" i="2"/>
  <c r="DT76" i="2"/>
  <c r="DU76" i="2"/>
  <c r="DV76" i="2"/>
  <c r="DW76" i="2"/>
  <c r="DX76" i="2"/>
  <c r="DZ76" i="2"/>
  <c r="EA76" i="2"/>
  <c r="EB76" i="2"/>
  <c r="EC76" i="2"/>
  <c r="ED76" i="2"/>
  <c r="EE76" i="2"/>
  <c r="EG76" i="2"/>
  <c r="EH76" i="2"/>
  <c r="EI76" i="2"/>
  <c r="EJ76" i="2"/>
  <c r="EK76" i="2"/>
  <c r="EL76" i="2"/>
  <c r="EN76" i="2"/>
  <c r="EO76" i="2"/>
  <c r="EP76" i="2"/>
  <c r="EQ76" i="2"/>
  <c r="ER76" i="2"/>
  <c r="ES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E76" i="2"/>
  <c r="JF76" i="2"/>
  <c r="JG76" i="2"/>
  <c r="JH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MB76" i="2"/>
  <c r="MC76" i="2"/>
  <c r="MD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M77" i="2"/>
  <c r="BO77" i="2"/>
  <c r="BP77" i="2"/>
  <c r="BQ77" i="2"/>
  <c r="BR77" i="2"/>
  <c r="BS77" i="2"/>
  <c r="BV77" i="2"/>
  <c r="BW77" i="2"/>
  <c r="BX77" i="2"/>
  <c r="BY77" i="2"/>
  <c r="BZ77" i="2"/>
  <c r="CA77" i="2"/>
  <c r="CC77" i="2"/>
  <c r="CD77" i="2"/>
  <c r="CE77" i="2"/>
  <c r="CF77" i="2"/>
  <c r="CG77" i="2"/>
  <c r="CJ77" i="2"/>
  <c r="CO77" i="2" s="1"/>
  <c r="CK77" i="2"/>
  <c r="CL77" i="2"/>
  <c r="CM77" i="2"/>
  <c r="CN77" i="2"/>
  <c r="CQ77" i="2"/>
  <c r="CR77" i="2"/>
  <c r="CS77" i="2"/>
  <c r="CT77" i="2"/>
  <c r="CU77" i="2"/>
  <c r="CV77" i="2"/>
  <c r="CX77" i="2"/>
  <c r="CY77" i="2"/>
  <c r="CZ77" i="2"/>
  <c r="DA77" i="2"/>
  <c r="DB77" i="2"/>
  <c r="DC77" i="2"/>
  <c r="DE77" i="2"/>
  <c r="DF77" i="2"/>
  <c r="DG77" i="2"/>
  <c r="DH77" i="2"/>
  <c r="DI77" i="2"/>
  <c r="DJ77" i="2"/>
  <c r="DL77" i="2"/>
  <c r="DM77" i="2"/>
  <c r="DN77" i="2"/>
  <c r="DO77" i="2"/>
  <c r="DP77" i="2"/>
  <c r="DQ77" i="2"/>
  <c r="DS77" i="2"/>
  <c r="DT77" i="2"/>
  <c r="DU77" i="2"/>
  <c r="DV77" i="2"/>
  <c r="DW77" i="2"/>
  <c r="DX77" i="2"/>
  <c r="DZ77" i="2"/>
  <c r="EA77" i="2"/>
  <c r="EB77" i="2"/>
  <c r="EC77" i="2"/>
  <c r="ED77" i="2"/>
  <c r="EE77" i="2"/>
  <c r="EG77" i="2"/>
  <c r="EH77" i="2"/>
  <c r="EI77" i="2"/>
  <c r="EJ77" i="2"/>
  <c r="EK77" i="2"/>
  <c r="EL77" i="2"/>
  <c r="EN77" i="2"/>
  <c r="EO77" i="2"/>
  <c r="EP77" i="2"/>
  <c r="EQ77" i="2"/>
  <c r="ER77" i="2"/>
  <c r="ES77" i="2"/>
  <c r="EU77" i="2"/>
  <c r="EV77" i="2"/>
  <c r="EW77" i="2"/>
  <c r="EX77" i="2"/>
  <c r="EY77" i="2"/>
  <c r="EZ77" i="2"/>
  <c r="FB77" i="2"/>
  <c r="FC77" i="2"/>
  <c r="FD77" i="2"/>
  <c r="FE77" i="2"/>
  <c r="FF77" i="2"/>
  <c r="FG77" i="2"/>
  <c r="FI77" i="2"/>
  <c r="FJ77" i="2"/>
  <c r="FK77" i="2"/>
  <c r="FL77" i="2"/>
  <c r="FM77" i="2"/>
  <c r="FN77" i="2"/>
  <c r="FP77" i="2"/>
  <c r="FQ77" i="2"/>
  <c r="FR77" i="2"/>
  <c r="FS77" i="2"/>
  <c r="FT77" i="2"/>
  <c r="FU77" i="2"/>
  <c r="FW77" i="2"/>
  <c r="FX77" i="2"/>
  <c r="FY77" i="2"/>
  <c r="FZ77" i="2"/>
  <c r="GA77" i="2"/>
  <c r="GB77" i="2"/>
  <c r="GD77" i="2"/>
  <c r="GE77" i="2"/>
  <c r="GF77" i="2"/>
  <c r="GG77" i="2"/>
  <c r="GH77" i="2"/>
  <c r="GI77" i="2"/>
  <c r="GK77" i="2"/>
  <c r="GL77" i="2"/>
  <c r="GM77" i="2"/>
  <c r="GN77" i="2"/>
  <c r="GO77" i="2"/>
  <c r="GP77" i="2"/>
  <c r="GR77" i="2"/>
  <c r="GS77" i="2"/>
  <c r="GT77" i="2"/>
  <c r="GU77" i="2"/>
  <c r="GV77" i="2"/>
  <c r="GW77" i="2"/>
  <c r="GY77" i="2"/>
  <c r="GZ77" i="2"/>
  <c r="HA77" i="2"/>
  <c r="HB77" i="2"/>
  <c r="HC77" i="2"/>
  <c r="HD77" i="2"/>
  <c r="HF77" i="2"/>
  <c r="HG77" i="2"/>
  <c r="HH77" i="2"/>
  <c r="HI77" i="2"/>
  <c r="HJ77" i="2"/>
  <c r="HK77" i="2"/>
  <c r="HM77" i="2"/>
  <c r="HN77" i="2"/>
  <c r="HO77" i="2"/>
  <c r="HP77" i="2"/>
  <c r="HQ77" i="2"/>
  <c r="HR77" i="2"/>
  <c r="HT77" i="2"/>
  <c r="HU77" i="2"/>
  <c r="HV77" i="2"/>
  <c r="HW77" i="2"/>
  <c r="HX77" i="2"/>
  <c r="HY77" i="2"/>
  <c r="IA77" i="2"/>
  <c r="IB77" i="2"/>
  <c r="IC77" i="2"/>
  <c r="ID77" i="2"/>
  <c r="IE77" i="2"/>
  <c r="IF77" i="2"/>
  <c r="IH77" i="2"/>
  <c r="II77" i="2"/>
  <c r="IJ77" i="2"/>
  <c r="IK77" i="2"/>
  <c r="IL77" i="2"/>
  <c r="IM77" i="2"/>
  <c r="IO77" i="2"/>
  <c r="IP77" i="2"/>
  <c r="IQ77" i="2"/>
  <c r="IR77" i="2"/>
  <c r="IS77" i="2"/>
  <c r="IT77" i="2"/>
  <c r="IV77" i="2"/>
  <c r="IW77" i="2"/>
  <c r="IX77" i="2"/>
  <c r="IY77" i="2"/>
  <c r="IZ77" i="2"/>
  <c r="JA77" i="2"/>
  <c r="JC77" i="2"/>
  <c r="JD77" i="2"/>
  <c r="JE77" i="2"/>
  <c r="JF77" i="2"/>
  <c r="JG77" i="2"/>
  <c r="JH77" i="2"/>
  <c r="JJ77" i="2"/>
  <c r="JK77" i="2"/>
  <c r="JL77" i="2"/>
  <c r="JM77" i="2"/>
  <c r="JN77" i="2"/>
  <c r="JO77" i="2"/>
  <c r="JQ77" i="2"/>
  <c r="JR77" i="2"/>
  <c r="JS77" i="2"/>
  <c r="JT77" i="2"/>
  <c r="JU77" i="2"/>
  <c r="JV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MB77" i="2"/>
  <c r="MC77" i="2"/>
  <c r="MD77" i="2"/>
  <c r="ME77" i="2"/>
  <c r="MF77" i="2"/>
  <c r="MG77" i="2"/>
  <c r="MI77" i="2"/>
  <c r="MJ77" i="2"/>
  <c r="MK77" i="2"/>
  <c r="ML77" i="2"/>
  <c r="MM77" i="2"/>
  <c r="MN77" i="2"/>
  <c r="MP77" i="2"/>
  <c r="MQ77" i="2"/>
  <c r="MR77" i="2"/>
  <c r="MS77" i="2"/>
  <c r="MT77" i="2"/>
  <c r="MU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M78" i="2"/>
  <c r="BO78" i="2"/>
  <c r="BP78" i="2"/>
  <c r="BQ78" i="2"/>
  <c r="BR78" i="2"/>
  <c r="BS78" i="2"/>
  <c r="BV78" i="2"/>
  <c r="BW78" i="2"/>
  <c r="BX78" i="2"/>
  <c r="BY78" i="2"/>
  <c r="BZ78" i="2"/>
  <c r="CA78" i="2"/>
  <c r="CC78" i="2"/>
  <c r="CD78" i="2"/>
  <c r="CE78" i="2"/>
  <c r="CF78" i="2"/>
  <c r="CG78" i="2"/>
  <c r="CJ78" i="2"/>
  <c r="CK78" i="2"/>
  <c r="CL78" i="2"/>
  <c r="CM78" i="2"/>
  <c r="CN78" i="2"/>
  <c r="CQ78" i="2"/>
  <c r="CR78" i="2"/>
  <c r="CS78" i="2"/>
  <c r="CT78" i="2"/>
  <c r="CU78" i="2"/>
  <c r="CV78" i="2"/>
  <c r="CX78" i="2"/>
  <c r="CY78" i="2"/>
  <c r="CZ78" i="2"/>
  <c r="DA78" i="2"/>
  <c r="DB78" i="2"/>
  <c r="DC78" i="2"/>
  <c r="DE78" i="2"/>
  <c r="DF78" i="2"/>
  <c r="DG78" i="2"/>
  <c r="DH78" i="2"/>
  <c r="DI78" i="2"/>
  <c r="DJ78" i="2"/>
  <c r="DL78" i="2"/>
  <c r="DM78" i="2"/>
  <c r="DN78" i="2"/>
  <c r="DO78" i="2"/>
  <c r="DP78" i="2"/>
  <c r="DQ78" i="2"/>
  <c r="DS78" i="2"/>
  <c r="DT78" i="2"/>
  <c r="DU78" i="2"/>
  <c r="DV78" i="2"/>
  <c r="DW78" i="2"/>
  <c r="DX78" i="2"/>
  <c r="DZ78" i="2"/>
  <c r="EA78" i="2"/>
  <c r="EB78" i="2"/>
  <c r="EC78" i="2"/>
  <c r="ED78" i="2"/>
  <c r="EE78" i="2"/>
  <c r="EG78" i="2"/>
  <c r="EH78" i="2"/>
  <c r="EI78" i="2"/>
  <c r="EJ78" i="2"/>
  <c r="EK78" i="2"/>
  <c r="EL78" i="2"/>
  <c r="EN78" i="2"/>
  <c r="EO78" i="2"/>
  <c r="EP78" i="2"/>
  <c r="EQ78" i="2"/>
  <c r="ER78" i="2"/>
  <c r="ES78" i="2"/>
  <c r="EU78" i="2"/>
  <c r="EV78" i="2"/>
  <c r="EW78" i="2"/>
  <c r="EX78" i="2"/>
  <c r="EY78" i="2"/>
  <c r="EZ78" i="2"/>
  <c r="FB78" i="2"/>
  <c r="FC78" i="2"/>
  <c r="FD78" i="2"/>
  <c r="FE78" i="2"/>
  <c r="FF78" i="2"/>
  <c r="FG78" i="2"/>
  <c r="FI78" i="2"/>
  <c r="FJ78" i="2"/>
  <c r="FK78" i="2"/>
  <c r="FL78" i="2"/>
  <c r="FM78" i="2"/>
  <c r="FN78" i="2"/>
  <c r="FP78" i="2"/>
  <c r="FQ78" i="2"/>
  <c r="FR78" i="2"/>
  <c r="FS78" i="2"/>
  <c r="FT78" i="2"/>
  <c r="FU78" i="2"/>
  <c r="FW78" i="2"/>
  <c r="FX78" i="2"/>
  <c r="FY78" i="2"/>
  <c r="FZ78" i="2"/>
  <c r="GA78" i="2"/>
  <c r="GB78" i="2"/>
  <c r="GD78" i="2"/>
  <c r="GE78" i="2"/>
  <c r="GF78" i="2"/>
  <c r="GG78" i="2"/>
  <c r="GH78" i="2"/>
  <c r="GI78" i="2"/>
  <c r="GK78" i="2"/>
  <c r="GL78" i="2"/>
  <c r="GM78" i="2"/>
  <c r="GN78" i="2"/>
  <c r="GO78" i="2"/>
  <c r="GP78" i="2"/>
  <c r="GR78" i="2"/>
  <c r="GS78" i="2"/>
  <c r="GT78" i="2"/>
  <c r="GU78" i="2"/>
  <c r="GV78" i="2"/>
  <c r="GW78" i="2"/>
  <c r="GY78" i="2"/>
  <c r="GZ78" i="2"/>
  <c r="HA78" i="2"/>
  <c r="HB78" i="2"/>
  <c r="HC78" i="2"/>
  <c r="HD78" i="2"/>
  <c r="HF78" i="2"/>
  <c r="HG78" i="2"/>
  <c r="HH78" i="2"/>
  <c r="HI78" i="2"/>
  <c r="HJ78" i="2"/>
  <c r="HK78" i="2"/>
  <c r="HM78" i="2"/>
  <c r="HN78" i="2"/>
  <c r="HO78" i="2"/>
  <c r="HP78" i="2"/>
  <c r="HQ78" i="2"/>
  <c r="HR78" i="2"/>
  <c r="HT78" i="2"/>
  <c r="HU78" i="2"/>
  <c r="HV78" i="2"/>
  <c r="HW78" i="2"/>
  <c r="HX78" i="2"/>
  <c r="HY78" i="2"/>
  <c r="IA78" i="2"/>
  <c r="IB78" i="2"/>
  <c r="IC78" i="2"/>
  <c r="ID78" i="2"/>
  <c r="IE78" i="2"/>
  <c r="IF78" i="2"/>
  <c r="IH78" i="2"/>
  <c r="II78" i="2"/>
  <c r="IJ78" i="2"/>
  <c r="IK78" i="2"/>
  <c r="IL78" i="2"/>
  <c r="IM78" i="2"/>
  <c r="IO78" i="2"/>
  <c r="IP78" i="2"/>
  <c r="IQ78" i="2"/>
  <c r="IR78" i="2"/>
  <c r="IS78" i="2"/>
  <c r="IT78" i="2"/>
  <c r="IV78" i="2"/>
  <c r="IW78" i="2"/>
  <c r="IX78" i="2"/>
  <c r="IY78" i="2"/>
  <c r="IZ78" i="2"/>
  <c r="JA78" i="2"/>
  <c r="JC78" i="2"/>
  <c r="JD78" i="2"/>
  <c r="JE78" i="2"/>
  <c r="JF78" i="2"/>
  <c r="JG78" i="2"/>
  <c r="JH78" i="2"/>
  <c r="JJ78" i="2"/>
  <c r="JK78" i="2"/>
  <c r="JL78" i="2"/>
  <c r="JM78" i="2"/>
  <c r="JN78" i="2"/>
  <c r="JO78" i="2"/>
  <c r="JQ78" i="2"/>
  <c r="JR78" i="2"/>
  <c r="JS78" i="2"/>
  <c r="JT78" i="2"/>
  <c r="JU78" i="2"/>
  <c r="JV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MB78" i="2"/>
  <c r="MC78" i="2"/>
  <c r="MD78" i="2"/>
  <c r="ME78" i="2"/>
  <c r="MF78" i="2"/>
  <c r="MG78" i="2"/>
  <c r="MI78" i="2"/>
  <c r="MJ78" i="2"/>
  <c r="MK78" i="2"/>
  <c r="ML78" i="2"/>
  <c r="MM78" i="2"/>
  <c r="MN78" i="2"/>
  <c r="MP78" i="2"/>
  <c r="MQ78" i="2"/>
  <c r="MR78" i="2"/>
  <c r="MS78" i="2"/>
  <c r="MT78" i="2"/>
  <c r="MU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R79" i="2"/>
  <c r="BS79" i="2"/>
  <c r="BV79" i="2"/>
  <c r="BW79" i="2"/>
  <c r="BX79" i="2"/>
  <c r="BY79" i="2"/>
  <c r="BZ79" i="2"/>
  <c r="CA79" i="2"/>
  <c r="CC79" i="2"/>
  <c r="CD79" i="2"/>
  <c r="CE79" i="2"/>
  <c r="CF79" i="2"/>
  <c r="CG79" i="2"/>
  <c r="CJ79" i="2"/>
  <c r="CK79" i="2"/>
  <c r="CO79" i="2" s="1"/>
  <c r="CL79" i="2"/>
  <c r="CM79" i="2"/>
  <c r="CN79" i="2"/>
  <c r="CQ79" i="2"/>
  <c r="CR79" i="2"/>
  <c r="CS79" i="2"/>
  <c r="CT79" i="2"/>
  <c r="CU79" i="2"/>
  <c r="CV79" i="2"/>
  <c r="CX79" i="2"/>
  <c r="CY79" i="2"/>
  <c r="CZ79" i="2"/>
  <c r="DA79" i="2"/>
  <c r="DB79" i="2"/>
  <c r="DC79" i="2"/>
  <c r="DE79" i="2"/>
  <c r="DF79" i="2"/>
  <c r="DG79" i="2"/>
  <c r="DH79" i="2"/>
  <c r="DI79" i="2"/>
  <c r="DJ79" i="2"/>
  <c r="DL79" i="2"/>
  <c r="DM79" i="2"/>
  <c r="DN79" i="2"/>
  <c r="DO79" i="2"/>
  <c r="DP79" i="2"/>
  <c r="DQ79" i="2"/>
  <c r="DS79" i="2"/>
  <c r="DT79" i="2"/>
  <c r="DU79" i="2"/>
  <c r="DV79" i="2"/>
  <c r="DW79" i="2"/>
  <c r="DX79" i="2"/>
  <c r="DZ79" i="2"/>
  <c r="EA79" i="2"/>
  <c r="EB79" i="2"/>
  <c r="EC79" i="2"/>
  <c r="ED79" i="2"/>
  <c r="EE79" i="2"/>
  <c r="EG79" i="2"/>
  <c r="EH79" i="2"/>
  <c r="EI79" i="2"/>
  <c r="EJ79" i="2"/>
  <c r="EK79" i="2"/>
  <c r="EL79" i="2"/>
  <c r="EN79" i="2"/>
  <c r="EO79" i="2"/>
  <c r="EP79" i="2"/>
  <c r="EQ79" i="2"/>
  <c r="ER79" i="2"/>
  <c r="ES79" i="2"/>
  <c r="EU79" i="2"/>
  <c r="EV79" i="2"/>
  <c r="EW79" i="2"/>
  <c r="EX79" i="2"/>
  <c r="EY79" i="2"/>
  <c r="EZ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V80" i="2"/>
  <c r="BW80" i="2"/>
  <c r="BX80" i="2"/>
  <c r="BY80" i="2"/>
  <c r="BZ80" i="2"/>
  <c r="CA80" i="2"/>
  <c r="CC80" i="2"/>
  <c r="CD80" i="2"/>
  <c r="CE80" i="2"/>
  <c r="CF80" i="2"/>
  <c r="CG80" i="2"/>
  <c r="CJ80" i="2"/>
  <c r="CK80" i="2"/>
  <c r="CO80" i="2" s="1"/>
  <c r="CL80" i="2"/>
  <c r="CM80" i="2"/>
  <c r="CN80" i="2"/>
  <c r="CQ80" i="2"/>
  <c r="CR80" i="2"/>
  <c r="CS80" i="2"/>
  <c r="CT80" i="2"/>
  <c r="CU80" i="2"/>
  <c r="CV80" i="2"/>
  <c r="CX80" i="2"/>
  <c r="CY80" i="2"/>
  <c r="CZ80" i="2"/>
  <c r="DA80" i="2"/>
  <c r="DB80" i="2"/>
  <c r="DC80" i="2"/>
  <c r="DE80" i="2"/>
  <c r="DF80" i="2"/>
  <c r="DG80" i="2"/>
  <c r="DH80" i="2"/>
  <c r="DI80" i="2"/>
  <c r="DJ80" i="2"/>
  <c r="DL80" i="2"/>
  <c r="DM80" i="2"/>
  <c r="DN80" i="2"/>
  <c r="DO80" i="2"/>
  <c r="DP80" i="2"/>
  <c r="DQ80" i="2"/>
  <c r="DS80" i="2"/>
  <c r="DT80" i="2"/>
  <c r="DU80" i="2"/>
  <c r="DV80" i="2"/>
  <c r="DW80" i="2"/>
  <c r="DX80" i="2"/>
  <c r="DZ80" i="2"/>
  <c r="EA80" i="2"/>
  <c r="EB80" i="2"/>
  <c r="EC80" i="2"/>
  <c r="ED80" i="2"/>
  <c r="EE80" i="2"/>
  <c r="EG80" i="2"/>
  <c r="EH80" i="2"/>
  <c r="EI80" i="2"/>
  <c r="EJ80" i="2"/>
  <c r="EK80" i="2"/>
  <c r="EL80" i="2"/>
  <c r="EN80" i="2"/>
  <c r="EO80" i="2"/>
  <c r="EP80" i="2"/>
  <c r="EQ80" i="2"/>
  <c r="ER80" i="2"/>
  <c r="ES80" i="2"/>
  <c r="EU80" i="2"/>
  <c r="EV80" i="2"/>
  <c r="EW80" i="2"/>
  <c r="EX80" i="2"/>
  <c r="EY80" i="2"/>
  <c r="EZ80" i="2"/>
  <c r="FB80" i="2"/>
  <c r="FC80" i="2"/>
  <c r="FD80" i="2"/>
  <c r="FE80" i="2"/>
  <c r="FF80" i="2"/>
  <c r="FG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B80" i="2"/>
  <c r="GD80" i="2"/>
  <c r="GE80" i="2"/>
  <c r="GF80" i="2"/>
  <c r="GG80" i="2"/>
  <c r="GH80" i="2"/>
  <c r="GI80" i="2"/>
  <c r="GK80" i="2"/>
  <c r="GL80" i="2"/>
  <c r="GM80" i="2"/>
  <c r="GN80" i="2"/>
  <c r="GO80" i="2"/>
  <c r="GP80" i="2"/>
  <c r="GR80" i="2"/>
  <c r="GS80" i="2"/>
  <c r="GT80" i="2"/>
  <c r="GU80" i="2"/>
  <c r="GV80" i="2"/>
  <c r="GW80" i="2"/>
  <c r="GY80" i="2"/>
  <c r="GZ80" i="2"/>
  <c r="HA80" i="2"/>
  <c r="HB80" i="2"/>
  <c r="HC80" i="2"/>
  <c r="HD80" i="2"/>
  <c r="HF80" i="2"/>
  <c r="HG80" i="2"/>
  <c r="HH80" i="2"/>
  <c r="HI80" i="2"/>
  <c r="HJ80" i="2"/>
  <c r="HK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F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M81" i="2"/>
  <c r="BO81" i="2"/>
  <c r="BP81" i="2"/>
  <c r="BQ81" i="2"/>
  <c r="BR81" i="2"/>
  <c r="BS81" i="2"/>
  <c r="BT81" i="2"/>
  <c r="BV81" i="2"/>
  <c r="BW81" i="2"/>
  <c r="BX81" i="2"/>
  <c r="BY81" i="2"/>
  <c r="BZ81" i="2"/>
  <c r="CA81" i="2"/>
  <c r="CC81" i="2"/>
  <c r="CD81" i="2"/>
  <c r="CE81" i="2"/>
  <c r="CF81" i="2"/>
  <c r="CG81" i="2"/>
  <c r="CH81" i="2"/>
  <c r="CJ81" i="2"/>
  <c r="CK81" i="2"/>
  <c r="CL81" i="2"/>
  <c r="CM81" i="2"/>
  <c r="CN81" i="2"/>
  <c r="CQ81" i="2"/>
  <c r="CR81" i="2"/>
  <c r="CS81" i="2"/>
  <c r="CT81" i="2"/>
  <c r="CU81" i="2"/>
  <c r="CV81" i="2"/>
  <c r="CX81" i="2"/>
  <c r="CY81" i="2"/>
  <c r="CZ81" i="2"/>
  <c r="DA81" i="2"/>
  <c r="DB81" i="2"/>
  <c r="DC81" i="2"/>
  <c r="DE81" i="2"/>
  <c r="DF81" i="2"/>
  <c r="DG81" i="2"/>
  <c r="DH81" i="2"/>
  <c r="DI81" i="2"/>
  <c r="DJ81" i="2"/>
  <c r="DL81" i="2"/>
  <c r="DM81" i="2"/>
  <c r="DN81" i="2"/>
  <c r="DO81" i="2"/>
  <c r="DP81" i="2"/>
  <c r="DQ81" i="2"/>
  <c r="DS81" i="2"/>
  <c r="DT81" i="2"/>
  <c r="DU81" i="2"/>
  <c r="DV81" i="2"/>
  <c r="DW81" i="2"/>
  <c r="DX81" i="2"/>
  <c r="DZ81" i="2"/>
  <c r="EA81" i="2"/>
  <c r="EB81" i="2"/>
  <c r="EC81" i="2"/>
  <c r="ED81" i="2"/>
  <c r="EE81" i="2"/>
  <c r="EG81" i="2"/>
  <c r="EH81" i="2"/>
  <c r="EI81" i="2"/>
  <c r="EJ81" i="2"/>
  <c r="EK81" i="2"/>
  <c r="EL81" i="2"/>
  <c r="EN81" i="2"/>
  <c r="EO81" i="2"/>
  <c r="EP81" i="2"/>
  <c r="EQ81" i="2"/>
  <c r="ER81" i="2"/>
  <c r="ES81" i="2"/>
  <c r="EU81" i="2"/>
  <c r="EV81" i="2"/>
  <c r="EW81" i="2"/>
  <c r="EX81" i="2"/>
  <c r="EY81" i="2"/>
  <c r="EZ81" i="2"/>
  <c r="FB81" i="2"/>
  <c r="FC81" i="2"/>
  <c r="FD81" i="2"/>
  <c r="FE81" i="2"/>
  <c r="FF81" i="2"/>
  <c r="FG81" i="2"/>
  <c r="FI81" i="2"/>
  <c r="FJ81" i="2"/>
  <c r="FK81" i="2"/>
  <c r="FL81" i="2"/>
  <c r="FM81" i="2"/>
  <c r="FN81" i="2"/>
  <c r="FP81" i="2"/>
  <c r="FQ81" i="2"/>
  <c r="FR81" i="2"/>
  <c r="FS81" i="2"/>
  <c r="FT81" i="2"/>
  <c r="FU81" i="2"/>
  <c r="FW81" i="2"/>
  <c r="FX81" i="2"/>
  <c r="FY81" i="2"/>
  <c r="FZ81" i="2"/>
  <c r="GA81" i="2"/>
  <c r="GB81" i="2"/>
  <c r="GD81" i="2"/>
  <c r="GE81" i="2"/>
  <c r="GF81" i="2"/>
  <c r="GG81" i="2"/>
  <c r="GH81" i="2"/>
  <c r="GI81" i="2"/>
  <c r="GK81" i="2"/>
  <c r="GL81" i="2"/>
  <c r="GM81" i="2"/>
  <c r="GN81" i="2"/>
  <c r="GO81" i="2"/>
  <c r="GP81" i="2"/>
  <c r="GR81" i="2"/>
  <c r="GS81" i="2"/>
  <c r="GT81" i="2"/>
  <c r="GU81" i="2"/>
  <c r="GV81" i="2"/>
  <c r="GW81" i="2"/>
  <c r="GY81" i="2"/>
  <c r="GZ81" i="2"/>
  <c r="HA81" i="2"/>
  <c r="HB81" i="2"/>
  <c r="HC81" i="2"/>
  <c r="HD81" i="2"/>
  <c r="HF81" i="2"/>
  <c r="HG81" i="2"/>
  <c r="HH81" i="2"/>
  <c r="HI81" i="2"/>
  <c r="HJ81" i="2"/>
  <c r="HK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F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A81" i="2"/>
  <c r="JC81" i="2"/>
  <c r="JD81" i="2"/>
  <c r="JE81" i="2"/>
  <c r="JF81" i="2"/>
  <c r="JG81" i="2"/>
  <c r="JH81" i="2"/>
  <c r="JJ81" i="2"/>
  <c r="JK81" i="2"/>
  <c r="JL81" i="2"/>
  <c r="JM81" i="2"/>
  <c r="JN81" i="2"/>
  <c r="JO81" i="2"/>
  <c r="JQ81" i="2"/>
  <c r="JR81" i="2"/>
  <c r="JS81" i="2"/>
  <c r="JT81" i="2"/>
  <c r="JU81" i="2"/>
  <c r="JV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MB81" i="2"/>
  <c r="MC81" i="2"/>
  <c r="MD81" i="2"/>
  <c r="ME81" i="2"/>
  <c r="MF81" i="2"/>
  <c r="MG81" i="2"/>
  <c r="MI81" i="2"/>
  <c r="MJ81" i="2"/>
  <c r="MK81" i="2"/>
  <c r="ML81" i="2"/>
  <c r="MM81" i="2"/>
  <c r="MN81" i="2"/>
  <c r="MP81" i="2"/>
  <c r="MQ81" i="2"/>
  <c r="MR81" i="2"/>
  <c r="MS81" i="2"/>
  <c r="MT81" i="2"/>
  <c r="MU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M83" i="2"/>
  <c r="BO83" i="2"/>
  <c r="BP83" i="2"/>
  <c r="BQ83" i="2"/>
  <c r="BR83" i="2"/>
  <c r="BS83" i="2"/>
  <c r="BV83" i="2"/>
  <c r="BW83" i="2"/>
  <c r="BX83" i="2"/>
  <c r="BY83" i="2"/>
  <c r="BZ83" i="2"/>
  <c r="CA83" i="2"/>
  <c r="CC83" i="2"/>
  <c r="CD83" i="2"/>
  <c r="CE83" i="2"/>
  <c r="CF83" i="2"/>
  <c r="CG83" i="2"/>
  <c r="CJ83" i="2"/>
  <c r="CK83" i="2"/>
  <c r="CL83" i="2"/>
  <c r="CM83" i="2"/>
  <c r="CN83" i="2"/>
  <c r="CQ83" i="2"/>
  <c r="CR83" i="2"/>
  <c r="CS83" i="2"/>
  <c r="CT83" i="2"/>
  <c r="CU83" i="2"/>
  <c r="CV83" i="2"/>
  <c r="CX83" i="2"/>
  <c r="CY83" i="2"/>
  <c r="CZ83" i="2"/>
  <c r="DA83" i="2"/>
  <c r="DB83" i="2"/>
  <c r="DC83" i="2"/>
  <c r="DE83" i="2"/>
  <c r="DF83" i="2"/>
  <c r="DG83" i="2"/>
  <c r="DH83" i="2"/>
  <c r="DI83" i="2"/>
  <c r="DJ83" i="2"/>
  <c r="DL83" i="2"/>
  <c r="DM83" i="2"/>
  <c r="DN83" i="2"/>
  <c r="DO83" i="2"/>
  <c r="DP83" i="2"/>
  <c r="DQ83" i="2"/>
  <c r="DS83" i="2"/>
  <c r="DT83" i="2"/>
  <c r="DU83" i="2"/>
  <c r="DV83" i="2"/>
  <c r="DW83" i="2"/>
  <c r="DX83" i="2"/>
  <c r="DZ83" i="2"/>
  <c r="EA83" i="2"/>
  <c r="EB83" i="2"/>
  <c r="EC83" i="2"/>
  <c r="ED83" i="2"/>
  <c r="EE83" i="2"/>
  <c r="EG83" i="2"/>
  <c r="EH83" i="2"/>
  <c r="EI83" i="2"/>
  <c r="EJ83" i="2"/>
  <c r="EK83" i="2"/>
  <c r="EL83" i="2"/>
  <c r="EN83" i="2"/>
  <c r="EO83" i="2"/>
  <c r="EP83" i="2"/>
  <c r="EQ83" i="2"/>
  <c r="ER83" i="2"/>
  <c r="ES83" i="2"/>
  <c r="EU83" i="2"/>
  <c r="EV83" i="2"/>
  <c r="EW83" i="2"/>
  <c r="EX83" i="2"/>
  <c r="EY83" i="2"/>
  <c r="EZ83" i="2"/>
  <c r="FB83" i="2"/>
  <c r="FC83" i="2"/>
  <c r="FD83" i="2"/>
  <c r="FE83" i="2"/>
  <c r="FF83" i="2"/>
  <c r="FG83" i="2"/>
  <c r="FI83" i="2"/>
  <c r="FJ83" i="2"/>
  <c r="FK83" i="2"/>
  <c r="FL83" i="2"/>
  <c r="FM83" i="2"/>
  <c r="FN83" i="2"/>
  <c r="FP83" i="2"/>
  <c r="FQ83" i="2"/>
  <c r="FR83" i="2"/>
  <c r="FS83" i="2"/>
  <c r="FT83" i="2"/>
  <c r="FU83" i="2"/>
  <c r="FW83" i="2"/>
  <c r="FX83" i="2"/>
  <c r="FY83" i="2"/>
  <c r="FZ83" i="2"/>
  <c r="GA83" i="2"/>
  <c r="GB83" i="2"/>
  <c r="GD83" i="2"/>
  <c r="GE83" i="2"/>
  <c r="GF83" i="2"/>
  <c r="GG83" i="2"/>
  <c r="GH83" i="2"/>
  <c r="GI83" i="2"/>
  <c r="GK83" i="2"/>
  <c r="GL83" i="2"/>
  <c r="GM83" i="2"/>
  <c r="GN83" i="2"/>
  <c r="GO83" i="2"/>
  <c r="GP83" i="2"/>
  <c r="GR83" i="2"/>
  <c r="GS83" i="2"/>
  <c r="GT83" i="2"/>
  <c r="GU83" i="2"/>
  <c r="GV83" i="2"/>
  <c r="GW83" i="2"/>
  <c r="GY83" i="2"/>
  <c r="GZ83" i="2"/>
  <c r="HA83" i="2"/>
  <c r="HB83" i="2"/>
  <c r="HC83" i="2"/>
  <c r="HD83" i="2"/>
  <c r="HF83" i="2"/>
  <c r="HG83" i="2"/>
  <c r="HH83" i="2"/>
  <c r="HI83" i="2"/>
  <c r="HJ83" i="2"/>
  <c r="HK83" i="2"/>
  <c r="HM83" i="2"/>
  <c r="HN83" i="2"/>
  <c r="HO83" i="2"/>
  <c r="HP83" i="2"/>
  <c r="HQ83" i="2"/>
  <c r="HR83" i="2"/>
  <c r="HT83" i="2"/>
  <c r="HU83" i="2"/>
  <c r="HV83" i="2"/>
  <c r="HW83" i="2"/>
  <c r="HX83" i="2"/>
  <c r="HY83" i="2"/>
  <c r="IA83" i="2"/>
  <c r="IB83" i="2"/>
  <c r="IC83" i="2"/>
  <c r="ID83" i="2"/>
  <c r="IE83" i="2"/>
  <c r="IF83" i="2"/>
  <c r="IH83" i="2"/>
  <c r="II83" i="2"/>
  <c r="IJ83" i="2"/>
  <c r="IK83" i="2"/>
  <c r="IL83" i="2"/>
  <c r="IM83" i="2"/>
  <c r="IO83" i="2"/>
  <c r="IP83" i="2"/>
  <c r="IQ83" i="2"/>
  <c r="IR83" i="2"/>
  <c r="IS83" i="2"/>
  <c r="IT83" i="2"/>
  <c r="IV83" i="2"/>
  <c r="IW83" i="2"/>
  <c r="IX83" i="2"/>
  <c r="IY83" i="2"/>
  <c r="IZ83" i="2"/>
  <c r="JA83" i="2"/>
  <c r="JC83" i="2"/>
  <c r="JD83" i="2"/>
  <c r="JE83" i="2"/>
  <c r="JF83" i="2"/>
  <c r="JG83" i="2"/>
  <c r="JH83" i="2"/>
  <c r="JJ83" i="2"/>
  <c r="JK83" i="2"/>
  <c r="JL83" i="2"/>
  <c r="JM83" i="2"/>
  <c r="JN83" i="2"/>
  <c r="JO83" i="2"/>
  <c r="JQ83" i="2"/>
  <c r="JR83" i="2"/>
  <c r="JS83" i="2"/>
  <c r="JT83" i="2"/>
  <c r="JU83" i="2"/>
  <c r="JV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MB83" i="2"/>
  <c r="MC83" i="2"/>
  <c r="MD83" i="2"/>
  <c r="ME83" i="2"/>
  <c r="MF83" i="2"/>
  <c r="MG83" i="2"/>
  <c r="MI83" i="2"/>
  <c r="MJ83" i="2"/>
  <c r="MK83" i="2"/>
  <c r="ML83" i="2"/>
  <c r="MM83" i="2"/>
  <c r="MN83" i="2"/>
  <c r="MP83" i="2"/>
  <c r="MQ83" i="2"/>
  <c r="MR83" i="2"/>
  <c r="MS83" i="2"/>
  <c r="MT83" i="2"/>
  <c r="MU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M84" i="2"/>
  <c r="BO84" i="2"/>
  <c r="BP84" i="2"/>
  <c r="BQ84" i="2"/>
  <c r="BR84" i="2"/>
  <c r="BS84" i="2"/>
  <c r="BV84" i="2"/>
  <c r="BW84" i="2"/>
  <c r="BX84" i="2"/>
  <c r="BY84" i="2"/>
  <c r="BZ84" i="2"/>
  <c r="CA84" i="2"/>
  <c r="CC84" i="2"/>
  <c r="CD84" i="2"/>
  <c r="CE84" i="2"/>
  <c r="CF84" i="2"/>
  <c r="CG84" i="2"/>
  <c r="CJ84" i="2"/>
  <c r="CK84" i="2"/>
  <c r="CL84" i="2"/>
  <c r="CO84" i="2" s="1"/>
  <c r="CM84" i="2"/>
  <c r="CN84" i="2"/>
  <c r="CQ84" i="2"/>
  <c r="CR84" i="2"/>
  <c r="CS84" i="2"/>
  <c r="CT84" i="2"/>
  <c r="CU84" i="2"/>
  <c r="CV84" i="2"/>
  <c r="CX84" i="2"/>
  <c r="CY84" i="2"/>
  <c r="CZ84" i="2"/>
  <c r="DA84" i="2"/>
  <c r="DB84" i="2"/>
  <c r="DC84" i="2"/>
  <c r="DE84" i="2"/>
  <c r="DF84" i="2"/>
  <c r="DG84" i="2"/>
  <c r="DH84" i="2"/>
  <c r="DI84" i="2"/>
  <c r="DJ84" i="2"/>
  <c r="DL84" i="2"/>
  <c r="DM84" i="2"/>
  <c r="DN84" i="2"/>
  <c r="DO84" i="2"/>
  <c r="DP84" i="2"/>
  <c r="DQ84" i="2"/>
  <c r="DS84" i="2"/>
  <c r="DT84" i="2"/>
  <c r="DU84" i="2"/>
  <c r="DV84" i="2"/>
  <c r="DW84" i="2"/>
  <c r="DX84" i="2"/>
  <c r="DZ84" i="2"/>
  <c r="EA84" i="2"/>
  <c r="EB84" i="2"/>
  <c r="EC84" i="2"/>
  <c r="ED84" i="2"/>
  <c r="EE84" i="2"/>
  <c r="EG84" i="2"/>
  <c r="EH84" i="2"/>
  <c r="EI84" i="2"/>
  <c r="EJ84" i="2"/>
  <c r="EK84" i="2"/>
  <c r="EL84" i="2"/>
  <c r="EN84" i="2"/>
  <c r="EO84" i="2"/>
  <c r="EP84" i="2"/>
  <c r="EQ84" i="2"/>
  <c r="ER84" i="2"/>
  <c r="ES84" i="2"/>
  <c r="EU84" i="2"/>
  <c r="EV84" i="2"/>
  <c r="EW84" i="2"/>
  <c r="EX84" i="2"/>
  <c r="EY84" i="2"/>
  <c r="EZ84" i="2"/>
  <c r="FB84" i="2"/>
  <c r="FC84" i="2"/>
  <c r="FD84" i="2"/>
  <c r="FE84" i="2"/>
  <c r="FF84" i="2"/>
  <c r="FG84" i="2"/>
  <c r="FI84" i="2"/>
  <c r="FJ84" i="2"/>
  <c r="FK84" i="2"/>
  <c r="FL84" i="2"/>
  <c r="FM84" i="2"/>
  <c r="FN84" i="2"/>
  <c r="FP84" i="2"/>
  <c r="FQ84" i="2"/>
  <c r="FR84" i="2"/>
  <c r="FS84" i="2"/>
  <c r="FT84" i="2"/>
  <c r="FU84" i="2"/>
  <c r="FW84" i="2"/>
  <c r="FX84" i="2"/>
  <c r="FY84" i="2"/>
  <c r="FZ84" i="2"/>
  <c r="GA84" i="2"/>
  <c r="GB84" i="2"/>
  <c r="GD84" i="2"/>
  <c r="GE84" i="2"/>
  <c r="GF84" i="2"/>
  <c r="GG84" i="2"/>
  <c r="GH84" i="2"/>
  <c r="GI84" i="2"/>
  <c r="GK84" i="2"/>
  <c r="GL84" i="2"/>
  <c r="GM84" i="2"/>
  <c r="GN84" i="2"/>
  <c r="GO84" i="2"/>
  <c r="GP84" i="2"/>
  <c r="GR84" i="2"/>
  <c r="GS84" i="2"/>
  <c r="GT84" i="2"/>
  <c r="GU84" i="2"/>
  <c r="GV84" i="2"/>
  <c r="GW84" i="2"/>
  <c r="GY84" i="2"/>
  <c r="GZ84" i="2"/>
  <c r="HA84" i="2"/>
  <c r="HB84" i="2"/>
  <c r="HC84" i="2"/>
  <c r="HD84" i="2"/>
  <c r="HF84" i="2"/>
  <c r="HG84" i="2"/>
  <c r="HH84" i="2"/>
  <c r="HI84" i="2"/>
  <c r="HJ84" i="2"/>
  <c r="HK84" i="2"/>
  <c r="HM84" i="2"/>
  <c r="HN84" i="2"/>
  <c r="HO84" i="2"/>
  <c r="HP84" i="2"/>
  <c r="HQ84" i="2"/>
  <c r="HR84" i="2"/>
  <c r="HT84" i="2"/>
  <c r="HU84" i="2"/>
  <c r="HV84" i="2"/>
  <c r="HW84" i="2"/>
  <c r="HX84" i="2"/>
  <c r="HY84" i="2"/>
  <c r="IA84" i="2"/>
  <c r="IB84" i="2"/>
  <c r="IC84" i="2"/>
  <c r="ID84" i="2"/>
  <c r="IE84" i="2"/>
  <c r="IF84" i="2"/>
  <c r="IH84" i="2"/>
  <c r="II84" i="2"/>
  <c r="IJ84" i="2"/>
  <c r="IK84" i="2"/>
  <c r="IL84" i="2"/>
  <c r="IM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H84" i="2"/>
  <c r="JJ84" i="2"/>
  <c r="JK84" i="2"/>
  <c r="JL84" i="2"/>
  <c r="JM84" i="2"/>
  <c r="JN84" i="2"/>
  <c r="JO84" i="2"/>
  <c r="JQ84" i="2"/>
  <c r="JR84" i="2"/>
  <c r="JS84" i="2"/>
  <c r="JT84" i="2"/>
  <c r="JU84" i="2"/>
  <c r="JV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L85" i="2"/>
  <c r="BM85" i="2"/>
  <c r="BO85" i="2"/>
  <c r="BP85" i="2"/>
  <c r="BQ85" i="2"/>
  <c r="BR85" i="2"/>
  <c r="BS85" i="2"/>
  <c r="BV85" i="2"/>
  <c r="BW85" i="2"/>
  <c r="BX85" i="2"/>
  <c r="BY85" i="2"/>
  <c r="BZ85" i="2"/>
  <c r="CA85" i="2"/>
  <c r="CC85" i="2"/>
  <c r="CD85" i="2"/>
  <c r="CE85" i="2"/>
  <c r="CF85" i="2"/>
  <c r="CG85" i="2"/>
  <c r="CJ85" i="2"/>
  <c r="CK85" i="2"/>
  <c r="CL85" i="2"/>
  <c r="CO85" i="2" s="1"/>
  <c r="CM85" i="2"/>
  <c r="CN85" i="2"/>
  <c r="CQ85" i="2"/>
  <c r="CR85" i="2"/>
  <c r="CS85" i="2"/>
  <c r="CT85" i="2"/>
  <c r="CU85" i="2"/>
  <c r="CV85" i="2"/>
  <c r="CX85" i="2"/>
  <c r="CY85" i="2"/>
  <c r="CZ85" i="2"/>
  <c r="DA85" i="2"/>
  <c r="DB85" i="2"/>
  <c r="DC85" i="2"/>
  <c r="DE85" i="2"/>
  <c r="DF85" i="2"/>
  <c r="DG85" i="2"/>
  <c r="DH85" i="2"/>
  <c r="DI85" i="2"/>
  <c r="DJ85" i="2"/>
  <c r="DL85" i="2"/>
  <c r="DM85" i="2"/>
  <c r="DN85" i="2"/>
  <c r="DO85" i="2"/>
  <c r="DP85" i="2"/>
  <c r="DQ85" i="2"/>
  <c r="DS85" i="2"/>
  <c r="DT85" i="2"/>
  <c r="DU85" i="2"/>
  <c r="DV85" i="2"/>
  <c r="DW85" i="2"/>
  <c r="DX85" i="2"/>
  <c r="DZ85" i="2"/>
  <c r="EA85" i="2"/>
  <c r="EB85" i="2"/>
  <c r="EC85" i="2"/>
  <c r="ED85" i="2"/>
  <c r="EE85" i="2"/>
  <c r="EG85" i="2"/>
  <c r="EH85" i="2"/>
  <c r="EI85" i="2"/>
  <c r="EJ85" i="2"/>
  <c r="EK85" i="2"/>
  <c r="EL85" i="2"/>
  <c r="EN85" i="2"/>
  <c r="EO85" i="2"/>
  <c r="EP85" i="2"/>
  <c r="EQ85" i="2"/>
  <c r="ER85" i="2"/>
  <c r="ES85" i="2"/>
  <c r="EU85" i="2"/>
  <c r="EV85" i="2"/>
  <c r="EW85" i="2"/>
  <c r="EX85" i="2"/>
  <c r="EY85" i="2"/>
  <c r="EZ85" i="2"/>
  <c r="FB85" i="2"/>
  <c r="FC85" i="2"/>
  <c r="FD85" i="2"/>
  <c r="FE85" i="2"/>
  <c r="FF85" i="2"/>
  <c r="FG85" i="2"/>
  <c r="FI85" i="2"/>
  <c r="FJ85" i="2"/>
  <c r="FK85" i="2"/>
  <c r="FL85" i="2"/>
  <c r="FM85" i="2"/>
  <c r="FN85" i="2"/>
  <c r="FP85" i="2"/>
  <c r="FQ85" i="2"/>
  <c r="FR85" i="2"/>
  <c r="FS85" i="2"/>
  <c r="FT85" i="2"/>
  <c r="FU85" i="2"/>
  <c r="FW85" i="2"/>
  <c r="FX85" i="2"/>
  <c r="FY85" i="2"/>
  <c r="FZ85" i="2"/>
  <c r="GA85" i="2"/>
  <c r="GB85" i="2"/>
  <c r="GD85" i="2"/>
  <c r="GE85" i="2"/>
  <c r="GF85" i="2"/>
  <c r="GG85" i="2"/>
  <c r="GH85" i="2"/>
  <c r="GI85" i="2"/>
  <c r="GK85" i="2"/>
  <c r="GL85" i="2"/>
  <c r="GM85" i="2"/>
  <c r="GN85" i="2"/>
  <c r="GO85" i="2"/>
  <c r="GP85" i="2"/>
  <c r="GR85" i="2"/>
  <c r="GS85" i="2"/>
  <c r="GT85" i="2"/>
  <c r="GU85" i="2"/>
  <c r="GV85" i="2"/>
  <c r="GW85" i="2"/>
  <c r="GY85" i="2"/>
  <c r="GZ85" i="2"/>
  <c r="HA85" i="2"/>
  <c r="HB85" i="2"/>
  <c r="HC85" i="2"/>
  <c r="HD85" i="2"/>
  <c r="HF85" i="2"/>
  <c r="HG85" i="2"/>
  <c r="HH85" i="2"/>
  <c r="HI85" i="2"/>
  <c r="HJ85" i="2"/>
  <c r="HK85" i="2"/>
  <c r="HM85" i="2"/>
  <c r="HN85" i="2"/>
  <c r="HO85" i="2"/>
  <c r="HP85" i="2"/>
  <c r="HQ85" i="2"/>
  <c r="HR85" i="2"/>
  <c r="HT85" i="2"/>
  <c r="HU85" i="2"/>
  <c r="HV85" i="2"/>
  <c r="HW85" i="2"/>
  <c r="HX85" i="2"/>
  <c r="HY85" i="2"/>
  <c r="IA85" i="2"/>
  <c r="IB85" i="2"/>
  <c r="IC85" i="2"/>
  <c r="ID85" i="2"/>
  <c r="IE85" i="2"/>
  <c r="IF85" i="2"/>
  <c r="IH85" i="2"/>
  <c r="II85" i="2"/>
  <c r="IJ85" i="2"/>
  <c r="IK85" i="2"/>
  <c r="IL85" i="2"/>
  <c r="IM85" i="2"/>
  <c r="IO85" i="2"/>
  <c r="IP85" i="2"/>
  <c r="IQ85" i="2"/>
  <c r="IR85" i="2"/>
  <c r="IS85" i="2"/>
  <c r="IT85" i="2"/>
  <c r="IV85" i="2"/>
  <c r="IW85" i="2"/>
  <c r="IX85" i="2"/>
  <c r="IY85" i="2"/>
  <c r="IZ85" i="2"/>
  <c r="JA85" i="2"/>
  <c r="JC85" i="2"/>
  <c r="JD85" i="2"/>
  <c r="JE85" i="2"/>
  <c r="JF85" i="2"/>
  <c r="JG85" i="2"/>
  <c r="JH85" i="2"/>
  <c r="JJ85" i="2"/>
  <c r="JK85" i="2"/>
  <c r="JL85" i="2"/>
  <c r="JM85" i="2"/>
  <c r="JN85" i="2"/>
  <c r="JO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MB85" i="2"/>
  <c r="MC85" i="2"/>
  <c r="MD85" i="2"/>
  <c r="ME85" i="2"/>
  <c r="MF85" i="2"/>
  <c r="MG85" i="2"/>
  <c r="MI85" i="2"/>
  <c r="MJ85" i="2"/>
  <c r="MK85" i="2"/>
  <c r="ML85" i="2"/>
  <c r="MM85" i="2"/>
  <c r="MN85" i="2"/>
  <c r="MP85" i="2"/>
  <c r="MQ85" i="2"/>
  <c r="MR85" i="2"/>
  <c r="MS85" i="2"/>
  <c r="MT85" i="2"/>
  <c r="MU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T86" i="2" s="1"/>
  <c r="BQ86" i="2"/>
  <c r="BR86" i="2"/>
  <c r="BS86" i="2"/>
  <c r="BV86" i="2"/>
  <c r="BW86" i="2"/>
  <c r="BX86" i="2"/>
  <c r="BY86" i="2"/>
  <c r="BZ86" i="2"/>
  <c r="CA86" i="2"/>
  <c r="CC86" i="2"/>
  <c r="CD86" i="2"/>
  <c r="CE86" i="2"/>
  <c r="CF86" i="2"/>
  <c r="CG86" i="2"/>
  <c r="CH86" i="2"/>
  <c r="CJ86" i="2"/>
  <c r="CK86" i="2"/>
  <c r="CL86" i="2"/>
  <c r="CM86" i="2"/>
  <c r="CN86" i="2"/>
  <c r="CQ86" i="2"/>
  <c r="CR86" i="2"/>
  <c r="CS86" i="2"/>
  <c r="CT86" i="2"/>
  <c r="CU86" i="2"/>
  <c r="CV86" i="2"/>
  <c r="CX86" i="2"/>
  <c r="CY86" i="2"/>
  <c r="CZ86" i="2"/>
  <c r="DA86" i="2"/>
  <c r="DB86" i="2"/>
  <c r="DC86" i="2"/>
  <c r="DE86" i="2"/>
  <c r="DF86" i="2"/>
  <c r="DG86" i="2"/>
  <c r="DH86" i="2"/>
  <c r="DI86" i="2"/>
  <c r="DJ86" i="2"/>
  <c r="DL86" i="2"/>
  <c r="DM86" i="2"/>
  <c r="DN86" i="2"/>
  <c r="DO86" i="2"/>
  <c r="DP86" i="2"/>
  <c r="DQ86" i="2"/>
  <c r="DS86" i="2"/>
  <c r="DT86" i="2"/>
  <c r="DU86" i="2"/>
  <c r="DV86" i="2"/>
  <c r="DW86" i="2"/>
  <c r="DX86" i="2"/>
  <c r="DZ86" i="2"/>
  <c r="EA86" i="2"/>
  <c r="EB86" i="2"/>
  <c r="EC86" i="2"/>
  <c r="ED86" i="2"/>
  <c r="EE86" i="2"/>
  <c r="EG86" i="2"/>
  <c r="EH86" i="2"/>
  <c r="EI86" i="2"/>
  <c r="EJ86" i="2"/>
  <c r="EK86" i="2"/>
  <c r="EL86" i="2"/>
  <c r="EN86" i="2"/>
  <c r="EO86" i="2"/>
  <c r="EP86" i="2"/>
  <c r="EQ86" i="2"/>
  <c r="ER86" i="2"/>
  <c r="ES86" i="2"/>
  <c r="EU86" i="2"/>
  <c r="EV86" i="2"/>
  <c r="EW86" i="2"/>
  <c r="EX86" i="2"/>
  <c r="EY86" i="2"/>
  <c r="EZ86" i="2"/>
  <c r="FB86" i="2"/>
  <c r="FC86" i="2"/>
  <c r="FD86" i="2"/>
  <c r="FE86" i="2"/>
  <c r="FF86" i="2"/>
  <c r="FG86" i="2"/>
  <c r="FI86" i="2"/>
  <c r="FJ86" i="2"/>
  <c r="FK86" i="2"/>
  <c r="FL86" i="2"/>
  <c r="FM86" i="2"/>
  <c r="FN86" i="2"/>
  <c r="FP86" i="2"/>
  <c r="FQ86" i="2"/>
  <c r="FR86" i="2"/>
  <c r="FS86" i="2"/>
  <c r="FT86" i="2"/>
  <c r="FU86" i="2"/>
  <c r="FW86" i="2"/>
  <c r="FX86" i="2"/>
  <c r="FY86" i="2"/>
  <c r="FZ86" i="2"/>
  <c r="GA86" i="2"/>
  <c r="GB86" i="2"/>
  <c r="GD86" i="2"/>
  <c r="GE86" i="2"/>
  <c r="GF86" i="2"/>
  <c r="GG86" i="2"/>
  <c r="GH86" i="2"/>
  <c r="GI86" i="2"/>
  <c r="GK86" i="2"/>
  <c r="GL86" i="2"/>
  <c r="GM86" i="2"/>
  <c r="GN86" i="2"/>
  <c r="GO86" i="2"/>
  <c r="GP86" i="2"/>
  <c r="GR86" i="2"/>
  <c r="GS86" i="2"/>
  <c r="GT86" i="2"/>
  <c r="GU86" i="2"/>
  <c r="GV86" i="2"/>
  <c r="GW86" i="2"/>
  <c r="GY86" i="2"/>
  <c r="GZ86" i="2"/>
  <c r="HA86" i="2"/>
  <c r="HB86" i="2"/>
  <c r="HC86" i="2"/>
  <c r="HD86" i="2"/>
  <c r="HF86" i="2"/>
  <c r="HG86" i="2"/>
  <c r="HH86" i="2"/>
  <c r="HI86" i="2"/>
  <c r="HJ86" i="2"/>
  <c r="HK86" i="2"/>
  <c r="HM86" i="2"/>
  <c r="HN86" i="2"/>
  <c r="HO86" i="2"/>
  <c r="HP86" i="2"/>
  <c r="HQ86" i="2"/>
  <c r="HR86" i="2"/>
  <c r="HT86" i="2"/>
  <c r="HU86" i="2"/>
  <c r="HV86" i="2"/>
  <c r="HW86" i="2"/>
  <c r="HX86" i="2"/>
  <c r="HY86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M87" i="2"/>
  <c r="BO87" i="2"/>
  <c r="BP87" i="2"/>
  <c r="BQ87" i="2"/>
  <c r="BR87" i="2"/>
  <c r="BS87" i="2"/>
  <c r="BV87" i="2"/>
  <c r="BW87" i="2"/>
  <c r="BX87" i="2"/>
  <c r="BY87" i="2"/>
  <c r="BZ87" i="2"/>
  <c r="CA87" i="2"/>
  <c r="CC87" i="2"/>
  <c r="CD87" i="2"/>
  <c r="CE87" i="2"/>
  <c r="CF87" i="2"/>
  <c r="CG87" i="2"/>
  <c r="CJ87" i="2"/>
  <c r="CK87" i="2"/>
  <c r="CL87" i="2"/>
  <c r="CM87" i="2"/>
  <c r="CN87" i="2"/>
  <c r="CQ87" i="2"/>
  <c r="CR87" i="2"/>
  <c r="CS87" i="2"/>
  <c r="CT87" i="2"/>
  <c r="CU87" i="2"/>
  <c r="CV87" i="2"/>
  <c r="CX87" i="2"/>
  <c r="CY87" i="2"/>
  <c r="CZ87" i="2"/>
  <c r="DA87" i="2"/>
  <c r="DB87" i="2"/>
  <c r="DC87" i="2"/>
  <c r="DE87" i="2"/>
  <c r="DF87" i="2"/>
  <c r="DG87" i="2"/>
  <c r="DH87" i="2"/>
  <c r="DI87" i="2"/>
  <c r="DJ87" i="2"/>
  <c r="DL87" i="2"/>
  <c r="DM87" i="2"/>
  <c r="DN87" i="2"/>
  <c r="DO87" i="2"/>
  <c r="DP87" i="2"/>
  <c r="DQ87" i="2"/>
  <c r="DS87" i="2"/>
  <c r="DT87" i="2"/>
  <c r="DU87" i="2"/>
  <c r="DV87" i="2"/>
  <c r="DW87" i="2"/>
  <c r="DX87" i="2"/>
  <c r="DZ87" i="2"/>
  <c r="EA87" i="2"/>
  <c r="EB87" i="2"/>
  <c r="EC87" i="2"/>
  <c r="ED87" i="2"/>
  <c r="EE87" i="2"/>
  <c r="EG87" i="2"/>
  <c r="EH87" i="2"/>
  <c r="EI87" i="2"/>
  <c r="EJ87" i="2"/>
  <c r="EK87" i="2"/>
  <c r="EL87" i="2"/>
  <c r="EN87" i="2"/>
  <c r="EO87" i="2"/>
  <c r="EP87" i="2"/>
  <c r="EQ87" i="2"/>
  <c r="ER87" i="2"/>
  <c r="ES87" i="2"/>
  <c r="EU87" i="2"/>
  <c r="EV87" i="2"/>
  <c r="EW87" i="2"/>
  <c r="EX87" i="2"/>
  <c r="EY87" i="2"/>
  <c r="EZ87" i="2"/>
  <c r="FB87" i="2"/>
  <c r="FC87" i="2"/>
  <c r="FD87" i="2"/>
  <c r="FE87" i="2"/>
  <c r="FF87" i="2"/>
  <c r="FG87" i="2"/>
  <c r="FI87" i="2"/>
  <c r="FJ87" i="2"/>
  <c r="FK87" i="2"/>
  <c r="FL87" i="2"/>
  <c r="FM87" i="2"/>
  <c r="FN87" i="2"/>
  <c r="FP87" i="2"/>
  <c r="FQ87" i="2"/>
  <c r="FR87" i="2"/>
  <c r="FS87" i="2"/>
  <c r="FT87" i="2"/>
  <c r="FU87" i="2"/>
  <c r="FW87" i="2"/>
  <c r="FX87" i="2"/>
  <c r="FY87" i="2"/>
  <c r="FZ87" i="2"/>
  <c r="GA87" i="2"/>
  <c r="GB87" i="2"/>
  <c r="GD87" i="2"/>
  <c r="GE87" i="2"/>
  <c r="GF87" i="2"/>
  <c r="GG87" i="2"/>
  <c r="GH87" i="2"/>
  <c r="GI87" i="2"/>
  <c r="GK87" i="2"/>
  <c r="GL87" i="2"/>
  <c r="GM87" i="2"/>
  <c r="GN87" i="2"/>
  <c r="GO87" i="2"/>
  <c r="GP87" i="2"/>
  <c r="GR87" i="2"/>
  <c r="GS87" i="2"/>
  <c r="GT87" i="2"/>
  <c r="GU87" i="2"/>
  <c r="GV87" i="2"/>
  <c r="GW87" i="2"/>
  <c r="GY87" i="2"/>
  <c r="GZ87" i="2"/>
  <c r="HA87" i="2"/>
  <c r="HB87" i="2"/>
  <c r="HC87" i="2"/>
  <c r="HD87" i="2"/>
  <c r="HF87" i="2"/>
  <c r="HG87" i="2"/>
  <c r="HH87" i="2"/>
  <c r="HI87" i="2"/>
  <c r="HJ87" i="2"/>
  <c r="HK87" i="2"/>
  <c r="HM87" i="2"/>
  <c r="HN87" i="2"/>
  <c r="HO87" i="2"/>
  <c r="HP87" i="2"/>
  <c r="HQ87" i="2"/>
  <c r="HR87" i="2"/>
  <c r="HT87" i="2"/>
  <c r="HU87" i="2"/>
  <c r="HV87" i="2"/>
  <c r="HW87" i="2"/>
  <c r="HX87" i="2"/>
  <c r="HY87" i="2"/>
  <c r="IA87" i="2"/>
  <c r="IB87" i="2"/>
  <c r="IC87" i="2"/>
  <c r="ID87" i="2"/>
  <c r="IE87" i="2"/>
  <c r="IF87" i="2"/>
  <c r="IH87" i="2"/>
  <c r="II87" i="2"/>
  <c r="IJ87" i="2"/>
  <c r="IK87" i="2"/>
  <c r="IL87" i="2"/>
  <c r="IM87" i="2"/>
  <c r="IO87" i="2"/>
  <c r="IP87" i="2"/>
  <c r="IQ87" i="2"/>
  <c r="IR87" i="2"/>
  <c r="IS87" i="2"/>
  <c r="IT87" i="2"/>
  <c r="IV87" i="2"/>
  <c r="IW87" i="2"/>
  <c r="IX87" i="2"/>
  <c r="IY87" i="2"/>
  <c r="IZ87" i="2"/>
  <c r="JA87" i="2"/>
  <c r="JC87" i="2"/>
  <c r="JD87" i="2"/>
  <c r="JE87" i="2"/>
  <c r="JF87" i="2"/>
  <c r="JG87" i="2"/>
  <c r="JH87" i="2"/>
  <c r="JJ87" i="2"/>
  <c r="JK87" i="2"/>
  <c r="JL87" i="2"/>
  <c r="JM87" i="2"/>
  <c r="JN87" i="2"/>
  <c r="JO87" i="2"/>
  <c r="JQ87" i="2"/>
  <c r="JR87" i="2"/>
  <c r="JS87" i="2"/>
  <c r="JT87" i="2"/>
  <c r="JU87" i="2"/>
  <c r="JV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MB87" i="2"/>
  <c r="MC87" i="2"/>
  <c r="MD87" i="2"/>
  <c r="ME87" i="2"/>
  <c r="MF87" i="2"/>
  <c r="MG87" i="2"/>
  <c r="MI87" i="2"/>
  <c r="MJ87" i="2"/>
  <c r="MK87" i="2"/>
  <c r="ML87" i="2"/>
  <c r="MM87" i="2"/>
  <c r="MN87" i="2"/>
  <c r="MP87" i="2"/>
  <c r="MQ87" i="2"/>
  <c r="MR87" i="2"/>
  <c r="MS87" i="2"/>
  <c r="MT87" i="2"/>
  <c r="MU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V88" i="2"/>
  <c r="BW88" i="2"/>
  <c r="BX88" i="2"/>
  <c r="BY88" i="2"/>
  <c r="BZ88" i="2"/>
  <c r="CA88" i="2"/>
  <c r="CC88" i="2"/>
  <c r="CD88" i="2"/>
  <c r="CE88" i="2"/>
  <c r="CF88" i="2"/>
  <c r="CG88" i="2"/>
  <c r="CJ88" i="2"/>
  <c r="CK88" i="2"/>
  <c r="CL88" i="2"/>
  <c r="CO88" i="2" s="1"/>
  <c r="CM88" i="2"/>
  <c r="CN88" i="2"/>
  <c r="CQ88" i="2"/>
  <c r="CR88" i="2"/>
  <c r="CS88" i="2"/>
  <c r="CT88" i="2"/>
  <c r="CU88" i="2"/>
  <c r="CV88" i="2"/>
  <c r="CX88" i="2"/>
  <c r="CY88" i="2"/>
  <c r="CZ88" i="2"/>
  <c r="DA88" i="2"/>
  <c r="DB88" i="2"/>
  <c r="DC88" i="2"/>
  <c r="DE88" i="2"/>
  <c r="DF88" i="2"/>
  <c r="DG88" i="2"/>
  <c r="DH88" i="2"/>
  <c r="DI88" i="2"/>
  <c r="DJ88" i="2"/>
  <c r="DL88" i="2"/>
  <c r="DM88" i="2"/>
  <c r="DN88" i="2"/>
  <c r="DO88" i="2"/>
  <c r="DP88" i="2"/>
  <c r="DQ88" i="2"/>
  <c r="DS88" i="2"/>
  <c r="DT88" i="2"/>
  <c r="DU88" i="2"/>
  <c r="DV88" i="2"/>
  <c r="DW88" i="2"/>
  <c r="DX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N88" i="2"/>
  <c r="FP88" i="2"/>
  <c r="FQ88" i="2"/>
  <c r="FR88" i="2"/>
  <c r="FS88" i="2"/>
  <c r="FT88" i="2"/>
  <c r="FU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E88" i="2"/>
  <c r="JF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MB88" i="2"/>
  <c r="MC88" i="2"/>
  <c r="MD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E90" i="2"/>
  <c r="JF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X12" i="2"/>
  <c r="LW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A100" i="2" s="1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29" i="4"/>
  <c r="D69" i="4"/>
  <c r="D47" i="4"/>
  <c r="D77" i="4"/>
  <c r="D56" i="4"/>
  <c r="D59" i="4"/>
  <c r="D21" i="4"/>
  <c r="D35" i="4"/>
  <c r="D23" i="4"/>
  <c r="D31" i="4"/>
  <c r="D60" i="4"/>
  <c r="D4" i="4"/>
  <c r="D70" i="4"/>
  <c r="D16" i="4"/>
  <c r="D38" i="4"/>
  <c r="D22" i="4"/>
  <c r="D37" i="4"/>
  <c r="D18" i="4"/>
  <c r="D53" i="4"/>
  <c r="D52" i="4"/>
  <c r="D68" i="4"/>
  <c r="D28" i="4"/>
  <c r="D79" i="4"/>
  <c r="D45" i="4"/>
  <c r="D12" i="4"/>
  <c r="D46" i="4"/>
  <c r="D64" i="4"/>
  <c r="D20" i="4"/>
  <c r="D66" i="4"/>
  <c r="D40" i="4"/>
  <c r="D42" i="4"/>
  <c r="D39" i="4"/>
  <c r="D43" i="4"/>
  <c r="D58" i="4"/>
  <c r="D48" i="4"/>
  <c r="D3" i="4"/>
  <c r="D30" i="4"/>
  <c r="D26" i="4"/>
  <c r="D32" i="4"/>
  <c r="D50" i="4"/>
  <c r="D41" i="4"/>
  <c r="D73" i="4"/>
  <c r="D76" i="4"/>
  <c r="D11" i="4"/>
  <c r="D80" i="4"/>
  <c r="D6" i="4"/>
  <c r="D34" i="4"/>
  <c r="D78" i="4"/>
  <c r="D9" i="4"/>
  <c r="D8" i="4"/>
  <c r="D49" i="4"/>
  <c r="D10" i="4"/>
  <c r="D51" i="4"/>
  <c r="D27" i="4"/>
  <c r="D19" i="4"/>
  <c r="D62" i="4"/>
  <c r="D13" i="4"/>
  <c r="D15" i="4"/>
  <c r="D81" i="4"/>
  <c r="D71" i="4"/>
  <c r="D7" i="4"/>
  <c r="D72" i="4"/>
  <c r="D75" i="4"/>
  <c r="D63" i="4"/>
  <c r="D54" i="4"/>
  <c r="D5" i="4"/>
  <c r="D57" i="4"/>
  <c r="D14" i="4"/>
  <c r="D67" i="4"/>
  <c r="D74" i="4"/>
  <c r="D24" i="4"/>
  <c r="D36" i="4"/>
  <c r="D44" i="4"/>
  <c r="D65" i="4"/>
  <c r="D17" i="4"/>
  <c r="D33" i="4"/>
  <c r="D61" i="4"/>
  <c r="D55" i="4"/>
  <c r="D25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H29" i="4"/>
  <c r="I29" i="4"/>
  <c r="H69" i="4"/>
  <c r="I69" i="4"/>
  <c r="H47" i="4"/>
  <c r="I47" i="4"/>
  <c r="H77" i="4"/>
  <c r="I77" i="4"/>
  <c r="H56" i="4"/>
  <c r="I56" i="4"/>
  <c r="H59" i="4"/>
  <c r="I59" i="4"/>
  <c r="H21" i="4"/>
  <c r="I21" i="4"/>
  <c r="H35" i="4"/>
  <c r="I35" i="4"/>
  <c r="H23" i="4"/>
  <c r="I23" i="4"/>
  <c r="H31" i="4"/>
  <c r="I31" i="4"/>
  <c r="H60" i="4"/>
  <c r="I60" i="4"/>
  <c r="H4" i="4"/>
  <c r="I4" i="4"/>
  <c r="H70" i="4"/>
  <c r="I70" i="4"/>
  <c r="H16" i="4"/>
  <c r="I16" i="4"/>
  <c r="H38" i="4"/>
  <c r="I38" i="4"/>
  <c r="H22" i="4"/>
  <c r="I22" i="4"/>
  <c r="H37" i="4"/>
  <c r="I37" i="4"/>
  <c r="H18" i="4"/>
  <c r="I18" i="4"/>
  <c r="H53" i="4"/>
  <c r="I53" i="4"/>
  <c r="H52" i="4"/>
  <c r="I52" i="4"/>
  <c r="H68" i="4"/>
  <c r="I68" i="4"/>
  <c r="H28" i="4"/>
  <c r="I28" i="4"/>
  <c r="H79" i="4"/>
  <c r="I79" i="4"/>
  <c r="H45" i="4"/>
  <c r="I45" i="4"/>
  <c r="H12" i="4"/>
  <c r="I12" i="4"/>
  <c r="H46" i="4"/>
  <c r="I46" i="4"/>
  <c r="H64" i="4"/>
  <c r="I64" i="4"/>
  <c r="H20" i="4"/>
  <c r="I20" i="4"/>
  <c r="H66" i="4"/>
  <c r="I66" i="4"/>
  <c r="H40" i="4"/>
  <c r="I40" i="4"/>
  <c r="H42" i="4"/>
  <c r="I42" i="4"/>
  <c r="H39" i="4"/>
  <c r="I39" i="4"/>
  <c r="H43" i="4"/>
  <c r="I43" i="4"/>
  <c r="H58" i="4"/>
  <c r="I58" i="4"/>
  <c r="H48" i="4"/>
  <c r="I48" i="4"/>
  <c r="H3" i="4"/>
  <c r="I3" i="4"/>
  <c r="H30" i="4"/>
  <c r="I30" i="4"/>
  <c r="H26" i="4"/>
  <c r="I26" i="4"/>
  <c r="H32" i="4"/>
  <c r="I32" i="4"/>
  <c r="H41" i="4"/>
  <c r="I41" i="4"/>
  <c r="H73" i="4"/>
  <c r="I73" i="4"/>
  <c r="H76" i="4"/>
  <c r="I76" i="4"/>
  <c r="H11" i="4"/>
  <c r="I11" i="4"/>
  <c r="H80" i="4"/>
  <c r="I80" i="4"/>
  <c r="H6" i="4"/>
  <c r="I6" i="4"/>
  <c r="H34" i="4"/>
  <c r="I34" i="4"/>
  <c r="H78" i="4"/>
  <c r="I78" i="4"/>
  <c r="H9" i="4"/>
  <c r="I9" i="4"/>
  <c r="H8" i="4"/>
  <c r="I8" i="4"/>
  <c r="H49" i="4"/>
  <c r="I49" i="4"/>
  <c r="H10" i="4"/>
  <c r="I10" i="4"/>
  <c r="H51" i="4"/>
  <c r="I51" i="4"/>
  <c r="H27" i="4"/>
  <c r="I27" i="4"/>
  <c r="H19" i="4"/>
  <c r="I19" i="4"/>
  <c r="H62" i="4"/>
  <c r="I62" i="4"/>
  <c r="H13" i="4"/>
  <c r="I13" i="4"/>
  <c r="H15" i="4"/>
  <c r="I15" i="4"/>
  <c r="H81" i="4"/>
  <c r="I81" i="4"/>
  <c r="H71" i="4"/>
  <c r="I71" i="4"/>
  <c r="H7" i="4"/>
  <c r="I7" i="4"/>
  <c r="H72" i="4"/>
  <c r="I72" i="4"/>
  <c r="H75" i="4"/>
  <c r="I75" i="4"/>
  <c r="H63" i="4"/>
  <c r="I63" i="4"/>
  <c r="H54" i="4"/>
  <c r="I54" i="4"/>
  <c r="H5" i="4"/>
  <c r="I5" i="4"/>
  <c r="H57" i="4"/>
  <c r="I57" i="4"/>
  <c r="H14" i="4"/>
  <c r="I14" i="4"/>
  <c r="H67" i="4"/>
  <c r="I67" i="4"/>
  <c r="H74" i="4"/>
  <c r="I74" i="4"/>
  <c r="H24" i="4"/>
  <c r="I24" i="4"/>
  <c r="H36" i="4"/>
  <c r="I36" i="4"/>
  <c r="H44" i="4"/>
  <c r="I44" i="4"/>
  <c r="H65" i="4"/>
  <c r="I65" i="4"/>
  <c r="H17" i="4"/>
  <c r="I17" i="4"/>
  <c r="H33" i="4"/>
  <c r="I33" i="4"/>
  <c r="H61" i="4"/>
  <c r="I61" i="4"/>
  <c r="H55" i="4"/>
  <c r="I55" i="4"/>
  <c r="I25" i="4"/>
  <c r="H25" i="4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D93" i="2" s="1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CO83" i="2" l="1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DO84" i="4"/>
  <c r="CI84" i="4"/>
  <c r="DG84" i="4"/>
  <c r="DS84" i="4"/>
  <c r="CE84" i="4"/>
  <c r="ED84" i="4"/>
  <c r="DN84" i="4"/>
  <c r="CX84" i="4"/>
  <c r="CH84" i="4"/>
  <c r="EC84" i="4"/>
  <c r="DM84" i="4"/>
  <c r="CW84" i="4"/>
  <c r="CG84" i="4"/>
  <c r="EF84" i="4"/>
  <c r="DP84" i="4"/>
  <c r="CZ84" i="4"/>
  <c r="CJ84" i="4"/>
  <c r="EG84" i="4"/>
  <c r="DA84" i="4"/>
  <c r="DT84" i="4"/>
  <c r="CN84" i="4"/>
  <c r="CQ84" i="4"/>
  <c r="DC84" i="4"/>
  <c r="DK84" i="4"/>
  <c r="EH84" i="4"/>
  <c r="DR84" i="4"/>
  <c r="DB84" i="4"/>
  <c r="CL84" i="4"/>
  <c r="DQ84" i="4"/>
  <c r="CK84" i="4"/>
  <c r="EJ84" i="4"/>
  <c r="DD84" i="4"/>
  <c r="CA84" i="4"/>
  <c r="CM84" i="4"/>
  <c r="CY84" i="4"/>
  <c r="CU84" i="4"/>
  <c r="DV84" i="4"/>
  <c r="DF84" i="4"/>
  <c r="CP84" i="4"/>
  <c r="BZ84" i="4"/>
  <c r="DU84" i="4"/>
  <c r="DE84" i="4"/>
  <c r="CO84" i="4"/>
  <c r="BY84" i="4"/>
  <c r="DX84" i="4"/>
  <c r="DH84" i="4"/>
  <c r="CR84" i="4"/>
  <c r="CB84" i="4"/>
  <c r="DW84" i="4"/>
  <c r="EI84" i="4"/>
  <c r="EE84" i="4"/>
  <c r="EA84" i="4"/>
  <c r="DZ84" i="4"/>
  <c r="DJ84" i="4"/>
  <c r="CT84" i="4"/>
  <c r="CD84" i="4"/>
  <c r="DY84" i="4"/>
  <c r="DI84" i="4"/>
  <c r="CS84" i="4"/>
  <c r="CC84" i="4"/>
  <c r="EB84" i="4"/>
  <c r="DL84" i="4"/>
  <c r="CV84" i="4"/>
  <c r="CF84" i="4"/>
  <c r="BT68" i="2"/>
  <c r="BT56" i="2"/>
  <c r="EJ83" i="4"/>
  <c r="CS83" i="4"/>
  <c r="DY83" i="4"/>
  <c r="DM83" i="4"/>
  <c r="DQ83" i="4"/>
  <c r="DE83" i="4"/>
  <c r="CH83" i="4"/>
  <c r="CX83" i="4"/>
  <c r="DN83" i="4"/>
  <c r="ED83" i="4"/>
  <c r="CI83" i="4"/>
  <c r="CY83" i="4"/>
  <c r="DO83" i="4"/>
  <c r="EE83" i="4"/>
  <c r="CJ83" i="4"/>
  <c r="CZ83" i="4"/>
  <c r="DP83" i="4"/>
  <c r="EF83" i="4"/>
  <c r="CT83" i="4"/>
  <c r="DZ83" i="4"/>
  <c r="CE83" i="4"/>
  <c r="DK83" i="4"/>
  <c r="EA83" i="4"/>
  <c r="CV83" i="4"/>
  <c r="DL83" i="4"/>
  <c r="DG83" i="4"/>
  <c r="CR83" i="4"/>
  <c r="CW83" i="4"/>
  <c r="DA83" i="4"/>
  <c r="CO83" i="4"/>
  <c r="CD83" i="4"/>
  <c r="DJ83" i="4"/>
  <c r="CU83" i="4"/>
  <c r="CF83" i="4"/>
  <c r="EB83" i="4"/>
  <c r="DH83" i="4"/>
  <c r="DC83" i="4"/>
  <c r="DD83" i="4"/>
  <c r="CG83" i="4"/>
  <c r="CK83" i="4"/>
  <c r="BZ83" i="4"/>
  <c r="BY83" i="4"/>
  <c r="CP83" i="4"/>
  <c r="DF83" i="4"/>
  <c r="DV83" i="4"/>
  <c r="CA83" i="4"/>
  <c r="CQ83" i="4"/>
  <c r="DW83" i="4"/>
  <c r="CB83" i="4"/>
  <c r="DX83" i="4"/>
  <c r="DS83" i="4"/>
  <c r="DT83" i="4"/>
  <c r="DI83" i="4"/>
  <c r="CC83" i="4"/>
  <c r="EC83" i="4"/>
  <c r="EG83" i="4"/>
  <c r="DU83" i="4"/>
  <c r="CL83" i="4"/>
  <c r="DB83" i="4"/>
  <c r="DR83" i="4"/>
  <c r="EH83" i="4"/>
  <c r="CM83" i="4"/>
  <c r="EI83" i="4"/>
  <c r="CN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61" i="4" s="1"/>
  <c r="I85" i="2"/>
  <c r="J44" i="4" s="1"/>
  <c r="P29" i="2"/>
  <c r="I29" i="2"/>
  <c r="J37" i="4" s="1"/>
  <c r="I88" i="2"/>
  <c r="J33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65" i="4" s="1"/>
  <c r="I74" i="2"/>
  <c r="P57" i="2"/>
  <c r="I54" i="2"/>
  <c r="J73" i="4" s="1"/>
  <c r="P45" i="2"/>
  <c r="I38" i="2"/>
  <c r="P25" i="2"/>
  <c r="P23" i="2"/>
  <c r="I84" i="2"/>
  <c r="J36" i="4" s="1"/>
  <c r="P64" i="2"/>
  <c r="I87" i="2"/>
  <c r="J17" i="4" s="1"/>
  <c r="I66" i="2"/>
  <c r="J27" i="4" s="1"/>
  <c r="I64" i="2"/>
  <c r="J10" i="4" s="1"/>
  <c r="I45" i="2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51" i="4" s="1"/>
  <c r="I82" i="2"/>
  <c r="J74" i="4" s="1"/>
  <c r="I61" i="2"/>
  <c r="J9" i="4" s="1"/>
  <c r="I80" i="2"/>
  <c r="J14" i="4" s="1"/>
  <c r="I58" i="2"/>
  <c r="J6" i="4" s="1"/>
  <c r="I35" i="2"/>
  <c r="I25" i="2"/>
  <c r="J70" i="4" s="1"/>
  <c r="I28" i="2"/>
  <c r="J22" i="4" s="1"/>
  <c r="I32" i="2"/>
  <c r="J52" i="4" s="1"/>
  <c r="I43" i="2"/>
  <c r="J42" i="4" s="1"/>
  <c r="I77" i="2"/>
  <c r="J54" i="4" s="1"/>
  <c r="I67" i="2"/>
  <c r="J19" i="4" s="1"/>
  <c r="I57" i="2"/>
  <c r="J80" i="4" s="1"/>
  <c r="I79" i="2"/>
  <c r="J57" i="4" s="1"/>
  <c r="I44" i="2"/>
  <c r="J39" i="4" s="1"/>
  <c r="I63" i="2"/>
  <c r="J49" i="4" s="1"/>
  <c r="I68" i="2"/>
  <c r="J62" i="4" s="1"/>
  <c r="I48" i="2"/>
  <c r="J3" i="4" s="1"/>
  <c r="I71" i="2"/>
  <c r="J81" i="4" s="1"/>
  <c r="I78" i="2"/>
  <c r="J5" i="4" s="1"/>
  <c r="I59" i="2"/>
  <c r="J34" i="4" s="1"/>
  <c r="I30" i="2"/>
  <c r="J18" i="4" s="1"/>
  <c r="I26" i="2"/>
  <c r="J16" i="4" s="1"/>
  <c r="I72" i="2"/>
  <c r="J71" i="4" s="1"/>
  <c r="I51" i="2"/>
  <c r="J32" i="4" s="1"/>
  <c r="I49" i="2"/>
  <c r="I21" i="2"/>
  <c r="J23" i="4" s="1"/>
  <c r="I83" i="2"/>
  <c r="J24" i="4" s="1"/>
  <c r="I81" i="2"/>
  <c r="J67" i="4" s="1"/>
  <c r="I37" i="2"/>
  <c r="J12" i="4" s="1"/>
  <c r="I76" i="2"/>
  <c r="J63" i="4" s="1"/>
  <c r="I36" i="2"/>
  <c r="J45" i="4" s="1"/>
  <c r="I41" i="2"/>
  <c r="J66" i="4" s="1"/>
  <c r="I53" i="2"/>
  <c r="J41" i="4" s="1"/>
  <c r="I60" i="2"/>
  <c r="J78" i="4" s="1"/>
  <c r="I56" i="2"/>
  <c r="J11" i="4" s="1"/>
  <c r="I52" i="2"/>
  <c r="J50" i="4" s="1"/>
  <c r="I40" i="2"/>
  <c r="J20" i="4" s="1"/>
  <c r="I24" i="2"/>
  <c r="J4" i="4" s="1"/>
  <c r="I20" i="2"/>
  <c r="J35" i="4" s="1"/>
  <c r="I73" i="2"/>
  <c r="J7" i="4" s="1"/>
  <c r="I33" i="2"/>
  <c r="J68" i="4" s="1"/>
  <c r="I70" i="2"/>
  <c r="J15" i="4" s="1"/>
  <c r="I62" i="2"/>
  <c r="J8" i="4" s="1"/>
  <c r="I50" i="2"/>
  <c r="J26" i="4" s="1"/>
  <c r="I46" i="2"/>
  <c r="J58" i="4" s="1"/>
  <c r="I42" i="2"/>
  <c r="J40" i="4" s="1"/>
  <c r="I34" i="2"/>
  <c r="J28" i="4" s="1"/>
  <c r="I22" i="2"/>
  <c r="J31" i="4" s="1"/>
  <c r="I75" i="2"/>
  <c r="J75" i="4" s="1"/>
  <c r="I55" i="2"/>
  <c r="J76" i="4" s="1"/>
  <c r="I47" i="2"/>
  <c r="J48" i="4" s="1"/>
  <c r="I39" i="2"/>
  <c r="J64" i="4" s="1"/>
  <c r="I31" i="2"/>
  <c r="J53" i="4" s="1"/>
  <c r="I27" i="2"/>
  <c r="J38" i="4" s="1"/>
  <c r="I23" i="2"/>
  <c r="J60" i="4" s="1"/>
  <c r="I19" i="2"/>
  <c r="J21" i="4" s="1"/>
  <c r="I15" i="2"/>
  <c r="J47" i="4" s="1"/>
  <c r="I14" i="2"/>
  <c r="I13" i="2"/>
  <c r="J29" i="4" s="1"/>
  <c r="I12" i="2"/>
  <c r="K94" i="2"/>
  <c r="K93" i="2"/>
  <c r="J77" i="4"/>
  <c r="J56" i="4"/>
  <c r="J59" i="4"/>
  <c r="J79" i="4"/>
  <c r="J46" i="4"/>
  <c r="J43" i="4"/>
  <c r="J30" i="4"/>
  <c r="J13" i="4"/>
  <c r="J72" i="4"/>
  <c r="J55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07" i="2" l="1"/>
  <c r="D92" i="2"/>
  <c r="D108" i="2"/>
  <c r="D106" i="2"/>
  <c r="J25" i="4"/>
  <c r="J69" i="4"/>
  <c r="QH12" i="2"/>
  <c r="QA12" i="2"/>
  <c r="PT12" i="2"/>
  <c r="NP12" i="2"/>
  <c r="PF12" i="2"/>
  <c r="OY12" i="2"/>
  <c r="OR12" i="2"/>
  <c r="OK12" i="2"/>
  <c r="OD12" i="2"/>
  <c r="NW12" i="2"/>
  <c r="NI12" i="2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N12" i="2"/>
  <c r="MF12" i="2" l="1"/>
  <c r="MC12" i="2"/>
  <c r="MG12" i="2"/>
  <c r="LY12" i="2"/>
  <c r="LV12" i="2"/>
  <c r="LR12" i="2"/>
  <c r="LO12" i="2"/>
  <c r="LK12" i="2"/>
  <c r="LH12" i="2"/>
  <c r="LL12" i="2"/>
  <c r="LE12" i="2"/>
  <c r="LD12" i="2"/>
  <c r="LA12" i="2"/>
  <c r="LZ12" i="2" l="1"/>
  <c r="LS12" i="2"/>
  <c r="KI12" i="2"/>
  <c r="KF12" i="2"/>
  <c r="KW12" i="2"/>
  <c r="KT12" i="2"/>
  <c r="KX12" i="2"/>
  <c r="KP12" i="2"/>
  <c r="KM12" i="2"/>
  <c r="KQ12" i="2" s="1"/>
  <c r="KJ12" i="2" l="1"/>
  <c r="KB12" i="2"/>
  <c r="JY12" i="2"/>
  <c r="KC12" i="2"/>
  <c r="JU12" i="2" l="1"/>
  <c r="JR12" i="2"/>
  <c r="JN12" i="2"/>
  <c r="JK12" i="2"/>
  <c r="JV12" i="2" l="1"/>
  <c r="JO12" i="2"/>
  <c r="JG12" i="2"/>
  <c r="JD12" i="2"/>
  <c r="JH12" i="2" l="1"/>
  <c r="IZ12" i="2" l="1"/>
  <c r="IW12" i="2"/>
  <c r="JA12" i="2" l="1"/>
  <c r="IS12" i="2" l="1"/>
  <c r="IP12" i="2"/>
  <c r="IT12" i="2" l="1"/>
  <c r="IL12" i="2"/>
  <c r="II12" i="2"/>
  <c r="IM12" i="2" l="1"/>
  <c r="IE12" i="2" l="1"/>
  <c r="IB12" i="2"/>
  <c r="IF12" i="2" s="1"/>
  <c r="HX12" i="2"/>
  <c r="HU12" i="2"/>
  <c r="HQ12" i="2"/>
  <c r="HN12" i="2"/>
  <c r="HR12" i="2" s="1"/>
  <c r="HJ12" i="2"/>
  <c r="HG12" i="2"/>
  <c r="HC12" i="2"/>
  <c r="GZ12" i="2"/>
  <c r="HD12" i="2" s="1"/>
  <c r="GV12" i="2"/>
  <c r="GS12" i="2"/>
  <c r="GO12" i="2"/>
  <c r="GL12" i="2"/>
  <c r="GP12" i="2"/>
  <c r="GH12" i="2"/>
  <c r="GE12" i="2"/>
  <c r="GA12" i="2"/>
  <c r="FX12" i="2"/>
  <c r="FT12" i="2"/>
  <c r="FQ12" i="2"/>
  <c r="FU12" i="2" s="1"/>
  <c r="FM12" i="2"/>
  <c r="FJ12" i="2"/>
  <c r="HY12" i="2" l="1"/>
  <c r="GB12" i="2"/>
  <c r="GW12" i="2"/>
  <c r="HK12" i="2"/>
  <c r="GI12" i="2"/>
  <c r="FN12" i="2"/>
  <c r="FF12" i="2" l="1"/>
  <c r="FC12" i="2"/>
  <c r="EY12" i="2"/>
  <c r="EV12" i="2"/>
  <c r="EZ12" i="2"/>
  <c r="ER12" i="2"/>
  <c r="EO12" i="2"/>
  <c r="EK12" i="2"/>
  <c r="EH12" i="2"/>
  <c r="ED12" i="2"/>
  <c r="EA12" i="2"/>
  <c r="EE12" i="2"/>
  <c r="FG12" i="2" l="1"/>
  <c r="ES12" i="2"/>
  <c r="EL12" i="2"/>
  <c r="DW12" i="2" l="1"/>
  <c r="DT12" i="2"/>
  <c r="DX12" i="2" l="1"/>
  <c r="DP12" i="2"/>
  <c r="DM12" i="2"/>
  <c r="DI12" i="2"/>
  <c r="DF12" i="2"/>
  <c r="DQ12" i="2" l="1"/>
  <c r="DJ12" i="2"/>
  <c r="DB12" i="2" l="1"/>
  <c r="CY12" i="2"/>
  <c r="DC12" i="2" l="1"/>
  <c r="CU12" i="2" l="1"/>
  <c r="CR12" i="2"/>
  <c r="CN12" i="2"/>
  <c r="CK12" i="2"/>
  <c r="CV12" i="2" l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T12" i="2"/>
  <c r="BM12" i="2"/>
  <c r="BE12" i="2"/>
  <c r="BB12" i="2"/>
  <c r="BA94" i="2" s="1"/>
  <c r="BO106" i="2" l="1"/>
  <c r="BO108" i="2"/>
  <c r="BF12" i="2"/>
  <c r="AU12" i="2"/>
  <c r="AT94" i="2" s="1"/>
  <c r="QD104" i="2"/>
  <c r="QD102" i="2"/>
  <c r="QD103" i="2"/>
  <c r="QD97" i="2"/>
  <c r="QD98" i="2"/>
  <c r="QD99" i="2"/>
  <c r="QD96" i="2"/>
  <c r="PW104" i="2"/>
  <c r="PW99" i="2"/>
  <c r="PP103" i="2"/>
  <c r="PP104" i="2"/>
  <c r="PP98" i="2"/>
  <c r="PP99" i="2"/>
  <c r="PI102" i="2"/>
  <c r="PI103" i="2"/>
  <c r="PI104" i="2"/>
  <c r="PI101" i="2"/>
  <c r="PI97" i="2"/>
  <c r="PI98" i="2"/>
  <c r="PI99" i="2"/>
  <c r="PI96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Z98" i="2"/>
  <c r="NZ99" i="2"/>
  <c r="NS103" i="2"/>
  <c r="NS104" i="2"/>
  <c r="NS98" i="2"/>
  <c r="NS99" i="2"/>
  <c r="NL104" i="2"/>
  <c r="NL103" i="2"/>
  <c r="NL98" i="2"/>
  <c r="NL99" i="2"/>
  <c r="NE103" i="2"/>
  <c r="NE104" i="2"/>
  <c r="NE98" i="2"/>
  <c r="NE99" i="2"/>
  <c r="MX103" i="2"/>
  <c r="MX104" i="2"/>
  <c r="MQ104" i="2"/>
  <c r="MQ99" i="2"/>
  <c r="MJ102" i="2"/>
  <c r="MJ103" i="2"/>
  <c r="MJ104" i="2"/>
  <c r="MJ98" i="2"/>
  <c r="MJ99" i="2"/>
  <c r="MC102" i="2"/>
  <c r="MC103" i="2"/>
  <c r="MC104" i="2"/>
  <c r="MC97" i="2"/>
  <c r="MC98" i="2"/>
  <c r="MC99" i="2"/>
  <c r="LV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H96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M102" i="2"/>
  <c r="KM103" i="2"/>
  <c r="KM104" i="2"/>
  <c r="KM101" i="2"/>
  <c r="KM97" i="2"/>
  <c r="KM98" i="2"/>
  <c r="KM99" i="2"/>
  <c r="KM96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2" i="2"/>
  <c r="JK103" i="2"/>
  <c r="JK104" i="2"/>
  <c r="JK97" i="2"/>
  <c r="JK98" i="2"/>
  <c r="JK99" i="2"/>
  <c r="JD103" i="2"/>
  <c r="JD104" i="2"/>
  <c r="JD97" i="2"/>
  <c r="JD98" i="2"/>
  <c r="JD99" i="2"/>
  <c r="IW104" i="2"/>
  <c r="IW99" i="2"/>
  <c r="IP102" i="2"/>
  <c r="IP103" i="2"/>
  <c r="IP104" i="2"/>
  <c r="IP99" i="2"/>
  <c r="II104" i="2"/>
  <c r="II99" i="2"/>
  <c r="IB102" i="2"/>
  <c r="IB103" i="2"/>
  <c r="IB104" i="2"/>
  <c r="IB97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101" i="2"/>
  <c r="GZ97" i="2"/>
  <c r="GZ98" i="2"/>
  <c r="GZ99" i="2"/>
  <c r="GZ96" i="2"/>
  <c r="GL104" i="2"/>
  <c r="GE103" i="2"/>
  <c r="GE104" i="2"/>
  <c r="GE99" i="2"/>
  <c r="FX103" i="2"/>
  <c r="FX104" i="2"/>
  <c r="FX99" i="2"/>
  <c r="FQ102" i="2"/>
  <c r="FQ103" i="2"/>
  <c r="FQ104" i="2"/>
  <c r="FQ101" i="2"/>
  <c r="FQ97" i="2"/>
  <c r="FQ98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3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Y102" i="2"/>
  <c r="CY103" i="2"/>
  <c r="CY104" i="2"/>
  <c r="CY98" i="2"/>
  <c r="CY99" i="2"/>
  <c r="CR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P102" i="2" s="1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J102" i="2"/>
  <c r="PK101" i="2"/>
  <c r="PJ101" i="2"/>
  <c r="PK99" i="2"/>
  <c r="PJ99" i="2"/>
  <c r="PK98" i="2"/>
  <c r="PJ98" i="2"/>
  <c r="PK97" i="2"/>
  <c r="PJ97" i="2"/>
  <c r="PK96" i="2"/>
  <c r="PJ96" i="2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OA99" i="2"/>
  <c r="OB98" i="2"/>
  <c r="OA98" i="2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F103" i="2"/>
  <c r="NG102" i="2"/>
  <c r="NE102" i="2" s="1"/>
  <c r="NG101" i="2"/>
  <c r="NE101" i="2" s="1"/>
  <c r="NG99" i="2"/>
  <c r="NF99" i="2"/>
  <c r="NG98" i="2"/>
  <c r="NF98" i="2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R104" i="2"/>
  <c r="MS103" i="2"/>
  <c r="MQ103" i="2" s="1"/>
  <c r="MS102" i="2"/>
  <c r="MQ102" i="2" s="1"/>
  <c r="MS101" i="2"/>
  <c r="MQ101" i="2" s="1"/>
  <c r="MS99" i="2"/>
  <c r="MR99" i="2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D97" i="2"/>
  <c r="ME96" i="2"/>
  <c r="MC96" i="2" s="1"/>
  <c r="MD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W99" i="2"/>
  <c r="LX98" i="2"/>
  <c r="LV98" i="2" s="1"/>
  <c r="LX97" i="2"/>
  <c r="LV97" i="2" s="1"/>
  <c r="LX96" i="2"/>
  <c r="LV96" i="2" s="1"/>
  <c r="LU94" i="2"/>
  <c r="LU92" i="2"/>
  <c r="LW104" i="2" s="1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I96" i="2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N104" i="2"/>
  <c r="KO103" i="2"/>
  <c r="KN103" i="2"/>
  <c r="KO102" i="2"/>
  <c r="KN102" i="2"/>
  <c r="KO101" i="2"/>
  <c r="KN101" i="2"/>
  <c r="KO99" i="2"/>
  <c r="KN99" i="2"/>
  <c r="KO98" i="2"/>
  <c r="KN98" i="2"/>
  <c r="KO97" i="2"/>
  <c r="KN97" i="2"/>
  <c r="KO96" i="2"/>
  <c r="KN96" i="2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L102" i="2"/>
  <c r="JM101" i="2"/>
  <c r="JK101" i="2" s="1"/>
  <c r="JL101" i="2" s="1"/>
  <c r="JM99" i="2"/>
  <c r="JL99" i="2"/>
  <c r="JM98" i="2"/>
  <c r="JL98" i="2"/>
  <c r="JM97" i="2"/>
  <c r="JL97" i="2"/>
  <c r="JM96" i="2"/>
  <c r="JK96" i="2" s="1"/>
  <c r="JJ94" i="2"/>
  <c r="JJ92" i="2"/>
  <c r="JC108" i="2"/>
  <c r="JC107" i="2"/>
  <c r="JC105" i="2"/>
  <c r="JF104" i="2"/>
  <c r="JE104" i="2"/>
  <c r="JF103" i="2"/>
  <c r="JE103" i="2"/>
  <c r="JF102" i="2"/>
  <c r="JD102" i="2" s="1"/>
  <c r="JE102" i="2" s="1"/>
  <c r="JF101" i="2"/>
  <c r="JD101" i="2" s="1"/>
  <c r="JF99" i="2"/>
  <c r="JE99" i="2"/>
  <c r="JF98" i="2"/>
  <c r="JE98" i="2"/>
  <c r="JF97" i="2"/>
  <c r="JE97" i="2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Q104" i="2"/>
  <c r="IR103" i="2"/>
  <c r="IQ103" i="2"/>
  <c r="IR102" i="2"/>
  <c r="IQ102" i="2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C97" i="2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HA101" i="2"/>
  <c r="HB99" i="2"/>
  <c r="HA99" i="2"/>
  <c r="HB98" i="2"/>
  <c r="HA98" i="2"/>
  <c r="HB97" i="2"/>
  <c r="HA97" i="2"/>
  <c r="HB96" i="2"/>
  <c r="HA96" i="2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Y103" i="2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R103" i="2"/>
  <c r="FS102" i="2"/>
  <c r="FR102" i="2"/>
  <c r="FS101" i="2"/>
  <c r="FR101" i="2"/>
  <c r="FS99" i="2"/>
  <c r="FR99" i="2"/>
  <c r="FS98" i="2"/>
  <c r="FR98" i="2"/>
  <c r="FS97" i="2"/>
  <c r="FR97" i="2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W102" i="2"/>
  <c r="EX101" i="2"/>
  <c r="EV101" i="2" s="1"/>
  <c r="EW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B103" i="2"/>
  <c r="EC102" i="2"/>
  <c r="EA102" i="2" s="1"/>
  <c r="EB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N97" i="2" s="1"/>
  <c r="DE108" i="2"/>
  <c r="DE107" i="2"/>
  <c r="DE105" i="2"/>
  <c r="DH104" i="2"/>
  <c r="DG104" i="2"/>
  <c r="DH103" i="2"/>
  <c r="DG103" i="2"/>
  <c r="DH102" i="2"/>
  <c r="DF102" i="2" s="1"/>
  <c r="DH101" i="2"/>
  <c r="DF101" i="2" s="1"/>
  <c r="DG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Z104" i="2"/>
  <c r="DA103" i="2"/>
  <c r="CZ103" i="2"/>
  <c r="DA102" i="2"/>
  <c r="CZ102" i="2"/>
  <c r="DA101" i="2"/>
  <c r="CY101" i="2" s="1"/>
  <c r="DA99" i="2"/>
  <c r="CZ99" i="2"/>
  <c r="DA98" i="2"/>
  <c r="CZ98" i="2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S102" i="2" s="1"/>
  <c r="CT101" i="2"/>
  <c r="CR101" i="2" s="1"/>
  <c r="CT99" i="2"/>
  <c r="CS99" i="2"/>
  <c r="CT98" i="2"/>
  <c r="CR98" i="2" s="1"/>
  <c r="CT97" i="2"/>
  <c r="CR97" i="2" s="1"/>
  <c r="CT96" i="2"/>
  <c r="CR96" i="2" s="1"/>
  <c r="CQ94" i="2"/>
  <c r="CQ92" i="2"/>
  <c r="CS97" i="2" s="1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HO93" i="2" l="1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R94" i="2"/>
  <c r="W12" i="2"/>
  <c r="K107" i="2"/>
  <c r="K92" i="2"/>
  <c r="K108" i="2"/>
  <c r="K106" i="2"/>
  <c r="K105" i="2"/>
  <c r="AT105" i="2"/>
  <c r="AM94" i="2"/>
  <c r="Y94" i="2"/>
  <c r="AY12" i="2"/>
  <c r="Y92" i="2" l="1"/>
  <c r="AT106" i="2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66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12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BU25" i="4"/>
  <c r="BT25" i="4"/>
  <c r="BS25" i="4"/>
  <c r="BR25" i="4"/>
  <c r="BQ25" i="4"/>
  <c r="BP25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AA96" i="2" s="1"/>
  <c r="G55" i="4" l="1"/>
  <c r="G33" i="4"/>
  <c r="G44" i="4"/>
  <c r="G74" i="4"/>
  <c r="G67" i="4"/>
  <c r="G66" i="4"/>
  <c r="G20" i="4"/>
  <c r="G64" i="4"/>
  <c r="G46" i="4"/>
  <c r="G12" i="4"/>
  <c r="G45" i="4"/>
  <c r="G79" i="4"/>
  <c r="G28" i="4"/>
  <c r="G68" i="4"/>
  <c r="G52" i="4"/>
  <c r="G53" i="4"/>
  <c r="G18" i="4"/>
  <c r="G37" i="4"/>
  <c r="G22" i="4"/>
  <c r="G38" i="4"/>
  <c r="G16" i="4"/>
  <c r="G70" i="4"/>
  <c r="G4" i="4"/>
  <c r="G60" i="4"/>
  <c r="G31" i="4"/>
  <c r="G23" i="4"/>
  <c r="G35" i="4"/>
  <c r="G21" i="4"/>
  <c r="G59" i="4"/>
  <c r="G56" i="4"/>
  <c r="G77" i="4"/>
  <c r="G47" i="4"/>
  <c r="G69" i="4"/>
  <c r="G29" i="4"/>
  <c r="G25" i="4"/>
  <c r="G61" i="4"/>
  <c r="G17" i="4"/>
  <c r="G65" i="4"/>
  <c r="G36" i="4"/>
  <c r="G24" i="4"/>
  <c r="G14" i="4"/>
  <c r="G57" i="4"/>
  <c r="G5" i="4"/>
  <c r="G54" i="4"/>
  <c r="G63" i="4"/>
  <c r="G75" i="4"/>
  <c r="G72" i="4"/>
  <c r="G7" i="4"/>
  <c r="G71" i="4"/>
  <c r="G81" i="4"/>
  <c r="G15" i="4"/>
  <c r="G13" i="4"/>
  <c r="G62" i="4"/>
  <c r="G19" i="4"/>
  <c r="G27" i="4"/>
  <c r="G51" i="4"/>
  <c r="G10" i="4"/>
  <c r="G49" i="4"/>
  <c r="G8" i="4"/>
  <c r="G9" i="4"/>
  <c r="G78" i="4"/>
  <c r="G34" i="4"/>
  <c r="G6" i="4"/>
  <c r="G80" i="4"/>
  <c r="G11" i="4"/>
  <c r="G76" i="4"/>
  <c r="G73" i="4"/>
  <c r="G41" i="4"/>
  <c r="G50" i="4"/>
  <c r="G32" i="4"/>
  <c r="G26" i="4"/>
  <c r="G30" i="4"/>
  <c r="G3" i="4"/>
  <c r="G48" i="4"/>
  <c r="G58" i="4"/>
  <c r="G43" i="4"/>
  <c r="G39" i="4"/>
  <c r="G42" i="4"/>
  <c r="G40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25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3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29" i="4"/>
  <c r="C69" i="4"/>
  <c r="C47" i="4"/>
  <c r="C77" i="4"/>
  <c r="C56" i="4"/>
  <c r="C59" i="4"/>
  <c r="C21" i="4"/>
  <c r="C35" i="4"/>
  <c r="C23" i="4"/>
  <c r="C31" i="4"/>
  <c r="C60" i="4"/>
  <c r="C4" i="4"/>
  <c r="C70" i="4"/>
  <c r="C16" i="4"/>
  <c r="C38" i="4"/>
  <c r="C22" i="4"/>
  <c r="C37" i="4"/>
  <c r="C18" i="4"/>
  <c r="C53" i="4"/>
  <c r="C52" i="4"/>
  <c r="C68" i="4"/>
  <c r="C28" i="4"/>
  <c r="C79" i="4"/>
  <c r="C45" i="4"/>
  <c r="C12" i="4"/>
  <c r="C46" i="4"/>
  <c r="C64" i="4"/>
  <c r="C20" i="4"/>
  <c r="C66" i="4"/>
  <c r="C40" i="4"/>
  <c r="C42" i="4"/>
  <c r="C39" i="4"/>
  <c r="C43" i="4"/>
  <c r="C58" i="4"/>
  <c r="C48" i="4"/>
  <c r="C3" i="4"/>
  <c r="C30" i="4"/>
  <c r="C26" i="4"/>
  <c r="C32" i="4"/>
  <c r="C50" i="4"/>
  <c r="C41" i="4"/>
  <c r="C73" i="4"/>
  <c r="C76" i="4"/>
  <c r="C11" i="4"/>
  <c r="C80" i="4"/>
  <c r="C6" i="4"/>
  <c r="C34" i="4"/>
  <c r="C78" i="4"/>
  <c r="C9" i="4"/>
  <c r="C8" i="4"/>
  <c r="C49" i="4"/>
  <c r="C10" i="4"/>
  <c r="C51" i="4"/>
  <c r="C27" i="4"/>
  <c r="C19" i="4"/>
  <c r="C62" i="4"/>
  <c r="C13" i="4"/>
  <c r="C15" i="4"/>
  <c r="C81" i="4"/>
  <c r="C71" i="4"/>
  <c r="C7" i="4"/>
  <c r="C72" i="4"/>
  <c r="C75" i="4"/>
  <c r="C63" i="4"/>
  <c r="C54" i="4"/>
  <c r="C5" i="4"/>
  <c r="C57" i="4"/>
  <c r="C14" i="4"/>
  <c r="C67" i="4"/>
  <c r="C74" i="4"/>
  <c r="C24" i="4"/>
  <c r="C36" i="4"/>
  <c r="C44" i="4"/>
  <c r="C65" i="4"/>
  <c r="C17" i="4"/>
  <c r="C33" i="4"/>
  <c r="C61" i="4"/>
  <c r="C55" i="4"/>
  <c r="C25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22" i="4"/>
  <c r="M61" i="4"/>
  <c r="M57" i="4" l="1"/>
  <c r="M49" i="4"/>
  <c r="M44" i="4"/>
  <c r="M27" i="4"/>
  <c r="M50" i="4"/>
  <c r="M55" i="4"/>
  <c r="M41" i="4"/>
  <c r="M39" i="4"/>
  <c r="M72" i="4"/>
  <c r="M54" i="4"/>
  <c r="M20" i="4"/>
  <c r="M21" i="4"/>
  <c r="M69" i="4"/>
  <c r="M5" i="4"/>
  <c r="M71" i="4"/>
  <c r="M58" i="4"/>
  <c r="M33" i="4"/>
  <c r="M16" i="4"/>
  <c r="M77" i="4"/>
  <c r="M31" i="4"/>
  <c r="M62" i="4"/>
  <c r="M8" i="4"/>
  <c r="M3" i="4"/>
  <c r="M43" i="4"/>
  <c r="M64" i="4"/>
  <c r="M45" i="4"/>
  <c r="M38" i="4"/>
  <c r="M7" i="4"/>
  <c r="M13" i="4"/>
  <c r="M6" i="4"/>
  <c r="M80" i="4"/>
  <c r="M73" i="4"/>
  <c r="M32" i="4"/>
  <c r="M48" i="4"/>
  <c r="M66" i="4"/>
  <c r="M46" i="4"/>
  <c r="M68" i="4"/>
  <c r="M37" i="4"/>
  <c r="M60" i="4"/>
  <c r="M51" i="4"/>
  <c r="M12" i="4"/>
  <c r="M34" i="4"/>
  <c r="M76" i="4"/>
  <c r="M30" i="4"/>
  <c r="M42" i="4"/>
  <c r="M24" i="4"/>
  <c r="M74" i="4"/>
  <c r="M63" i="4"/>
  <c r="M52" i="4"/>
  <c r="M59" i="4"/>
  <c r="M28" i="4"/>
  <c r="M18" i="4"/>
  <c r="M4" i="4"/>
  <c r="M35" i="4"/>
  <c r="M29" i="4"/>
  <c r="M79" i="4"/>
  <c r="M53" i="4"/>
  <c r="M70" i="4"/>
  <c r="M23" i="4"/>
  <c r="M47" i="4"/>
  <c r="M36" i="4"/>
  <c r="M67" i="4"/>
  <c r="M14" i="4"/>
  <c r="M75" i="4"/>
  <c r="M10" i="4"/>
  <c r="M40" i="4"/>
  <c r="M17" i="4"/>
  <c r="M65" i="4"/>
  <c r="M81" i="4"/>
  <c r="M15" i="4"/>
  <c r="M19" i="4"/>
  <c r="M9" i="4"/>
  <c r="M78" i="4"/>
  <c r="M11" i="4"/>
  <c r="M26" i="4"/>
  <c r="M56" i="4"/>
  <c r="O25" i="4" l="1"/>
  <c r="L61" i="4" l="1"/>
  <c r="M25" i="4" l="1"/>
  <c r="Y108" i="2"/>
  <c r="O69" i="4"/>
  <c r="O47" i="4"/>
  <c r="O77" i="4"/>
  <c r="O56" i="4"/>
  <c r="O59" i="4"/>
  <c r="O21" i="4"/>
  <c r="O35" i="4"/>
  <c r="O23" i="4"/>
  <c r="O31" i="4"/>
  <c r="O60" i="4"/>
  <c r="O4" i="4"/>
  <c r="O70" i="4"/>
  <c r="O16" i="4"/>
  <c r="O38" i="4"/>
  <c r="O22" i="4"/>
  <c r="O37" i="4"/>
  <c r="O18" i="4"/>
  <c r="O53" i="4"/>
  <c r="O52" i="4"/>
  <c r="O68" i="4"/>
  <c r="O28" i="4"/>
  <c r="O79" i="4"/>
  <c r="O45" i="4"/>
  <c r="O12" i="4"/>
  <c r="O46" i="4"/>
  <c r="O64" i="4"/>
  <c r="O20" i="4"/>
  <c r="O66" i="4"/>
  <c r="O40" i="4"/>
  <c r="O42" i="4"/>
  <c r="O39" i="4"/>
  <c r="O43" i="4"/>
  <c r="O58" i="4"/>
  <c r="O48" i="4"/>
  <c r="O3" i="4"/>
  <c r="O30" i="4"/>
  <c r="O26" i="4"/>
  <c r="O32" i="4"/>
  <c r="O50" i="4"/>
  <c r="O41" i="4"/>
  <c r="O73" i="4"/>
  <c r="O76" i="4"/>
  <c r="O11" i="4"/>
  <c r="O80" i="4"/>
  <c r="O6" i="4"/>
  <c r="O34" i="4"/>
  <c r="O78" i="4"/>
  <c r="O9" i="4"/>
  <c r="O8" i="4"/>
  <c r="O49" i="4"/>
  <c r="O10" i="4"/>
  <c r="O51" i="4"/>
  <c r="O27" i="4"/>
  <c r="O19" i="4"/>
  <c r="O62" i="4"/>
  <c r="O13" i="4"/>
  <c r="O15" i="4"/>
  <c r="O81" i="4"/>
  <c r="O71" i="4"/>
  <c r="O7" i="4"/>
  <c r="O72" i="4"/>
  <c r="O75" i="4"/>
  <c r="O63" i="4"/>
  <c r="O54" i="4"/>
  <c r="O5" i="4"/>
  <c r="O57" i="4"/>
  <c r="O14" i="4"/>
  <c r="O67" i="4"/>
  <c r="O74" i="4"/>
  <c r="O24" i="4"/>
  <c r="O36" i="4"/>
  <c r="O44" i="4"/>
  <c r="O65" i="4"/>
  <c r="O17" i="4"/>
  <c r="O33" i="4"/>
  <c r="O61" i="4"/>
  <c r="O55" i="4"/>
  <c r="AF3" i="2"/>
  <c r="Y3" i="2"/>
  <c r="AF2" i="2"/>
  <c r="Y2" i="2"/>
  <c r="AF1" i="2"/>
  <c r="Y1" i="2"/>
  <c r="F61" i="4" l="1"/>
  <c r="E61" i="4" s="1"/>
  <c r="AA107" i="2"/>
  <c r="AA106" i="2"/>
  <c r="AA92" i="2"/>
  <c r="AA93" i="2"/>
  <c r="AA95" i="2"/>
  <c r="AC93" i="2"/>
  <c r="AA100" i="2"/>
  <c r="AA105" i="2"/>
  <c r="AA94" i="2"/>
  <c r="O29" i="4"/>
  <c r="L34" i="4"/>
  <c r="L41" i="4"/>
  <c r="L39" i="4"/>
  <c r="L22" i="4"/>
  <c r="L24" i="4"/>
  <c r="L55" i="4"/>
  <c r="L5" i="4"/>
  <c r="L72" i="4"/>
  <c r="L27" i="4"/>
  <c r="L57" i="4"/>
  <c r="L13" i="4"/>
  <c r="L30" i="4"/>
  <c r="L81" i="4"/>
  <c r="L49" i="4"/>
  <c r="L32" i="4"/>
  <c r="L50" i="4"/>
  <c r="F50" i="4" s="1"/>
  <c r="E50" i="4" s="1"/>
  <c r="L75" i="4"/>
  <c r="L42" i="4"/>
  <c r="L79" i="4"/>
  <c r="L38" i="4"/>
  <c r="L21" i="4"/>
  <c r="L17" i="4"/>
  <c r="L19" i="4"/>
  <c r="L76" i="4"/>
  <c r="L48" i="4"/>
  <c r="L53" i="4"/>
  <c r="L60" i="4"/>
  <c r="L47" i="4"/>
  <c r="F47" i="4" s="1"/>
  <c r="E47" i="4" s="1"/>
  <c r="L74" i="4"/>
  <c r="L26" i="4"/>
  <c r="L18" i="4"/>
  <c r="L59" i="4"/>
  <c r="L69" i="4"/>
  <c r="L64" i="4"/>
  <c r="L65" i="4"/>
  <c r="L15" i="4"/>
  <c r="L8" i="4"/>
  <c r="L6" i="4"/>
  <c r="L73" i="4"/>
  <c r="L58" i="4"/>
  <c r="L40" i="4"/>
  <c r="L46" i="4"/>
  <c r="L28" i="4"/>
  <c r="L16" i="4"/>
  <c r="L31" i="4"/>
  <c r="L44" i="4"/>
  <c r="L67" i="4"/>
  <c r="L54" i="4"/>
  <c r="L7" i="4"/>
  <c r="L51" i="4"/>
  <c r="L9" i="4"/>
  <c r="F9" i="4" s="1"/>
  <c r="L80" i="4"/>
  <c r="L43" i="4"/>
  <c r="L66" i="4"/>
  <c r="L12" i="4"/>
  <c r="L68" i="4"/>
  <c r="L37" i="4"/>
  <c r="L70" i="4"/>
  <c r="L23" i="4"/>
  <c r="L56" i="4"/>
  <c r="L29" i="4"/>
  <c r="L33" i="4"/>
  <c r="L36" i="4"/>
  <c r="L14" i="4"/>
  <c r="F14" i="4" s="1"/>
  <c r="L63" i="4"/>
  <c r="L71" i="4"/>
  <c r="L62" i="4"/>
  <c r="L10" i="4"/>
  <c r="L78" i="4"/>
  <c r="L11" i="4"/>
  <c r="L3" i="4"/>
  <c r="L20" i="4"/>
  <c r="L45" i="4"/>
  <c r="L52" i="4"/>
  <c r="L4" i="4"/>
  <c r="L35" i="4"/>
  <c r="L77" i="4"/>
  <c r="R3" i="2"/>
  <c r="R2" i="2"/>
  <c r="R1" i="2"/>
  <c r="K1" i="2"/>
  <c r="K2" i="2"/>
  <c r="K3" i="2"/>
  <c r="F11" i="4" l="1"/>
  <c r="E11" i="4" s="1"/>
  <c r="F35" i="4"/>
  <c r="E35" i="4" s="1"/>
  <c r="F20" i="4"/>
  <c r="E20" i="4" s="1"/>
  <c r="F10" i="4"/>
  <c r="E10" i="4" s="1"/>
  <c r="F56" i="4"/>
  <c r="E56" i="4" s="1"/>
  <c r="F68" i="4"/>
  <c r="E68" i="4" s="1"/>
  <c r="F80" i="4"/>
  <c r="E80" i="4" s="1"/>
  <c r="F54" i="4"/>
  <c r="E54" i="4" s="1"/>
  <c r="F28" i="4"/>
  <c r="E28" i="4" s="1"/>
  <c r="F73" i="4"/>
  <c r="E73" i="4" s="1"/>
  <c r="F65" i="4"/>
  <c r="E65" i="4" s="1"/>
  <c r="F18" i="4"/>
  <c r="E18" i="4" s="1"/>
  <c r="F60" i="4"/>
  <c r="E60" i="4" s="1"/>
  <c r="F19" i="4"/>
  <c r="E19" i="4" s="1"/>
  <c r="F38" i="4"/>
  <c r="E38" i="4" s="1"/>
  <c r="F30" i="4"/>
  <c r="E30" i="4" s="1"/>
  <c r="F72" i="4"/>
  <c r="E72" i="4" s="1"/>
  <c r="F4" i="4"/>
  <c r="E4" i="4" s="1"/>
  <c r="F3" i="4"/>
  <c r="E3" i="4" s="1"/>
  <c r="F62" i="4"/>
  <c r="E62" i="4" s="1"/>
  <c r="F36" i="4"/>
  <c r="E36" i="4" s="1"/>
  <c r="F23" i="4"/>
  <c r="E23" i="4" s="1"/>
  <c r="F12" i="4"/>
  <c r="E12" i="4" s="1"/>
  <c r="F67" i="4"/>
  <c r="E67" i="4" s="1"/>
  <c r="F46" i="4"/>
  <c r="E46" i="4" s="1"/>
  <c r="F6" i="4"/>
  <c r="E6" i="4" s="1"/>
  <c r="F64" i="4"/>
  <c r="E64" i="4" s="1"/>
  <c r="F26" i="4"/>
  <c r="E26" i="4" s="1"/>
  <c r="F53" i="4"/>
  <c r="E53" i="4" s="1"/>
  <c r="F17" i="4"/>
  <c r="E17" i="4" s="1"/>
  <c r="F79" i="4"/>
  <c r="E79" i="4" s="1"/>
  <c r="F32" i="4"/>
  <c r="E32" i="4" s="1"/>
  <c r="F13" i="4"/>
  <c r="E13" i="4" s="1"/>
  <c r="F5" i="4"/>
  <c r="E5" i="4" s="1"/>
  <c r="F22" i="4"/>
  <c r="E22" i="4" s="1"/>
  <c r="F34" i="4"/>
  <c r="E34" i="4" s="1"/>
  <c r="F52" i="4"/>
  <c r="E52" i="4" s="1"/>
  <c r="F71" i="4"/>
  <c r="E71" i="4" s="1"/>
  <c r="F33" i="4"/>
  <c r="E33" i="4" s="1"/>
  <c r="F70" i="4"/>
  <c r="E70" i="4" s="1"/>
  <c r="F66" i="4"/>
  <c r="E66" i="4" s="1"/>
  <c r="F51" i="4"/>
  <c r="E51" i="4" s="1"/>
  <c r="F44" i="4"/>
  <c r="E44" i="4" s="1"/>
  <c r="F31" i="4"/>
  <c r="E31" i="4" s="1"/>
  <c r="F40" i="4"/>
  <c r="E40" i="4" s="1"/>
  <c r="F8" i="4"/>
  <c r="E8" i="4" s="1"/>
  <c r="F69" i="4"/>
  <c r="E69" i="4" s="1"/>
  <c r="F74" i="4"/>
  <c r="E74" i="4" s="1"/>
  <c r="F48" i="4"/>
  <c r="E48" i="4" s="1"/>
  <c r="F42" i="4"/>
  <c r="E42" i="4" s="1"/>
  <c r="F49" i="4"/>
  <c r="E49" i="4" s="1"/>
  <c r="F57" i="4"/>
  <c r="E57" i="4" s="1"/>
  <c r="F55" i="4"/>
  <c r="E55" i="4" s="1"/>
  <c r="F39" i="4"/>
  <c r="E39" i="4" s="1"/>
  <c r="F77" i="4"/>
  <c r="E77" i="4" s="1"/>
  <c r="F45" i="4"/>
  <c r="E45" i="4" s="1"/>
  <c r="F78" i="4"/>
  <c r="E78" i="4" s="1"/>
  <c r="F63" i="4"/>
  <c r="E63" i="4" s="1"/>
  <c r="F29" i="4"/>
  <c r="E29" i="4" s="1"/>
  <c r="F37" i="4"/>
  <c r="E37" i="4" s="1"/>
  <c r="F43" i="4"/>
  <c r="E43" i="4" s="1"/>
  <c r="F7" i="4"/>
  <c r="E7" i="4" s="1"/>
  <c r="F16" i="4"/>
  <c r="E16" i="4" s="1"/>
  <c r="F58" i="4"/>
  <c r="E58" i="4" s="1"/>
  <c r="F15" i="4"/>
  <c r="E15" i="4" s="1"/>
  <c r="F59" i="4"/>
  <c r="E59" i="4" s="1"/>
  <c r="F76" i="4"/>
  <c r="E76" i="4" s="1"/>
  <c r="F21" i="4"/>
  <c r="E21" i="4" s="1"/>
  <c r="F75" i="4"/>
  <c r="E75" i="4" s="1"/>
  <c r="F81" i="4"/>
  <c r="E81" i="4" s="1"/>
  <c r="F27" i="4"/>
  <c r="E27" i="4" s="1"/>
  <c r="F24" i="4"/>
  <c r="E24" i="4" s="1"/>
  <c r="F41" i="4"/>
  <c r="E41" i="4" s="1"/>
  <c r="K25" i="4"/>
  <c r="E9" i="4"/>
  <c r="E14" i="4"/>
  <c r="L25" i="4"/>
  <c r="F25" i="4" l="1"/>
  <c r="E25" i="4" s="1"/>
</calcChain>
</file>

<file path=xl/sharedStrings.xml><?xml version="1.0" encoding="utf-8"?>
<sst xmlns="http://schemas.openxmlformats.org/spreadsheetml/2006/main" count="8818" uniqueCount="350">
  <si>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</si>
  <si>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</si>
  <si>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</si>
  <si>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</si>
  <si>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</si>
  <si>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</si>
  <si>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</si>
  <si>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</si>
  <si>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</si>
  <si>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</si>
  <si>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</si>
  <si>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</si>
  <si>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</si>
  <si>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</si>
  <si>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</si>
  <si>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</si>
  <si>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</si>
  <si>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</si>
  <si>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</si>
  <si>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</si>
  <si>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</si>
  <si>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</si>
  <si>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</si>
  <si>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</si>
  <si>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</si>
  <si>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</si>
  <si>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</si>
  <si>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</si>
  <si>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</si>
  <si>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</si>
  <si>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</si>
  <si>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</si>
  <si>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</si>
  <si>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</si>
  <si>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</si>
  <si>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</si>
  <si>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</si>
  <si>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</si>
  <si>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</si>
  <si>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</si>
  <si>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</si>
  <si>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</si>
  <si>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</si>
  <si>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</si>
  <si>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</si>
  <si>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</si>
  <si>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</si>
  <si>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</si>
  <si>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</si>
  <si>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</si>
  <si>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</si>
  <si>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</si>
  <si>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</si>
  <si>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</si>
  <si>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</si>
  <si>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</si>
  <si>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</si>
  <si>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</si>
  <si>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</si>
  <si>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</si>
  <si>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</si>
  <si>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</si>
  <si>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</si>
  <si>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</si>
  <si>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</si>
  <si>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</si>
  <si>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</si>
  <si>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</si>
  <si>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</si>
  <si>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</si>
  <si>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</si>
  <si>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</si>
  <si>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</si>
  <si>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</si>
  <si>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</si>
  <si>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</si>
  <si>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</si>
  <si>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</si>
  <si>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</si>
  <si>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</si>
  <si>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</si>
  <si>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</si>
  <si>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</si>
  <si>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</si>
  <si>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</si>
  <si>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</si>
  <si>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</si>
  <si>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</si>
  <si>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</si>
  <si>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</si>
  <si>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</si>
  <si>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</si>
  <si>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</si>
  <si>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</si>
  <si>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</si>
  <si>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</si>
  <si>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</si>
  <si>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</si>
  <si>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</si>
  <si>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</si>
  <si>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</si>
  <si>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</si>
  <si>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</si>
  <si>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</si>
  <si>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</si>
  <si>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</si>
  <si>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</si>
  <si>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</si>
  <si>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</si>
  <si>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</si>
  <si>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</si>
  <si>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</si>
  <si>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</si>
  <si>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</si>
  <si>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</si>
  <si>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</si>
  <si>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</si>
  <si>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</si>
  <si>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</si>
  <si>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</si>
  <si>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</si>
  <si>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</si>
  <si>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</si>
  <si>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</si>
  <si>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</si>
  <si>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</si>
  <si>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</si>
  <si>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</si>
  <si>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</si>
  <si>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</si>
  <si>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</si>
  <si>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</si>
  <si>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</si>
  <si>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</si>
  <si>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</si>
  <si>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</si>
  <si>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</si>
  <si>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</si>
  <si>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</si>
  <si>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</si>
  <si>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</si>
  <si>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</si>
  <si>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</si>
  <si>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</si>
  <si>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</si>
  <si>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</si>
  <si>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</si>
  <si>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</si>
  <si>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</si>
  <si>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</si>
  <si>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</si>
  <si>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</si>
  <si>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</si>
  <si>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</si>
  <si>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</si>
  <si>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</si>
  <si>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</si>
  <si>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</si>
  <si>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</si>
  <si>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</si>
  <si>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</si>
  <si>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</si>
  <si>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</si>
  <si>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</si>
  <si>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</si>
  <si>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</si>
  <si>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</si>
  <si>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</si>
  <si>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</si>
  <si>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</si>
  <si>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</si>
  <si>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</si>
  <si>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</si>
  <si>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</si>
  <si>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</si>
  <si>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</si>
  <si>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</si>
  <si>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</si>
  <si>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</si>
  <si>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</si>
  <si>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</si>
  <si>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</si>
  <si>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</si>
  <si>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</si>
  <si>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</si>
  <si>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</si>
  <si>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</si>
  <si>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</si>
  <si>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</si>
  <si>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</si>
  <si>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</si>
  <si>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</si>
  <si>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</si>
  <si>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</si>
  <si>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</si>
  <si>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</si>
  <si>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</si>
  <si>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</si>
  <si>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</si>
  <si>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</si>
  <si>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</si>
  <si>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</si>
  <si>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</si>
  <si>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</si>
  <si>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</si>
  <si>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</si>
  <si>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</si>
  <si>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</si>
  <si>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</si>
  <si>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</si>
  <si>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</si>
  <si>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</si>
  <si>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</si>
  <si>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</si>
  <si>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</si>
  <si>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</si>
  <si>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</si>
  <si>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</si>
  <si>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</si>
  <si>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</si>
  <si>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</si>
  <si>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</si>
  <si>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</si>
  <si>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</si>
  <si>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</si>
  <si>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</si>
  <si>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</si>
  <si>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</si>
  <si>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</si>
  <si>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</si>
  <si>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Nott`ham (V)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</si>
  <si>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</si>
  <si>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</si>
  <si>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</si>
  <si>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</si>
  <si>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</si>
  <si>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</si>
  <si>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</si>
  <si>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</si>
  <si>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</si>
  <si>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</si>
  <si>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</si>
  <si>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</si>
  <si>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</si>
  <si>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</si>
  <si>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</si>
  <si>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</si>
  <si>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</si>
  <si>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</si>
  <si>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</si>
  <si>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</si>
  <si>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</si>
  <si>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(V)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</si>
  <si>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</si>
  <si>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</si>
  <si>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</si>
  <si>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</si>
  <si>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</si>
  <si>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</si>
  <si>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</si>
  <si>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</si>
  <si>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</si>
  <si>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</si>
  <si>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</si>
  <si>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</si>
  <si>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</si>
  <si>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</si>
  <si>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</si>
  <si>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</si>
  <si>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</si>
  <si>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</si>
  <si>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</si>
  <si>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</si>
  <si>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</si>
  <si>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</si>
  <si>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</si>
  <si>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</si>
  <si>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</si>
  <si>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</si>
  <si>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</si>
  <si>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</si>
  <si>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</si>
  <si>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</si>
  <si>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</si>
  <si>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</si>
  <si>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</si>
  <si>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</si>
  <si>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</si>
  <si>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</si>
  <si>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</si>
  <si>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</si>
  <si>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</si>
  <si>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</si>
  <si>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</si>
  <si>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</si>
  <si>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</si>
  <si>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van den Berg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</si>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</sst>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189696"/>
        <c:axId val="387190088"/>
      </c:lineChart>
      <c:catAx>
        <c:axId val="3871896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7190088"/>
        <c:crosses val="autoZero"/>
        <c:auto val="1"/>
        <c:lblAlgn val="ctr"/>
        <c:lblOffset val="100"/>
        <c:noMultiLvlLbl val="0"/>
      </c:catAx>
      <c:valAx>
        <c:axId val="387190088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718969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=""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=""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=""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=""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=""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=""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=""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=""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=""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=""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=""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=""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=""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=""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=""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=""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=""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=""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95247</xdr:colOff>
      <xdr:row>0</xdr:row>
      <xdr:rowOff>63498</xdr:rowOff>
    </xdr:from>
    <xdr:ext cx="418312" cy="576000"/>
    <xdr:pic>
      <xdr:nvPicPr>
        <xdr:cNvPr id="105" name="Obrázok 104">
          <a:extLst>
            <a:ext uri="{FF2B5EF4-FFF2-40B4-BE49-F238E27FC236}">
              <a16:creationId xmlns="" xmlns:a16="http://schemas.microsoft.com/office/drawing/2014/main" id="{C6B76FC3-431F-4C23-836F-27435863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76664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199</xdr:col>
      <xdr:colOff>95247</xdr:colOff>
      <xdr:row>0</xdr:row>
      <xdr:rowOff>63498</xdr:rowOff>
    </xdr:from>
    <xdr:ext cx="418312" cy="576000"/>
    <xdr:pic>
      <xdr:nvPicPr>
        <xdr:cNvPr id="106" name="Obrázok 105">
          <a:extLst>
            <a:ext uri="{FF2B5EF4-FFF2-40B4-BE49-F238E27FC236}">
              <a16:creationId xmlns="" xmlns:a16="http://schemas.microsoft.com/office/drawing/2014/main" id="{B2D7D680-DF1E-4792-A39A-1E7CCB1E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403997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95247</xdr:colOff>
      <xdr:row>0</xdr:row>
      <xdr:rowOff>63498</xdr:rowOff>
    </xdr:from>
    <xdr:ext cx="418312" cy="576000"/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86ED639C-7F50-4C9A-B246-5A5C0033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176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=""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=""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=""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247</xdr:col>
      <xdr:colOff>95247</xdr:colOff>
      <xdr:row>0</xdr:row>
      <xdr:rowOff>63498</xdr:rowOff>
    </xdr:from>
    <xdr:ext cx="418312" cy="576000"/>
    <xdr:pic>
      <xdr:nvPicPr>
        <xdr:cNvPr id="119" name="Obrázok 118">
          <a:extLst>
            <a:ext uri="{FF2B5EF4-FFF2-40B4-BE49-F238E27FC236}">
              <a16:creationId xmlns="" xmlns:a16="http://schemas.microsoft.com/office/drawing/2014/main" id="{239BE2C3-763E-4083-82DC-37FD4EA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7291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="" xmlns:a16="http://schemas.microsoft.com/office/drawing/2014/main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=""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=""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=""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=""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="" xmlns:a16="http://schemas.microsoft.com/office/drawing/2014/main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=""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=""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="" xmlns:a16="http://schemas.microsoft.com/office/drawing/2014/main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=""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="" xmlns:a16="http://schemas.microsoft.com/office/drawing/2014/main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=""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="" xmlns:a16="http://schemas.microsoft.com/office/drawing/2014/main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=""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=""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="" xmlns:a16="http://schemas.microsoft.com/office/drawing/2014/main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=""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="" xmlns:a16="http://schemas.microsoft.com/office/drawing/2014/main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=""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=""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="" xmlns:a16="http://schemas.microsoft.com/office/drawing/2014/main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=""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=""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=""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=""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=""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="" xmlns:a16="http://schemas.microsoft.com/office/drawing/2014/main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="" xmlns:a16="http://schemas.microsoft.com/office/drawing/2014/main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="" xmlns:a16="http://schemas.microsoft.com/office/drawing/2014/main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="" xmlns:a16="http://schemas.microsoft.com/office/drawing/2014/main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=""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=""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=""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=""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=""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=""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=""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=""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=""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=""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=""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=""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=""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=""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=""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=""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211</xdr:col>
      <xdr:colOff>154981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="" xmlns:a16="http://schemas.microsoft.com/office/drawing/2014/main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154981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="" xmlns:a16="http://schemas.microsoft.com/office/drawing/2014/main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154979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="" xmlns:a16="http://schemas.microsoft.com/office/drawing/2014/main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154979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=""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139920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139918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139920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139920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BU51" activePane="bottomRight" state="frozen"/>
      <selection pane="topRight" activeCell="D1" sqref="D1"/>
      <selection pane="bottomLeft" activeCell="A6" sqref="A6"/>
      <selection pane="bottomRight" activeCell="CA20" sqref="CA20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9.140625" style="20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1" width="9.42578125" style="49" bestFit="1" customWidth="1"/>
    <col min="62" max="62" width="10.85546875" style="49" bestFit="1" customWidth="1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8" width="9.140625" style="20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3" width="8.140625" style="20" bestFit="1" customWidth="1"/>
    <col min="74" max="74" width="9.140625" style="20" customWidth="1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6" width="9.140625" style="20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2" width="9.140625" style="49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9.140625" style="20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4" width="9.140625" style="49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6" width="9.140625" style="20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2" width="9.140625" style="49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8" width="9.140625" style="20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4" width="9.140625" style="20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40" width="9.140625" style="20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2" width="9.140625" style="20"/>
    <col min="153" max="153" width="0.85546875" style="20" customWidth="1"/>
    <col min="154" max="154" width="2.7109375" style="20" customWidth="1"/>
    <col min="155" max="155" width="1.7109375" style="20" customWidth="1"/>
    <col min="156" max="156" width="2.7109375" style="20" customWidth="1"/>
    <col min="157" max="158" width="9.140625" style="20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4" width="9.140625" style="20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6" width="9.140625" style="20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2" width="9.140625" style="20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4" width="9.140625" style="49"/>
    <col min="195" max="195" width="0.85546875" style="49" customWidth="1"/>
    <col min="196" max="196" width="2.7109375" style="49" customWidth="1"/>
    <col min="197" max="197" width="1.7109375" style="49" customWidth="1"/>
    <col min="198" max="198" width="2.7109375" style="49" customWidth="1"/>
    <col min="199" max="200" width="9.140625" style="49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6" width="9.140625" style="49"/>
    <col min="207" max="207" width="0.85546875" style="20" customWidth="1"/>
    <col min="208" max="208" width="2.7109375" style="20" customWidth="1"/>
    <col min="209" max="209" width="1.7109375" style="20" customWidth="1"/>
    <col min="210" max="210" width="2.7109375" style="20" customWidth="1"/>
    <col min="211" max="212" width="9.140625" style="20"/>
    <col min="213" max="213" width="0.85546875" style="20" customWidth="1"/>
    <col min="214" max="214" width="2.7109375" style="20" customWidth="1"/>
    <col min="215" max="215" width="1.7109375" style="20" customWidth="1"/>
    <col min="216" max="216" width="2.7109375" style="20" customWidth="1"/>
    <col min="217" max="218" width="9.140625" style="20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4" width="9.140625" style="49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30" width="9.140625" style="20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6" width="9.140625" style="20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2" width="9.140625" style="49"/>
    <col min="243" max="243" width="0.85546875" style="20" customWidth="1"/>
    <col min="244" max="244" width="2.7109375" style="20" customWidth="1"/>
    <col min="245" max="245" width="1.7109375" style="20" customWidth="1"/>
    <col min="246" max="246" width="2.7109375" style="20" customWidth="1"/>
    <col min="247" max="248" width="9.140625" style="20"/>
    <col min="249" max="249" width="0.85546875" style="20" customWidth="1"/>
    <col min="250" max="250" width="2.7109375" style="20" customWidth="1"/>
    <col min="251" max="251" width="1.7109375" style="20" customWidth="1"/>
    <col min="252" max="252" width="2.7109375" style="20" customWidth="1"/>
    <col min="253" max="254" width="9.140625" style="20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60" width="9.140625" style="49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6" width="9.140625" style="49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customWidth="1"/>
    <col min="280" max="280" width="2.7109375" style="20" customWidth="1"/>
    <col min="281" max="281" width="1.7109375" style="20" customWidth="1"/>
    <col min="282" max="282" width="2.7109375" style="20" customWidth="1"/>
    <col min="283" max="284" width="9.140625" style="20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90" width="9.140625" style="20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6" width="9.140625" style="49"/>
    <col min="297" max="297" width="0.85546875" style="20" customWidth="1"/>
    <col min="298" max="298" width="2.7109375" style="20" customWidth="1"/>
    <col min="299" max="299" width="1.7109375" style="20" customWidth="1"/>
    <col min="300" max="300" width="2.7109375" style="20" customWidth="1"/>
    <col min="301" max="302" width="9.140625" style="20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8" width="9.140625" style="49"/>
    <col min="309" max="309" width="0.85546875" style="20" customWidth="1"/>
    <col min="310" max="310" width="2.7109375" style="20" customWidth="1"/>
    <col min="311" max="311" width="1.7109375" style="20" customWidth="1"/>
    <col min="312" max="312" width="2.7109375" style="20" customWidth="1"/>
    <col min="313" max="314" width="9.140625" style="20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20" width="9.140625" style="49"/>
    <col min="321" max="321" width="0.85546875" style="20" customWidth="1"/>
    <col min="322" max="322" width="2.7109375" style="20" customWidth="1"/>
    <col min="323" max="323" width="1.7109375" style="20" customWidth="1"/>
    <col min="324" max="324" width="2.7109375" style="20" customWidth="1"/>
    <col min="325" max="326" width="9.140625" style="20"/>
    <col min="327" max="327" width="0.85546875" style="49" customWidth="1"/>
    <col min="328" max="328" width="2.7109375" style="49" customWidth="1"/>
    <col min="329" max="329" width="1.7109375" style="49" customWidth="1"/>
    <col min="330" max="330" width="2.7109375" style="49" customWidth="1"/>
    <col min="331" max="332" width="9.140625" style="49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customWidth="1"/>
    <col min="347" max="347" width="1.7109375" style="20" customWidth="1"/>
    <col min="348" max="348" width="2.7109375" style="20" customWidth="1"/>
    <col min="349" max="350" width="9.140625" style="20"/>
    <col min="351" max="351" width="0.85546875" style="49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customWidth="1"/>
    <col min="359" max="359" width="1.7109375" style="20" customWidth="1"/>
    <col min="360" max="360" width="2.7109375" style="20" customWidth="1"/>
    <col min="361" max="362" width="9.140625" style="20"/>
    <col min="363" max="363" width="0.85546875" style="49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customWidth="1"/>
    <col min="376" max="376" width="2.7109375" style="20" customWidth="1"/>
    <col min="377" max="377" width="1.7109375" style="20" customWidth="1"/>
    <col min="378" max="378" width="2.7109375" style="20" customWidth="1"/>
    <col min="379" max="380" width="9.140625" style="20"/>
    <col min="381" max="381" width="0.85546875" style="49" customWidth="1"/>
    <col min="382" max="382" width="2.7109375" style="49" customWidth="1"/>
    <col min="383" max="383" width="1.7109375" style="49" customWidth="1"/>
    <col min="384" max="384" width="2.7109375" style="49" customWidth="1"/>
    <col min="385" max="386" width="9.140625" style="49"/>
    <col min="387" max="16384" width="9.140625" style="20"/>
  </cols>
  <sheetData>
    <row r="1" spans="1:387" ht="18" customHeight="1" x14ac:dyDescent="0.2">
      <c r="A1" s="246"/>
      <c r="B1" s="246"/>
      <c r="C1" s="246"/>
      <c r="D1" s="238" t="s">
        <v>216</v>
      </c>
      <c r="E1" s="239"/>
      <c r="F1" s="239"/>
      <c r="G1" s="239"/>
      <c r="H1" s="240"/>
      <c r="I1" s="29"/>
      <c r="J1" s="231" t="s">
        <v>45</v>
      </c>
      <c r="K1" s="232"/>
      <c r="L1" s="232"/>
      <c r="M1" s="232"/>
      <c r="N1" s="227"/>
      <c r="O1" s="32"/>
      <c r="P1" s="231" t="s">
        <v>51</v>
      </c>
      <c r="Q1" s="232"/>
      <c r="R1" s="232"/>
      <c r="S1" s="232"/>
      <c r="T1" s="227"/>
      <c r="U1" s="32"/>
      <c r="V1" s="231" t="s">
        <v>53</v>
      </c>
      <c r="W1" s="232"/>
      <c r="X1" s="232"/>
      <c r="Y1" s="232"/>
      <c r="Z1" s="227"/>
      <c r="AA1" s="32"/>
      <c r="AB1" s="231" t="s">
        <v>54</v>
      </c>
      <c r="AC1" s="232"/>
      <c r="AD1" s="232"/>
      <c r="AE1" s="232"/>
      <c r="AF1" s="227"/>
      <c r="AG1" s="50"/>
      <c r="AH1" s="231" t="s">
        <v>55</v>
      </c>
      <c r="AI1" s="232"/>
      <c r="AJ1" s="232"/>
      <c r="AK1" s="232"/>
      <c r="AL1" s="227"/>
      <c r="AM1" s="32"/>
      <c r="AN1" s="231" t="s">
        <v>56</v>
      </c>
      <c r="AO1" s="232"/>
      <c r="AP1" s="232"/>
      <c r="AQ1" s="232"/>
      <c r="AR1" s="227"/>
      <c r="AS1" s="50"/>
      <c r="AT1" s="247" t="s">
        <v>211</v>
      </c>
      <c r="AU1" s="248"/>
      <c r="AV1" s="248"/>
      <c r="AW1" s="248"/>
      <c r="AX1" s="253"/>
      <c r="AY1" s="32"/>
      <c r="AZ1" s="231" t="s">
        <v>61</v>
      </c>
      <c r="BA1" s="232"/>
      <c r="BB1" s="232"/>
      <c r="BC1" s="232"/>
      <c r="BD1" s="227"/>
      <c r="BE1" s="50"/>
      <c r="BF1" s="247" t="s">
        <v>211</v>
      </c>
      <c r="BG1" s="248"/>
      <c r="BH1" s="248"/>
      <c r="BI1" s="248"/>
      <c r="BJ1" s="253"/>
      <c r="BK1" s="32"/>
      <c r="BL1" s="231" t="s">
        <v>62</v>
      </c>
      <c r="BM1" s="232"/>
      <c r="BN1" s="232"/>
      <c r="BO1" s="232"/>
      <c r="BP1" s="227"/>
      <c r="BQ1" s="32"/>
      <c r="BR1" s="231" t="s">
        <v>63</v>
      </c>
      <c r="BS1" s="232"/>
      <c r="BT1" s="232"/>
      <c r="BU1" s="232"/>
      <c r="BV1" s="227"/>
      <c r="BW1" s="50"/>
      <c r="BX1" s="247" t="s">
        <v>211</v>
      </c>
      <c r="BY1" s="248"/>
      <c r="BZ1" s="248"/>
      <c r="CA1" s="248"/>
      <c r="CB1" s="253"/>
      <c r="CC1" s="32"/>
      <c r="CD1" s="231" t="s">
        <v>64</v>
      </c>
      <c r="CE1" s="232"/>
      <c r="CF1" s="232"/>
      <c r="CG1" s="232"/>
      <c r="CH1" s="227"/>
      <c r="CI1" s="50"/>
      <c r="CJ1" s="247" t="s">
        <v>211</v>
      </c>
      <c r="CK1" s="248"/>
      <c r="CL1" s="248"/>
      <c r="CM1" s="248"/>
      <c r="CN1" s="253"/>
      <c r="CO1" s="32"/>
      <c r="CP1" s="231" t="s">
        <v>65</v>
      </c>
      <c r="CQ1" s="232"/>
      <c r="CR1" s="232"/>
      <c r="CS1" s="232"/>
      <c r="CT1" s="227"/>
      <c r="CU1" s="50"/>
      <c r="CV1" s="231" t="s">
        <v>66</v>
      </c>
      <c r="CW1" s="232"/>
      <c r="CX1" s="232"/>
      <c r="CY1" s="232"/>
      <c r="CZ1" s="227"/>
      <c r="DA1" s="32"/>
      <c r="DB1" s="231" t="s">
        <v>67</v>
      </c>
      <c r="DC1" s="232"/>
      <c r="DD1" s="232"/>
      <c r="DE1" s="232"/>
      <c r="DF1" s="227"/>
      <c r="DG1" s="32"/>
      <c r="DH1" s="247" t="s">
        <v>211</v>
      </c>
      <c r="DI1" s="248"/>
      <c r="DJ1" s="248"/>
      <c r="DK1" s="248"/>
      <c r="DL1" s="253"/>
      <c r="DM1" s="50"/>
      <c r="DN1" s="231" t="s">
        <v>68</v>
      </c>
      <c r="DO1" s="232"/>
      <c r="DP1" s="232"/>
      <c r="DQ1" s="232"/>
      <c r="DR1" s="227"/>
      <c r="DS1" s="32"/>
      <c r="DT1" s="247" t="s">
        <v>211</v>
      </c>
      <c r="DU1" s="248"/>
      <c r="DV1" s="248"/>
      <c r="DW1" s="248"/>
      <c r="DX1" s="253"/>
      <c r="DY1" s="32"/>
      <c r="DZ1" s="231" t="s">
        <v>69</v>
      </c>
      <c r="EA1" s="232"/>
      <c r="EB1" s="232"/>
      <c r="EC1" s="232"/>
      <c r="ED1" s="227"/>
      <c r="EE1" s="32"/>
      <c r="EF1" s="255" t="s">
        <v>53</v>
      </c>
      <c r="EG1" s="256"/>
      <c r="EH1" s="256"/>
      <c r="EI1" s="256"/>
      <c r="EJ1" s="257"/>
      <c r="EK1" s="50"/>
      <c r="EL1" s="231" t="s">
        <v>70</v>
      </c>
      <c r="EM1" s="232"/>
      <c r="EN1" s="232"/>
      <c r="EO1" s="232"/>
      <c r="EP1" s="227"/>
      <c r="EQ1" s="32"/>
      <c r="ER1" s="255" t="s">
        <v>54</v>
      </c>
      <c r="ES1" s="256"/>
      <c r="ET1" s="256"/>
      <c r="EU1" s="256"/>
      <c r="EV1" s="257"/>
      <c r="EW1" s="32"/>
      <c r="EX1" s="231" t="s">
        <v>71</v>
      </c>
      <c r="EY1" s="232"/>
      <c r="EZ1" s="232"/>
      <c r="FA1" s="232"/>
      <c r="FB1" s="227"/>
      <c r="FC1" s="32"/>
      <c r="FD1" s="231" t="s">
        <v>72</v>
      </c>
      <c r="FE1" s="232"/>
      <c r="FF1" s="232"/>
      <c r="FG1" s="232"/>
      <c r="FH1" s="227"/>
      <c r="FI1" s="50"/>
      <c r="FJ1" s="231" t="s">
        <v>73</v>
      </c>
      <c r="FK1" s="232"/>
      <c r="FL1" s="232"/>
      <c r="FM1" s="232"/>
      <c r="FN1" s="227"/>
      <c r="FO1" s="32"/>
      <c r="FP1" s="263" t="s">
        <v>53</v>
      </c>
      <c r="FQ1" s="264"/>
      <c r="FR1" s="264"/>
      <c r="FS1" s="264"/>
      <c r="FT1" s="265"/>
      <c r="FU1" s="32"/>
      <c r="FV1" s="255" t="s">
        <v>212</v>
      </c>
      <c r="FW1" s="256"/>
      <c r="FX1" s="256"/>
      <c r="FY1" s="256"/>
      <c r="FZ1" s="257"/>
      <c r="GA1" s="32"/>
      <c r="GB1" s="231" t="s">
        <v>74</v>
      </c>
      <c r="GC1" s="232"/>
      <c r="GD1" s="232"/>
      <c r="GE1" s="232"/>
      <c r="GF1" s="227"/>
      <c r="GG1" s="50"/>
      <c r="GH1" s="231" t="s">
        <v>75</v>
      </c>
      <c r="GI1" s="232"/>
      <c r="GJ1" s="232"/>
      <c r="GK1" s="232"/>
      <c r="GL1" s="227"/>
      <c r="GM1" s="50"/>
      <c r="GN1" s="255" t="s">
        <v>213</v>
      </c>
      <c r="GO1" s="256"/>
      <c r="GP1" s="256"/>
      <c r="GQ1" s="256"/>
      <c r="GR1" s="257"/>
      <c r="GS1" s="50"/>
      <c r="GT1" s="263" t="s">
        <v>54</v>
      </c>
      <c r="GU1" s="264"/>
      <c r="GV1" s="264"/>
      <c r="GW1" s="264"/>
      <c r="GX1" s="265"/>
      <c r="GY1" s="32"/>
      <c r="GZ1" s="255" t="s">
        <v>214</v>
      </c>
      <c r="HA1" s="256"/>
      <c r="HB1" s="256"/>
      <c r="HC1" s="256"/>
      <c r="HD1" s="257"/>
      <c r="HE1" s="32"/>
      <c r="HF1" s="231" t="s">
        <v>76</v>
      </c>
      <c r="HG1" s="232"/>
      <c r="HH1" s="232"/>
      <c r="HI1" s="232"/>
      <c r="HJ1" s="227"/>
      <c r="HK1" s="50"/>
      <c r="HL1" s="231" t="s">
        <v>77</v>
      </c>
      <c r="HM1" s="232"/>
      <c r="HN1" s="232"/>
      <c r="HO1" s="232"/>
      <c r="HP1" s="227"/>
      <c r="HQ1" s="32"/>
      <c r="HR1" s="247" t="s">
        <v>215</v>
      </c>
      <c r="HS1" s="248"/>
      <c r="HT1" s="248"/>
      <c r="HU1" s="248"/>
      <c r="HV1" s="253"/>
      <c r="HW1" s="32"/>
      <c r="HX1" s="231" t="s">
        <v>78</v>
      </c>
      <c r="HY1" s="232"/>
      <c r="HZ1" s="232"/>
      <c r="IA1" s="232"/>
      <c r="IB1" s="227"/>
      <c r="IC1" s="50"/>
      <c r="ID1" s="231" t="s">
        <v>79</v>
      </c>
      <c r="IE1" s="232"/>
      <c r="IF1" s="232"/>
      <c r="IG1" s="232"/>
      <c r="IH1" s="227"/>
      <c r="II1" s="32"/>
      <c r="IJ1" s="255" t="s">
        <v>216</v>
      </c>
      <c r="IK1" s="256"/>
      <c r="IL1" s="256"/>
      <c r="IM1" s="256"/>
      <c r="IN1" s="257"/>
      <c r="IO1" s="32"/>
      <c r="IP1" s="263" t="s">
        <v>55</v>
      </c>
      <c r="IQ1" s="264"/>
      <c r="IR1" s="264"/>
      <c r="IS1" s="264"/>
      <c r="IT1" s="265"/>
      <c r="IU1" s="50"/>
      <c r="IV1" s="231" t="s">
        <v>80</v>
      </c>
      <c r="IW1" s="232"/>
      <c r="IX1" s="232"/>
      <c r="IY1" s="232"/>
      <c r="IZ1" s="227"/>
      <c r="JA1" s="50"/>
      <c r="JB1" s="247" t="s">
        <v>217</v>
      </c>
      <c r="JC1" s="248"/>
      <c r="JD1" s="248"/>
      <c r="JE1" s="248"/>
      <c r="JF1" s="253"/>
      <c r="JG1" s="32"/>
      <c r="JH1" s="231" t="s">
        <v>81</v>
      </c>
      <c r="JI1" s="232"/>
      <c r="JJ1" s="232"/>
      <c r="JK1" s="232"/>
      <c r="JL1" s="227"/>
      <c r="JM1" s="50"/>
      <c r="JN1" s="231" t="s">
        <v>82</v>
      </c>
      <c r="JO1" s="232"/>
      <c r="JP1" s="232"/>
      <c r="JQ1" s="232"/>
      <c r="JR1" s="227"/>
      <c r="JS1" s="32"/>
      <c r="JT1" s="263" t="s">
        <v>212</v>
      </c>
      <c r="JU1" s="264"/>
      <c r="JV1" s="264"/>
      <c r="JW1" s="264"/>
      <c r="JX1" s="265"/>
      <c r="JY1" s="32"/>
      <c r="JZ1" s="231" t="s">
        <v>83</v>
      </c>
      <c r="KA1" s="232"/>
      <c r="KB1" s="232"/>
      <c r="KC1" s="232"/>
      <c r="KD1" s="227"/>
      <c r="KE1" s="50"/>
      <c r="KF1" s="231" t="s">
        <v>84</v>
      </c>
      <c r="KG1" s="232"/>
      <c r="KH1" s="232"/>
      <c r="KI1" s="232"/>
      <c r="KJ1" s="227"/>
      <c r="KK1" s="32"/>
      <c r="KL1" s="247" t="s">
        <v>218</v>
      </c>
      <c r="KM1" s="248"/>
      <c r="KN1" s="248"/>
      <c r="KO1" s="248"/>
      <c r="KP1" s="253"/>
      <c r="KQ1" s="50"/>
      <c r="KR1" s="231" t="s">
        <v>85</v>
      </c>
      <c r="KS1" s="232"/>
      <c r="KT1" s="232"/>
      <c r="KU1" s="232"/>
      <c r="KV1" s="227"/>
      <c r="KW1" s="32"/>
      <c r="KX1" s="247" t="s">
        <v>219</v>
      </c>
      <c r="KY1" s="248"/>
      <c r="KZ1" s="248"/>
      <c r="LA1" s="248"/>
      <c r="LB1" s="253"/>
      <c r="LC1" s="50"/>
      <c r="LD1" s="231" t="s">
        <v>86</v>
      </c>
      <c r="LE1" s="232"/>
      <c r="LF1" s="232"/>
      <c r="LG1" s="232"/>
      <c r="LH1" s="227"/>
      <c r="LI1" s="32"/>
      <c r="LJ1" s="263" t="s">
        <v>220</v>
      </c>
      <c r="LK1" s="264"/>
      <c r="LL1" s="264"/>
      <c r="LM1" s="264"/>
      <c r="LN1" s="265"/>
      <c r="LO1" s="50"/>
      <c r="LP1" s="231" t="s">
        <v>87</v>
      </c>
      <c r="LQ1" s="232"/>
      <c r="LR1" s="232"/>
      <c r="LS1" s="232"/>
      <c r="LT1" s="227"/>
      <c r="LU1" s="32"/>
      <c r="LV1" s="231" t="s">
        <v>88</v>
      </c>
      <c r="LW1" s="232"/>
      <c r="LX1" s="232"/>
      <c r="LY1" s="232"/>
      <c r="LZ1" s="227"/>
      <c r="MA1" s="50"/>
      <c r="MB1" s="231" t="s">
        <v>89</v>
      </c>
      <c r="MC1" s="232"/>
      <c r="MD1" s="232"/>
      <c r="ME1" s="232"/>
      <c r="MF1" s="227"/>
      <c r="MG1" s="32"/>
      <c r="MH1" s="247" t="s">
        <v>213</v>
      </c>
      <c r="MI1" s="248"/>
      <c r="MJ1" s="248"/>
      <c r="MK1" s="248"/>
      <c r="ML1" s="253"/>
      <c r="MM1" s="50"/>
      <c r="MN1" s="231" t="s">
        <v>90</v>
      </c>
      <c r="MO1" s="232"/>
      <c r="MP1" s="232"/>
      <c r="MQ1" s="232"/>
      <c r="MR1" s="227"/>
      <c r="MS1" s="32"/>
      <c r="MT1" s="247" t="s">
        <v>214</v>
      </c>
      <c r="MU1" s="248"/>
      <c r="MV1" s="248"/>
      <c r="MW1" s="248"/>
      <c r="MX1" s="253"/>
      <c r="MY1" s="50"/>
      <c r="MZ1" s="231" t="s">
        <v>91</v>
      </c>
      <c r="NA1" s="232"/>
      <c r="NB1" s="232"/>
      <c r="NC1" s="232"/>
      <c r="ND1" s="227"/>
      <c r="NE1" s="32"/>
      <c r="NF1" s="231" t="s">
        <v>92</v>
      </c>
      <c r="NG1" s="232"/>
      <c r="NH1" s="232"/>
      <c r="NI1" s="232"/>
      <c r="NJ1" s="227"/>
      <c r="NK1" s="32"/>
      <c r="NL1" s="263" t="s">
        <v>216</v>
      </c>
      <c r="NM1" s="264"/>
      <c r="NN1" s="264"/>
      <c r="NO1" s="264"/>
      <c r="NP1" s="265"/>
      <c r="NQ1" s="50"/>
      <c r="NR1" s="247" t="s">
        <v>216</v>
      </c>
      <c r="NS1" s="248"/>
      <c r="NT1" s="248"/>
      <c r="NU1" s="248"/>
      <c r="NV1" s="253"/>
      <c r="NW1" s="52"/>
    </row>
    <row r="2" spans="1:387" ht="18" customHeight="1" x14ac:dyDescent="0.2">
      <c r="A2" s="246"/>
      <c r="B2" s="246"/>
      <c r="C2" s="246"/>
      <c r="D2" s="242">
        <v>44772.75</v>
      </c>
      <c r="E2" s="243"/>
      <c r="F2" s="243"/>
      <c r="G2" s="243"/>
      <c r="H2" s="240"/>
      <c r="I2" s="29"/>
      <c r="J2" s="233">
        <v>44779.666666666664</v>
      </c>
      <c r="K2" s="234"/>
      <c r="L2" s="234"/>
      <c r="M2" s="234"/>
      <c r="N2" s="227"/>
      <c r="O2" s="32"/>
      <c r="P2" s="233">
        <v>44788.666666666664</v>
      </c>
      <c r="Q2" s="234"/>
      <c r="R2" s="234"/>
      <c r="S2" s="234"/>
      <c r="T2" s="227"/>
      <c r="U2" s="32"/>
      <c r="V2" s="233">
        <v>44795.666666666664</v>
      </c>
      <c r="W2" s="234"/>
      <c r="X2" s="234"/>
      <c r="Y2" s="234"/>
      <c r="Z2" s="227"/>
      <c r="AA2" s="32"/>
      <c r="AB2" s="233">
        <v>44800.666666666664</v>
      </c>
      <c r="AC2" s="234"/>
      <c r="AD2" s="234"/>
      <c r="AE2" s="234"/>
      <c r="AF2" s="227"/>
      <c r="AG2" s="51"/>
      <c r="AH2" s="233">
        <v>44804.666666666664</v>
      </c>
      <c r="AI2" s="234"/>
      <c r="AJ2" s="234"/>
      <c r="AK2" s="234"/>
      <c r="AL2" s="227"/>
      <c r="AM2" s="32"/>
      <c r="AN2" s="233">
        <v>44807.666666666664</v>
      </c>
      <c r="AO2" s="234"/>
      <c r="AP2" s="234"/>
      <c r="AQ2" s="234"/>
      <c r="AR2" s="227"/>
      <c r="AS2" s="51"/>
      <c r="AT2" s="249">
        <v>44811.875</v>
      </c>
      <c r="AU2" s="250"/>
      <c r="AV2" s="250"/>
      <c r="AW2" s="250"/>
      <c r="AX2" s="253"/>
      <c r="AY2" s="32"/>
      <c r="AZ2" s="233">
        <v>44814.666666666664</v>
      </c>
      <c r="BA2" s="234"/>
      <c r="BB2" s="234"/>
      <c r="BC2" s="234"/>
      <c r="BD2" s="227"/>
      <c r="BE2" s="51"/>
      <c r="BF2" s="249">
        <v>44817.875</v>
      </c>
      <c r="BG2" s="250"/>
      <c r="BH2" s="250"/>
      <c r="BI2" s="250"/>
      <c r="BJ2" s="253"/>
      <c r="BK2" s="32"/>
      <c r="BL2" s="233">
        <v>44822.666666666664</v>
      </c>
      <c r="BM2" s="234"/>
      <c r="BN2" s="234"/>
      <c r="BO2" s="234"/>
      <c r="BP2" s="227"/>
      <c r="BQ2" s="32"/>
      <c r="BR2" s="233">
        <v>44835.666666666664</v>
      </c>
      <c r="BS2" s="234"/>
      <c r="BT2" s="234"/>
      <c r="BU2" s="234"/>
      <c r="BV2" s="227"/>
      <c r="BW2" s="51"/>
      <c r="BX2" s="249">
        <v>44838.875</v>
      </c>
      <c r="BY2" s="250"/>
      <c r="BZ2" s="250"/>
      <c r="CA2" s="250"/>
      <c r="CB2" s="253"/>
      <c r="CC2" s="32"/>
      <c r="CD2" s="233">
        <v>44842.666666666664</v>
      </c>
      <c r="CE2" s="234"/>
      <c r="CF2" s="234"/>
      <c r="CG2" s="234"/>
      <c r="CH2" s="227"/>
      <c r="CI2" s="51"/>
      <c r="CJ2" s="249">
        <v>44845.875</v>
      </c>
      <c r="CK2" s="250"/>
      <c r="CL2" s="250"/>
      <c r="CM2" s="250"/>
      <c r="CN2" s="253"/>
      <c r="CO2" s="32"/>
      <c r="CP2" s="233">
        <v>44849.666666666664</v>
      </c>
      <c r="CQ2" s="234"/>
      <c r="CR2" s="234"/>
      <c r="CS2" s="234"/>
      <c r="CT2" s="227"/>
      <c r="CU2" s="51"/>
      <c r="CV2" s="233">
        <v>44853.666666666664</v>
      </c>
      <c r="CW2" s="234"/>
      <c r="CX2" s="234"/>
      <c r="CY2" s="234"/>
      <c r="CZ2" s="227"/>
      <c r="DA2" s="32"/>
      <c r="DB2" s="233">
        <v>44856.666666666664</v>
      </c>
      <c r="DC2" s="234"/>
      <c r="DD2" s="234"/>
      <c r="DE2" s="234"/>
      <c r="DF2" s="227"/>
      <c r="DG2" s="32"/>
      <c r="DH2" s="249">
        <v>44859.875</v>
      </c>
      <c r="DI2" s="250"/>
      <c r="DJ2" s="250"/>
      <c r="DK2" s="250"/>
      <c r="DL2" s="253"/>
      <c r="DM2" s="51"/>
      <c r="DN2" s="233">
        <v>44863.666666666664</v>
      </c>
      <c r="DO2" s="234"/>
      <c r="DP2" s="234"/>
      <c r="DQ2" s="234"/>
      <c r="DR2" s="227"/>
      <c r="DS2" s="32"/>
      <c r="DT2" s="249">
        <v>44866.875</v>
      </c>
      <c r="DU2" s="250"/>
      <c r="DV2" s="250"/>
      <c r="DW2" s="250"/>
      <c r="DX2" s="253"/>
      <c r="DY2" s="32"/>
      <c r="DZ2" s="233">
        <v>44870.666666666664</v>
      </c>
      <c r="EA2" s="234"/>
      <c r="EB2" s="234"/>
      <c r="EC2" s="234"/>
      <c r="ED2" s="227"/>
      <c r="EE2" s="32"/>
      <c r="EF2" s="259">
        <v>44872.666666666664</v>
      </c>
      <c r="EG2" s="260"/>
      <c r="EH2" s="260"/>
      <c r="EI2" s="260"/>
      <c r="EJ2" s="257"/>
      <c r="EK2" s="51"/>
      <c r="EL2" s="233">
        <v>44877.666666666664</v>
      </c>
      <c r="EM2" s="234"/>
      <c r="EN2" s="234"/>
      <c r="EO2" s="234"/>
      <c r="EP2" s="227"/>
      <c r="EQ2" s="32"/>
      <c r="ER2" s="259">
        <v>44914.666666666664</v>
      </c>
      <c r="ES2" s="260"/>
      <c r="ET2" s="260"/>
      <c r="EU2" s="260"/>
      <c r="EV2" s="257"/>
      <c r="EW2" s="32"/>
      <c r="EX2" s="233">
        <v>44921.666666666664</v>
      </c>
      <c r="EY2" s="234"/>
      <c r="EZ2" s="234"/>
      <c r="FA2" s="234"/>
      <c r="FB2" s="227"/>
      <c r="FC2" s="32"/>
      <c r="FD2" s="233">
        <v>44926.666666666664</v>
      </c>
      <c r="FE2" s="234"/>
      <c r="FF2" s="234"/>
      <c r="FG2" s="234"/>
      <c r="FH2" s="227"/>
      <c r="FI2" s="51"/>
      <c r="FJ2" s="233">
        <v>44928.666666666664</v>
      </c>
      <c r="FK2" s="234"/>
      <c r="FL2" s="234"/>
      <c r="FM2" s="234"/>
      <c r="FN2" s="227"/>
      <c r="FO2" s="32"/>
      <c r="FP2" s="267">
        <v>44933.666666666664</v>
      </c>
      <c r="FQ2" s="268"/>
      <c r="FR2" s="268"/>
      <c r="FS2" s="268"/>
      <c r="FT2" s="265"/>
      <c r="FU2" s="32"/>
      <c r="FV2" s="259">
        <v>44935.666666666664</v>
      </c>
      <c r="FW2" s="260"/>
      <c r="FX2" s="260"/>
      <c r="FY2" s="260"/>
      <c r="FZ2" s="257"/>
      <c r="GA2" s="32"/>
      <c r="GB2" s="233">
        <v>44940.666666666664</v>
      </c>
      <c r="GC2" s="234"/>
      <c r="GD2" s="234"/>
      <c r="GE2" s="234"/>
      <c r="GF2" s="227"/>
      <c r="GG2" s="51"/>
      <c r="GH2" s="233">
        <v>44947.666666666664</v>
      </c>
      <c r="GI2" s="234"/>
      <c r="GJ2" s="234"/>
      <c r="GK2" s="234"/>
      <c r="GL2" s="227"/>
      <c r="GM2" s="51"/>
      <c r="GN2" s="259">
        <v>44949.666666666664</v>
      </c>
      <c r="GO2" s="260"/>
      <c r="GP2" s="260"/>
      <c r="GQ2" s="260"/>
      <c r="GR2" s="257"/>
      <c r="GS2" s="51"/>
      <c r="GT2" s="267">
        <v>44954.666666666664</v>
      </c>
      <c r="GU2" s="268"/>
      <c r="GV2" s="268"/>
      <c r="GW2" s="268"/>
      <c r="GX2" s="265"/>
      <c r="GY2" s="32"/>
      <c r="GZ2" s="259">
        <v>44956.666666666664</v>
      </c>
      <c r="HA2" s="260"/>
      <c r="HB2" s="260"/>
      <c r="HC2" s="260"/>
      <c r="HD2" s="257"/>
      <c r="HE2" s="32"/>
      <c r="HF2" s="233">
        <v>44961.666666666664</v>
      </c>
      <c r="HG2" s="234"/>
      <c r="HH2" s="234"/>
      <c r="HI2" s="234"/>
      <c r="HJ2" s="227"/>
      <c r="HK2" s="51"/>
      <c r="HL2" s="233">
        <v>44968.666666666664</v>
      </c>
      <c r="HM2" s="234"/>
      <c r="HN2" s="234"/>
      <c r="HO2" s="234"/>
      <c r="HP2" s="227"/>
      <c r="HQ2" s="32"/>
      <c r="HR2" s="249">
        <v>44971.875</v>
      </c>
      <c r="HS2" s="250"/>
      <c r="HT2" s="250"/>
      <c r="HU2" s="250"/>
      <c r="HV2" s="253"/>
      <c r="HW2" s="32"/>
      <c r="HX2" s="233">
        <v>44975.666666666664</v>
      </c>
      <c r="HY2" s="234"/>
      <c r="HZ2" s="234"/>
      <c r="IA2" s="234"/>
      <c r="IB2" s="227"/>
      <c r="IC2" s="51"/>
      <c r="ID2" s="233">
        <v>44982.666666666664</v>
      </c>
      <c r="IE2" s="234"/>
      <c r="IF2" s="234"/>
      <c r="IG2" s="234"/>
      <c r="IH2" s="227"/>
      <c r="II2" s="32"/>
      <c r="IJ2" s="259">
        <v>44983.666666666664</v>
      </c>
      <c r="IK2" s="260"/>
      <c r="IL2" s="260"/>
      <c r="IM2" s="260"/>
      <c r="IN2" s="257"/>
      <c r="IO2" s="32"/>
      <c r="IP2" s="267">
        <v>44986.666666666664</v>
      </c>
      <c r="IQ2" s="268"/>
      <c r="IR2" s="268"/>
      <c r="IS2" s="268"/>
      <c r="IT2" s="265"/>
      <c r="IU2" s="51"/>
      <c r="IV2" s="233">
        <v>44989.666666666664</v>
      </c>
      <c r="IW2" s="234"/>
      <c r="IX2" s="234"/>
      <c r="IY2" s="234"/>
      <c r="IZ2" s="227"/>
      <c r="JA2" s="51"/>
      <c r="JB2" s="249">
        <v>44992.875</v>
      </c>
      <c r="JC2" s="250"/>
      <c r="JD2" s="250"/>
      <c r="JE2" s="250"/>
      <c r="JF2" s="253"/>
      <c r="JG2" s="32"/>
      <c r="JH2" s="233">
        <v>44996.666666666664</v>
      </c>
      <c r="JI2" s="234"/>
      <c r="JJ2" s="234"/>
      <c r="JK2" s="234"/>
      <c r="JL2" s="227"/>
      <c r="JM2" s="51"/>
      <c r="JN2" s="233">
        <v>45003.666666666664</v>
      </c>
      <c r="JO2" s="234"/>
      <c r="JP2" s="234"/>
      <c r="JQ2" s="234"/>
      <c r="JR2" s="227"/>
      <c r="JS2" s="32"/>
      <c r="JT2" s="267">
        <v>45003.666666666664</v>
      </c>
      <c r="JU2" s="268"/>
      <c r="JV2" s="268"/>
      <c r="JW2" s="268"/>
      <c r="JX2" s="265"/>
      <c r="JY2" s="32"/>
      <c r="JZ2" s="233">
        <v>45017.666666666664</v>
      </c>
      <c r="KA2" s="234"/>
      <c r="KB2" s="234"/>
      <c r="KC2" s="234"/>
      <c r="KD2" s="227"/>
      <c r="KE2" s="51"/>
      <c r="KF2" s="233">
        <v>45024.666666666664</v>
      </c>
      <c r="KG2" s="234"/>
      <c r="KH2" s="234"/>
      <c r="KI2" s="234"/>
      <c r="KJ2" s="227"/>
      <c r="KK2" s="32"/>
      <c r="KL2" s="249">
        <v>45027.875</v>
      </c>
      <c r="KM2" s="250"/>
      <c r="KN2" s="250"/>
      <c r="KO2" s="250"/>
      <c r="KP2" s="253"/>
      <c r="KQ2" s="51"/>
      <c r="KR2" s="233">
        <v>45031.666666666664</v>
      </c>
      <c r="KS2" s="234"/>
      <c r="KT2" s="234"/>
      <c r="KU2" s="234"/>
      <c r="KV2" s="227"/>
      <c r="KW2" s="32"/>
      <c r="KX2" s="249">
        <v>45034.875</v>
      </c>
      <c r="KY2" s="250"/>
      <c r="KZ2" s="250"/>
      <c r="LA2" s="250"/>
      <c r="LB2" s="253"/>
      <c r="LC2" s="51"/>
      <c r="LD2" s="233">
        <v>45038.666666666664</v>
      </c>
      <c r="LE2" s="234"/>
      <c r="LF2" s="234"/>
      <c r="LG2" s="234"/>
      <c r="LH2" s="227"/>
      <c r="LI2" s="32"/>
      <c r="LJ2" s="267">
        <v>45038.666666666664</v>
      </c>
      <c r="LK2" s="268"/>
      <c r="LL2" s="268"/>
      <c r="LM2" s="268"/>
      <c r="LN2" s="265"/>
      <c r="LO2" s="51"/>
      <c r="LP2" s="233">
        <v>45041.666666666664</v>
      </c>
      <c r="LQ2" s="234"/>
      <c r="LR2" s="234"/>
      <c r="LS2" s="234"/>
      <c r="LT2" s="227"/>
      <c r="LU2" s="32"/>
      <c r="LV2" s="233">
        <v>45045.666666666664</v>
      </c>
      <c r="LW2" s="234"/>
      <c r="LX2" s="234"/>
      <c r="LY2" s="234"/>
      <c r="LZ2" s="227"/>
      <c r="MA2" s="51"/>
      <c r="MB2" s="233">
        <v>45052.666666666664</v>
      </c>
      <c r="MC2" s="234"/>
      <c r="MD2" s="234"/>
      <c r="ME2" s="234"/>
      <c r="MF2" s="227"/>
      <c r="MG2" s="32"/>
      <c r="MH2" s="249">
        <v>45055.875</v>
      </c>
      <c r="MI2" s="250"/>
      <c r="MJ2" s="250"/>
      <c r="MK2" s="250"/>
      <c r="ML2" s="253"/>
      <c r="MM2" s="51"/>
      <c r="MN2" s="233">
        <v>45059.666666666664</v>
      </c>
      <c r="MO2" s="234"/>
      <c r="MP2" s="234"/>
      <c r="MQ2" s="234"/>
      <c r="MR2" s="227"/>
      <c r="MS2" s="32"/>
      <c r="MT2" s="249">
        <v>45062.875</v>
      </c>
      <c r="MU2" s="250"/>
      <c r="MV2" s="250"/>
      <c r="MW2" s="250"/>
      <c r="MX2" s="253"/>
      <c r="MY2" s="51"/>
      <c r="MZ2" s="233">
        <v>45066.666666666664</v>
      </c>
      <c r="NA2" s="234"/>
      <c r="NB2" s="234"/>
      <c r="NC2" s="234"/>
      <c r="ND2" s="227"/>
      <c r="NE2" s="32"/>
      <c r="NF2" s="233">
        <v>45074.666666666664</v>
      </c>
      <c r="NG2" s="234"/>
      <c r="NH2" s="234"/>
      <c r="NI2" s="234"/>
      <c r="NJ2" s="227"/>
      <c r="NK2" s="32"/>
      <c r="NL2" s="267">
        <v>45080.666666666664</v>
      </c>
      <c r="NM2" s="268"/>
      <c r="NN2" s="268"/>
      <c r="NO2" s="268"/>
      <c r="NP2" s="265"/>
      <c r="NQ2" s="51"/>
      <c r="NR2" s="249">
        <v>45087.875</v>
      </c>
      <c r="NS2" s="250"/>
      <c r="NT2" s="250"/>
      <c r="NU2" s="250"/>
      <c r="NV2" s="253"/>
      <c r="NW2" s="52"/>
    </row>
    <row r="3" spans="1:387" ht="18" customHeight="1" thickBot="1" x14ac:dyDescent="0.25">
      <c r="A3" s="246"/>
      <c r="B3" s="246"/>
      <c r="C3" s="246"/>
      <c r="D3" s="244" t="s">
        <v>312</v>
      </c>
      <c r="E3" s="245"/>
      <c r="F3" s="245"/>
      <c r="G3" s="245"/>
      <c r="H3" s="241"/>
      <c r="I3" s="29"/>
      <c r="J3" s="235" t="s">
        <v>227</v>
      </c>
      <c r="K3" s="236"/>
      <c r="L3" s="236"/>
      <c r="M3" s="236"/>
      <c r="N3" s="228"/>
      <c r="O3" s="32"/>
      <c r="P3" s="235" t="s">
        <v>60</v>
      </c>
      <c r="Q3" s="236"/>
      <c r="R3" s="236"/>
      <c r="S3" s="236"/>
      <c r="T3" s="228"/>
      <c r="U3" s="32"/>
      <c r="V3" s="235" t="s">
        <v>186</v>
      </c>
      <c r="W3" s="236"/>
      <c r="X3" s="236"/>
      <c r="Y3" s="236"/>
      <c r="Z3" s="228"/>
      <c r="AA3" s="32"/>
      <c r="AB3" s="235" t="s">
        <v>229</v>
      </c>
      <c r="AC3" s="236"/>
      <c r="AD3" s="236"/>
      <c r="AE3" s="236"/>
      <c r="AF3" s="228"/>
      <c r="AG3" s="50"/>
      <c r="AH3" s="235" t="s">
        <v>206</v>
      </c>
      <c r="AI3" s="236"/>
      <c r="AJ3" s="236"/>
      <c r="AK3" s="236"/>
      <c r="AL3" s="228"/>
      <c r="AM3" s="32"/>
      <c r="AN3" s="235" t="s">
        <v>189</v>
      </c>
      <c r="AO3" s="236"/>
      <c r="AP3" s="236"/>
      <c r="AQ3" s="236"/>
      <c r="AR3" s="228"/>
      <c r="AS3" s="50"/>
      <c r="AT3" s="251" t="s">
        <v>342</v>
      </c>
      <c r="AU3" s="252"/>
      <c r="AV3" s="252"/>
      <c r="AW3" s="252"/>
      <c r="AX3" s="254"/>
      <c r="AY3" s="32"/>
      <c r="AZ3" s="235" t="s">
        <v>205</v>
      </c>
      <c r="BA3" s="236"/>
      <c r="BB3" s="236"/>
      <c r="BC3" s="236"/>
      <c r="BD3" s="228"/>
      <c r="BE3" s="50"/>
      <c r="BF3" s="251" t="s">
        <v>345</v>
      </c>
      <c r="BG3" s="252"/>
      <c r="BH3" s="252"/>
      <c r="BI3" s="252"/>
      <c r="BJ3" s="254"/>
      <c r="BK3" s="32"/>
      <c r="BL3" s="235" t="s">
        <v>194</v>
      </c>
      <c r="BM3" s="236"/>
      <c r="BN3" s="236"/>
      <c r="BO3" s="236"/>
      <c r="BP3" s="228"/>
      <c r="BQ3" s="32"/>
      <c r="BR3" s="235" t="s">
        <v>187</v>
      </c>
      <c r="BS3" s="236"/>
      <c r="BT3" s="236"/>
      <c r="BU3" s="236"/>
      <c r="BV3" s="228"/>
      <c r="BW3" s="50"/>
      <c r="BX3" s="251" t="s">
        <v>349</v>
      </c>
      <c r="BY3" s="252"/>
      <c r="BZ3" s="252"/>
      <c r="CA3" s="252"/>
      <c r="CB3" s="254"/>
      <c r="CC3" s="32"/>
      <c r="CD3" s="235" t="s">
        <v>198</v>
      </c>
      <c r="CE3" s="236"/>
      <c r="CF3" s="236"/>
      <c r="CG3" s="236"/>
      <c r="CH3" s="228"/>
      <c r="CI3" s="50"/>
      <c r="CJ3" s="251"/>
      <c r="CK3" s="252"/>
      <c r="CL3" s="252"/>
      <c r="CM3" s="252"/>
      <c r="CN3" s="254"/>
      <c r="CO3" s="32"/>
      <c r="CP3" s="235" t="s">
        <v>185</v>
      </c>
      <c r="CQ3" s="236"/>
      <c r="CR3" s="236"/>
      <c r="CS3" s="236"/>
      <c r="CT3" s="228"/>
      <c r="CU3" s="50"/>
      <c r="CV3" s="235" t="s">
        <v>207</v>
      </c>
      <c r="CW3" s="236"/>
      <c r="CX3" s="236"/>
      <c r="CY3" s="236"/>
      <c r="CZ3" s="228"/>
      <c r="DA3" s="32"/>
      <c r="DB3" s="235" t="s">
        <v>230</v>
      </c>
      <c r="DC3" s="236"/>
      <c r="DD3" s="236"/>
      <c r="DE3" s="236"/>
      <c r="DF3" s="228"/>
      <c r="DG3" s="32"/>
      <c r="DH3" s="251"/>
      <c r="DI3" s="252"/>
      <c r="DJ3" s="252"/>
      <c r="DK3" s="252"/>
      <c r="DL3" s="254"/>
      <c r="DM3" s="50"/>
      <c r="DN3" s="235" t="s">
        <v>192</v>
      </c>
      <c r="DO3" s="236"/>
      <c r="DP3" s="236"/>
      <c r="DQ3" s="236"/>
      <c r="DR3" s="228"/>
      <c r="DS3" s="32"/>
      <c r="DT3" s="251"/>
      <c r="DU3" s="252"/>
      <c r="DV3" s="252"/>
      <c r="DW3" s="252"/>
      <c r="DX3" s="254"/>
      <c r="DY3" s="32"/>
      <c r="DZ3" s="235" t="s">
        <v>191</v>
      </c>
      <c r="EA3" s="236"/>
      <c r="EB3" s="236"/>
      <c r="EC3" s="236"/>
      <c r="ED3" s="228"/>
      <c r="EE3" s="32"/>
      <c r="EF3" s="261"/>
      <c r="EG3" s="262"/>
      <c r="EH3" s="262"/>
      <c r="EI3" s="262"/>
      <c r="EJ3" s="258"/>
      <c r="EK3" s="50"/>
      <c r="EL3" s="235" t="s">
        <v>209</v>
      </c>
      <c r="EM3" s="236"/>
      <c r="EN3" s="236"/>
      <c r="EO3" s="236"/>
      <c r="EP3" s="228"/>
      <c r="EQ3" s="32"/>
      <c r="ER3" s="261"/>
      <c r="ES3" s="262"/>
      <c r="ET3" s="262"/>
      <c r="EU3" s="262"/>
      <c r="EV3" s="258"/>
      <c r="EW3" s="32"/>
      <c r="EX3" s="235" t="s">
        <v>252</v>
      </c>
      <c r="EY3" s="236"/>
      <c r="EZ3" s="236"/>
      <c r="FA3" s="236"/>
      <c r="FB3" s="228"/>
      <c r="FC3" s="32"/>
      <c r="FD3" s="235" t="s">
        <v>197</v>
      </c>
      <c r="FE3" s="236"/>
      <c r="FF3" s="236"/>
      <c r="FG3" s="236"/>
      <c r="FH3" s="228"/>
      <c r="FI3" s="50"/>
      <c r="FJ3" s="235" t="s">
        <v>59</v>
      </c>
      <c r="FK3" s="236"/>
      <c r="FL3" s="236"/>
      <c r="FM3" s="236"/>
      <c r="FN3" s="228"/>
      <c r="FO3" s="32"/>
      <c r="FP3" s="269"/>
      <c r="FQ3" s="270"/>
      <c r="FR3" s="270"/>
      <c r="FS3" s="270"/>
      <c r="FT3" s="266"/>
      <c r="FU3" s="32"/>
      <c r="FV3" s="261"/>
      <c r="FW3" s="262"/>
      <c r="FX3" s="262"/>
      <c r="FY3" s="262"/>
      <c r="FZ3" s="258"/>
      <c r="GA3" s="32"/>
      <c r="GB3" s="235" t="s">
        <v>199</v>
      </c>
      <c r="GC3" s="236"/>
      <c r="GD3" s="236"/>
      <c r="GE3" s="236"/>
      <c r="GF3" s="228"/>
      <c r="GG3" s="50"/>
      <c r="GH3" s="235" t="s">
        <v>57</v>
      </c>
      <c r="GI3" s="236"/>
      <c r="GJ3" s="236"/>
      <c r="GK3" s="236"/>
      <c r="GL3" s="228"/>
      <c r="GM3" s="50"/>
      <c r="GN3" s="261"/>
      <c r="GO3" s="262"/>
      <c r="GP3" s="262"/>
      <c r="GQ3" s="262"/>
      <c r="GR3" s="258"/>
      <c r="GS3" s="50"/>
      <c r="GT3" s="269"/>
      <c r="GU3" s="270"/>
      <c r="GV3" s="270"/>
      <c r="GW3" s="270"/>
      <c r="GX3" s="266"/>
      <c r="GY3" s="32"/>
      <c r="GZ3" s="261"/>
      <c r="HA3" s="262"/>
      <c r="HB3" s="262"/>
      <c r="HC3" s="262"/>
      <c r="HD3" s="258"/>
      <c r="HE3" s="32"/>
      <c r="HF3" s="235" t="s">
        <v>190</v>
      </c>
      <c r="HG3" s="236"/>
      <c r="HH3" s="236"/>
      <c r="HI3" s="236"/>
      <c r="HJ3" s="228"/>
      <c r="HK3" s="50"/>
      <c r="HL3" s="235" t="s">
        <v>202</v>
      </c>
      <c r="HM3" s="236"/>
      <c r="HN3" s="236"/>
      <c r="HO3" s="236"/>
      <c r="HP3" s="228"/>
      <c r="HQ3" s="32"/>
      <c r="HR3" s="251"/>
      <c r="HS3" s="252"/>
      <c r="HT3" s="252"/>
      <c r="HU3" s="252"/>
      <c r="HV3" s="254"/>
      <c r="HW3" s="32"/>
      <c r="HX3" s="235" t="s">
        <v>203</v>
      </c>
      <c r="HY3" s="236"/>
      <c r="HZ3" s="236"/>
      <c r="IA3" s="236"/>
      <c r="IB3" s="228"/>
      <c r="IC3" s="50"/>
      <c r="ID3" s="235" t="s">
        <v>196</v>
      </c>
      <c r="IE3" s="236"/>
      <c r="IF3" s="236"/>
      <c r="IG3" s="236"/>
      <c r="IH3" s="228"/>
      <c r="II3" s="32"/>
      <c r="IJ3" s="261"/>
      <c r="IK3" s="262"/>
      <c r="IL3" s="262"/>
      <c r="IM3" s="262"/>
      <c r="IN3" s="258"/>
      <c r="IO3" s="32"/>
      <c r="IP3" s="269"/>
      <c r="IQ3" s="270"/>
      <c r="IR3" s="270"/>
      <c r="IS3" s="270"/>
      <c r="IT3" s="266"/>
      <c r="IU3" s="50"/>
      <c r="IV3" s="235" t="s">
        <v>200</v>
      </c>
      <c r="IW3" s="236"/>
      <c r="IX3" s="236"/>
      <c r="IY3" s="236"/>
      <c r="IZ3" s="228"/>
      <c r="JA3" s="50"/>
      <c r="JB3" s="251"/>
      <c r="JC3" s="252"/>
      <c r="JD3" s="252"/>
      <c r="JE3" s="252"/>
      <c r="JF3" s="254"/>
      <c r="JG3" s="32"/>
      <c r="JH3" s="235" t="s">
        <v>231</v>
      </c>
      <c r="JI3" s="236"/>
      <c r="JJ3" s="236"/>
      <c r="JK3" s="236"/>
      <c r="JL3" s="228"/>
      <c r="JM3" s="50"/>
      <c r="JN3" s="235" t="s">
        <v>228</v>
      </c>
      <c r="JO3" s="236"/>
      <c r="JP3" s="236"/>
      <c r="JQ3" s="236"/>
      <c r="JR3" s="228"/>
      <c r="JS3" s="32"/>
      <c r="JT3" s="269"/>
      <c r="JU3" s="270"/>
      <c r="JV3" s="270"/>
      <c r="JW3" s="270"/>
      <c r="JX3" s="266"/>
      <c r="JY3" s="32"/>
      <c r="JZ3" s="235" t="s">
        <v>201</v>
      </c>
      <c r="KA3" s="236"/>
      <c r="KB3" s="236"/>
      <c r="KC3" s="236"/>
      <c r="KD3" s="228"/>
      <c r="KE3" s="50"/>
      <c r="KF3" s="235" t="s">
        <v>188</v>
      </c>
      <c r="KG3" s="236"/>
      <c r="KH3" s="236"/>
      <c r="KI3" s="236"/>
      <c r="KJ3" s="228"/>
      <c r="KK3" s="32"/>
      <c r="KL3" s="251"/>
      <c r="KM3" s="252"/>
      <c r="KN3" s="252"/>
      <c r="KO3" s="252"/>
      <c r="KP3" s="254"/>
      <c r="KQ3" s="50"/>
      <c r="KR3" s="235" t="s">
        <v>58</v>
      </c>
      <c r="KS3" s="236"/>
      <c r="KT3" s="236"/>
      <c r="KU3" s="236"/>
      <c r="KV3" s="228"/>
      <c r="KW3" s="32"/>
      <c r="KX3" s="251"/>
      <c r="KY3" s="252"/>
      <c r="KZ3" s="252"/>
      <c r="LA3" s="252"/>
      <c r="LB3" s="254"/>
      <c r="LC3" s="50"/>
      <c r="LD3" s="235" t="s">
        <v>232</v>
      </c>
      <c r="LE3" s="236"/>
      <c r="LF3" s="236"/>
      <c r="LG3" s="236"/>
      <c r="LH3" s="228"/>
      <c r="LI3" s="32"/>
      <c r="LJ3" s="269"/>
      <c r="LK3" s="270"/>
      <c r="LL3" s="270"/>
      <c r="LM3" s="270"/>
      <c r="LN3" s="266"/>
      <c r="LO3" s="50"/>
      <c r="LP3" s="235" t="s">
        <v>208</v>
      </c>
      <c r="LQ3" s="236"/>
      <c r="LR3" s="236"/>
      <c r="LS3" s="236"/>
      <c r="LT3" s="228"/>
      <c r="LU3" s="32"/>
      <c r="LV3" s="235" t="s">
        <v>204</v>
      </c>
      <c r="LW3" s="236"/>
      <c r="LX3" s="236"/>
      <c r="LY3" s="236"/>
      <c r="LZ3" s="228"/>
      <c r="MA3" s="50"/>
      <c r="MB3" s="235" t="s">
        <v>195</v>
      </c>
      <c r="MC3" s="236"/>
      <c r="MD3" s="236"/>
      <c r="ME3" s="236"/>
      <c r="MF3" s="228"/>
      <c r="MG3" s="32"/>
      <c r="MH3" s="251"/>
      <c r="MI3" s="252"/>
      <c r="MJ3" s="252"/>
      <c r="MK3" s="252"/>
      <c r="ML3" s="254"/>
      <c r="MM3" s="50"/>
      <c r="MN3" s="235" t="s">
        <v>193</v>
      </c>
      <c r="MO3" s="236"/>
      <c r="MP3" s="236"/>
      <c r="MQ3" s="236"/>
      <c r="MR3" s="228"/>
      <c r="MS3" s="32"/>
      <c r="MT3" s="251"/>
      <c r="MU3" s="252"/>
      <c r="MV3" s="252"/>
      <c r="MW3" s="252"/>
      <c r="MX3" s="254"/>
      <c r="MY3" s="50"/>
      <c r="MZ3" s="235" t="s">
        <v>253</v>
      </c>
      <c r="NA3" s="236"/>
      <c r="NB3" s="236"/>
      <c r="NC3" s="236"/>
      <c r="ND3" s="228"/>
      <c r="NE3" s="32"/>
      <c r="NF3" s="235" t="s">
        <v>210</v>
      </c>
      <c r="NG3" s="236"/>
      <c r="NH3" s="236"/>
      <c r="NI3" s="236"/>
      <c r="NJ3" s="228"/>
      <c r="NK3" s="32"/>
      <c r="NL3" s="269"/>
      <c r="NM3" s="270"/>
      <c r="NN3" s="270"/>
      <c r="NO3" s="270"/>
      <c r="NP3" s="266"/>
      <c r="NQ3" s="50"/>
      <c r="NR3" s="251"/>
      <c r="NS3" s="252"/>
      <c r="NT3" s="252"/>
      <c r="NU3" s="252"/>
      <c r="NV3" s="254"/>
      <c r="NW3" s="52"/>
    </row>
    <row r="4" spans="1:387" ht="5.0999999999999996" customHeight="1" thickBot="1" x14ac:dyDescent="0.25">
      <c r="A4" s="246"/>
      <c r="B4" s="246"/>
      <c r="C4" s="246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29" t="s">
        <v>181</v>
      </c>
      <c r="B5" s="237"/>
      <c r="C5" s="51"/>
      <c r="D5" s="229" t="s">
        <v>42</v>
      </c>
      <c r="E5" s="229"/>
      <c r="F5" s="229"/>
      <c r="G5" s="80" t="s">
        <v>43</v>
      </c>
      <c r="H5" s="81" t="s">
        <v>44</v>
      </c>
      <c r="I5" s="42"/>
      <c r="J5" s="229" t="s">
        <v>42</v>
      </c>
      <c r="K5" s="229"/>
      <c r="L5" s="229"/>
      <c r="M5" s="43" t="s">
        <v>43</v>
      </c>
      <c r="N5" s="44" t="s">
        <v>44</v>
      </c>
      <c r="O5" s="42"/>
      <c r="P5" s="229" t="s">
        <v>42</v>
      </c>
      <c r="Q5" s="229"/>
      <c r="R5" s="229"/>
      <c r="S5" s="43" t="s">
        <v>43</v>
      </c>
      <c r="T5" s="44" t="s">
        <v>44</v>
      </c>
      <c r="U5" s="42"/>
      <c r="V5" s="229" t="s">
        <v>42</v>
      </c>
      <c r="W5" s="229"/>
      <c r="X5" s="229"/>
      <c r="Y5" s="43" t="s">
        <v>43</v>
      </c>
      <c r="Z5" s="44" t="s">
        <v>44</v>
      </c>
      <c r="AA5" s="42"/>
      <c r="AB5" s="229" t="s">
        <v>42</v>
      </c>
      <c r="AC5" s="229"/>
      <c r="AD5" s="229"/>
      <c r="AE5" s="43" t="s">
        <v>43</v>
      </c>
      <c r="AF5" s="44" t="s">
        <v>44</v>
      </c>
      <c r="AG5" s="51"/>
      <c r="AH5" s="229" t="s">
        <v>42</v>
      </c>
      <c r="AI5" s="229"/>
      <c r="AJ5" s="229"/>
      <c r="AK5" s="47" t="s">
        <v>43</v>
      </c>
      <c r="AL5" s="48" t="s">
        <v>44</v>
      </c>
      <c r="AM5" s="42"/>
      <c r="AN5" s="229" t="s">
        <v>42</v>
      </c>
      <c r="AO5" s="229"/>
      <c r="AP5" s="229"/>
      <c r="AQ5" s="43" t="s">
        <v>43</v>
      </c>
      <c r="AR5" s="44" t="s">
        <v>44</v>
      </c>
      <c r="AS5" s="51"/>
      <c r="AT5" s="229" t="s">
        <v>42</v>
      </c>
      <c r="AU5" s="229"/>
      <c r="AV5" s="229"/>
      <c r="AW5" s="47" t="s">
        <v>43</v>
      </c>
      <c r="AX5" s="48" t="s">
        <v>44</v>
      </c>
      <c r="AY5" s="42"/>
      <c r="AZ5" s="230" t="s">
        <v>42</v>
      </c>
      <c r="BA5" s="229"/>
      <c r="BB5" s="229"/>
      <c r="BC5" s="47" t="s">
        <v>43</v>
      </c>
      <c r="BD5" s="44" t="s">
        <v>44</v>
      </c>
      <c r="BE5" s="51"/>
      <c r="BF5" s="229" t="s">
        <v>42</v>
      </c>
      <c r="BG5" s="229"/>
      <c r="BH5" s="229"/>
      <c r="BI5" s="47" t="s">
        <v>43</v>
      </c>
      <c r="BJ5" s="48" t="s">
        <v>44</v>
      </c>
      <c r="BK5" s="42"/>
      <c r="BL5" s="229" t="s">
        <v>42</v>
      </c>
      <c r="BM5" s="229"/>
      <c r="BN5" s="229"/>
      <c r="BO5" s="43" t="s">
        <v>43</v>
      </c>
      <c r="BP5" s="44" t="s">
        <v>44</v>
      </c>
      <c r="BQ5" s="42"/>
      <c r="BR5" s="229" t="s">
        <v>42</v>
      </c>
      <c r="BS5" s="229"/>
      <c r="BT5" s="229"/>
      <c r="BU5" s="43" t="s">
        <v>43</v>
      </c>
      <c r="BV5" s="44" t="s">
        <v>44</v>
      </c>
      <c r="BW5" s="51"/>
      <c r="BX5" s="229" t="s">
        <v>42</v>
      </c>
      <c r="BY5" s="229"/>
      <c r="BZ5" s="229"/>
      <c r="CA5" s="47" t="s">
        <v>43</v>
      </c>
      <c r="CB5" s="48" t="s">
        <v>44</v>
      </c>
      <c r="CC5" s="42"/>
      <c r="CD5" s="229" t="s">
        <v>42</v>
      </c>
      <c r="CE5" s="229"/>
      <c r="CF5" s="229"/>
      <c r="CG5" s="43" t="s">
        <v>43</v>
      </c>
      <c r="CH5" s="44" t="s">
        <v>44</v>
      </c>
      <c r="CI5" s="51"/>
      <c r="CJ5" s="229" t="s">
        <v>42</v>
      </c>
      <c r="CK5" s="229"/>
      <c r="CL5" s="229"/>
      <c r="CM5" s="47" t="s">
        <v>43</v>
      </c>
      <c r="CN5" s="48" t="s">
        <v>44</v>
      </c>
      <c r="CO5" s="42"/>
      <c r="CP5" s="229" t="s">
        <v>42</v>
      </c>
      <c r="CQ5" s="229"/>
      <c r="CR5" s="229"/>
      <c r="CS5" s="43" t="s">
        <v>43</v>
      </c>
      <c r="CT5" s="44" t="s">
        <v>44</v>
      </c>
      <c r="CU5" s="51"/>
      <c r="CV5" s="229" t="s">
        <v>42</v>
      </c>
      <c r="CW5" s="229"/>
      <c r="CX5" s="229"/>
      <c r="CY5" s="47" t="s">
        <v>43</v>
      </c>
      <c r="CZ5" s="48" t="s">
        <v>44</v>
      </c>
      <c r="DA5" s="42"/>
      <c r="DB5" s="229" t="s">
        <v>42</v>
      </c>
      <c r="DC5" s="229"/>
      <c r="DD5" s="229"/>
      <c r="DE5" s="43" t="s">
        <v>43</v>
      </c>
      <c r="DF5" s="44" t="s">
        <v>44</v>
      </c>
      <c r="DG5" s="42"/>
      <c r="DH5" s="229" t="s">
        <v>42</v>
      </c>
      <c r="DI5" s="229"/>
      <c r="DJ5" s="229"/>
      <c r="DK5" s="43" t="s">
        <v>43</v>
      </c>
      <c r="DL5" s="44" t="s">
        <v>44</v>
      </c>
      <c r="DM5" s="51"/>
      <c r="DN5" s="229" t="s">
        <v>42</v>
      </c>
      <c r="DO5" s="229"/>
      <c r="DP5" s="229"/>
      <c r="DQ5" s="47" t="s">
        <v>43</v>
      </c>
      <c r="DR5" s="48" t="s">
        <v>44</v>
      </c>
      <c r="DS5" s="42"/>
      <c r="DT5" s="229" t="s">
        <v>42</v>
      </c>
      <c r="DU5" s="229"/>
      <c r="DV5" s="229"/>
      <c r="DW5" s="43" t="s">
        <v>43</v>
      </c>
      <c r="DX5" s="44" t="s">
        <v>44</v>
      </c>
      <c r="DY5" s="42"/>
      <c r="DZ5" s="229" t="s">
        <v>42</v>
      </c>
      <c r="EA5" s="229"/>
      <c r="EB5" s="229"/>
      <c r="EC5" s="43" t="s">
        <v>43</v>
      </c>
      <c r="ED5" s="44" t="s">
        <v>44</v>
      </c>
      <c r="EE5" s="42"/>
      <c r="EF5" s="229" t="s">
        <v>42</v>
      </c>
      <c r="EG5" s="229"/>
      <c r="EH5" s="229"/>
      <c r="EI5" s="43" t="s">
        <v>43</v>
      </c>
      <c r="EJ5" s="44" t="s">
        <v>44</v>
      </c>
      <c r="EK5" s="51"/>
      <c r="EL5" s="229" t="s">
        <v>42</v>
      </c>
      <c r="EM5" s="229"/>
      <c r="EN5" s="229"/>
      <c r="EO5" s="47" t="s">
        <v>43</v>
      </c>
      <c r="EP5" s="48" t="s">
        <v>44</v>
      </c>
      <c r="EQ5" s="42"/>
      <c r="ER5" s="229" t="s">
        <v>42</v>
      </c>
      <c r="ES5" s="229"/>
      <c r="ET5" s="229"/>
      <c r="EU5" s="43" t="s">
        <v>43</v>
      </c>
      <c r="EV5" s="44" t="s">
        <v>44</v>
      </c>
      <c r="EW5" s="42"/>
      <c r="EX5" s="229" t="s">
        <v>42</v>
      </c>
      <c r="EY5" s="229"/>
      <c r="EZ5" s="229"/>
      <c r="FA5" s="43" t="s">
        <v>43</v>
      </c>
      <c r="FB5" s="44" t="s">
        <v>44</v>
      </c>
      <c r="FC5" s="42"/>
      <c r="FD5" s="229" t="s">
        <v>42</v>
      </c>
      <c r="FE5" s="229"/>
      <c r="FF5" s="229"/>
      <c r="FG5" s="43" t="s">
        <v>43</v>
      </c>
      <c r="FH5" s="44" t="s">
        <v>44</v>
      </c>
      <c r="FI5" s="51"/>
      <c r="FJ5" s="229" t="s">
        <v>42</v>
      </c>
      <c r="FK5" s="229"/>
      <c r="FL5" s="229"/>
      <c r="FM5" s="47" t="s">
        <v>43</v>
      </c>
      <c r="FN5" s="48" t="s">
        <v>44</v>
      </c>
      <c r="FO5" s="42"/>
      <c r="FP5" s="229" t="s">
        <v>42</v>
      </c>
      <c r="FQ5" s="229"/>
      <c r="FR5" s="229"/>
      <c r="FS5" s="43" t="s">
        <v>43</v>
      </c>
      <c r="FT5" s="44" t="s">
        <v>44</v>
      </c>
      <c r="FU5" s="42"/>
      <c r="FV5" s="229" t="s">
        <v>42</v>
      </c>
      <c r="FW5" s="229"/>
      <c r="FX5" s="229"/>
      <c r="FY5" s="43" t="s">
        <v>43</v>
      </c>
      <c r="FZ5" s="44" t="s">
        <v>44</v>
      </c>
      <c r="GA5" s="42"/>
      <c r="GB5" s="229" t="s">
        <v>42</v>
      </c>
      <c r="GC5" s="229"/>
      <c r="GD5" s="229"/>
      <c r="GE5" s="43" t="s">
        <v>43</v>
      </c>
      <c r="GF5" s="44" t="s">
        <v>44</v>
      </c>
      <c r="GG5" s="51"/>
      <c r="GH5" s="229" t="s">
        <v>42</v>
      </c>
      <c r="GI5" s="229"/>
      <c r="GJ5" s="229"/>
      <c r="GK5" s="47" t="s">
        <v>43</v>
      </c>
      <c r="GL5" s="48" t="s">
        <v>44</v>
      </c>
      <c r="GM5" s="51"/>
      <c r="GN5" s="229" t="s">
        <v>42</v>
      </c>
      <c r="GO5" s="229"/>
      <c r="GP5" s="229"/>
      <c r="GQ5" s="47" t="s">
        <v>43</v>
      </c>
      <c r="GR5" s="48" t="s">
        <v>44</v>
      </c>
      <c r="GS5" s="51"/>
      <c r="GT5" s="229" t="s">
        <v>42</v>
      </c>
      <c r="GU5" s="229"/>
      <c r="GV5" s="229"/>
      <c r="GW5" s="47" t="s">
        <v>43</v>
      </c>
      <c r="GX5" s="48" t="s">
        <v>44</v>
      </c>
      <c r="GY5" s="42"/>
      <c r="GZ5" s="229" t="s">
        <v>42</v>
      </c>
      <c r="HA5" s="229"/>
      <c r="HB5" s="229"/>
      <c r="HC5" s="43" t="s">
        <v>43</v>
      </c>
      <c r="HD5" s="44" t="s">
        <v>44</v>
      </c>
      <c r="HE5" s="42"/>
      <c r="HF5" s="229" t="s">
        <v>42</v>
      </c>
      <c r="HG5" s="229"/>
      <c r="HH5" s="229"/>
      <c r="HI5" s="43" t="s">
        <v>43</v>
      </c>
      <c r="HJ5" s="44" t="s">
        <v>44</v>
      </c>
      <c r="HK5" s="51"/>
      <c r="HL5" s="229" t="s">
        <v>42</v>
      </c>
      <c r="HM5" s="229"/>
      <c r="HN5" s="229"/>
      <c r="HO5" s="47" t="s">
        <v>43</v>
      </c>
      <c r="HP5" s="48" t="s">
        <v>44</v>
      </c>
      <c r="HQ5" s="42"/>
      <c r="HR5" s="229" t="s">
        <v>42</v>
      </c>
      <c r="HS5" s="229"/>
      <c r="HT5" s="229"/>
      <c r="HU5" s="43" t="s">
        <v>43</v>
      </c>
      <c r="HV5" s="44" t="s">
        <v>44</v>
      </c>
      <c r="HW5" s="42"/>
      <c r="HX5" s="229" t="s">
        <v>42</v>
      </c>
      <c r="HY5" s="229"/>
      <c r="HZ5" s="229"/>
      <c r="IA5" s="43" t="s">
        <v>43</v>
      </c>
      <c r="IB5" s="44" t="s">
        <v>44</v>
      </c>
      <c r="IC5" s="51"/>
      <c r="ID5" s="229" t="s">
        <v>42</v>
      </c>
      <c r="IE5" s="229"/>
      <c r="IF5" s="229"/>
      <c r="IG5" s="47" t="s">
        <v>43</v>
      </c>
      <c r="IH5" s="48" t="s">
        <v>44</v>
      </c>
      <c r="II5" s="42"/>
      <c r="IJ5" s="229" t="s">
        <v>42</v>
      </c>
      <c r="IK5" s="229"/>
      <c r="IL5" s="229"/>
      <c r="IM5" s="43" t="s">
        <v>43</v>
      </c>
      <c r="IN5" s="44" t="s">
        <v>44</v>
      </c>
      <c r="IO5" s="42"/>
      <c r="IP5" s="229" t="s">
        <v>42</v>
      </c>
      <c r="IQ5" s="229"/>
      <c r="IR5" s="229"/>
      <c r="IS5" s="43" t="s">
        <v>43</v>
      </c>
      <c r="IT5" s="44" t="s">
        <v>44</v>
      </c>
      <c r="IU5" s="51"/>
      <c r="IV5" s="229" t="s">
        <v>42</v>
      </c>
      <c r="IW5" s="229"/>
      <c r="IX5" s="229"/>
      <c r="IY5" s="47" t="s">
        <v>43</v>
      </c>
      <c r="IZ5" s="48" t="s">
        <v>44</v>
      </c>
      <c r="JA5" s="51"/>
      <c r="JB5" s="229" t="s">
        <v>42</v>
      </c>
      <c r="JC5" s="229"/>
      <c r="JD5" s="229"/>
      <c r="JE5" s="47" t="s">
        <v>43</v>
      </c>
      <c r="JF5" s="48" t="s">
        <v>44</v>
      </c>
      <c r="JG5" s="42"/>
      <c r="JH5" s="229" t="s">
        <v>42</v>
      </c>
      <c r="JI5" s="229"/>
      <c r="JJ5" s="229"/>
      <c r="JK5" s="43" t="s">
        <v>43</v>
      </c>
      <c r="JL5" s="44" t="s">
        <v>44</v>
      </c>
      <c r="JM5" s="51"/>
      <c r="JN5" s="229" t="s">
        <v>42</v>
      </c>
      <c r="JO5" s="229"/>
      <c r="JP5" s="229"/>
      <c r="JQ5" s="47" t="s">
        <v>43</v>
      </c>
      <c r="JR5" s="48" t="s">
        <v>44</v>
      </c>
      <c r="JS5" s="42"/>
      <c r="JT5" s="229" t="s">
        <v>42</v>
      </c>
      <c r="JU5" s="229"/>
      <c r="JV5" s="229"/>
      <c r="JW5" s="43" t="s">
        <v>43</v>
      </c>
      <c r="JX5" s="44" t="s">
        <v>44</v>
      </c>
      <c r="JY5" s="42"/>
      <c r="JZ5" s="229" t="s">
        <v>42</v>
      </c>
      <c r="KA5" s="229"/>
      <c r="KB5" s="229"/>
      <c r="KC5" s="43" t="s">
        <v>43</v>
      </c>
      <c r="KD5" s="44" t="s">
        <v>44</v>
      </c>
      <c r="KE5" s="51"/>
      <c r="KF5" s="229" t="s">
        <v>42</v>
      </c>
      <c r="KG5" s="229"/>
      <c r="KH5" s="229"/>
      <c r="KI5" s="47" t="s">
        <v>43</v>
      </c>
      <c r="KJ5" s="48" t="s">
        <v>44</v>
      </c>
      <c r="KK5" s="42"/>
      <c r="KL5" s="229" t="s">
        <v>42</v>
      </c>
      <c r="KM5" s="229"/>
      <c r="KN5" s="229"/>
      <c r="KO5" s="43" t="s">
        <v>43</v>
      </c>
      <c r="KP5" s="44" t="s">
        <v>44</v>
      </c>
      <c r="KQ5" s="51"/>
      <c r="KR5" s="229" t="s">
        <v>42</v>
      </c>
      <c r="KS5" s="229"/>
      <c r="KT5" s="229"/>
      <c r="KU5" s="47" t="s">
        <v>43</v>
      </c>
      <c r="KV5" s="48" t="s">
        <v>44</v>
      </c>
      <c r="KW5" s="42"/>
      <c r="KX5" s="229" t="s">
        <v>42</v>
      </c>
      <c r="KY5" s="229"/>
      <c r="KZ5" s="229"/>
      <c r="LA5" s="43" t="s">
        <v>43</v>
      </c>
      <c r="LB5" s="44" t="s">
        <v>44</v>
      </c>
      <c r="LC5" s="51"/>
      <c r="LD5" s="229" t="s">
        <v>42</v>
      </c>
      <c r="LE5" s="229"/>
      <c r="LF5" s="229"/>
      <c r="LG5" s="47" t="s">
        <v>43</v>
      </c>
      <c r="LH5" s="48" t="s">
        <v>44</v>
      </c>
      <c r="LI5" s="42"/>
      <c r="LJ5" s="229" t="s">
        <v>42</v>
      </c>
      <c r="LK5" s="229"/>
      <c r="LL5" s="229"/>
      <c r="LM5" s="43" t="s">
        <v>43</v>
      </c>
      <c r="LN5" s="44" t="s">
        <v>44</v>
      </c>
      <c r="LO5" s="51"/>
      <c r="LP5" s="229" t="s">
        <v>42</v>
      </c>
      <c r="LQ5" s="229"/>
      <c r="LR5" s="229"/>
      <c r="LS5" s="47" t="s">
        <v>43</v>
      </c>
      <c r="LT5" s="48" t="s">
        <v>44</v>
      </c>
      <c r="LU5" s="42"/>
      <c r="LV5" s="229" t="s">
        <v>42</v>
      </c>
      <c r="LW5" s="229"/>
      <c r="LX5" s="229"/>
      <c r="LY5" s="43" t="s">
        <v>43</v>
      </c>
      <c r="LZ5" s="44" t="s">
        <v>44</v>
      </c>
      <c r="MA5" s="51"/>
      <c r="MB5" s="229" t="s">
        <v>42</v>
      </c>
      <c r="MC5" s="229"/>
      <c r="MD5" s="229"/>
      <c r="ME5" s="47" t="s">
        <v>43</v>
      </c>
      <c r="MF5" s="48" t="s">
        <v>44</v>
      </c>
      <c r="MG5" s="42"/>
      <c r="MH5" s="229" t="s">
        <v>42</v>
      </c>
      <c r="MI5" s="229"/>
      <c r="MJ5" s="229"/>
      <c r="MK5" s="43" t="s">
        <v>43</v>
      </c>
      <c r="ML5" s="44" t="s">
        <v>44</v>
      </c>
      <c r="MM5" s="51"/>
      <c r="MN5" s="229" t="s">
        <v>42</v>
      </c>
      <c r="MO5" s="229"/>
      <c r="MP5" s="229"/>
      <c r="MQ5" s="47" t="s">
        <v>43</v>
      </c>
      <c r="MR5" s="48" t="s">
        <v>44</v>
      </c>
      <c r="MS5" s="42"/>
      <c r="MT5" s="229" t="s">
        <v>42</v>
      </c>
      <c r="MU5" s="229"/>
      <c r="MV5" s="229"/>
      <c r="MW5" s="43" t="s">
        <v>43</v>
      </c>
      <c r="MX5" s="44" t="s">
        <v>44</v>
      </c>
      <c r="MY5" s="51"/>
      <c r="MZ5" s="229" t="s">
        <v>42</v>
      </c>
      <c r="NA5" s="229"/>
      <c r="NB5" s="229"/>
      <c r="NC5" s="47" t="s">
        <v>43</v>
      </c>
      <c r="ND5" s="48" t="s">
        <v>44</v>
      </c>
      <c r="NE5" s="42"/>
      <c r="NF5" s="230" t="s">
        <v>42</v>
      </c>
      <c r="NG5" s="229"/>
      <c r="NH5" s="229"/>
      <c r="NI5" s="43" t="s">
        <v>43</v>
      </c>
      <c r="NJ5" s="44" t="s">
        <v>44</v>
      </c>
      <c r="NK5" s="42"/>
      <c r="NL5" s="230" t="s">
        <v>42</v>
      </c>
      <c r="NM5" s="229"/>
      <c r="NN5" s="229"/>
      <c r="NO5" s="43" t="s">
        <v>43</v>
      </c>
      <c r="NP5" s="44" t="s">
        <v>44</v>
      </c>
      <c r="NQ5" s="51"/>
      <c r="NR5" s="229" t="s">
        <v>42</v>
      </c>
      <c r="NS5" s="229"/>
      <c r="NT5" s="229"/>
      <c r="NU5" s="47" t="s">
        <v>43</v>
      </c>
      <c r="NV5" s="48" t="s">
        <v>44</v>
      </c>
      <c r="NW5" s="54"/>
    </row>
    <row r="6" spans="1:387" ht="15" customHeight="1" x14ac:dyDescent="0.2">
      <c r="A6" s="167">
        <f>IF(B6="","",VLOOKUP(B6,'Registrovaní tipéri'!$A$2:$B$101,2,FALSE))</f>
        <v>53</v>
      </c>
      <c r="B6" s="173" t="s">
        <v>39</v>
      </c>
      <c r="C6" s="125"/>
      <c r="D6" s="179">
        <v>1</v>
      </c>
      <c r="E6" s="172" t="s">
        <v>0</v>
      </c>
      <c r="F6" s="180">
        <v>2</v>
      </c>
      <c r="G6" s="172" t="s">
        <v>277</v>
      </c>
      <c r="H6" s="181" t="s">
        <v>264</v>
      </c>
      <c r="I6" s="25"/>
      <c r="J6" s="186">
        <v>0</v>
      </c>
      <c r="K6" s="186" t="s">
        <v>0</v>
      </c>
      <c r="L6" s="186">
        <v>2</v>
      </c>
      <c r="M6" s="186" t="s">
        <v>275</v>
      </c>
      <c r="N6" s="187" t="s">
        <v>261</v>
      </c>
      <c r="O6" s="149"/>
      <c r="P6" s="168">
        <v>2</v>
      </c>
      <c r="Q6" s="169" t="s">
        <v>0</v>
      </c>
      <c r="R6" s="168">
        <v>0</v>
      </c>
      <c r="S6" s="186" t="s">
        <v>279</v>
      </c>
      <c r="T6" s="187" t="s">
        <v>275</v>
      </c>
      <c r="U6" s="156"/>
      <c r="V6" s="168">
        <v>1</v>
      </c>
      <c r="W6" s="169" t="s">
        <v>0</v>
      </c>
      <c r="X6" s="168">
        <v>3</v>
      </c>
      <c r="Y6" s="186" t="s">
        <v>274</v>
      </c>
      <c r="Z6" s="187" t="s">
        <v>275</v>
      </c>
      <c r="AA6" s="156"/>
      <c r="AB6" s="168">
        <v>3</v>
      </c>
      <c r="AC6" s="169" t="s">
        <v>0</v>
      </c>
      <c r="AD6" s="168">
        <v>0</v>
      </c>
      <c r="AE6" s="196" t="s">
        <v>279</v>
      </c>
      <c r="AF6" s="194" t="s">
        <v>275</v>
      </c>
      <c r="AG6" s="156"/>
      <c r="AH6" s="168">
        <v>3</v>
      </c>
      <c r="AI6" s="169" t="s">
        <v>0</v>
      </c>
      <c r="AJ6" s="168">
        <v>1</v>
      </c>
      <c r="AK6" s="186" t="s">
        <v>275</v>
      </c>
      <c r="AL6" s="187" t="s">
        <v>279</v>
      </c>
      <c r="AM6" s="156"/>
      <c r="AN6" s="168">
        <v>0</v>
      </c>
      <c r="AO6" s="169" t="s">
        <v>0</v>
      </c>
      <c r="AP6" s="168">
        <v>3</v>
      </c>
      <c r="AQ6" s="186" t="s">
        <v>277</v>
      </c>
      <c r="AR6" s="187" t="s">
        <v>275</v>
      </c>
      <c r="AS6" s="156"/>
      <c r="AT6" s="168">
        <v>2</v>
      </c>
      <c r="AU6" s="169" t="s">
        <v>0</v>
      </c>
      <c r="AV6" s="168">
        <v>2</v>
      </c>
      <c r="AW6" s="186" t="s">
        <v>275</v>
      </c>
      <c r="AX6" s="187" t="s">
        <v>274</v>
      </c>
      <c r="AY6" s="156"/>
      <c r="AZ6" s="168"/>
      <c r="BA6" s="169" t="s">
        <v>0</v>
      </c>
      <c r="BB6" s="168"/>
      <c r="BC6" s="169"/>
      <c r="BD6" s="170"/>
      <c r="BE6" s="156"/>
      <c r="BF6" s="168">
        <v>4</v>
      </c>
      <c r="BG6" s="169" t="s">
        <v>0</v>
      </c>
      <c r="BH6" s="168">
        <v>0</v>
      </c>
      <c r="BI6" s="186" t="s">
        <v>275</v>
      </c>
      <c r="BJ6" s="187" t="s">
        <v>279</v>
      </c>
      <c r="BK6" s="156"/>
      <c r="BL6" s="168"/>
      <c r="BM6" s="169" t="s">
        <v>0</v>
      </c>
      <c r="BN6" s="168"/>
      <c r="BO6" s="169"/>
      <c r="BP6" s="170"/>
      <c r="BQ6" s="156"/>
      <c r="BR6" s="168">
        <v>3</v>
      </c>
      <c r="BS6" s="169" t="s">
        <v>0</v>
      </c>
      <c r="BT6" s="168">
        <v>1</v>
      </c>
      <c r="BU6" s="186" t="s">
        <v>275</v>
      </c>
      <c r="BV6" s="187" t="s">
        <v>276</v>
      </c>
      <c r="BW6" s="156"/>
      <c r="BX6" s="168">
        <v>3</v>
      </c>
      <c r="BY6" s="169" t="s">
        <v>0</v>
      </c>
      <c r="BZ6" s="168">
        <v>0</v>
      </c>
      <c r="CA6" s="169" t="s">
        <v>276</v>
      </c>
      <c r="CB6" s="170" t="s">
        <v>275</v>
      </c>
      <c r="CC6" s="156"/>
      <c r="CD6" s="168"/>
      <c r="CE6" s="169" t="s">
        <v>0</v>
      </c>
      <c r="CF6" s="168"/>
      <c r="CG6" s="169"/>
      <c r="CH6" s="170"/>
      <c r="CI6" s="156"/>
      <c r="CJ6" s="168"/>
      <c r="CK6" s="169" t="s">
        <v>0</v>
      </c>
      <c r="CL6" s="168"/>
      <c r="CM6" s="169"/>
      <c r="CN6" s="170"/>
      <c r="CO6" s="156"/>
      <c r="CP6" s="168"/>
      <c r="CQ6" s="169" t="s">
        <v>0</v>
      </c>
      <c r="CR6" s="168"/>
      <c r="CS6" s="169"/>
      <c r="CT6" s="170"/>
      <c r="CU6" s="156"/>
      <c r="CV6" s="168"/>
      <c r="CW6" s="169" t="s">
        <v>0</v>
      </c>
      <c r="CX6" s="168"/>
      <c r="CY6" s="169"/>
      <c r="CZ6" s="170"/>
      <c r="DA6" s="156"/>
      <c r="DB6" s="168"/>
      <c r="DC6" s="169" t="s">
        <v>0</v>
      </c>
      <c r="DD6" s="168"/>
      <c r="DE6" s="169"/>
      <c r="DF6" s="170"/>
      <c r="DG6" s="156"/>
      <c r="DH6" s="168"/>
      <c r="DI6" s="169" t="s">
        <v>0</v>
      </c>
      <c r="DJ6" s="168"/>
      <c r="DK6" s="169"/>
      <c r="DL6" s="170"/>
      <c r="DM6" s="156"/>
      <c r="DN6" s="168"/>
      <c r="DO6" s="169" t="s">
        <v>0</v>
      </c>
      <c r="DP6" s="168"/>
      <c r="DQ6" s="169"/>
      <c r="DR6" s="170"/>
      <c r="DS6" s="156"/>
      <c r="DT6" s="168"/>
      <c r="DU6" s="169" t="s">
        <v>0</v>
      </c>
      <c r="DV6" s="168"/>
      <c r="DW6" s="169"/>
      <c r="DX6" s="170"/>
      <c r="DY6" s="156"/>
      <c r="DZ6" s="168"/>
      <c r="EA6" s="169" t="s">
        <v>0</v>
      </c>
      <c r="EB6" s="168"/>
      <c r="EC6" s="169"/>
      <c r="ED6" s="170"/>
      <c r="EE6" s="156"/>
      <c r="EF6" s="168"/>
      <c r="EG6" s="169" t="s">
        <v>0</v>
      </c>
      <c r="EH6" s="168"/>
      <c r="EI6" s="169"/>
      <c r="EJ6" s="170"/>
      <c r="EK6" s="156"/>
      <c r="EL6" s="168"/>
      <c r="EM6" s="169" t="s">
        <v>0</v>
      </c>
      <c r="EN6" s="168"/>
      <c r="EO6" s="169"/>
      <c r="EP6" s="170"/>
      <c r="EQ6" s="156"/>
      <c r="ER6" s="168"/>
      <c r="ES6" s="169" t="s">
        <v>0</v>
      </c>
      <c r="ET6" s="168"/>
      <c r="EU6" s="169"/>
      <c r="EV6" s="170"/>
      <c r="EW6" s="156"/>
      <c r="EX6" s="168"/>
      <c r="EY6" s="169" t="s">
        <v>0</v>
      </c>
      <c r="EZ6" s="168"/>
      <c r="FA6" s="169"/>
      <c r="FB6" s="170"/>
      <c r="FC6" s="156"/>
      <c r="FD6" s="168"/>
      <c r="FE6" s="169" t="s">
        <v>0</v>
      </c>
      <c r="FF6" s="168"/>
      <c r="FG6" s="169"/>
      <c r="FH6" s="170"/>
      <c r="FI6" s="156"/>
      <c r="FJ6" s="168"/>
      <c r="FK6" s="169" t="s">
        <v>0</v>
      </c>
      <c r="FL6" s="168"/>
      <c r="FM6" s="169"/>
      <c r="FN6" s="170"/>
      <c r="FO6" s="156"/>
      <c r="FP6" s="168"/>
      <c r="FQ6" s="169" t="s">
        <v>0</v>
      </c>
      <c r="FR6" s="168"/>
      <c r="FS6" s="169"/>
      <c r="FT6" s="170"/>
      <c r="FU6" s="156"/>
      <c r="FV6" s="168"/>
      <c r="FW6" s="169" t="s">
        <v>0</v>
      </c>
      <c r="FX6" s="168"/>
      <c r="FY6" s="169"/>
      <c r="FZ6" s="170"/>
      <c r="GA6" s="156"/>
      <c r="GB6" s="168"/>
      <c r="GC6" s="169" t="s">
        <v>0</v>
      </c>
      <c r="GD6" s="168"/>
      <c r="GE6" s="169"/>
      <c r="GF6" s="170"/>
      <c r="GG6" s="156"/>
      <c r="GH6" s="168"/>
      <c r="GI6" s="169" t="s">
        <v>0</v>
      </c>
      <c r="GJ6" s="168"/>
      <c r="GK6" s="169"/>
      <c r="GL6" s="170"/>
      <c r="GM6" s="156"/>
      <c r="GN6" s="168"/>
      <c r="GO6" s="169" t="s">
        <v>0</v>
      </c>
      <c r="GP6" s="168"/>
      <c r="GQ6" s="169"/>
      <c r="GR6" s="170"/>
      <c r="GS6" s="156"/>
      <c r="GT6" s="168"/>
      <c r="GU6" s="169" t="s">
        <v>0</v>
      </c>
      <c r="GV6" s="168"/>
      <c r="GW6" s="169"/>
      <c r="GX6" s="170"/>
      <c r="GY6" s="156"/>
      <c r="GZ6" s="168"/>
      <c r="HA6" s="169" t="s">
        <v>0</v>
      </c>
      <c r="HB6" s="168"/>
      <c r="HC6" s="169"/>
      <c r="HD6" s="170"/>
      <c r="HE6" s="156"/>
      <c r="HF6" s="168"/>
      <c r="HG6" s="169" t="s">
        <v>0</v>
      </c>
      <c r="HH6" s="168"/>
      <c r="HI6" s="169"/>
      <c r="HJ6" s="170"/>
      <c r="HK6" s="156"/>
      <c r="HL6" s="168"/>
      <c r="HM6" s="169" t="s">
        <v>0</v>
      </c>
      <c r="HN6" s="168"/>
      <c r="HO6" s="169"/>
      <c r="HP6" s="170"/>
      <c r="HQ6" s="156"/>
      <c r="HR6" s="168"/>
      <c r="HS6" s="169" t="s">
        <v>0</v>
      </c>
      <c r="HT6" s="168"/>
      <c r="HU6" s="169"/>
      <c r="HV6" s="170"/>
      <c r="HW6" s="156"/>
      <c r="HX6" s="168"/>
      <c r="HY6" s="169" t="s">
        <v>0</v>
      </c>
      <c r="HZ6" s="168"/>
      <c r="IA6" s="169"/>
      <c r="IB6" s="170"/>
      <c r="IC6" s="156"/>
      <c r="ID6" s="168"/>
      <c r="IE6" s="169" t="s">
        <v>0</v>
      </c>
      <c r="IF6" s="168"/>
      <c r="IG6" s="169"/>
      <c r="IH6" s="170"/>
      <c r="II6" s="156"/>
      <c r="IJ6" s="168"/>
      <c r="IK6" s="169" t="s">
        <v>0</v>
      </c>
      <c r="IL6" s="168"/>
      <c r="IM6" s="169"/>
      <c r="IN6" s="170"/>
      <c r="IO6" s="156"/>
      <c r="IP6" s="168"/>
      <c r="IQ6" s="169" t="s">
        <v>0</v>
      </c>
      <c r="IR6" s="168"/>
      <c r="IS6" s="169"/>
      <c r="IT6" s="170"/>
      <c r="IU6" s="156"/>
      <c r="IV6" s="168"/>
      <c r="IW6" s="169" t="s">
        <v>0</v>
      </c>
      <c r="IX6" s="168"/>
      <c r="IY6" s="169"/>
      <c r="IZ6" s="170"/>
      <c r="JA6" s="156"/>
      <c r="JB6" s="168"/>
      <c r="JC6" s="169" t="s">
        <v>0</v>
      </c>
      <c r="JD6" s="168"/>
      <c r="JE6" s="169"/>
      <c r="JF6" s="170"/>
      <c r="JG6" s="156"/>
      <c r="JH6" s="168"/>
      <c r="JI6" s="169" t="s">
        <v>0</v>
      </c>
      <c r="JJ6" s="168"/>
      <c r="JK6" s="169"/>
      <c r="JL6" s="170"/>
      <c r="JM6" s="156"/>
      <c r="JN6" s="168"/>
      <c r="JO6" s="169" t="s">
        <v>0</v>
      </c>
      <c r="JP6" s="168"/>
      <c r="JQ6" s="169"/>
      <c r="JR6" s="170"/>
      <c r="JS6" s="156"/>
      <c r="JT6" s="168"/>
      <c r="JU6" s="169" t="s">
        <v>0</v>
      </c>
      <c r="JV6" s="168"/>
      <c r="JW6" s="169"/>
      <c r="JX6" s="170"/>
      <c r="JY6" s="156"/>
      <c r="JZ6" s="168"/>
      <c r="KA6" s="169" t="s">
        <v>0</v>
      </c>
      <c r="KB6" s="168"/>
      <c r="KC6" s="169"/>
      <c r="KD6" s="170"/>
      <c r="KE6" s="156"/>
      <c r="KF6" s="168"/>
      <c r="KG6" s="169" t="s">
        <v>0</v>
      </c>
      <c r="KH6" s="168"/>
      <c r="KI6" s="169"/>
      <c r="KJ6" s="170"/>
      <c r="KK6" s="156"/>
      <c r="KL6" s="168"/>
      <c r="KM6" s="169" t="s">
        <v>0</v>
      </c>
      <c r="KN6" s="168"/>
      <c r="KO6" s="169"/>
      <c r="KP6" s="170"/>
      <c r="KQ6" s="156"/>
      <c r="KR6" s="168"/>
      <c r="KS6" s="169" t="s">
        <v>0</v>
      </c>
      <c r="KT6" s="168"/>
      <c r="KU6" s="169"/>
      <c r="KV6" s="170"/>
      <c r="KW6" s="156"/>
      <c r="KX6" s="168"/>
      <c r="KY6" s="169" t="s">
        <v>0</v>
      </c>
      <c r="KZ6" s="168"/>
      <c r="LA6" s="169"/>
      <c r="LB6" s="170"/>
      <c r="LC6" s="156"/>
      <c r="LD6" s="168"/>
      <c r="LE6" s="169" t="s">
        <v>0</v>
      </c>
      <c r="LF6" s="168"/>
      <c r="LG6" s="169"/>
      <c r="LH6" s="170"/>
      <c r="LI6" s="156"/>
      <c r="LJ6" s="168"/>
      <c r="LK6" s="169" t="s">
        <v>0</v>
      </c>
      <c r="LL6" s="168"/>
      <c r="LM6" s="169"/>
      <c r="LN6" s="170"/>
      <c r="LO6" s="156"/>
      <c r="LP6" s="168"/>
      <c r="LQ6" s="169" t="s">
        <v>0</v>
      </c>
      <c r="LR6" s="168"/>
      <c r="LS6" s="169"/>
      <c r="LT6" s="170"/>
      <c r="LU6" s="156"/>
      <c r="LV6" s="168"/>
      <c r="LW6" s="169" t="s">
        <v>0</v>
      </c>
      <c r="LX6" s="168"/>
      <c r="LY6" s="169"/>
      <c r="LZ6" s="170"/>
      <c r="MA6" s="156"/>
      <c r="MB6" s="168"/>
      <c r="MC6" s="169" t="s">
        <v>0</v>
      </c>
      <c r="MD6" s="168"/>
      <c r="ME6" s="169"/>
      <c r="MF6" s="170"/>
      <c r="MG6" s="156"/>
      <c r="MH6" s="168"/>
      <c r="MI6" s="169" t="s">
        <v>0</v>
      </c>
      <c r="MJ6" s="168"/>
      <c r="MK6" s="169"/>
      <c r="ML6" s="170"/>
      <c r="MM6" s="156"/>
      <c r="MN6" s="168"/>
      <c r="MO6" s="169" t="s">
        <v>0</v>
      </c>
      <c r="MP6" s="168"/>
      <c r="MQ6" s="169"/>
      <c r="MR6" s="170"/>
      <c r="MS6" s="156"/>
      <c r="MT6" s="168"/>
      <c r="MU6" s="169" t="s">
        <v>0</v>
      </c>
      <c r="MV6" s="168"/>
      <c r="MW6" s="169"/>
      <c r="MX6" s="170"/>
      <c r="MY6" s="156"/>
      <c r="MZ6" s="168"/>
      <c r="NA6" s="169" t="s">
        <v>0</v>
      </c>
      <c r="NB6" s="168"/>
      <c r="NC6" s="169"/>
      <c r="ND6" s="170"/>
      <c r="NE6" s="156"/>
      <c r="NF6" s="168"/>
      <c r="NG6" s="169" t="s">
        <v>0</v>
      </c>
      <c r="NH6" s="168"/>
      <c r="NI6" s="169"/>
      <c r="NJ6" s="170"/>
      <c r="NK6" s="156"/>
      <c r="NL6" s="168"/>
      <c r="NM6" s="169" t="s">
        <v>0</v>
      </c>
      <c r="NN6" s="168"/>
      <c r="NO6" s="169"/>
      <c r="NP6" s="170"/>
      <c r="NQ6" s="156"/>
      <c r="NR6" s="186"/>
      <c r="NS6" s="186" t="s">
        <v>0</v>
      </c>
      <c r="NT6" s="186"/>
      <c r="NU6" s="186" t="s">
        <v>331</v>
      </c>
      <c r="NV6" s="187" t="s">
        <v>331</v>
      </c>
      <c r="NW6" s="164"/>
    </row>
    <row r="7" spans="1:387" ht="15" customHeight="1" x14ac:dyDescent="0.2">
      <c r="A7" s="124">
        <f>IF(B7="","",VLOOKUP(B7,'Registrovaní tipéri'!$A$2:$B$101,2,FALSE))</f>
        <v>32</v>
      </c>
      <c r="B7" s="173" t="s">
        <v>7</v>
      </c>
      <c r="C7" s="125"/>
      <c r="D7" s="171">
        <v>0</v>
      </c>
      <c r="E7" s="176" t="s">
        <v>0</v>
      </c>
      <c r="F7" s="168">
        <v>1</v>
      </c>
      <c r="G7" s="176" t="s">
        <v>275</v>
      </c>
      <c r="H7" s="175" t="s">
        <v>264</v>
      </c>
      <c r="I7" s="25"/>
      <c r="J7" s="188">
        <v>0</v>
      </c>
      <c r="K7" s="188" t="s">
        <v>0</v>
      </c>
      <c r="L7" s="188">
        <v>2</v>
      </c>
      <c r="M7" s="186" t="s">
        <v>275</v>
      </c>
      <c r="N7" s="187" t="s">
        <v>264</v>
      </c>
      <c r="O7" s="149"/>
      <c r="P7" s="126">
        <v>4</v>
      </c>
      <c r="Q7" s="131" t="s">
        <v>0</v>
      </c>
      <c r="R7" s="126">
        <v>0</v>
      </c>
      <c r="S7" s="186" t="s">
        <v>275</v>
      </c>
      <c r="T7" s="187" t="s">
        <v>264</v>
      </c>
      <c r="U7" s="156"/>
      <c r="V7" s="126">
        <v>1</v>
      </c>
      <c r="W7" s="131" t="s">
        <v>0</v>
      </c>
      <c r="X7" s="126">
        <v>2</v>
      </c>
      <c r="Y7" s="186" t="s">
        <v>275</v>
      </c>
      <c r="Z7" s="187" t="s">
        <v>264</v>
      </c>
      <c r="AA7" s="156"/>
      <c r="AB7" s="126">
        <v>4</v>
      </c>
      <c r="AC7" s="131" t="s">
        <v>0</v>
      </c>
      <c r="AD7" s="126">
        <v>0</v>
      </c>
      <c r="AE7" s="193" t="s">
        <v>275</v>
      </c>
      <c r="AF7" s="194" t="s">
        <v>279</v>
      </c>
      <c r="AG7" s="156"/>
      <c r="AH7" s="126">
        <v>2</v>
      </c>
      <c r="AI7" s="131" t="s">
        <v>0</v>
      </c>
      <c r="AJ7" s="126">
        <v>1</v>
      </c>
      <c r="AK7" s="186" t="s">
        <v>340</v>
      </c>
      <c r="AL7" s="187" t="s">
        <v>279</v>
      </c>
      <c r="AM7" s="156"/>
      <c r="AN7" s="126">
        <v>1</v>
      </c>
      <c r="AO7" s="131" t="s">
        <v>0</v>
      </c>
      <c r="AP7" s="126">
        <v>3</v>
      </c>
      <c r="AQ7" s="186" t="s">
        <v>275</v>
      </c>
      <c r="AR7" s="187" t="s">
        <v>264</v>
      </c>
      <c r="AS7" s="156"/>
      <c r="AT7" s="126">
        <v>1</v>
      </c>
      <c r="AU7" s="131" t="s">
        <v>0</v>
      </c>
      <c r="AV7" s="126">
        <v>1</v>
      </c>
      <c r="AW7" s="186" t="s">
        <v>277</v>
      </c>
      <c r="AX7" s="187" t="s">
        <v>275</v>
      </c>
      <c r="AY7" s="156"/>
      <c r="AZ7" s="126"/>
      <c r="BA7" s="131" t="s">
        <v>0</v>
      </c>
      <c r="BB7" s="126"/>
      <c r="BC7" s="131"/>
      <c r="BD7" s="170"/>
      <c r="BE7" s="156"/>
      <c r="BF7" s="126">
        <v>1</v>
      </c>
      <c r="BG7" s="131" t="s">
        <v>0</v>
      </c>
      <c r="BH7" s="126">
        <v>0</v>
      </c>
      <c r="BI7" s="186" t="s">
        <v>275</v>
      </c>
      <c r="BJ7" s="187" t="s">
        <v>277</v>
      </c>
      <c r="BK7" s="156"/>
      <c r="BL7" s="126"/>
      <c r="BM7" s="131" t="s">
        <v>0</v>
      </c>
      <c r="BN7" s="126"/>
      <c r="BO7" s="131"/>
      <c r="BP7" s="170"/>
      <c r="BQ7" s="156"/>
      <c r="BR7" s="126">
        <v>3</v>
      </c>
      <c r="BS7" s="131" t="s">
        <v>0</v>
      </c>
      <c r="BT7" s="126">
        <v>1</v>
      </c>
      <c r="BU7" s="186" t="s">
        <v>279</v>
      </c>
      <c r="BV7" s="187" t="s">
        <v>275</v>
      </c>
      <c r="BW7" s="156"/>
      <c r="BX7" s="126"/>
      <c r="BY7" s="131" t="s">
        <v>0</v>
      </c>
      <c r="BZ7" s="126"/>
      <c r="CA7" s="186" t="s">
        <v>331</v>
      </c>
      <c r="CB7" s="187" t="s">
        <v>331</v>
      </c>
      <c r="CC7" s="156"/>
      <c r="CD7" s="126"/>
      <c r="CE7" s="131" t="s">
        <v>0</v>
      </c>
      <c r="CF7" s="126"/>
      <c r="CG7" s="131"/>
      <c r="CH7" s="170"/>
      <c r="CI7" s="156"/>
      <c r="CJ7" s="126"/>
      <c r="CK7" s="131" t="s">
        <v>0</v>
      </c>
      <c r="CL7" s="126"/>
      <c r="CM7" s="131"/>
      <c r="CN7" s="170"/>
      <c r="CO7" s="156"/>
      <c r="CP7" s="126"/>
      <c r="CQ7" s="131" t="s">
        <v>0</v>
      </c>
      <c r="CR7" s="126"/>
      <c r="CS7" s="131"/>
      <c r="CT7" s="170"/>
      <c r="CU7" s="156"/>
      <c r="CV7" s="126"/>
      <c r="CW7" s="131" t="s">
        <v>0</v>
      </c>
      <c r="CX7" s="126"/>
      <c r="CY7" s="131"/>
      <c r="CZ7" s="170"/>
      <c r="DA7" s="156"/>
      <c r="DB7" s="126"/>
      <c r="DC7" s="131" t="s">
        <v>0</v>
      </c>
      <c r="DD7" s="126"/>
      <c r="DE7" s="131"/>
      <c r="DF7" s="170"/>
      <c r="DG7" s="156"/>
      <c r="DH7" s="126"/>
      <c r="DI7" s="131" t="s">
        <v>0</v>
      </c>
      <c r="DJ7" s="126"/>
      <c r="DK7" s="131"/>
      <c r="DL7" s="170"/>
      <c r="DM7" s="156"/>
      <c r="DN7" s="126"/>
      <c r="DO7" s="131" t="s">
        <v>0</v>
      </c>
      <c r="DP7" s="126"/>
      <c r="DQ7" s="131"/>
      <c r="DR7" s="170"/>
      <c r="DS7" s="156"/>
      <c r="DT7" s="126"/>
      <c r="DU7" s="131" t="s">
        <v>0</v>
      </c>
      <c r="DV7" s="126"/>
      <c r="DW7" s="131"/>
      <c r="DX7" s="170"/>
      <c r="DY7" s="156"/>
      <c r="DZ7" s="126"/>
      <c r="EA7" s="131" t="s">
        <v>0</v>
      </c>
      <c r="EB7" s="126"/>
      <c r="EC7" s="131"/>
      <c r="ED7" s="170"/>
      <c r="EE7" s="156"/>
      <c r="EF7" s="126"/>
      <c r="EG7" s="131" t="s">
        <v>0</v>
      </c>
      <c r="EH7" s="126"/>
      <c r="EI7" s="131"/>
      <c r="EJ7" s="170"/>
      <c r="EK7" s="156"/>
      <c r="EL7" s="126"/>
      <c r="EM7" s="131" t="s">
        <v>0</v>
      </c>
      <c r="EN7" s="126"/>
      <c r="EO7" s="131"/>
      <c r="EP7" s="170"/>
      <c r="EQ7" s="156"/>
      <c r="ER7" s="126"/>
      <c r="ES7" s="131" t="s">
        <v>0</v>
      </c>
      <c r="ET7" s="126"/>
      <c r="EU7" s="131"/>
      <c r="EV7" s="170"/>
      <c r="EW7" s="156"/>
      <c r="EX7" s="126"/>
      <c r="EY7" s="131" t="s">
        <v>0</v>
      </c>
      <c r="EZ7" s="126"/>
      <c r="FA7" s="131"/>
      <c r="FB7" s="170"/>
      <c r="FC7" s="156"/>
      <c r="FD7" s="126"/>
      <c r="FE7" s="131" t="s">
        <v>0</v>
      </c>
      <c r="FF7" s="126"/>
      <c r="FG7" s="131"/>
      <c r="FH7" s="170"/>
      <c r="FI7" s="156"/>
      <c r="FJ7" s="126"/>
      <c r="FK7" s="131" t="s">
        <v>0</v>
      </c>
      <c r="FL7" s="126"/>
      <c r="FM7" s="131"/>
      <c r="FN7" s="170"/>
      <c r="FO7" s="156"/>
      <c r="FP7" s="126"/>
      <c r="FQ7" s="131" t="s">
        <v>0</v>
      </c>
      <c r="FR7" s="126"/>
      <c r="FS7" s="131"/>
      <c r="FT7" s="170"/>
      <c r="FU7" s="156"/>
      <c r="FV7" s="126"/>
      <c r="FW7" s="131" t="s">
        <v>0</v>
      </c>
      <c r="FX7" s="126"/>
      <c r="FY7" s="131"/>
      <c r="FZ7" s="170"/>
      <c r="GA7" s="156"/>
      <c r="GB7" s="126"/>
      <c r="GC7" s="131" t="s">
        <v>0</v>
      </c>
      <c r="GD7" s="126"/>
      <c r="GE7" s="131"/>
      <c r="GF7" s="170"/>
      <c r="GG7" s="156"/>
      <c r="GH7" s="126"/>
      <c r="GI7" s="131" t="s">
        <v>0</v>
      </c>
      <c r="GJ7" s="126"/>
      <c r="GK7" s="131"/>
      <c r="GL7" s="170"/>
      <c r="GM7" s="156"/>
      <c r="GN7" s="126"/>
      <c r="GO7" s="131" t="s">
        <v>0</v>
      </c>
      <c r="GP7" s="126"/>
      <c r="GQ7" s="131"/>
      <c r="GR7" s="170"/>
      <c r="GS7" s="156"/>
      <c r="GT7" s="126"/>
      <c r="GU7" s="131" t="s">
        <v>0</v>
      </c>
      <c r="GV7" s="126"/>
      <c r="GW7" s="131"/>
      <c r="GX7" s="170"/>
      <c r="GY7" s="156"/>
      <c r="GZ7" s="126"/>
      <c r="HA7" s="131" t="s">
        <v>0</v>
      </c>
      <c r="HB7" s="126"/>
      <c r="HC7" s="131"/>
      <c r="HD7" s="170"/>
      <c r="HE7" s="156"/>
      <c r="HF7" s="126"/>
      <c r="HG7" s="131" t="s">
        <v>0</v>
      </c>
      <c r="HH7" s="126"/>
      <c r="HI7" s="131"/>
      <c r="HJ7" s="170"/>
      <c r="HK7" s="156"/>
      <c r="HL7" s="126"/>
      <c r="HM7" s="131" t="s">
        <v>0</v>
      </c>
      <c r="HN7" s="126"/>
      <c r="HO7" s="131"/>
      <c r="HP7" s="170"/>
      <c r="HQ7" s="156"/>
      <c r="HR7" s="126"/>
      <c r="HS7" s="131" t="s">
        <v>0</v>
      </c>
      <c r="HT7" s="126"/>
      <c r="HU7" s="131"/>
      <c r="HV7" s="170"/>
      <c r="HW7" s="156"/>
      <c r="HX7" s="126"/>
      <c r="HY7" s="131" t="s">
        <v>0</v>
      </c>
      <c r="HZ7" s="126"/>
      <c r="IA7" s="131"/>
      <c r="IB7" s="170"/>
      <c r="IC7" s="156"/>
      <c r="ID7" s="126"/>
      <c r="IE7" s="131" t="s">
        <v>0</v>
      </c>
      <c r="IF7" s="126"/>
      <c r="IG7" s="131"/>
      <c r="IH7" s="170"/>
      <c r="II7" s="156"/>
      <c r="IJ7" s="126"/>
      <c r="IK7" s="131" t="s">
        <v>0</v>
      </c>
      <c r="IL7" s="126"/>
      <c r="IM7" s="131"/>
      <c r="IN7" s="170"/>
      <c r="IO7" s="156"/>
      <c r="IP7" s="126"/>
      <c r="IQ7" s="131" t="s">
        <v>0</v>
      </c>
      <c r="IR7" s="126"/>
      <c r="IS7" s="131"/>
      <c r="IT7" s="170"/>
      <c r="IU7" s="156"/>
      <c r="IV7" s="126"/>
      <c r="IW7" s="131" t="s">
        <v>0</v>
      </c>
      <c r="IX7" s="126"/>
      <c r="IY7" s="131"/>
      <c r="IZ7" s="170"/>
      <c r="JA7" s="156"/>
      <c r="JB7" s="126"/>
      <c r="JC7" s="131" t="s">
        <v>0</v>
      </c>
      <c r="JD7" s="126"/>
      <c r="JE7" s="131"/>
      <c r="JF7" s="170"/>
      <c r="JG7" s="156"/>
      <c r="JH7" s="126"/>
      <c r="JI7" s="131" t="s">
        <v>0</v>
      </c>
      <c r="JJ7" s="126"/>
      <c r="JK7" s="131"/>
      <c r="JL7" s="170"/>
      <c r="JM7" s="156"/>
      <c r="JN7" s="126"/>
      <c r="JO7" s="131" t="s">
        <v>0</v>
      </c>
      <c r="JP7" s="126"/>
      <c r="JQ7" s="131"/>
      <c r="JR7" s="170"/>
      <c r="JS7" s="156"/>
      <c r="JT7" s="126"/>
      <c r="JU7" s="131" t="s">
        <v>0</v>
      </c>
      <c r="JV7" s="126"/>
      <c r="JW7" s="131"/>
      <c r="JX7" s="170"/>
      <c r="JY7" s="156"/>
      <c r="JZ7" s="126"/>
      <c r="KA7" s="131" t="s">
        <v>0</v>
      </c>
      <c r="KB7" s="126"/>
      <c r="KC7" s="131"/>
      <c r="KD7" s="170"/>
      <c r="KE7" s="156"/>
      <c r="KF7" s="126"/>
      <c r="KG7" s="131" t="s">
        <v>0</v>
      </c>
      <c r="KH7" s="126"/>
      <c r="KI7" s="131"/>
      <c r="KJ7" s="170"/>
      <c r="KK7" s="156"/>
      <c r="KL7" s="126"/>
      <c r="KM7" s="131" t="s">
        <v>0</v>
      </c>
      <c r="KN7" s="126"/>
      <c r="KO7" s="131"/>
      <c r="KP7" s="170"/>
      <c r="KQ7" s="156"/>
      <c r="KR7" s="126"/>
      <c r="KS7" s="131" t="s">
        <v>0</v>
      </c>
      <c r="KT7" s="126"/>
      <c r="KU7" s="131"/>
      <c r="KV7" s="170"/>
      <c r="KW7" s="156"/>
      <c r="KX7" s="126"/>
      <c r="KY7" s="131" t="s">
        <v>0</v>
      </c>
      <c r="KZ7" s="126"/>
      <c r="LA7" s="131"/>
      <c r="LB7" s="170"/>
      <c r="LC7" s="156"/>
      <c r="LD7" s="126"/>
      <c r="LE7" s="131" t="s">
        <v>0</v>
      </c>
      <c r="LF7" s="126"/>
      <c r="LG7" s="131"/>
      <c r="LH7" s="170"/>
      <c r="LI7" s="156"/>
      <c r="LJ7" s="126"/>
      <c r="LK7" s="131" t="s">
        <v>0</v>
      </c>
      <c r="LL7" s="126"/>
      <c r="LM7" s="131"/>
      <c r="LN7" s="170"/>
      <c r="LO7" s="156"/>
      <c r="LP7" s="126"/>
      <c r="LQ7" s="131" t="s">
        <v>0</v>
      </c>
      <c r="LR7" s="126"/>
      <c r="LS7" s="131"/>
      <c r="LT7" s="170"/>
      <c r="LU7" s="156"/>
      <c r="LV7" s="126"/>
      <c r="LW7" s="131" t="s">
        <v>0</v>
      </c>
      <c r="LX7" s="126"/>
      <c r="LY7" s="131"/>
      <c r="LZ7" s="170"/>
      <c r="MA7" s="156"/>
      <c r="MB7" s="126"/>
      <c r="MC7" s="131" t="s">
        <v>0</v>
      </c>
      <c r="MD7" s="126"/>
      <c r="ME7" s="131"/>
      <c r="MF7" s="170"/>
      <c r="MG7" s="156"/>
      <c r="MH7" s="126"/>
      <c r="MI7" s="131" t="s">
        <v>0</v>
      </c>
      <c r="MJ7" s="126"/>
      <c r="MK7" s="131"/>
      <c r="ML7" s="170"/>
      <c r="MM7" s="156"/>
      <c r="MN7" s="126"/>
      <c r="MO7" s="131" t="s">
        <v>0</v>
      </c>
      <c r="MP7" s="126"/>
      <c r="MQ7" s="131"/>
      <c r="MR7" s="170"/>
      <c r="MS7" s="156"/>
      <c r="MT7" s="126"/>
      <c r="MU7" s="131" t="s">
        <v>0</v>
      </c>
      <c r="MV7" s="126"/>
      <c r="MW7" s="131"/>
      <c r="MX7" s="170"/>
      <c r="MY7" s="156"/>
      <c r="MZ7" s="126"/>
      <c r="NA7" s="131" t="s">
        <v>0</v>
      </c>
      <c r="NB7" s="126"/>
      <c r="NC7" s="131"/>
      <c r="ND7" s="170"/>
      <c r="NE7" s="156"/>
      <c r="NF7" s="126"/>
      <c r="NG7" s="131" t="s">
        <v>0</v>
      </c>
      <c r="NH7" s="126"/>
      <c r="NI7" s="131"/>
      <c r="NJ7" s="170"/>
      <c r="NK7" s="156"/>
      <c r="NL7" s="126"/>
      <c r="NM7" s="131" t="s">
        <v>0</v>
      </c>
      <c r="NN7" s="126"/>
      <c r="NO7" s="131"/>
      <c r="NP7" s="170"/>
      <c r="NQ7" s="156"/>
      <c r="NR7" s="188"/>
      <c r="NS7" s="188" t="s">
        <v>0</v>
      </c>
      <c r="NT7" s="188"/>
      <c r="NU7" s="186" t="s">
        <v>331</v>
      </c>
      <c r="NV7" s="187" t="s">
        <v>331</v>
      </c>
      <c r="NW7" s="164"/>
    </row>
    <row r="8" spans="1:387" ht="15" x14ac:dyDescent="0.2">
      <c r="A8" s="124">
        <f>IF(B8="","",VLOOKUP(B8,'Registrovaní tipéri'!$A$2:$B$101,2,FALSE))</f>
        <v>48</v>
      </c>
      <c r="B8" s="173" t="s">
        <v>249</v>
      </c>
      <c r="C8" s="125"/>
      <c r="D8" s="171">
        <v>2</v>
      </c>
      <c r="E8" s="176" t="s">
        <v>0</v>
      </c>
      <c r="F8" s="168">
        <v>1</v>
      </c>
      <c r="G8" s="176" t="s">
        <v>257</v>
      </c>
      <c r="H8" s="175" t="s">
        <v>264</v>
      </c>
      <c r="I8" s="25"/>
      <c r="J8" s="186">
        <v>1</v>
      </c>
      <c r="K8" s="188" t="s">
        <v>0</v>
      </c>
      <c r="L8" s="188">
        <v>2</v>
      </c>
      <c r="M8" s="186" t="s">
        <v>279</v>
      </c>
      <c r="N8" s="187" t="s">
        <v>279</v>
      </c>
      <c r="O8" s="149"/>
      <c r="P8" s="168">
        <v>2</v>
      </c>
      <c r="Q8" s="131" t="s">
        <v>0</v>
      </c>
      <c r="R8" s="126">
        <v>1</v>
      </c>
      <c r="S8" s="186" t="s">
        <v>279</v>
      </c>
      <c r="T8" s="187" t="s">
        <v>279</v>
      </c>
      <c r="U8" s="156"/>
      <c r="V8" s="168">
        <v>2</v>
      </c>
      <c r="W8" s="131" t="s">
        <v>0</v>
      </c>
      <c r="X8" s="126">
        <v>2</v>
      </c>
      <c r="Y8" s="186" t="s">
        <v>279</v>
      </c>
      <c r="Z8" s="187" t="s">
        <v>279</v>
      </c>
      <c r="AA8" s="156"/>
      <c r="AB8" s="168"/>
      <c r="AC8" s="131" t="s">
        <v>0</v>
      </c>
      <c r="AD8" s="126"/>
      <c r="AE8" s="186" t="s">
        <v>331</v>
      </c>
      <c r="AF8" s="187" t="s">
        <v>331</v>
      </c>
      <c r="AG8" s="156"/>
      <c r="AH8" s="168">
        <v>2</v>
      </c>
      <c r="AI8" s="131" t="s">
        <v>0</v>
      </c>
      <c r="AJ8" s="126">
        <v>2</v>
      </c>
      <c r="AK8" s="186" t="s">
        <v>279</v>
      </c>
      <c r="AL8" s="187" t="s">
        <v>279</v>
      </c>
      <c r="AM8" s="156"/>
      <c r="AN8" s="168"/>
      <c r="AO8" s="131" t="s">
        <v>0</v>
      </c>
      <c r="AP8" s="126"/>
      <c r="AQ8" s="186" t="s">
        <v>331</v>
      </c>
      <c r="AR8" s="187" t="s">
        <v>331</v>
      </c>
      <c r="AS8" s="156"/>
      <c r="AT8" s="168"/>
      <c r="AU8" s="131" t="s">
        <v>0</v>
      </c>
      <c r="AV8" s="126"/>
      <c r="AW8" s="186" t="s">
        <v>331</v>
      </c>
      <c r="AX8" s="187" t="s">
        <v>331</v>
      </c>
      <c r="AY8" s="156"/>
      <c r="AZ8" s="168"/>
      <c r="BA8" s="131" t="s">
        <v>0</v>
      </c>
      <c r="BB8" s="126"/>
      <c r="BC8" s="131"/>
      <c r="BD8" s="170"/>
      <c r="BE8" s="156"/>
      <c r="BF8" s="168"/>
      <c r="BG8" s="131" t="s">
        <v>0</v>
      </c>
      <c r="BH8" s="126"/>
      <c r="BI8" s="186" t="s">
        <v>331</v>
      </c>
      <c r="BJ8" s="187" t="s">
        <v>331</v>
      </c>
      <c r="BK8" s="156"/>
      <c r="BL8" s="168"/>
      <c r="BM8" s="131" t="s">
        <v>0</v>
      </c>
      <c r="BN8" s="126"/>
      <c r="BO8" s="131"/>
      <c r="BP8" s="170"/>
      <c r="BQ8" s="156"/>
      <c r="BR8" s="168"/>
      <c r="BS8" s="131" t="s">
        <v>0</v>
      </c>
      <c r="BT8" s="126"/>
      <c r="BU8" s="186" t="s">
        <v>331</v>
      </c>
      <c r="BV8" s="187" t="s">
        <v>331</v>
      </c>
      <c r="BW8" s="156"/>
      <c r="BX8" s="168"/>
      <c r="BY8" s="131" t="s">
        <v>0</v>
      </c>
      <c r="BZ8" s="126"/>
      <c r="CA8" s="186" t="s">
        <v>331</v>
      </c>
      <c r="CB8" s="187" t="s">
        <v>331</v>
      </c>
      <c r="CC8" s="156"/>
      <c r="CD8" s="168"/>
      <c r="CE8" s="131" t="s">
        <v>0</v>
      </c>
      <c r="CF8" s="126"/>
      <c r="CG8" s="131"/>
      <c r="CH8" s="170"/>
      <c r="CI8" s="156"/>
      <c r="CJ8" s="168"/>
      <c r="CK8" s="131" t="s">
        <v>0</v>
      </c>
      <c r="CL8" s="126"/>
      <c r="CM8" s="131"/>
      <c r="CN8" s="170"/>
      <c r="CO8" s="156"/>
      <c r="CP8" s="168"/>
      <c r="CQ8" s="131" t="s">
        <v>0</v>
      </c>
      <c r="CR8" s="126"/>
      <c r="CS8" s="131"/>
      <c r="CT8" s="170"/>
      <c r="CU8" s="156"/>
      <c r="CV8" s="168"/>
      <c r="CW8" s="131" t="s">
        <v>0</v>
      </c>
      <c r="CX8" s="126"/>
      <c r="CY8" s="131"/>
      <c r="CZ8" s="170"/>
      <c r="DA8" s="156"/>
      <c r="DB8" s="168"/>
      <c r="DC8" s="131" t="s">
        <v>0</v>
      </c>
      <c r="DD8" s="126"/>
      <c r="DE8" s="131"/>
      <c r="DF8" s="170"/>
      <c r="DG8" s="156"/>
      <c r="DH8" s="168"/>
      <c r="DI8" s="131" t="s">
        <v>0</v>
      </c>
      <c r="DJ8" s="126"/>
      <c r="DK8" s="131"/>
      <c r="DL8" s="170"/>
      <c r="DM8" s="156"/>
      <c r="DN8" s="168"/>
      <c r="DO8" s="131" t="s">
        <v>0</v>
      </c>
      <c r="DP8" s="126"/>
      <c r="DQ8" s="131"/>
      <c r="DR8" s="170"/>
      <c r="DS8" s="156"/>
      <c r="DT8" s="168"/>
      <c r="DU8" s="131" t="s">
        <v>0</v>
      </c>
      <c r="DV8" s="126"/>
      <c r="DW8" s="131"/>
      <c r="DX8" s="170"/>
      <c r="DY8" s="156"/>
      <c r="DZ8" s="168"/>
      <c r="EA8" s="131" t="s">
        <v>0</v>
      </c>
      <c r="EB8" s="126"/>
      <c r="EC8" s="131"/>
      <c r="ED8" s="170"/>
      <c r="EE8" s="156"/>
      <c r="EF8" s="168"/>
      <c r="EG8" s="131" t="s">
        <v>0</v>
      </c>
      <c r="EH8" s="126"/>
      <c r="EI8" s="131"/>
      <c r="EJ8" s="170"/>
      <c r="EK8" s="156"/>
      <c r="EL8" s="168"/>
      <c r="EM8" s="131" t="s">
        <v>0</v>
      </c>
      <c r="EN8" s="126"/>
      <c r="EO8" s="131"/>
      <c r="EP8" s="170"/>
      <c r="EQ8" s="156"/>
      <c r="ER8" s="168"/>
      <c r="ES8" s="131" t="s">
        <v>0</v>
      </c>
      <c r="ET8" s="126"/>
      <c r="EU8" s="131"/>
      <c r="EV8" s="170"/>
      <c r="EW8" s="156"/>
      <c r="EX8" s="168"/>
      <c r="EY8" s="131" t="s">
        <v>0</v>
      </c>
      <c r="EZ8" s="126"/>
      <c r="FA8" s="131"/>
      <c r="FB8" s="170"/>
      <c r="FC8" s="156"/>
      <c r="FD8" s="168"/>
      <c r="FE8" s="131" t="s">
        <v>0</v>
      </c>
      <c r="FF8" s="126"/>
      <c r="FG8" s="131"/>
      <c r="FH8" s="170"/>
      <c r="FI8" s="156"/>
      <c r="FJ8" s="168"/>
      <c r="FK8" s="131" t="s">
        <v>0</v>
      </c>
      <c r="FL8" s="126"/>
      <c r="FM8" s="131"/>
      <c r="FN8" s="170"/>
      <c r="FO8" s="156"/>
      <c r="FP8" s="168"/>
      <c r="FQ8" s="131" t="s">
        <v>0</v>
      </c>
      <c r="FR8" s="126"/>
      <c r="FS8" s="131"/>
      <c r="FT8" s="170"/>
      <c r="FU8" s="156"/>
      <c r="FV8" s="168"/>
      <c r="FW8" s="131" t="s">
        <v>0</v>
      </c>
      <c r="FX8" s="126"/>
      <c r="FY8" s="131"/>
      <c r="FZ8" s="170"/>
      <c r="GA8" s="156"/>
      <c r="GB8" s="168"/>
      <c r="GC8" s="131" t="s">
        <v>0</v>
      </c>
      <c r="GD8" s="126"/>
      <c r="GE8" s="131"/>
      <c r="GF8" s="170"/>
      <c r="GG8" s="156"/>
      <c r="GH8" s="168"/>
      <c r="GI8" s="131" t="s">
        <v>0</v>
      </c>
      <c r="GJ8" s="126"/>
      <c r="GK8" s="131"/>
      <c r="GL8" s="170"/>
      <c r="GM8" s="156"/>
      <c r="GN8" s="168"/>
      <c r="GO8" s="131" t="s">
        <v>0</v>
      </c>
      <c r="GP8" s="126"/>
      <c r="GQ8" s="131"/>
      <c r="GR8" s="170"/>
      <c r="GS8" s="156"/>
      <c r="GT8" s="168"/>
      <c r="GU8" s="131" t="s">
        <v>0</v>
      </c>
      <c r="GV8" s="126"/>
      <c r="GW8" s="131"/>
      <c r="GX8" s="170"/>
      <c r="GY8" s="156"/>
      <c r="GZ8" s="168"/>
      <c r="HA8" s="131" t="s">
        <v>0</v>
      </c>
      <c r="HB8" s="126"/>
      <c r="HC8" s="131"/>
      <c r="HD8" s="170"/>
      <c r="HE8" s="156"/>
      <c r="HF8" s="168"/>
      <c r="HG8" s="131" t="s">
        <v>0</v>
      </c>
      <c r="HH8" s="126"/>
      <c r="HI8" s="131"/>
      <c r="HJ8" s="170"/>
      <c r="HK8" s="156"/>
      <c r="HL8" s="168"/>
      <c r="HM8" s="131" t="s">
        <v>0</v>
      </c>
      <c r="HN8" s="126"/>
      <c r="HO8" s="131"/>
      <c r="HP8" s="170"/>
      <c r="HQ8" s="156"/>
      <c r="HR8" s="168"/>
      <c r="HS8" s="131" t="s">
        <v>0</v>
      </c>
      <c r="HT8" s="126"/>
      <c r="HU8" s="131"/>
      <c r="HV8" s="170"/>
      <c r="HW8" s="156"/>
      <c r="HX8" s="168"/>
      <c r="HY8" s="131" t="s">
        <v>0</v>
      </c>
      <c r="HZ8" s="126"/>
      <c r="IA8" s="131"/>
      <c r="IB8" s="170"/>
      <c r="IC8" s="156"/>
      <c r="ID8" s="168"/>
      <c r="IE8" s="131" t="s">
        <v>0</v>
      </c>
      <c r="IF8" s="126"/>
      <c r="IG8" s="131"/>
      <c r="IH8" s="170"/>
      <c r="II8" s="156"/>
      <c r="IJ8" s="168"/>
      <c r="IK8" s="131" t="s">
        <v>0</v>
      </c>
      <c r="IL8" s="126"/>
      <c r="IM8" s="131"/>
      <c r="IN8" s="170"/>
      <c r="IO8" s="156"/>
      <c r="IP8" s="168"/>
      <c r="IQ8" s="131" t="s">
        <v>0</v>
      </c>
      <c r="IR8" s="126"/>
      <c r="IS8" s="131"/>
      <c r="IT8" s="170"/>
      <c r="IU8" s="156"/>
      <c r="IV8" s="168"/>
      <c r="IW8" s="131" t="s">
        <v>0</v>
      </c>
      <c r="IX8" s="126"/>
      <c r="IY8" s="131"/>
      <c r="IZ8" s="170"/>
      <c r="JA8" s="156"/>
      <c r="JB8" s="168"/>
      <c r="JC8" s="131" t="s">
        <v>0</v>
      </c>
      <c r="JD8" s="126"/>
      <c r="JE8" s="131"/>
      <c r="JF8" s="170"/>
      <c r="JG8" s="156"/>
      <c r="JH8" s="168"/>
      <c r="JI8" s="131" t="s">
        <v>0</v>
      </c>
      <c r="JJ8" s="126"/>
      <c r="JK8" s="131"/>
      <c r="JL8" s="170"/>
      <c r="JM8" s="156"/>
      <c r="JN8" s="168"/>
      <c r="JO8" s="131" t="s">
        <v>0</v>
      </c>
      <c r="JP8" s="126"/>
      <c r="JQ8" s="131"/>
      <c r="JR8" s="170"/>
      <c r="JS8" s="156"/>
      <c r="JT8" s="168"/>
      <c r="JU8" s="131" t="s">
        <v>0</v>
      </c>
      <c r="JV8" s="126"/>
      <c r="JW8" s="131"/>
      <c r="JX8" s="170"/>
      <c r="JY8" s="156"/>
      <c r="JZ8" s="168"/>
      <c r="KA8" s="131" t="s">
        <v>0</v>
      </c>
      <c r="KB8" s="126"/>
      <c r="KC8" s="131"/>
      <c r="KD8" s="170"/>
      <c r="KE8" s="156"/>
      <c r="KF8" s="168"/>
      <c r="KG8" s="131" t="s">
        <v>0</v>
      </c>
      <c r="KH8" s="126"/>
      <c r="KI8" s="131"/>
      <c r="KJ8" s="170"/>
      <c r="KK8" s="156"/>
      <c r="KL8" s="168"/>
      <c r="KM8" s="131" t="s">
        <v>0</v>
      </c>
      <c r="KN8" s="126"/>
      <c r="KO8" s="131"/>
      <c r="KP8" s="170"/>
      <c r="KQ8" s="156"/>
      <c r="KR8" s="168"/>
      <c r="KS8" s="131" t="s">
        <v>0</v>
      </c>
      <c r="KT8" s="126"/>
      <c r="KU8" s="131"/>
      <c r="KV8" s="170"/>
      <c r="KW8" s="156"/>
      <c r="KX8" s="168"/>
      <c r="KY8" s="131" t="s">
        <v>0</v>
      </c>
      <c r="KZ8" s="126"/>
      <c r="LA8" s="131"/>
      <c r="LB8" s="170"/>
      <c r="LC8" s="156"/>
      <c r="LD8" s="168"/>
      <c r="LE8" s="131" t="s">
        <v>0</v>
      </c>
      <c r="LF8" s="126"/>
      <c r="LG8" s="131"/>
      <c r="LH8" s="170"/>
      <c r="LI8" s="156"/>
      <c r="LJ8" s="168"/>
      <c r="LK8" s="131" t="s">
        <v>0</v>
      </c>
      <c r="LL8" s="126"/>
      <c r="LM8" s="131"/>
      <c r="LN8" s="170"/>
      <c r="LO8" s="156"/>
      <c r="LP8" s="168"/>
      <c r="LQ8" s="131" t="s">
        <v>0</v>
      </c>
      <c r="LR8" s="126"/>
      <c r="LS8" s="131"/>
      <c r="LT8" s="170"/>
      <c r="LU8" s="156"/>
      <c r="LV8" s="168"/>
      <c r="LW8" s="131" t="s">
        <v>0</v>
      </c>
      <c r="LX8" s="126"/>
      <c r="LY8" s="131"/>
      <c r="LZ8" s="170"/>
      <c r="MA8" s="156"/>
      <c r="MB8" s="168"/>
      <c r="MC8" s="131" t="s">
        <v>0</v>
      </c>
      <c r="MD8" s="126"/>
      <c r="ME8" s="131"/>
      <c r="MF8" s="170"/>
      <c r="MG8" s="156"/>
      <c r="MH8" s="168"/>
      <c r="MI8" s="131" t="s">
        <v>0</v>
      </c>
      <c r="MJ8" s="126"/>
      <c r="MK8" s="131"/>
      <c r="ML8" s="170"/>
      <c r="MM8" s="156"/>
      <c r="MN8" s="168"/>
      <c r="MO8" s="131" t="s">
        <v>0</v>
      </c>
      <c r="MP8" s="126"/>
      <c r="MQ8" s="131"/>
      <c r="MR8" s="170"/>
      <c r="MS8" s="156"/>
      <c r="MT8" s="168"/>
      <c r="MU8" s="131" t="s">
        <v>0</v>
      </c>
      <c r="MV8" s="126"/>
      <c r="MW8" s="131"/>
      <c r="MX8" s="170"/>
      <c r="MY8" s="156"/>
      <c r="MZ8" s="168"/>
      <c r="NA8" s="131" t="s">
        <v>0</v>
      </c>
      <c r="NB8" s="126"/>
      <c r="NC8" s="131"/>
      <c r="ND8" s="170"/>
      <c r="NE8" s="156"/>
      <c r="NF8" s="168"/>
      <c r="NG8" s="131" t="s">
        <v>0</v>
      </c>
      <c r="NH8" s="126"/>
      <c r="NI8" s="131"/>
      <c r="NJ8" s="170"/>
      <c r="NK8" s="156"/>
      <c r="NL8" s="168"/>
      <c r="NM8" s="131" t="s">
        <v>0</v>
      </c>
      <c r="NN8" s="126"/>
      <c r="NO8" s="131"/>
      <c r="NP8" s="170"/>
      <c r="NQ8" s="156"/>
      <c r="NR8" s="186"/>
      <c r="NS8" s="188" t="s">
        <v>0</v>
      </c>
      <c r="NT8" s="188"/>
      <c r="NU8" s="186" t="s">
        <v>331</v>
      </c>
      <c r="NV8" s="187" t="s">
        <v>331</v>
      </c>
      <c r="NW8" s="164"/>
    </row>
    <row r="9" spans="1:387" ht="15" x14ac:dyDescent="0.2">
      <c r="A9" s="124">
        <f>IF(B9="","",VLOOKUP(B9,'Registrovaní tipéri'!$A$2:$B$101,2,FALSE))</f>
        <v>56</v>
      </c>
      <c r="B9" s="173" t="s">
        <v>8</v>
      </c>
      <c r="C9" s="125"/>
      <c r="D9" s="171">
        <v>2</v>
      </c>
      <c r="E9" s="176" t="s">
        <v>0</v>
      </c>
      <c r="F9" s="168">
        <v>2</v>
      </c>
      <c r="G9" s="176" t="s">
        <v>275</v>
      </c>
      <c r="H9" s="175" t="s">
        <v>321</v>
      </c>
      <c r="I9" s="25"/>
      <c r="J9" s="188">
        <v>0</v>
      </c>
      <c r="K9" s="188" t="s">
        <v>0</v>
      </c>
      <c r="L9" s="188">
        <v>4</v>
      </c>
      <c r="M9" s="186" t="s">
        <v>275</v>
      </c>
      <c r="N9" s="187" t="s">
        <v>264</v>
      </c>
      <c r="O9" s="149"/>
      <c r="P9" s="126">
        <v>3</v>
      </c>
      <c r="Q9" s="131" t="s">
        <v>0</v>
      </c>
      <c r="R9" s="126">
        <v>1</v>
      </c>
      <c r="S9" s="186" t="s">
        <v>275</v>
      </c>
      <c r="T9" s="187" t="s">
        <v>264</v>
      </c>
      <c r="U9" s="156"/>
      <c r="V9" s="126">
        <v>1</v>
      </c>
      <c r="W9" s="131" t="s">
        <v>0</v>
      </c>
      <c r="X9" s="126">
        <v>2</v>
      </c>
      <c r="Y9" s="186" t="s">
        <v>275</v>
      </c>
      <c r="Z9" s="187" t="s">
        <v>279</v>
      </c>
      <c r="AA9" s="156"/>
      <c r="AB9" s="126">
        <v>3</v>
      </c>
      <c r="AC9" s="131" t="s">
        <v>0</v>
      </c>
      <c r="AD9" s="126">
        <v>1</v>
      </c>
      <c r="AE9" s="193" t="s">
        <v>279</v>
      </c>
      <c r="AF9" s="194" t="s">
        <v>278</v>
      </c>
      <c r="AG9" s="156"/>
      <c r="AH9" s="126">
        <v>3</v>
      </c>
      <c r="AI9" s="131" t="s">
        <v>0</v>
      </c>
      <c r="AJ9" s="126">
        <v>1</v>
      </c>
      <c r="AK9" s="186" t="s">
        <v>275</v>
      </c>
      <c r="AL9" s="187" t="s">
        <v>279</v>
      </c>
      <c r="AM9" s="156"/>
      <c r="AN9" s="126">
        <v>0</v>
      </c>
      <c r="AO9" s="131" t="s">
        <v>0</v>
      </c>
      <c r="AP9" s="126">
        <v>3</v>
      </c>
      <c r="AQ9" s="186" t="s">
        <v>264</v>
      </c>
      <c r="AR9" s="187" t="s">
        <v>279</v>
      </c>
      <c r="AS9" s="156"/>
      <c r="AT9" s="126">
        <v>2</v>
      </c>
      <c r="AU9" s="131" t="s">
        <v>0</v>
      </c>
      <c r="AV9" s="126">
        <v>3</v>
      </c>
      <c r="AW9" s="186" t="s">
        <v>275</v>
      </c>
      <c r="AX9" s="187" t="s">
        <v>274</v>
      </c>
      <c r="AY9" s="156"/>
      <c r="AZ9" s="126"/>
      <c r="BA9" s="131" t="s">
        <v>0</v>
      </c>
      <c r="BB9" s="126"/>
      <c r="BC9" s="131"/>
      <c r="BD9" s="170"/>
      <c r="BE9" s="156"/>
      <c r="BF9" s="126">
        <v>3</v>
      </c>
      <c r="BG9" s="131" t="s">
        <v>0</v>
      </c>
      <c r="BH9" s="126">
        <v>3</v>
      </c>
      <c r="BI9" s="186" t="s">
        <v>279</v>
      </c>
      <c r="BJ9" s="187" t="s">
        <v>275</v>
      </c>
      <c r="BK9" s="156"/>
      <c r="BL9" s="126"/>
      <c r="BM9" s="131" t="s">
        <v>0</v>
      </c>
      <c r="BN9" s="126"/>
      <c r="BO9" s="131"/>
      <c r="BP9" s="170"/>
      <c r="BQ9" s="156"/>
      <c r="BR9" s="126">
        <v>3</v>
      </c>
      <c r="BS9" s="131" t="s">
        <v>0</v>
      </c>
      <c r="BT9" s="126">
        <v>1</v>
      </c>
      <c r="BU9" s="186" t="s">
        <v>275</v>
      </c>
      <c r="BV9" s="187" t="s">
        <v>275</v>
      </c>
      <c r="BW9" s="156"/>
      <c r="BX9" s="126">
        <v>4</v>
      </c>
      <c r="BY9" s="131" t="s">
        <v>0</v>
      </c>
      <c r="BZ9" s="126">
        <v>1</v>
      </c>
      <c r="CA9" s="131" t="s">
        <v>276</v>
      </c>
      <c r="CB9" s="170" t="s">
        <v>279</v>
      </c>
      <c r="CC9" s="156"/>
      <c r="CD9" s="126"/>
      <c r="CE9" s="131" t="s">
        <v>0</v>
      </c>
      <c r="CF9" s="126"/>
      <c r="CG9" s="131"/>
      <c r="CH9" s="170"/>
      <c r="CI9" s="156"/>
      <c r="CJ9" s="126"/>
      <c r="CK9" s="131" t="s">
        <v>0</v>
      </c>
      <c r="CL9" s="126"/>
      <c r="CM9" s="131"/>
      <c r="CN9" s="170"/>
      <c r="CO9" s="156"/>
      <c r="CP9" s="126"/>
      <c r="CQ9" s="131" t="s">
        <v>0</v>
      </c>
      <c r="CR9" s="126"/>
      <c r="CS9" s="131"/>
      <c r="CT9" s="170"/>
      <c r="CU9" s="156"/>
      <c r="CV9" s="126"/>
      <c r="CW9" s="131" t="s">
        <v>0</v>
      </c>
      <c r="CX9" s="126"/>
      <c r="CY9" s="131"/>
      <c r="CZ9" s="170"/>
      <c r="DA9" s="156"/>
      <c r="DB9" s="126"/>
      <c r="DC9" s="131" t="s">
        <v>0</v>
      </c>
      <c r="DD9" s="126"/>
      <c r="DE9" s="131"/>
      <c r="DF9" s="170"/>
      <c r="DG9" s="156"/>
      <c r="DH9" s="126"/>
      <c r="DI9" s="131" t="s">
        <v>0</v>
      </c>
      <c r="DJ9" s="126"/>
      <c r="DK9" s="131"/>
      <c r="DL9" s="170"/>
      <c r="DM9" s="156"/>
      <c r="DN9" s="126"/>
      <c r="DO9" s="131" t="s">
        <v>0</v>
      </c>
      <c r="DP9" s="126"/>
      <c r="DQ9" s="131"/>
      <c r="DR9" s="170"/>
      <c r="DS9" s="156"/>
      <c r="DT9" s="126"/>
      <c r="DU9" s="131" t="s">
        <v>0</v>
      </c>
      <c r="DV9" s="126"/>
      <c r="DW9" s="131"/>
      <c r="DX9" s="170"/>
      <c r="DY9" s="156"/>
      <c r="DZ9" s="126"/>
      <c r="EA9" s="131" t="s">
        <v>0</v>
      </c>
      <c r="EB9" s="126"/>
      <c r="EC9" s="131"/>
      <c r="ED9" s="170"/>
      <c r="EE9" s="156"/>
      <c r="EF9" s="126"/>
      <c r="EG9" s="131" t="s">
        <v>0</v>
      </c>
      <c r="EH9" s="126"/>
      <c r="EI9" s="131"/>
      <c r="EJ9" s="170"/>
      <c r="EK9" s="156"/>
      <c r="EL9" s="126"/>
      <c r="EM9" s="131" t="s">
        <v>0</v>
      </c>
      <c r="EN9" s="126"/>
      <c r="EO9" s="131"/>
      <c r="EP9" s="170"/>
      <c r="EQ9" s="156"/>
      <c r="ER9" s="126"/>
      <c r="ES9" s="131" t="s">
        <v>0</v>
      </c>
      <c r="ET9" s="126"/>
      <c r="EU9" s="131"/>
      <c r="EV9" s="170"/>
      <c r="EW9" s="156"/>
      <c r="EX9" s="126"/>
      <c r="EY9" s="131" t="s">
        <v>0</v>
      </c>
      <c r="EZ9" s="126"/>
      <c r="FA9" s="131"/>
      <c r="FB9" s="170"/>
      <c r="FC9" s="156"/>
      <c r="FD9" s="126"/>
      <c r="FE9" s="131" t="s">
        <v>0</v>
      </c>
      <c r="FF9" s="126"/>
      <c r="FG9" s="131"/>
      <c r="FH9" s="170"/>
      <c r="FI9" s="156"/>
      <c r="FJ9" s="126"/>
      <c r="FK9" s="131" t="s">
        <v>0</v>
      </c>
      <c r="FL9" s="126"/>
      <c r="FM9" s="131"/>
      <c r="FN9" s="170"/>
      <c r="FO9" s="156"/>
      <c r="FP9" s="126"/>
      <c r="FQ9" s="131" t="s">
        <v>0</v>
      </c>
      <c r="FR9" s="126"/>
      <c r="FS9" s="131"/>
      <c r="FT9" s="170"/>
      <c r="FU9" s="156"/>
      <c r="FV9" s="126"/>
      <c r="FW9" s="131" t="s">
        <v>0</v>
      </c>
      <c r="FX9" s="126"/>
      <c r="FY9" s="131"/>
      <c r="FZ9" s="170"/>
      <c r="GA9" s="156"/>
      <c r="GB9" s="126"/>
      <c r="GC9" s="131" t="s">
        <v>0</v>
      </c>
      <c r="GD9" s="126"/>
      <c r="GE9" s="131"/>
      <c r="GF9" s="170"/>
      <c r="GG9" s="156"/>
      <c r="GH9" s="126"/>
      <c r="GI9" s="131" t="s">
        <v>0</v>
      </c>
      <c r="GJ9" s="126"/>
      <c r="GK9" s="131"/>
      <c r="GL9" s="170"/>
      <c r="GM9" s="156"/>
      <c r="GN9" s="126"/>
      <c r="GO9" s="131" t="s">
        <v>0</v>
      </c>
      <c r="GP9" s="126"/>
      <c r="GQ9" s="131"/>
      <c r="GR9" s="170"/>
      <c r="GS9" s="156"/>
      <c r="GT9" s="126"/>
      <c r="GU9" s="131" t="s">
        <v>0</v>
      </c>
      <c r="GV9" s="126"/>
      <c r="GW9" s="131"/>
      <c r="GX9" s="170"/>
      <c r="GY9" s="156"/>
      <c r="GZ9" s="126"/>
      <c r="HA9" s="131" t="s">
        <v>0</v>
      </c>
      <c r="HB9" s="126"/>
      <c r="HC9" s="131"/>
      <c r="HD9" s="170"/>
      <c r="HE9" s="156"/>
      <c r="HF9" s="126"/>
      <c r="HG9" s="131" t="s">
        <v>0</v>
      </c>
      <c r="HH9" s="126"/>
      <c r="HI9" s="131"/>
      <c r="HJ9" s="170"/>
      <c r="HK9" s="156"/>
      <c r="HL9" s="126"/>
      <c r="HM9" s="131" t="s">
        <v>0</v>
      </c>
      <c r="HN9" s="126"/>
      <c r="HO9" s="131"/>
      <c r="HP9" s="170"/>
      <c r="HQ9" s="156"/>
      <c r="HR9" s="126"/>
      <c r="HS9" s="131" t="s">
        <v>0</v>
      </c>
      <c r="HT9" s="126"/>
      <c r="HU9" s="131"/>
      <c r="HV9" s="170"/>
      <c r="HW9" s="156"/>
      <c r="HX9" s="126"/>
      <c r="HY9" s="131" t="s">
        <v>0</v>
      </c>
      <c r="HZ9" s="126"/>
      <c r="IA9" s="131"/>
      <c r="IB9" s="170"/>
      <c r="IC9" s="156"/>
      <c r="ID9" s="126"/>
      <c r="IE9" s="131" t="s">
        <v>0</v>
      </c>
      <c r="IF9" s="126"/>
      <c r="IG9" s="131"/>
      <c r="IH9" s="170"/>
      <c r="II9" s="156"/>
      <c r="IJ9" s="126"/>
      <c r="IK9" s="131" t="s">
        <v>0</v>
      </c>
      <c r="IL9" s="126"/>
      <c r="IM9" s="131"/>
      <c r="IN9" s="170"/>
      <c r="IO9" s="156"/>
      <c r="IP9" s="126"/>
      <c r="IQ9" s="131" t="s">
        <v>0</v>
      </c>
      <c r="IR9" s="126"/>
      <c r="IS9" s="131"/>
      <c r="IT9" s="170"/>
      <c r="IU9" s="156"/>
      <c r="IV9" s="126"/>
      <c r="IW9" s="131" t="s">
        <v>0</v>
      </c>
      <c r="IX9" s="126"/>
      <c r="IY9" s="131"/>
      <c r="IZ9" s="170"/>
      <c r="JA9" s="156"/>
      <c r="JB9" s="126"/>
      <c r="JC9" s="131" t="s">
        <v>0</v>
      </c>
      <c r="JD9" s="126"/>
      <c r="JE9" s="131"/>
      <c r="JF9" s="170"/>
      <c r="JG9" s="156"/>
      <c r="JH9" s="126"/>
      <c r="JI9" s="131" t="s">
        <v>0</v>
      </c>
      <c r="JJ9" s="126"/>
      <c r="JK9" s="131"/>
      <c r="JL9" s="170"/>
      <c r="JM9" s="156"/>
      <c r="JN9" s="126"/>
      <c r="JO9" s="131" t="s">
        <v>0</v>
      </c>
      <c r="JP9" s="126"/>
      <c r="JQ9" s="131"/>
      <c r="JR9" s="170"/>
      <c r="JS9" s="156"/>
      <c r="JT9" s="126"/>
      <c r="JU9" s="131" t="s">
        <v>0</v>
      </c>
      <c r="JV9" s="126"/>
      <c r="JW9" s="131"/>
      <c r="JX9" s="170"/>
      <c r="JY9" s="156"/>
      <c r="JZ9" s="126"/>
      <c r="KA9" s="131" t="s">
        <v>0</v>
      </c>
      <c r="KB9" s="126"/>
      <c r="KC9" s="131"/>
      <c r="KD9" s="170"/>
      <c r="KE9" s="156"/>
      <c r="KF9" s="126"/>
      <c r="KG9" s="131" t="s">
        <v>0</v>
      </c>
      <c r="KH9" s="126"/>
      <c r="KI9" s="131"/>
      <c r="KJ9" s="170"/>
      <c r="KK9" s="156"/>
      <c r="KL9" s="126"/>
      <c r="KM9" s="131" t="s">
        <v>0</v>
      </c>
      <c r="KN9" s="126"/>
      <c r="KO9" s="131"/>
      <c r="KP9" s="170"/>
      <c r="KQ9" s="156"/>
      <c r="KR9" s="126"/>
      <c r="KS9" s="131" t="s">
        <v>0</v>
      </c>
      <c r="KT9" s="126"/>
      <c r="KU9" s="131"/>
      <c r="KV9" s="170"/>
      <c r="KW9" s="156"/>
      <c r="KX9" s="126"/>
      <c r="KY9" s="131" t="s">
        <v>0</v>
      </c>
      <c r="KZ9" s="126"/>
      <c r="LA9" s="131"/>
      <c r="LB9" s="170"/>
      <c r="LC9" s="156"/>
      <c r="LD9" s="126"/>
      <c r="LE9" s="131" t="s">
        <v>0</v>
      </c>
      <c r="LF9" s="126"/>
      <c r="LG9" s="131"/>
      <c r="LH9" s="170"/>
      <c r="LI9" s="156"/>
      <c r="LJ9" s="126"/>
      <c r="LK9" s="131" t="s">
        <v>0</v>
      </c>
      <c r="LL9" s="126"/>
      <c r="LM9" s="131"/>
      <c r="LN9" s="170"/>
      <c r="LO9" s="156"/>
      <c r="LP9" s="126"/>
      <c r="LQ9" s="131" t="s">
        <v>0</v>
      </c>
      <c r="LR9" s="126"/>
      <c r="LS9" s="131"/>
      <c r="LT9" s="170"/>
      <c r="LU9" s="156"/>
      <c r="LV9" s="126"/>
      <c r="LW9" s="131" t="s">
        <v>0</v>
      </c>
      <c r="LX9" s="126"/>
      <c r="LY9" s="131"/>
      <c r="LZ9" s="170"/>
      <c r="MA9" s="156"/>
      <c r="MB9" s="126"/>
      <c r="MC9" s="131" t="s">
        <v>0</v>
      </c>
      <c r="MD9" s="126"/>
      <c r="ME9" s="131"/>
      <c r="MF9" s="170"/>
      <c r="MG9" s="156"/>
      <c r="MH9" s="126"/>
      <c r="MI9" s="131" t="s">
        <v>0</v>
      </c>
      <c r="MJ9" s="126"/>
      <c r="MK9" s="131"/>
      <c r="ML9" s="170"/>
      <c r="MM9" s="156"/>
      <c r="MN9" s="126"/>
      <c r="MO9" s="131" t="s">
        <v>0</v>
      </c>
      <c r="MP9" s="126"/>
      <c r="MQ9" s="131"/>
      <c r="MR9" s="170"/>
      <c r="MS9" s="156"/>
      <c r="MT9" s="126"/>
      <c r="MU9" s="131" t="s">
        <v>0</v>
      </c>
      <c r="MV9" s="126"/>
      <c r="MW9" s="131"/>
      <c r="MX9" s="170"/>
      <c r="MY9" s="156"/>
      <c r="MZ9" s="126"/>
      <c r="NA9" s="131" t="s">
        <v>0</v>
      </c>
      <c r="NB9" s="126"/>
      <c r="NC9" s="131"/>
      <c r="ND9" s="170"/>
      <c r="NE9" s="156"/>
      <c r="NF9" s="126"/>
      <c r="NG9" s="131" t="s">
        <v>0</v>
      </c>
      <c r="NH9" s="126"/>
      <c r="NI9" s="131"/>
      <c r="NJ9" s="170"/>
      <c r="NK9" s="156"/>
      <c r="NL9" s="126"/>
      <c r="NM9" s="131" t="s">
        <v>0</v>
      </c>
      <c r="NN9" s="126"/>
      <c r="NO9" s="131"/>
      <c r="NP9" s="170"/>
      <c r="NQ9" s="156"/>
      <c r="NR9" s="188"/>
      <c r="NS9" s="188" t="s">
        <v>0</v>
      </c>
      <c r="NT9" s="188"/>
      <c r="NU9" s="186" t="s">
        <v>331</v>
      </c>
      <c r="NV9" s="187" t="s">
        <v>331</v>
      </c>
      <c r="NW9" s="164"/>
    </row>
    <row r="10" spans="1:387" ht="15" x14ac:dyDescent="0.2">
      <c r="A10" s="124">
        <f>IF(B10="","",VLOOKUP(B10,'Registrovaní tipéri'!$A$2:$B$101,2,FALSE))</f>
        <v>78</v>
      </c>
      <c r="B10" s="166" t="s">
        <v>337</v>
      </c>
      <c r="C10" s="125"/>
      <c r="D10" s="171"/>
      <c r="E10" s="176" t="s">
        <v>0</v>
      </c>
      <c r="F10" s="168"/>
      <c r="G10" s="182" t="s">
        <v>331</v>
      </c>
      <c r="H10" s="183" t="s">
        <v>331</v>
      </c>
      <c r="I10" s="25"/>
      <c r="J10" s="188"/>
      <c r="K10" s="188" t="s">
        <v>0</v>
      </c>
      <c r="L10" s="188"/>
      <c r="M10" s="186" t="s">
        <v>331</v>
      </c>
      <c r="N10" s="187" t="s">
        <v>331</v>
      </c>
      <c r="O10" s="149"/>
      <c r="P10" s="126">
        <v>2</v>
      </c>
      <c r="Q10" s="131" t="s">
        <v>0</v>
      </c>
      <c r="R10" s="126">
        <v>0</v>
      </c>
      <c r="S10" s="186" t="s">
        <v>275</v>
      </c>
      <c r="T10" s="187" t="s">
        <v>270</v>
      </c>
      <c r="U10" s="156"/>
      <c r="V10" s="126">
        <v>0</v>
      </c>
      <c r="W10" s="131" t="s">
        <v>0</v>
      </c>
      <c r="X10" s="126">
        <v>2</v>
      </c>
      <c r="Y10" s="186" t="s">
        <v>275</v>
      </c>
      <c r="Z10" s="187" t="s">
        <v>264</v>
      </c>
      <c r="AA10" s="156"/>
      <c r="AB10" s="126"/>
      <c r="AC10" s="131" t="s">
        <v>0</v>
      </c>
      <c r="AD10" s="126"/>
      <c r="AE10" s="186" t="s">
        <v>331</v>
      </c>
      <c r="AF10" s="187" t="s">
        <v>331</v>
      </c>
      <c r="AG10" s="156"/>
      <c r="AH10" s="126"/>
      <c r="AI10" s="131" t="s">
        <v>0</v>
      </c>
      <c r="AJ10" s="126"/>
      <c r="AK10" s="186" t="s">
        <v>331</v>
      </c>
      <c r="AL10" s="187" t="s">
        <v>331</v>
      </c>
      <c r="AM10" s="156"/>
      <c r="AN10" s="126"/>
      <c r="AO10" s="131" t="s">
        <v>0</v>
      </c>
      <c r="AP10" s="126"/>
      <c r="AQ10" s="186" t="s">
        <v>331</v>
      </c>
      <c r="AR10" s="187" t="s">
        <v>331</v>
      </c>
      <c r="AS10" s="156"/>
      <c r="AT10" s="126"/>
      <c r="AU10" s="131" t="s">
        <v>0</v>
      </c>
      <c r="AV10" s="126"/>
      <c r="AW10" s="186" t="s">
        <v>331</v>
      </c>
      <c r="AX10" s="187" t="s">
        <v>331</v>
      </c>
      <c r="AY10" s="156"/>
      <c r="AZ10" s="126"/>
      <c r="BA10" s="131" t="s">
        <v>0</v>
      </c>
      <c r="BB10" s="126"/>
      <c r="BC10" s="131"/>
      <c r="BD10" s="170"/>
      <c r="BE10" s="156"/>
      <c r="BF10" s="126"/>
      <c r="BG10" s="131" t="s">
        <v>0</v>
      </c>
      <c r="BH10" s="126"/>
      <c r="BI10" s="186" t="s">
        <v>331</v>
      </c>
      <c r="BJ10" s="187" t="s">
        <v>331</v>
      </c>
      <c r="BK10" s="156"/>
      <c r="BL10" s="126"/>
      <c r="BM10" s="131" t="s">
        <v>0</v>
      </c>
      <c r="BN10" s="126"/>
      <c r="BO10" s="131"/>
      <c r="BP10" s="170"/>
      <c r="BQ10" s="156"/>
      <c r="BR10" s="126"/>
      <c r="BS10" s="131" t="s">
        <v>0</v>
      </c>
      <c r="BT10" s="126"/>
      <c r="BU10" s="186" t="s">
        <v>331</v>
      </c>
      <c r="BV10" s="187" t="s">
        <v>331</v>
      </c>
      <c r="BW10" s="156"/>
      <c r="BX10" s="126"/>
      <c r="BY10" s="131" t="s">
        <v>0</v>
      </c>
      <c r="BZ10" s="126"/>
      <c r="CA10" s="186" t="s">
        <v>331</v>
      </c>
      <c r="CB10" s="187" t="s">
        <v>331</v>
      </c>
      <c r="CC10" s="156"/>
      <c r="CD10" s="126"/>
      <c r="CE10" s="131" t="s">
        <v>0</v>
      </c>
      <c r="CF10" s="126"/>
      <c r="CG10" s="131"/>
      <c r="CH10" s="170"/>
      <c r="CI10" s="156"/>
      <c r="CJ10" s="126"/>
      <c r="CK10" s="131" t="s">
        <v>0</v>
      </c>
      <c r="CL10" s="126"/>
      <c r="CM10" s="131"/>
      <c r="CN10" s="170"/>
      <c r="CO10" s="156"/>
      <c r="CP10" s="126"/>
      <c r="CQ10" s="131" t="s">
        <v>0</v>
      </c>
      <c r="CR10" s="126"/>
      <c r="CS10" s="131"/>
      <c r="CT10" s="170"/>
      <c r="CU10" s="156"/>
      <c r="CV10" s="126"/>
      <c r="CW10" s="131" t="s">
        <v>0</v>
      </c>
      <c r="CX10" s="126"/>
      <c r="CY10" s="131"/>
      <c r="CZ10" s="170"/>
      <c r="DA10" s="156"/>
      <c r="DB10" s="126"/>
      <c r="DC10" s="131" t="s">
        <v>0</v>
      </c>
      <c r="DD10" s="126"/>
      <c r="DE10" s="131"/>
      <c r="DF10" s="170"/>
      <c r="DG10" s="156"/>
      <c r="DH10" s="126"/>
      <c r="DI10" s="131" t="s">
        <v>0</v>
      </c>
      <c r="DJ10" s="126"/>
      <c r="DK10" s="131"/>
      <c r="DL10" s="170"/>
      <c r="DM10" s="156"/>
      <c r="DN10" s="126"/>
      <c r="DO10" s="131" t="s">
        <v>0</v>
      </c>
      <c r="DP10" s="126"/>
      <c r="DQ10" s="131"/>
      <c r="DR10" s="170"/>
      <c r="DS10" s="156"/>
      <c r="DT10" s="126"/>
      <c r="DU10" s="131" t="s">
        <v>0</v>
      </c>
      <c r="DV10" s="126"/>
      <c r="DW10" s="131"/>
      <c r="DX10" s="170"/>
      <c r="DY10" s="156"/>
      <c r="DZ10" s="126"/>
      <c r="EA10" s="131" t="s">
        <v>0</v>
      </c>
      <c r="EB10" s="126"/>
      <c r="EC10" s="131"/>
      <c r="ED10" s="170"/>
      <c r="EE10" s="156"/>
      <c r="EF10" s="126"/>
      <c r="EG10" s="131" t="s">
        <v>0</v>
      </c>
      <c r="EH10" s="126"/>
      <c r="EI10" s="131"/>
      <c r="EJ10" s="170"/>
      <c r="EK10" s="156"/>
      <c r="EL10" s="126"/>
      <c r="EM10" s="131" t="s">
        <v>0</v>
      </c>
      <c r="EN10" s="126"/>
      <c r="EO10" s="131"/>
      <c r="EP10" s="170"/>
      <c r="EQ10" s="156"/>
      <c r="ER10" s="126"/>
      <c r="ES10" s="131" t="s">
        <v>0</v>
      </c>
      <c r="ET10" s="126"/>
      <c r="EU10" s="131"/>
      <c r="EV10" s="170"/>
      <c r="EW10" s="156"/>
      <c r="EX10" s="126"/>
      <c r="EY10" s="131" t="s">
        <v>0</v>
      </c>
      <c r="EZ10" s="126"/>
      <c r="FA10" s="131"/>
      <c r="FB10" s="170"/>
      <c r="FC10" s="156"/>
      <c r="FD10" s="126"/>
      <c r="FE10" s="131" t="s">
        <v>0</v>
      </c>
      <c r="FF10" s="126"/>
      <c r="FG10" s="131"/>
      <c r="FH10" s="170"/>
      <c r="FI10" s="156"/>
      <c r="FJ10" s="126"/>
      <c r="FK10" s="131" t="s">
        <v>0</v>
      </c>
      <c r="FL10" s="126"/>
      <c r="FM10" s="131"/>
      <c r="FN10" s="170"/>
      <c r="FO10" s="156"/>
      <c r="FP10" s="126"/>
      <c r="FQ10" s="131" t="s">
        <v>0</v>
      </c>
      <c r="FR10" s="126"/>
      <c r="FS10" s="131"/>
      <c r="FT10" s="170"/>
      <c r="FU10" s="156"/>
      <c r="FV10" s="126"/>
      <c r="FW10" s="131" t="s">
        <v>0</v>
      </c>
      <c r="FX10" s="126"/>
      <c r="FY10" s="131"/>
      <c r="FZ10" s="170"/>
      <c r="GA10" s="156"/>
      <c r="GB10" s="126"/>
      <c r="GC10" s="131" t="s">
        <v>0</v>
      </c>
      <c r="GD10" s="126"/>
      <c r="GE10" s="131"/>
      <c r="GF10" s="170"/>
      <c r="GG10" s="156"/>
      <c r="GH10" s="126"/>
      <c r="GI10" s="131" t="s">
        <v>0</v>
      </c>
      <c r="GJ10" s="126"/>
      <c r="GK10" s="131"/>
      <c r="GL10" s="170"/>
      <c r="GM10" s="156"/>
      <c r="GN10" s="126"/>
      <c r="GO10" s="131" t="s">
        <v>0</v>
      </c>
      <c r="GP10" s="126"/>
      <c r="GQ10" s="131"/>
      <c r="GR10" s="170"/>
      <c r="GS10" s="156"/>
      <c r="GT10" s="126"/>
      <c r="GU10" s="131" t="s">
        <v>0</v>
      </c>
      <c r="GV10" s="126"/>
      <c r="GW10" s="131"/>
      <c r="GX10" s="170"/>
      <c r="GY10" s="156"/>
      <c r="GZ10" s="126"/>
      <c r="HA10" s="131" t="s">
        <v>0</v>
      </c>
      <c r="HB10" s="126"/>
      <c r="HC10" s="131"/>
      <c r="HD10" s="170"/>
      <c r="HE10" s="156"/>
      <c r="HF10" s="126"/>
      <c r="HG10" s="131" t="s">
        <v>0</v>
      </c>
      <c r="HH10" s="126"/>
      <c r="HI10" s="131"/>
      <c r="HJ10" s="170"/>
      <c r="HK10" s="156"/>
      <c r="HL10" s="126"/>
      <c r="HM10" s="131" t="s">
        <v>0</v>
      </c>
      <c r="HN10" s="126"/>
      <c r="HO10" s="131"/>
      <c r="HP10" s="170"/>
      <c r="HQ10" s="156"/>
      <c r="HR10" s="126"/>
      <c r="HS10" s="131" t="s">
        <v>0</v>
      </c>
      <c r="HT10" s="126"/>
      <c r="HU10" s="131"/>
      <c r="HV10" s="170"/>
      <c r="HW10" s="156"/>
      <c r="HX10" s="126"/>
      <c r="HY10" s="131" t="s">
        <v>0</v>
      </c>
      <c r="HZ10" s="126"/>
      <c r="IA10" s="131"/>
      <c r="IB10" s="170"/>
      <c r="IC10" s="156"/>
      <c r="ID10" s="126"/>
      <c r="IE10" s="131" t="s">
        <v>0</v>
      </c>
      <c r="IF10" s="126"/>
      <c r="IG10" s="131"/>
      <c r="IH10" s="170"/>
      <c r="II10" s="156"/>
      <c r="IJ10" s="126"/>
      <c r="IK10" s="131" t="s">
        <v>0</v>
      </c>
      <c r="IL10" s="126"/>
      <c r="IM10" s="131"/>
      <c r="IN10" s="170"/>
      <c r="IO10" s="156"/>
      <c r="IP10" s="126"/>
      <c r="IQ10" s="131" t="s">
        <v>0</v>
      </c>
      <c r="IR10" s="126"/>
      <c r="IS10" s="131"/>
      <c r="IT10" s="170"/>
      <c r="IU10" s="156"/>
      <c r="IV10" s="126"/>
      <c r="IW10" s="131" t="s">
        <v>0</v>
      </c>
      <c r="IX10" s="126"/>
      <c r="IY10" s="131"/>
      <c r="IZ10" s="170"/>
      <c r="JA10" s="156"/>
      <c r="JB10" s="126"/>
      <c r="JC10" s="131" t="s">
        <v>0</v>
      </c>
      <c r="JD10" s="126"/>
      <c r="JE10" s="131"/>
      <c r="JF10" s="170"/>
      <c r="JG10" s="156"/>
      <c r="JH10" s="126"/>
      <c r="JI10" s="131" t="s">
        <v>0</v>
      </c>
      <c r="JJ10" s="126"/>
      <c r="JK10" s="131"/>
      <c r="JL10" s="170"/>
      <c r="JM10" s="156"/>
      <c r="JN10" s="126"/>
      <c r="JO10" s="131" t="s">
        <v>0</v>
      </c>
      <c r="JP10" s="126"/>
      <c r="JQ10" s="131"/>
      <c r="JR10" s="170"/>
      <c r="JS10" s="156"/>
      <c r="JT10" s="126"/>
      <c r="JU10" s="131" t="s">
        <v>0</v>
      </c>
      <c r="JV10" s="126"/>
      <c r="JW10" s="131"/>
      <c r="JX10" s="170"/>
      <c r="JY10" s="156"/>
      <c r="JZ10" s="126"/>
      <c r="KA10" s="131" t="s">
        <v>0</v>
      </c>
      <c r="KB10" s="126"/>
      <c r="KC10" s="131"/>
      <c r="KD10" s="170"/>
      <c r="KE10" s="156"/>
      <c r="KF10" s="126"/>
      <c r="KG10" s="131" t="s">
        <v>0</v>
      </c>
      <c r="KH10" s="126"/>
      <c r="KI10" s="131"/>
      <c r="KJ10" s="170"/>
      <c r="KK10" s="156"/>
      <c r="KL10" s="126"/>
      <c r="KM10" s="131" t="s">
        <v>0</v>
      </c>
      <c r="KN10" s="126"/>
      <c r="KO10" s="131"/>
      <c r="KP10" s="170"/>
      <c r="KQ10" s="156"/>
      <c r="KR10" s="126"/>
      <c r="KS10" s="131" t="s">
        <v>0</v>
      </c>
      <c r="KT10" s="126"/>
      <c r="KU10" s="131"/>
      <c r="KV10" s="170"/>
      <c r="KW10" s="156"/>
      <c r="KX10" s="126"/>
      <c r="KY10" s="131" t="s">
        <v>0</v>
      </c>
      <c r="KZ10" s="126"/>
      <c r="LA10" s="131"/>
      <c r="LB10" s="170"/>
      <c r="LC10" s="156"/>
      <c r="LD10" s="126"/>
      <c r="LE10" s="131" t="s">
        <v>0</v>
      </c>
      <c r="LF10" s="126"/>
      <c r="LG10" s="131"/>
      <c r="LH10" s="170"/>
      <c r="LI10" s="156"/>
      <c r="LJ10" s="126"/>
      <c r="LK10" s="131" t="s">
        <v>0</v>
      </c>
      <c r="LL10" s="126"/>
      <c r="LM10" s="131"/>
      <c r="LN10" s="170"/>
      <c r="LO10" s="156"/>
      <c r="LP10" s="126"/>
      <c r="LQ10" s="131" t="s">
        <v>0</v>
      </c>
      <c r="LR10" s="126"/>
      <c r="LS10" s="131"/>
      <c r="LT10" s="170"/>
      <c r="LU10" s="156"/>
      <c r="LV10" s="126"/>
      <c r="LW10" s="131" t="s">
        <v>0</v>
      </c>
      <c r="LX10" s="126"/>
      <c r="LY10" s="131"/>
      <c r="LZ10" s="170"/>
      <c r="MA10" s="156"/>
      <c r="MB10" s="126"/>
      <c r="MC10" s="131" t="s">
        <v>0</v>
      </c>
      <c r="MD10" s="126"/>
      <c r="ME10" s="131"/>
      <c r="MF10" s="170"/>
      <c r="MG10" s="156"/>
      <c r="MH10" s="126"/>
      <c r="MI10" s="131" t="s">
        <v>0</v>
      </c>
      <c r="MJ10" s="126"/>
      <c r="MK10" s="131"/>
      <c r="ML10" s="170"/>
      <c r="MM10" s="156"/>
      <c r="MN10" s="126"/>
      <c r="MO10" s="131" t="s">
        <v>0</v>
      </c>
      <c r="MP10" s="126"/>
      <c r="MQ10" s="131"/>
      <c r="MR10" s="170"/>
      <c r="MS10" s="156"/>
      <c r="MT10" s="126"/>
      <c r="MU10" s="131" t="s">
        <v>0</v>
      </c>
      <c r="MV10" s="126"/>
      <c r="MW10" s="131"/>
      <c r="MX10" s="170"/>
      <c r="MY10" s="156"/>
      <c r="MZ10" s="126"/>
      <c r="NA10" s="131" t="s">
        <v>0</v>
      </c>
      <c r="NB10" s="126"/>
      <c r="NC10" s="131"/>
      <c r="ND10" s="170"/>
      <c r="NE10" s="156"/>
      <c r="NF10" s="126"/>
      <c r="NG10" s="131" t="s">
        <v>0</v>
      </c>
      <c r="NH10" s="126"/>
      <c r="NI10" s="131"/>
      <c r="NJ10" s="170"/>
      <c r="NK10" s="156"/>
      <c r="NL10" s="126"/>
      <c r="NM10" s="131" t="s">
        <v>0</v>
      </c>
      <c r="NN10" s="126"/>
      <c r="NO10" s="131"/>
      <c r="NP10" s="170"/>
      <c r="NQ10" s="156"/>
      <c r="NR10" s="188"/>
      <c r="NS10" s="188" t="s">
        <v>0</v>
      </c>
      <c r="NT10" s="188"/>
      <c r="NU10" s="186" t="s">
        <v>331</v>
      </c>
      <c r="NV10" s="187" t="s">
        <v>331</v>
      </c>
      <c r="NW10" s="164"/>
    </row>
    <row r="11" spans="1:387" ht="15" x14ac:dyDescent="0.2">
      <c r="A11" s="124">
        <f>IF(B11="","",VLOOKUP(B11,'Registrovaní tipéri'!$A$2:$B$101,2,FALSE))</f>
        <v>59</v>
      </c>
      <c r="B11" s="173" t="s">
        <v>35</v>
      </c>
      <c r="C11" s="125"/>
      <c r="D11" s="171"/>
      <c r="E11" s="176" t="s">
        <v>0</v>
      </c>
      <c r="F11" s="168"/>
      <c r="G11" s="182" t="s">
        <v>331</v>
      </c>
      <c r="H11" s="183" t="s">
        <v>331</v>
      </c>
      <c r="I11" s="25"/>
      <c r="J11" s="188">
        <v>1</v>
      </c>
      <c r="K11" s="188" t="s">
        <v>0</v>
      </c>
      <c r="L11" s="188">
        <v>3</v>
      </c>
      <c r="M11" s="186" t="s">
        <v>275</v>
      </c>
      <c r="N11" s="187" t="s">
        <v>264</v>
      </c>
      <c r="O11" s="149"/>
      <c r="P11" s="126">
        <v>3</v>
      </c>
      <c r="Q11" s="131" t="s">
        <v>0</v>
      </c>
      <c r="R11" s="126">
        <v>0</v>
      </c>
      <c r="S11" s="186" t="s">
        <v>277</v>
      </c>
      <c r="T11" s="187" t="s">
        <v>261</v>
      </c>
      <c r="U11" s="156"/>
      <c r="V11" s="126">
        <v>0</v>
      </c>
      <c r="W11" s="131" t="s">
        <v>0</v>
      </c>
      <c r="X11" s="126">
        <v>2</v>
      </c>
      <c r="Y11" s="186" t="s">
        <v>275</v>
      </c>
      <c r="Z11" s="187" t="s">
        <v>264</v>
      </c>
      <c r="AA11" s="156"/>
      <c r="AB11" s="126">
        <v>2</v>
      </c>
      <c r="AC11" s="131" t="s">
        <v>0</v>
      </c>
      <c r="AD11" s="126">
        <v>0</v>
      </c>
      <c r="AE11" s="193" t="s">
        <v>275</v>
      </c>
      <c r="AF11" s="194" t="s">
        <v>279</v>
      </c>
      <c r="AG11" s="156"/>
      <c r="AH11" s="126">
        <v>3</v>
      </c>
      <c r="AI11" s="131" t="s">
        <v>0</v>
      </c>
      <c r="AJ11" s="126">
        <v>1</v>
      </c>
      <c r="AK11" s="186" t="s">
        <v>275</v>
      </c>
      <c r="AL11" s="187" t="s">
        <v>264</v>
      </c>
      <c r="AM11" s="156"/>
      <c r="AN11" s="126">
        <v>0</v>
      </c>
      <c r="AO11" s="131" t="s">
        <v>0</v>
      </c>
      <c r="AP11" s="126">
        <v>2</v>
      </c>
      <c r="AQ11" s="186" t="s">
        <v>275</v>
      </c>
      <c r="AR11" s="187" t="s">
        <v>274</v>
      </c>
      <c r="AS11" s="156"/>
      <c r="AT11" s="126">
        <v>1</v>
      </c>
      <c r="AU11" s="131" t="s">
        <v>0</v>
      </c>
      <c r="AV11" s="126">
        <v>2</v>
      </c>
      <c r="AW11" s="186" t="s">
        <v>275</v>
      </c>
      <c r="AX11" s="187" t="s">
        <v>275</v>
      </c>
      <c r="AY11" s="156"/>
      <c r="AZ11" s="126"/>
      <c r="BA11" s="131" t="s">
        <v>0</v>
      </c>
      <c r="BB11" s="126"/>
      <c r="BC11" s="131"/>
      <c r="BD11" s="170"/>
      <c r="BE11" s="156"/>
      <c r="BF11" s="126">
        <v>4</v>
      </c>
      <c r="BG11" s="131" t="s">
        <v>0</v>
      </c>
      <c r="BH11" s="126">
        <v>0</v>
      </c>
      <c r="BI11" s="186" t="s">
        <v>277</v>
      </c>
      <c r="BJ11" s="187" t="s">
        <v>275</v>
      </c>
      <c r="BK11" s="156"/>
      <c r="BL11" s="126"/>
      <c r="BM11" s="131" t="s">
        <v>0</v>
      </c>
      <c r="BN11" s="126"/>
      <c r="BO11" s="131"/>
      <c r="BP11" s="170"/>
      <c r="BQ11" s="156"/>
      <c r="BR11" s="126">
        <v>2</v>
      </c>
      <c r="BS11" s="131" t="s">
        <v>0</v>
      </c>
      <c r="BT11" s="126">
        <v>0</v>
      </c>
      <c r="BU11" s="186" t="s">
        <v>279</v>
      </c>
      <c r="BV11" s="187" t="s">
        <v>259</v>
      </c>
      <c r="BW11" s="156"/>
      <c r="BX11" s="126">
        <v>3</v>
      </c>
      <c r="BY11" s="131" t="s">
        <v>0</v>
      </c>
      <c r="BZ11" s="126">
        <v>1</v>
      </c>
      <c r="CA11" s="131" t="s">
        <v>275</v>
      </c>
      <c r="CB11" s="170" t="s">
        <v>279</v>
      </c>
      <c r="CC11" s="156"/>
      <c r="CD11" s="126"/>
      <c r="CE11" s="131" t="s">
        <v>0</v>
      </c>
      <c r="CF11" s="126"/>
      <c r="CG11" s="131"/>
      <c r="CH11" s="170"/>
      <c r="CI11" s="156"/>
      <c r="CJ11" s="126"/>
      <c r="CK11" s="131" t="s">
        <v>0</v>
      </c>
      <c r="CL11" s="126"/>
      <c r="CM11" s="131"/>
      <c r="CN11" s="170"/>
      <c r="CO11" s="156"/>
      <c r="CP11" s="126"/>
      <c r="CQ11" s="131" t="s">
        <v>0</v>
      </c>
      <c r="CR11" s="126"/>
      <c r="CS11" s="131"/>
      <c r="CT11" s="170"/>
      <c r="CU11" s="156"/>
      <c r="CV11" s="126"/>
      <c r="CW11" s="131" t="s">
        <v>0</v>
      </c>
      <c r="CX11" s="126"/>
      <c r="CY11" s="131"/>
      <c r="CZ11" s="170"/>
      <c r="DA11" s="156"/>
      <c r="DB11" s="126"/>
      <c r="DC11" s="131" t="s">
        <v>0</v>
      </c>
      <c r="DD11" s="126"/>
      <c r="DE11" s="131"/>
      <c r="DF11" s="170"/>
      <c r="DG11" s="156"/>
      <c r="DH11" s="126"/>
      <c r="DI11" s="131" t="s">
        <v>0</v>
      </c>
      <c r="DJ11" s="126"/>
      <c r="DK11" s="131"/>
      <c r="DL11" s="170"/>
      <c r="DM11" s="156"/>
      <c r="DN11" s="126"/>
      <c r="DO11" s="131" t="s">
        <v>0</v>
      </c>
      <c r="DP11" s="126"/>
      <c r="DQ11" s="131"/>
      <c r="DR11" s="170"/>
      <c r="DS11" s="156"/>
      <c r="DT11" s="126"/>
      <c r="DU11" s="131" t="s">
        <v>0</v>
      </c>
      <c r="DV11" s="126"/>
      <c r="DW11" s="131"/>
      <c r="DX11" s="170"/>
      <c r="DY11" s="156"/>
      <c r="DZ11" s="126"/>
      <c r="EA11" s="131" t="s">
        <v>0</v>
      </c>
      <c r="EB11" s="126"/>
      <c r="EC11" s="131"/>
      <c r="ED11" s="170"/>
      <c r="EE11" s="156"/>
      <c r="EF11" s="126"/>
      <c r="EG11" s="131" t="s">
        <v>0</v>
      </c>
      <c r="EH11" s="126"/>
      <c r="EI11" s="131"/>
      <c r="EJ11" s="170"/>
      <c r="EK11" s="156"/>
      <c r="EL11" s="126"/>
      <c r="EM11" s="131" t="s">
        <v>0</v>
      </c>
      <c r="EN11" s="126"/>
      <c r="EO11" s="131"/>
      <c r="EP11" s="170"/>
      <c r="EQ11" s="156"/>
      <c r="ER11" s="126"/>
      <c r="ES11" s="131" t="s">
        <v>0</v>
      </c>
      <c r="ET11" s="126"/>
      <c r="EU11" s="131"/>
      <c r="EV11" s="170"/>
      <c r="EW11" s="156"/>
      <c r="EX11" s="126"/>
      <c r="EY11" s="131" t="s">
        <v>0</v>
      </c>
      <c r="EZ11" s="126"/>
      <c r="FA11" s="131"/>
      <c r="FB11" s="170"/>
      <c r="FC11" s="156"/>
      <c r="FD11" s="126"/>
      <c r="FE11" s="131" t="s">
        <v>0</v>
      </c>
      <c r="FF11" s="126"/>
      <c r="FG11" s="131"/>
      <c r="FH11" s="170"/>
      <c r="FI11" s="156"/>
      <c r="FJ11" s="126"/>
      <c r="FK11" s="131" t="s">
        <v>0</v>
      </c>
      <c r="FL11" s="126"/>
      <c r="FM11" s="131"/>
      <c r="FN11" s="170"/>
      <c r="FO11" s="156"/>
      <c r="FP11" s="126"/>
      <c r="FQ11" s="131" t="s">
        <v>0</v>
      </c>
      <c r="FR11" s="126"/>
      <c r="FS11" s="131"/>
      <c r="FT11" s="170"/>
      <c r="FU11" s="156"/>
      <c r="FV11" s="126"/>
      <c r="FW11" s="131" t="s">
        <v>0</v>
      </c>
      <c r="FX11" s="126"/>
      <c r="FY11" s="131"/>
      <c r="FZ11" s="170"/>
      <c r="GA11" s="156"/>
      <c r="GB11" s="126"/>
      <c r="GC11" s="131" t="s">
        <v>0</v>
      </c>
      <c r="GD11" s="126"/>
      <c r="GE11" s="131"/>
      <c r="GF11" s="170"/>
      <c r="GG11" s="156"/>
      <c r="GH11" s="126"/>
      <c r="GI11" s="131" t="s">
        <v>0</v>
      </c>
      <c r="GJ11" s="126"/>
      <c r="GK11" s="131"/>
      <c r="GL11" s="170"/>
      <c r="GM11" s="156"/>
      <c r="GN11" s="126"/>
      <c r="GO11" s="131" t="s">
        <v>0</v>
      </c>
      <c r="GP11" s="126"/>
      <c r="GQ11" s="131"/>
      <c r="GR11" s="170"/>
      <c r="GS11" s="156"/>
      <c r="GT11" s="126"/>
      <c r="GU11" s="131" t="s">
        <v>0</v>
      </c>
      <c r="GV11" s="126"/>
      <c r="GW11" s="131"/>
      <c r="GX11" s="170"/>
      <c r="GY11" s="156"/>
      <c r="GZ11" s="126"/>
      <c r="HA11" s="131" t="s">
        <v>0</v>
      </c>
      <c r="HB11" s="126"/>
      <c r="HC11" s="131"/>
      <c r="HD11" s="170"/>
      <c r="HE11" s="156"/>
      <c r="HF11" s="126"/>
      <c r="HG11" s="131" t="s">
        <v>0</v>
      </c>
      <c r="HH11" s="126"/>
      <c r="HI11" s="131"/>
      <c r="HJ11" s="170"/>
      <c r="HK11" s="156"/>
      <c r="HL11" s="126"/>
      <c r="HM11" s="131" t="s">
        <v>0</v>
      </c>
      <c r="HN11" s="126"/>
      <c r="HO11" s="131"/>
      <c r="HP11" s="170"/>
      <c r="HQ11" s="156"/>
      <c r="HR11" s="126"/>
      <c r="HS11" s="131" t="s">
        <v>0</v>
      </c>
      <c r="HT11" s="126"/>
      <c r="HU11" s="131"/>
      <c r="HV11" s="170"/>
      <c r="HW11" s="156"/>
      <c r="HX11" s="126"/>
      <c r="HY11" s="131" t="s">
        <v>0</v>
      </c>
      <c r="HZ11" s="126"/>
      <c r="IA11" s="131"/>
      <c r="IB11" s="170"/>
      <c r="IC11" s="156"/>
      <c r="ID11" s="126"/>
      <c r="IE11" s="131" t="s">
        <v>0</v>
      </c>
      <c r="IF11" s="126"/>
      <c r="IG11" s="131"/>
      <c r="IH11" s="170"/>
      <c r="II11" s="156"/>
      <c r="IJ11" s="126"/>
      <c r="IK11" s="131" t="s">
        <v>0</v>
      </c>
      <c r="IL11" s="126"/>
      <c r="IM11" s="131"/>
      <c r="IN11" s="170"/>
      <c r="IO11" s="156"/>
      <c r="IP11" s="126"/>
      <c r="IQ11" s="131" t="s">
        <v>0</v>
      </c>
      <c r="IR11" s="126"/>
      <c r="IS11" s="131"/>
      <c r="IT11" s="170"/>
      <c r="IU11" s="156"/>
      <c r="IV11" s="126"/>
      <c r="IW11" s="131" t="s">
        <v>0</v>
      </c>
      <c r="IX11" s="126"/>
      <c r="IY11" s="131"/>
      <c r="IZ11" s="170"/>
      <c r="JA11" s="156"/>
      <c r="JB11" s="126"/>
      <c r="JC11" s="131" t="s">
        <v>0</v>
      </c>
      <c r="JD11" s="126"/>
      <c r="JE11" s="131"/>
      <c r="JF11" s="170"/>
      <c r="JG11" s="156"/>
      <c r="JH11" s="126"/>
      <c r="JI11" s="131" t="s">
        <v>0</v>
      </c>
      <c r="JJ11" s="126"/>
      <c r="JK11" s="131"/>
      <c r="JL11" s="170"/>
      <c r="JM11" s="156"/>
      <c r="JN11" s="126"/>
      <c r="JO11" s="131" t="s">
        <v>0</v>
      </c>
      <c r="JP11" s="126"/>
      <c r="JQ11" s="131"/>
      <c r="JR11" s="170"/>
      <c r="JS11" s="156"/>
      <c r="JT11" s="126"/>
      <c r="JU11" s="131" t="s">
        <v>0</v>
      </c>
      <c r="JV11" s="126"/>
      <c r="JW11" s="131"/>
      <c r="JX11" s="170"/>
      <c r="JY11" s="156"/>
      <c r="JZ11" s="126"/>
      <c r="KA11" s="131" t="s">
        <v>0</v>
      </c>
      <c r="KB11" s="126"/>
      <c r="KC11" s="131"/>
      <c r="KD11" s="170"/>
      <c r="KE11" s="156"/>
      <c r="KF11" s="126"/>
      <c r="KG11" s="131" t="s">
        <v>0</v>
      </c>
      <c r="KH11" s="126"/>
      <c r="KI11" s="131"/>
      <c r="KJ11" s="170"/>
      <c r="KK11" s="156"/>
      <c r="KL11" s="126"/>
      <c r="KM11" s="131" t="s">
        <v>0</v>
      </c>
      <c r="KN11" s="126"/>
      <c r="KO11" s="131"/>
      <c r="KP11" s="170"/>
      <c r="KQ11" s="156"/>
      <c r="KR11" s="126"/>
      <c r="KS11" s="131" t="s">
        <v>0</v>
      </c>
      <c r="KT11" s="126"/>
      <c r="KU11" s="131"/>
      <c r="KV11" s="170"/>
      <c r="KW11" s="156"/>
      <c r="KX11" s="126"/>
      <c r="KY11" s="131" t="s">
        <v>0</v>
      </c>
      <c r="KZ11" s="126"/>
      <c r="LA11" s="131"/>
      <c r="LB11" s="170"/>
      <c r="LC11" s="156"/>
      <c r="LD11" s="126"/>
      <c r="LE11" s="131" t="s">
        <v>0</v>
      </c>
      <c r="LF11" s="126"/>
      <c r="LG11" s="131"/>
      <c r="LH11" s="170"/>
      <c r="LI11" s="156"/>
      <c r="LJ11" s="126"/>
      <c r="LK11" s="131" t="s">
        <v>0</v>
      </c>
      <c r="LL11" s="126"/>
      <c r="LM11" s="131"/>
      <c r="LN11" s="170"/>
      <c r="LO11" s="156"/>
      <c r="LP11" s="126"/>
      <c r="LQ11" s="131" t="s">
        <v>0</v>
      </c>
      <c r="LR11" s="126"/>
      <c r="LS11" s="131"/>
      <c r="LT11" s="170"/>
      <c r="LU11" s="156"/>
      <c r="LV11" s="126"/>
      <c r="LW11" s="131" t="s">
        <v>0</v>
      </c>
      <c r="LX11" s="126"/>
      <c r="LY11" s="131"/>
      <c r="LZ11" s="170"/>
      <c r="MA11" s="156"/>
      <c r="MB11" s="126"/>
      <c r="MC11" s="131" t="s">
        <v>0</v>
      </c>
      <c r="MD11" s="126"/>
      <c r="ME11" s="131"/>
      <c r="MF11" s="170"/>
      <c r="MG11" s="156"/>
      <c r="MH11" s="126"/>
      <c r="MI11" s="131" t="s">
        <v>0</v>
      </c>
      <c r="MJ11" s="126"/>
      <c r="MK11" s="131"/>
      <c r="ML11" s="170"/>
      <c r="MM11" s="156"/>
      <c r="MN11" s="126"/>
      <c r="MO11" s="131" t="s">
        <v>0</v>
      </c>
      <c r="MP11" s="126"/>
      <c r="MQ11" s="131"/>
      <c r="MR11" s="170"/>
      <c r="MS11" s="156"/>
      <c r="MT11" s="126"/>
      <c r="MU11" s="131" t="s">
        <v>0</v>
      </c>
      <c r="MV11" s="126"/>
      <c r="MW11" s="131"/>
      <c r="MX11" s="170"/>
      <c r="MY11" s="156"/>
      <c r="MZ11" s="126"/>
      <c r="NA11" s="131" t="s">
        <v>0</v>
      </c>
      <c r="NB11" s="126"/>
      <c r="NC11" s="131"/>
      <c r="ND11" s="170"/>
      <c r="NE11" s="156"/>
      <c r="NF11" s="126"/>
      <c r="NG11" s="131" t="s">
        <v>0</v>
      </c>
      <c r="NH11" s="126"/>
      <c r="NI11" s="131"/>
      <c r="NJ11" s="170"/>
      <c r="NK11" s="156"/>
      <c r="NL11" s="126"/>
      <c r="NM11" s="131" t="s">
        <v>0</v>
      </c>
      <c r="NN11" s="126"/>
      <c r="NO11" s="131"/>
      <c r="NP11" s="170"/>
      <c r="NQ11" s="156"/>
      <c r="NR11" s="188"/>
      <c r="NS11" s="188" t="s">
        <v>0</v>
      </c>
      <c r="NT11" s="188"/>
      <c r="NU11" s="186" t="s">
        <v>331</v>
      </c>
      <c r="NV11" s="187" t="s">
        <v>331</v>
      </c>
      <c r="NW11" s="164"/>
    </row>
    <row r="12" spans="1:387" ht="15" x14ac:dyDescent="0.2">
      <c r="A12" s="124">
        <f>IF(B12="","",VLOOKUP(B12,'Registrovaní tipéri'!$A$2:$B$101,2,FALSE))</f>
        <v>54</v>
      </c>
      <c r="B12" s="173" t="s">
        <v>14</v>
      </c>
      <c r="C12" s="125"/>
      <c r="D12" s="171"/>
      <c r="E12" s="176" t="s">
        <v>0</v>
      </c>
      <c r="F12" s="168"/>
      <c r="G12" s="182" t="s">
        <v>331</v>
      </c>
      <c r="H12" s="183" t="s">
        <v>331</v>
      </c>
      <c r="I12" s="25"/>
      <c r="J12" s="188">
        <v>0</v>
      </c>
      <c r="K12" s="188" t="s">
        <v>0</v>
      </c>
      <c r="L12" s="188">
        <v>1</v>
      </c>
      <c r="M12" s="186" t="s">
        <v>275</v>
      </c>
      <c r="N12" s="187" t="s">
        <v>264</v>
      </c>
      <c r="O12" s="149"/>
      <c r="P12" s="126"/>
      <c r="Q12" s="131" t="s">
        <v>0</v>
      </c>
      <c r="R12" s="126"/>
      <c r="S12" s="186" t="s">
        <v>331</v>
      </c>
      <c r="T12" s="187" t="s">
        <v>331</v>
      </c>
      <c r="U12" s="156"/>
      <c r="V12" s="126">
        <v>1</v>
      </c>
      <c r="W12" s="131" t="s">
        <v>0</v>
      </c>
      <c r="X12" s="126">
        <v>2</v>
      </c>
      <c r="Y12" s="186" t="s">
        <v>257</v>
      </c>
      <c r="Z12" s="187" t="s">
        <v>264</v>
      </c>
      <c r="AA12" s="156"/>
      <c r="AB12" s="126">
        <v>1</v>
      </c>
      <c r="AC12" s="131" t="s">
        <v>0</v>
      </c>
      <c r="AD12" s="126">
        <v>0</v>
      </c>
      <c r="AE12" s="193" t="s">
        <v>257</v>
      </c>
      <c r="AF12" s="194" t="s">
        <v>264</v>
      </c>
      <c r="AG12" s="156"/>
      <c r="AH12" s="126">
        <v>2</v>
      </c>
      <c r="AI12" s="131" t="s">
        <v>0</v>
      </c>
      <c r="AJ12" s="126">
        <v>1</v>
      </c>
      <c r="AK12" s="186" t="s">
        <v>275</v>
      </c>
      <c r="AL12" s="187" t="s">
        <v>279</v>
      </c>
      <c r="AM12" s="156"/>
      <c r="AN12" s="126">
        <v>2</v>
      </c>
      <c r="AO12" s="131" t="s">
        <v>0</v>
      </c>
      <c r="AP12" s="126">
        <v>3</v>
      </c>
      <c r="AQ12" s="186" t="s">
        <v>275</v>
      </c>
      <c r="AR12" s="187" t="s">
        <v>279</v>
      </c>
      <c r="AS12" s="156"/>
      <c r="AT12" s="126">
        <v>1</v>
      </c>
      <c r="AU12" s="131" t="s">
        <v>0</v>
      </c>
      <c r="AV12" s="126">
        <v>2</v>
      </c>
      <c r="AW12" s="186" t="s">
        <v>275</v>
      </c>
      <c r="AX12" s="187" t="s">
        <v>279</v>
      </c>
      <c r="AY12" s="156"/>
      <c r="AZ12" s="126"/>
      <c r="BA12" s="131" t="s">
        <v>0</v>
      </c>
      <c r="BB12" s="126"/>
      <c r="BC12" s="131"/>
      <c r="BD12" s="170"/>
      <c r="BE12" s="156"/>
      <c r="BF12" s="126">
        <v>1</v>
      </c>
      <c r="BG12" s="131" t="s">
        <v>0</v>
      </c>
      <c r="BH12" s="126">
        <v>2</v>
      </c>
      <c r="BI12" s="186" t="s">
        <v>266</v>
      </c>
      <c r="BJ12" s="187" t="s">
        <v>257</v>
      </c>
      <c r="BK12" s="156"/>
      <c r="BL12" s="126"/>
      <c r="BM12" s="131" t="s">
        <v>0</v>
      </c>
      <c r="BN12" s="126"/>
      <c r="BO12" s="131"/>
      <c r="BP12" s="170"/>
      <c r="BQ12" s="156"/>
      <c r="BR12" s="126">
        <v>3</v>
      </c>
      <c r="BS12" s="131" t="s">
        <v>0</v>
      </c>
      <c r="BT12" s="126">
        <v>2</v>
      </c>
      <c r="BU12" s="186" t="s">
        <v>275</v>
      </c>
      <c r="BV12" s="187" t="s">
        <v>259</v>
      </c>
      <c r="BW12" s="156"/>
      <c r="BX12" s="126">
        <v>1</v>
      </c>
      <c r="BY12" s="131" t="s">
        <v>0</v>
      </c>
      <c r="BZ12" s="126">
        <v>2</v>
      </c>
      <c r="CA12" s="131" t="s">
        <v>274</v>
      </c>
      <c r="CB12" s="170" t="s">
        <v>264</v>
      </c>
      <c r="CC12" s="156"/>
      <c r="CD12" s="126"/>
      <c r="CE12" s="131" t="s">
        <v>0</v>
      </c>
      <c r="CF12" s="126"/>
      <c r="CG12" s="131"/>
      <c r="CH12" s="170"/>
      <c r="CI12" s="156"/>
      <c r="CJ12" s="126"/>
      <c r="CK12" s="131" t="s">
        <v>0</v>
      </c>
      <c r="CL12" s="126"/>
      <c r="CM12" s="131"/>
      <c r="CN12" s="170"/>
      <c r="CO12" s="156"/>
      <c r="CP12" s="126"/>
      <c r="CQ12" s="131" t="s">
        <v>0</v>
      </c>
      <c r="CR12" s="126"/>
      <c r="CS12" s="131"/>
      <c r="CT12" s="170"/>
      <c r="CU12" s="156"/>
      <c r="CV12" s="126"/>
      <c r="CW12" s="131" t="s">
        <v>0</v>
      </c>
      <c r="CX12" s="126"/>
      <c r="CY12" s="131"/>
      <c r="CZ12" s="170"/>
      <c r="DA12" s="156"/>
      <c r="DB12" s="126"/>
      <c r="DC12" s="131" t="s">
        <v>0</v>
      </c>
      <c r="DD12" s="126"/>
      <c r="DE12" s="131"/>
      <c r="DF12" s="170"/>
      <c r="DG12" s="156"/>
      <c r="DH12" s="126"/>
      <c r="DI12" s="131" t="s">
        <v>0</v>
      </c>
      <c r="DJ12" s="126"/>
      <c r="DK12" s="131"/>
      <c r="DL12" s="170"/>
      <c r="DM12" s="156"/>
      <c r="DN12" s="126"/>
      <c r="DO12" s="131" t="s">
        <v>0</v>
      </c>
      <c r="DP12" s="126"/>
      <c r="DQ12" s="131"/>
      <c r="DR12" s="170"/>
      <c r="DS12" s="156"/>
      <c r="DT12" s="126"/>
      <c r="DU12" s="131" t="s">
        <v>0</v>
      </c>
      <c r="DV12" s="126"/>
      <c r="DW12" s="131"/>
      <c r="DX12" s="170"/>
      <c r="DY12" s="156"/>
      <c r="DZ12" s="126"/>
      <c r="EA12" s="131" t="s">
        <v>0</v>
      </c>
      <c r="EB12" s="126"/>
      <c r="EC12" s="131"/>
      <c r="ED12" s="170"/>
      <c r="EE12" s="156"/>
      <c r="EF12" s="126"/>
      <c r="EG12" s="131" t="s">
        <v>0</v>
      </c>
      <c r="EH12" s="126"/>
      <c r="EI12" s="131"/>
      <c r="EJ12" s="170"/>
      <c r="EK12" s="156"/>
      <c r="EL12" s="126"/>
      <c r="EM12" s="131" t="s">
        <v>0</v>
      </c>
      <c r="EN12" s="126"/>
      <c r="EO12" s="131"/>
      <c r="EP12" s="170"/>
      <c r="EQ12" s="156"/>
      <c r="ER12" s="126"/>
      <c r="ES12" s="131" t="s">
        <v>0</v>
      </c>
      <c r="ET12" s="126"/>
      <c r="EU12" s="131"/>
      <c r="EV12" s="170"/>
      <c r="EW12" s="156"/>
      <c r="EX12" s="126"/>
      <c r="EY12" s="131" t="s">
        <v>0</v>
      </c>
      <c r="EZ12" s="126"/>
      <c r="FA12" s="131"/>
      <c r="FB12" s="170"/>
      <c r="FC12" s="156"/>
      <c r="FD12" s="126"/>
      <c r="FE12" s="131" t="s">
        <v>0</v>
      </c>
      <c r="FF12" s="126"/>
      <c r="FG12" s="131"/>
      <c r="FH12" s="170"/>
      <c r="FI12" s="156"/>
      <c r="FJ12" s="126"/>
      <c r="FK12" s="131" t="s">
        <v>0</v>
      </c>
      <c r="FL12" s="126"/>
      <c r="FM12" s="131"/>
      <c r="FN12" s="170"/>
      <c r="FO12" s="156"/>
      <c r="FP12" s="126"/>
      <c r="FQ12" s="131" t="s">
        <v>0</v>
      </c>
      <c r="FR12" s="126"/>
      <c r="FS12" s="131"/>
      <c r="FT12" s="170"/>
      <c r="FU12" s="156"/>
      <c r="FV12" s="126"/>
      <c r="FW12" s="131" t="s">
        <v>0</v>
      </c>
      <c r="FX12" s="126"/>
      <c r="FY12" s="131"/>
      <c r="FZ12" s="170"/>
      <c r="GA12" s="156"/>
      <c r="GB12" s="126"/>
      <c r="GC12" s="131" t="s">
        <v>0</v>
      </c>
      <c r="GD12" s="126"/>
      <c r="GE12" s="131"/>
      <c r="GF12" s="170"/>
      <c r="GG12" s="156"/>
      <c r="GH12" s="126"/>
      <c r="GI12" s="131" t="s">
        <v>0</v>
      </c>
      <c r="GJ12" s="126"/>
      <c r="GK12" s="131"/>
      <c r="GL12" s="170"/>
      <c r="GM12" s="156"/>
      <c r="GN12" s="126"/>
      <c r="GO12" s="131" t="s">
        <v>0</v>
      </c>
      <c r="GP12" s="126"/>
      <c r="GQ12" s="131"/>
      <c r="GR12" s="170"/>
      <c r="GS12" s="156"/>
      <c r="GT12" s="126"/>
      <c r="GU12" s="131" t="s">
        <v>0</v>
      </c>
      <c r="GV12" s="126"/>
      <c r="GW12" s="131"/>
      <c r="GX12" s="170"/>
      <c r="GY12" s="156"/>
      <c r="GZ12" s="126"/>
      <c r="HA12" s="131" t="s">
        <v>0</v>
      </c>
      <c r="HB12" s="126"/>
      <c r="HC12" s="131"/>
      <c r="HD12" s="170"/>
      <c r="HE12" s="156"/>
      <c r="HF12" s="126"/>
      <c r="HG12" s="131" t="s">
        <v>0</v>
      </c>
      <c r="HH12" s="126"/>
      <c r="HI12" s="131"/>
      <c r="HJ12" s="170"/>
      <c r="HK12" s="156"/>
      <c r="HL12" s="126"/>
      <c r="HM12" s="131" t="s">
        <v>0</v>
      </c>
      <c r="HN12" s="126"/>
      <c r="HO12" s="131"/>
      <c r="HP12" s="170"/>
      <c r="HQ12" s="156"/>
      <c r="HR12" s="126"/>
      <c r="HS12" s="131" t="s">
        <v>0</v>
      </c>
      <c r="HT12" s="126"/>
      <c r="HU12" s="131"/>
      <c r="HV12" s="170"/>
      <c r="HW12" s="156"/>
      <c r="HX12" s="126"/>
      <c r="HY12" s="131" t="s">
        <v>0</v>
      </c>
      <c r="HZ12" s="126"/>
      <c r="IA12" s="131"/>
      <c r="IB12" s="170"/>
      <c r="IC12" s="156"/>
      <c r="ID12" s="126"/>
      <c r="IE12" s="131" t="s">
        <v>0</v>
      </c>
      <c r="IF12" s="126"/>
      <c r="IG12" s="131"/>
      <c r="IH12" s="170"/>
      <c r="II12" s="156"/>
      <c r="IJ12" s="126"/>
      <c r="IK12" s="131" t="s">
        <v>0</v>
      </c>
      <c r="IL12" s="126"/>
      <c r="IM12" s="131"/>
      <c r="IN12" s="170"/>
      <c r="IO12" s="156"/>
      <c r="IP12" s="126"/>
      <c r="IQ12" s="131" t="s">
        <v>0</v>
      </c>
      <c r="IR12" s="126"/>
      <c r="IS12" s="131"/>
      <c r="IT12" s="170"/>
      <c r="IU12" s="156"/>
      <c r="IV12" s="126"/>
      <c r="IW12" s="131" t="s">
        <v>0</v>
      </c>
      <c r="IX12" s="126"/>
      <c r="IY12" s="131"/>
      <c r="IZ12" s="170"/>
      <c r="JA12" s="156"/>
      <c r="JB12" s="126"/>
      <c r="JC12" s="131" t="s">
        <v>0</v>
      </c>
      <c r="JD12" s="126"/>
      <c r="JE12" s="131"/>
      <c r="JF12" s="170"/>
      <c r="JG12" s="156"/>
      <c r="JH12" s="126"/>
      <c r="JI12" s="131" t="s">
        <v>0</v>
      </c>
      <c r="JJ12" s="126"/>
      <c r="JK12" s="131"/>
      <c r="JL12" s="170"/>
      <c r="JM12" s="156"/>
      <c r="JN12" s="126"/>
      <c r="JO12" s="131" t="s">
        <v>0</v>
      </c>
      <c r="JP12" s="126"/>
      <c r="JQ12" s="131"/>
      <c r="JR12" s="170"/>
      <c r="JS12" s="156"/>
      <c r="JT12" s="126"/>
      <c r="JU12" s="131" t="s">
        <v>0</v>
      </c>
      <c r="JV12" s="126"/>
      <c r="JW12" s="131"/>
      <c r="JX12" s="170"/>
      <c r="JY12" s="156"/>
      <c r="JZ12" s="126"/>
      <c r="KA12" s="131" t="s">
        <v>0</v>
      </c>
      <c r="KB12" s="126"/>
      <c r="KC12" s="131"/>
      <c r="KD12" s="170"/>
      <c r="KE12" s="156"/>
      <c r="KF12" s="126"/>
      <c r="KG12" s="131" t="s">
        <v>0</v>
      </c>
      <c r="KH12" s="126"/>
      <c r="KI12" s="131"/>
      <c r="KJ12" s="170"/>
      <c r="KK12" s="156"/>
      <c r="KL12" s="126"/>
      <c r="KM12" s="131" t="s">
        <v>0</v>
      </c>
      <c r="KN12" s="126"/>
      <c r="KO12" s="131"/>
      <c r="KP12" s="170"/>
      <c r="KQ12" s="156"/>
      <c r="KR12" s="126"/>
      <c r="KS12" s="131" t="s">
        <v>0</v>
      </c>
      <c r="KT12" s="126"/>
      <c r="KU12" s="131"/>
      <c r="KV12" s="170"/>
      <c r="KW12" s="156"/>
      <c r="KX12" s="126"/>
      <c r="KY12" s="131" t="s">
        <v>0</v>
      </c>
      <c r="KZ12" s="126"/>
      <c r="LA12" s="131"/>
      <c r="LB12" s="170"/>
      <c r="LC12" s="156"/>
      <c r="LD12" s="126"/>
      <c r="LE12" s="131" t="s">
        <v>0</v>
      </c>
      <c r="LF12" s="126"/>
      <c r="LG12" s="131"/>
      <c r="LH12" s="170"/>
      <c r="LI12" s="156"/>
      <c r="LJ12" s="126"/>
      <c r="LK12" s="131" t="s">
        <v>0</v>
      </c>
      <c r="LL12" s="126"/>
      <c r="LM12" s="131"/>
      <c r="LN12" s="170"/>
      <c r="LO12" s="156"/>
      <c r="LP12" s="126"/>
      <c r="LQ12" s="131" t="s">
        <v>0</v>
      </c>
      <c r="LR12" s="126"/>
      <c r="LS12" s="131"/>
      <c r="LT12" s="170"/>
      <c r="LU12" s="156"/>
      <c r="LV12" s="126"/>
      <c r="LW12" s="131" t="s">
        <v>0</v>
      </c>
      <c r="LX12" s="126"/>
      <c r="LY12" s="131"/>
      <c r="LZ12" s="170"/>
      <c r="MA12" s="156"/>
      <c r="MB12" s="126"/>
      <c r="MC12" s="131" t="s">
        <v>0</v>
      </c>
      <c r="MD12" s="126"/>
      <c r="ME12" s="131"/>
      <c r="MF12" s="170"/>
      <c r="MG12" s="156"/>
      <c r="MH12" s="126"/>
      <c r="MI12" s="131" t="s">
        <v>0</v>
      </c>
      <c r="MJ12" s="126"/>
      <c r="MK12" s="131"/>
      <c r="ML12" s="170"/>
      <c r="MM12" s="156"/>
      <c r="MN12" s="126"/>
      <c r="MO12" s="131" t="s">
        <v>0</v>
      </c>
      <c r="MP12" s="126"/>
      <c r="MQ12" s="131"/>
      <c r="MR12" s="170"/>
      <c r="MS12" s="156"/>
      <c r="MT12" s="126"/>
      <c r="MU12" s="131" t="s">
        <v>0</v>
      </c>
      <c r="MV12" s="126"/>
      <c r="MW12" s="131"/>
      <c r="MX12" s="170"/>
      <c r="MY12" s="156"/>
      <c r="MZ12" s="126"/>
      <c r="NA12" s="131" t="s">
        <v>0</v>
      </c>
      <c r="NB12" s="126"/>
      <c r="NC12" s="131"/>
      <c r="ND12" s="170"/>
      <c r="NE12" s="156"/>
      <c r="NF12" s="126"/>
      <c r="NG12" s="131" t="s">
        <v>0</v>
      </c>
      <c r="NH12" s="126"/>
      <c r="NI12" s="131"/>
      <c r="NJ12" s="170"/>
      <c r="NK12" s="156"/>
      <c r="NL12" s="126"/>
      <c r="NM12" s="131" t="s">
        <v>0</v>
      </c>
      <c r="NN12" s="126"/>
      <c r="NO12" s="131"/>
      <c r="NP12" s="170"/>
      <c r="NQ12" s="156"/>
      <c r="NR12" s="188"/>
      <c r="NS12" s="188" t="s">
        <v>0</v>
      </c>
      <c r="NT12" s="188"/>
      <c r="NU12" s="186" t="s">
        <v>331</v>
      </c>
      <c r="NV12" s="187" t="s">
        <v>331</v>
      </c>
      <c r="NW12" s="164"/>
    </row>
    <row r="13" spans="1:387" ht="15" x14ac:dyDescent="0.2">
      <c r="A13" s="124">
        <f>IF(B13="","",VLOOKUP(B13,'Registrovaní tipéri'!$A$2:$B$101,2,FALSE))</f>
        <v>13</v>
      </c>
      <c r="B13" s="173" t="s">
        <v>15</v>
      </c>
      <c r="C13" s="125"/>
      <c r="D13" s="171"/>
      <c r="E13" s="176" t="s">
        <v>0</v>
      </c>
      <c r="F13" s="168"/>
      <c r="G13" s="182" t="s">
        <v>331</v>
      </c>
      <c r="H13" s="183" t="s">
        <v>331</v>
      </c>
      <c r="I13" s="25"/>
      <c r="J13" s="188"/>
      <c r="K13" s="188" t="s">
        <v>0</v>
      </c>
      <c r="L13" s="188"/>
      <c r="M13" s="186" t="s">
        <v>331</v>
      </c>
      <c r="N13" s="187" t="s">
        <v>331</v>
      </c>
      <c r="O13" s="149"/>
      <c r="P13" s="126">
        <v>4</v>
      </c>
      <c r="Q13" s="131" t="s">
        <v>0</v>
      </c>
      <c r="R13" s="126">
        <v>0</v>
      </c>
      <c r="S13" s="186" t="s">
        <v>279</v>
      </c>
      <c r="T13" s="187" t="s">
        <v>275</v>
      </c>
      <c r="U13" s="156"/>
      <c r="V13" s="126">
        <v>0</v>
      </c>
      <c r="W13" s="131" t="s">
        <v>0</v>
      </c>
      <c r="X13" s="126">
        <v>1</v>
      </c>
      <c r="Y13" s="186" t="s">
        <v>275</v>
      </c>
      <c r="Z13" s="187" t="s">
        <v>264</v>
      </c>
      <c r="AA13" s="156"/>
      <c r="AB13" s="126">
        <v>3</v>
      </c>
      <c r="AC13" s="131" t="s">
        <v>0</v>
      </c>
      <c r="AD13" s="126">
        <v>0</v>
      </c>
      <c r="AE13" s="193" t="s">
        <v>275</v>
      </c>
      <c r="AF13" s="194" t="s">
        <v>279</v>
      </c>
      <c r="AG13" s="156"/>
      <c r="AH13" s="126">
        <v>2</v>
      </c>
      <c r="AI13" s="131" t="s">
        <v>0</v>
      </c>
      <c r="AJ13" s="126">
        <v>1</v>
      </c>
      <c r="AK13" s="186" t="s">
        <v>275</v>
      </c>
      <c r="AL13" s="187" t="s">
        <v>275</v>
      </c>
      <c r="AM13" s="156"/>
      <c r="AN13" s="126"/>
      <c r="AO13" s="131" t="s">
        <v>0</v>
      </c>
      <c r="AP13" s="126"/>
      <c r="AQ13" s="186" t="s">
        <v>331</v>
      </c>
      <c r="AR13" s="187" t="s">
        <v>331</v>
      </c>
      <c r="AS13" s="156"/>
      <c r="AT13" s="126"/>
      <c r="AU13" s="131" t="s">
        <v>0</v>
      </c>
      <c r="AV13" s="126"/>
      <c r="AW13" s="186" t="s">
        <v>331</v>
      </c>
      <c r="AX13" s="187" t="s">
        <v>331</v>
      </c>
      <c r="AY13" s="156"/>
      <c r="AZ13" s="126"/>
      <c r="BA13" s="131" t="s">
        <v>0</v>
      </c>
      <c r="BB13" s="126"/>
      <c r="BC13" s="131"/>
      <c r="BD13" s="170"/>
      <c r="BE13" s="156"/>
      <c r="BF13" s="126">
        <v>3</v>
      </c>
      <c r="BG13" s="131" t="s">
        <v>0</v>
      </c>
      <c r="BH13" s="126">
        <v>2</v>
      </c>
      <c r="BI13" s="186" t="s">
        <v>275</v>
      </c>
      <c r="BJ13" s="187" t="s">
        <v>279</v>
      </c>
      <c r="BK13" s="156"/>
      <c r="BL13" s="126"/>
      <c r="BM13" s="131" t="s">
        <v>0</v>
      </c>
      <c r="BN13" s="126"/>
      <c r="BO13" s="131"/>
      <c r="BP13" s="170"/>
      <c r="BQ13" s="156"/>
      <c r="BR13" s="126">
        <v>3</v>
      </c>
      <c r="BS13" s="131" t="s">
        <v>0</v>
      </c>
      <c r="BT13" s="126">
        <v>0</v>
      </c>
      <c r="BU13" s="186" t="s">
        <v>275</v>
      </c>
      <c r="BV13" s="187" t="s">
        <v>267</v>
      </c>
      <c r="BW13" s="156"/>
      <c r="BX13" s="126">
        <v>2</v>
      </c>
      <c r="BY13" s="131" t="s">
        <v>0</v>
      </c>
      <c r="BZ13" s="126">
        <v>0</v>
      </c>
      <c r="CA13" s="131" t="s">
        <v>276</v>
      </c>
      <c r="CB13" s="170" t="s">
        <v>277</v>
      </c>
      <c r="CC13" s="156"/>
      <c r="CD13" s="126"/>
      <c r="CE13" s="131" t="s">
        <v>0</v>
      </c>
      <c r="CF13" s="126"/>
      <c r="CG13" s="131"/>
      <c r="CH13" s="170"/>
      <c r="CI13" s="156"/>
      <c r="CJ13" s="126"/>
      <c r="CK13" s="131" t="s">
        <v>0</v>
      </c>
      <c r="CL13" s="126"/>
      <c r="CM13" s="131"/>
      <c r="CN13" s="170"/>
      <c r="CO13" s="156"/>
      <c r="CP13" s="126"/>
      <c r="CQ13" s="131" t="s">
        <v>0</v>
      </c>
      <c r="CR13" s="126"/>
      <c r="CS13" s="131"/>
      <c r="CT13" s="170"/>
      <c r="CU13" s="156"/>
      <c r="CV13" s="126"/>
      <c r="CW13" s="131" t="s">
        <v>0</v>
      </c>
      <c r="CX13" s="126"/>
      <c r="CY13" s="131"/>
      <c r="CZ13" s="170"/>
      <c r="DA13" s="156"/>
      <c r="DB13" s="126"/>
      <c r="DC13" s="131" t="s">
        <v>0</v>
      </c>
      <c r="DD13" s="126"/>
      <c r="DE13" s="131"/>
      <c r="DF13" s="170"/>
      <c r="DG13" s="156"/>
      <c r="DH13" s="126"/>
      <c r="DI13" s="131" t="s">
        <v>0</v>
      </c>
      <c r="DJ13" s="126"/>
      <c r="DK13" s="131"/>
      <c r="DL13" s="170"/>
      <c r="DM13" s="156"/>
      <c r="DN13" s="126"/>
      <c r="DO13" s="131" t="s">
        <v>0</v>
      </c>
      <c r="DP13" s="126"/>
      <c r="DQ13" s="131"/>
      <c r="DR13" s="170"/>
      <c r="DS13" s="156"/>
      <c r="DT13" s="126"/>
      <c r="DU13" s="131" t="s">
        <v>0</v>
      </c>
      <c r="DV13" s="126"/>
      <c r="DW13" s="131"/>
      <c r="DX13" s="170"/>
      <c r="DY13" s="156"/>
      <c r="DZ13" s="126"/>
      <c r="EA13" s="131" t="s">
        <v>0</v>
      </c>
      <c r="EB13" s="126"/>
      <c r="EC13" s="131"/>
      <c r="ED13" s="170"/>
      <c r="EE13" s="156"/>
      <c r="EF13" s="126"/>
      <c r="EG13" s="131" t="s">
        <v>0</v>
      </c>
      <c r="EH13" s="126"/>
      <c r="EI13" s="131"/>
      <c r="EJ13" s="170"/>
      <c r="EK13" s="156"/>
      <c r="EL13" s="126"/>
      <c r="EM13" s="131" t="s">
        <v>0</v>
      </c>
      <c r="EN13" s="126"/>
      <c r="EO13" s="131"/>
      <c r="EP13" s="170"/>
      <c r="EQ13" s="156"/>
      <c r="ER13" s="126"/>
      <c r="ES13" s="131" t="s">
        <v>0</v>
      </c>
      <c r="ET13" s="126"/>
      <c r="EU13" s="131"/>
      <c r="EV13" s="170"/>
      <c r="EW13" s="156"/>
      <c r="EX13" s="126"/>
      <c r="EY13" s="131" t="s">
        <v>0</v>
      </c>
      <c r="EZ13" s="126"/>
      <c r="FA13" s="131"/>
      <c r="FB13" s="170"/>
      <c r="FC13" s="156"/>
      <c r="FD13" s="126"/>
      <c r="FE13" s="131" t="s">
        <v>0</v>
      </c>
      <c r="FF13" s="126"/>
      <c r="FG13" s="131"/>
      <c r="FH13" s="170"/>
      <c r="FI13" s="156"/>
      <c r="FJ13" s="126"/>
      <c r="FK13" s="131" t="s">
        <v>0</v>
      </c>
      <c r="FL13" s="126"/>
      <c r="FM13" s="131"/>
      <c r="FN13" s="170"/>
      <c r="FO13" s="156"/>
      <c r="FP13" s="126"/>
      <c r="FQ13" s="131" t="s">
        <v>0</v>
      </c>
      <c r="FR13" s="126"/>
      <c r="FS13" s="131"/>
      <c r="FT13" s="170"/>
      <c r="FU13" s="156"/>
      <c r="FV13" s="126"/>
      <c r="FW13" s="131" t="s">
        <v>0</v>
      </c>
      <c r="FX13" s="126"/>
      <c r="FY13" s="131"/>
      <c r="FZ13" s="170"/>
      <c r="GA13" s="156"/>
      <c r="GB13" s="126"/>
      <c r="GC13" s="131" t="s">
        <v>0</v>
      </c>
      <c r="GD13" s="126"/>
      <c r="GE13" s="131"/>
      <c r="GF13" s="170"/>
      <c r="GG13" s="156"/>
      <c r="GH13" s="126"/>
      <c r="GI13" s="131" t="s">
        <v>0</v>
      </c>
      <c r="GJ13" s="126"/>
      <c r="GK13" s="131"/>
      <c r="GL13" s="170"/>
      <c r="GM13" s="156"/>
      <c r="GN13" s="126"/>
      <c r="GO13" s="131" t="s">
        <v>0</v>
      </c>
      <c r="GP13" s="126"/>
      <c r="GQ13" s="131"/>
      <c r="GR13" s="170"/>
      <c r="GS13" s="156"/>
      <c r="GT13" s="126"/>
      <c r="GU13" s="131" t="s">
        <v>0</v>
      </c>
      <c r="GV13" s="126"/>
      <c r="GW13" s="131"/>
      <c r="GX13" s="170"/>
      <c r="GY13" s="156"/>
      <c r="GZ13" s="126"/>
      <c r="HA13" s="131" t="s">
        <v>0</v>
      </c>
      <c r="HB13" s="126"/>
      <c r="HC13" s="131"/>
      <c r="HD13" s="170"/>
      <c r="HE13" s="156"/>
      <c r="HF13" s="126"/>
      <c r="HG13" s="131" t="s">
        <v>0</v>
      </c>
      <c r="HH13" s="126"/>
      <c r="HI13" s="131"/>
      <c r="HJ13" s="170"/>
      <c r="HK13" s="156"/>
      <c r="HL13" s="126"/>
      <c r="HM13" s="131" t="s">
        <v>0</v>
      </c>
      <c r="HN13" s="126"/>
      <c r="HO13" s="131"/>
      <c r="HP13" s="170"/>
      <c r="HQ13" s="156"/>
      <c r="HR13" s="126"/>
      <c r="HS13" s="131" t="s">
        <v>0</v>
      </c>
      <c r="HT13" s="126"/>
      <c r="HU13" s="131"/>
      <c r="HV13" s="170"/>
      <c r="HW13" s="156"/>
      <c r="HX13" s="126"/>
      <c r="HY13" s="131" t="s">
        <v>0</v>
      </c>
      <c r="HZ13" s="126"/>
      <c r="IA13" s="131"/>
      <c r="IB13" s="170"/>
      <c r="IC13" s="156"/>
      <c r="ID13" s="126"/>
      <c r="IE13" s="131" t="s">
        <v>0</v>
      </c>
      <c r="IF13" s="126"/>
      <c r="IG13" s="131"/>
      <c r="IH13" s="170"/>
      <c r="II13" s="156"/>
      <c r="IJ13" s="126"/>
      <c r="IK13" s="131" t="s">
        <v>0</v>
      </c>
      <c r="IL13" s="126"/>
      <c r="IM13" s="131"/>
      <c r="IN13" s="170"/>
      <c r="IO13" s="156"/>
      <c r="IP13" s="126"/>
      <c r="IQ13" s="131" t="s">
        <v>0</v>
      </c>
      <c r="IR13" s="126"/>
      <c r="IS13" s="131"/>
      <c r="IT13" s="170"/>
      <c r="IU13" s="156"/>
      <c r="IV13" s="126"/>
      <c r="IW13" s="131" t="s">
        <v>0</v>
      </c>
      <c r="IX13" s="126"/>
      <c r="IY13" s="131"/>
      <c r="IZ13" s="170"/>
      <c r="JA13" s="156"/>
      <c r="JB13" s="126"/>
      <c r="JC13" s="131" t="s">
        <v>0</v>
      </c>
      <c r="JD13" s="126"/>
      <c r="JE13" s="131"/>
      <c r="JF13" s="170"/>
      <c r="JG13" s="156"/>
      <c r="JH13" s="126"/>
      <c r="JI13" s="131" t="s">
        <v>0</v>
      </c>
      <c r="JJ13" s="126"/>
      <c r="JK13" s="131"/>
      <c r="JL13" s="170"/>
      <c r="JM13" s="156"/>
      <c r="JN13" s="126"/>
      <c r="JO13" s="131" t="s">
        <v>0</v>
      </c>
      <c r="JP13" s="126"/>
      <c r="JQ13" s="131"/>
      <c r="JR13" s="170"/>
      <c r="JS13" s="156"/>
      <c r="JT13" s="126"/>
      <c r="JU13" s="131" t="s">
        <v>0</v>
      </c>
      <c r="JV13" s="126"/>
      <c r="JW13" s="131"/>
      <c r="JX13" s="170"/>
      <c r="JY13" s="156"/>
      <c r="JZ13" s="126"/>
      <c r="KA13" s="131" t="s">
        <v>0</v>
      </c>
      <c r="KB13" s="126"/>
      <c r="KC13" s="131"/>
      <c r="KD13" s="170"/>
      <c r="KE13" s="156"/>
      <c r="KF13" s="126"/>
      <c r="KG13" s="131" t="s">
        <v>0</v>
      </c>
      <c r="KH13" s="126"/>
      <c r="KI13" s="131"/>
      <c r="KJ13" s="170"/>
      <c r="KK13" s="156"/>
      <c r="KL13" s="126"/>
      <c r="KM13" s="131" t="s">
        <v>0</v>
      </c>
      <c r="KN13" s="126"/>
      <c r="KO13" s="131"/>
      <c r="KP13" s="170"/>
      <c r="KQ13" s="156"/>
      <c r="KR13" s="126"/>
      <c r="KS13" s="131" t="s">
        <v>0</v>
      </c>
      <c r="KT13" s="126"/>
      <c r="KU13" s="131"/>
      <c r="KV13" s="170"/>
      <c r="KW13" s="156"/>
      <c r="KX13" s="126"/>
      <c r="KY13" s="131" t="s">
        <v>0</v>
      </c>
      <c r="KZ13" s="126"/>
      <c r="LA13" s="131"/>
      <c r="LB13" s="170"/>
      <c r="LC13" s="156"/>
      <c r="LD13" s="126"/>
      <c r="LE13" s="131" t="s">
        <v>0</v>
      </c>
      <c r="LF13" s="126"/>
      <c r="LG13" s="131"/>
      <c r="LH13" s="170"/>
      <c r="LI13" s="156"/>
      <c r="LJ13" s="126"/>
      <c r="LK13" s="131" t="s">
        <v>0</v>
      </c>
      <c r="LL13" s="126"/>
      <c r="LM13" s="131"/>
      <c r="LN13" s="170"/>
      <c r="LO13" s="156"/>
      <c r="LP13" s="126"/>
      <c r="LQ13" s="131" t="s">
        <v>0</v>
      </c>
      <c r="LR13" s="126"/>
      <c r="LS13" s="131"/>
      <c r="LT13" s="170"/>
      <c r="LU13" s="156"/>
      <c r="LV13" s="126"/>
      <c r="LW13" s="131" t="s">
        <v>0</v>
      </c>
      <c r="LX13" s="126"/>
      <c r="LY13" s="131"/>
      <c r="LZ13" s="170"/>
      <c r="MA13" s="156"/>
      <c r="MB13" s="126"/>
      <c r="MC13" s="131" t="s">
        <v>0</v>
      </c>
      <c r="MD13" s="126"/>
      <c r="ME13" s="131"/>
      <c r="MF13" s="170"/>
      <c r="MG13" s="156"/>
      <c r="MH13" s="126"/>
      <c r="MI13" s="131" t="s">
        <v>0</v>
      </c>
      <c r="MJ13" s="126"/>
      <c r="MK13" s="131"/>
      <c r="ML13" s="170"/>
      <c r="MM13" s="156"/>
      <c r="MN13" s="126"/>
      <c r="MO13" s="131" t="s">
        <v>0</v>
      </c>
      <c r="MP13" s="126"/>
      <c r="MQ13" s="131"/>
      <c r="MR13" s="170"/>
      <c r="MS13" s="156"/>
      <c r="MT13" s="126"/>
      <c r="MU13" s="131" t="s">
        <v>0</v>
      </c>
      <c r="MV13" s="126"/>
      <c r="MW13" s="131"/>
      <c r="MX13" s="170"/>
      <c r="MY13" s="156"/>
      <c r="MZ13" s="126"/>
      <c r="NA13" s="131" t="s">
        <v>0</v>
      </c>
      <c r="NB13" s="126"/>
      <c r="NC13" s="131"/>
      <c r="ND13" s="170"/>
      <c r="NE13" s="156"/>
      <c r="NF13" s="126"/>
      <c r="NG13" s="131" t="s">
        <v>0</v>
      </c>
      <c r="NH13" s="126"/>
      <c r="NI13" s="131"/>
      <c r="NJ13" s="170"/>
      <c r="NK13" s="156"/>
      <c r="NL13" s="126"/>
      <c r="NM13" s="131" t="s">
        <v>0</v>
      </c>
      <c r="NN13" s="126"/>
      <c r="NO13" s="131"/>
      <c r="NP13" s="170"/>
      <c r="NQ13" s="156"/>
      <c r="NR13" s="188"/>
      <c r="NS13" s="188" t="s">
        <v>0</v>
      </c>
      <c r="NT13" s="188"/>
      <c r="NU13" s="186" t="s">
        <v>331</v>
      </c>
      <c r="NV13" s="187" t="s">
        <v>331</v>
      </c>
      <c r="NW13" s="164"/>
    </row>
    <row r="14" spans="1:387" ht="15" x14ac:dyDescent="0.2">
      <c r="A14" s="124">
        <f>IF(B14="","",VLOOKUP(B14,'Registrovaní tipéri'!$A$2:$B$101,2,FALSE))</f>
        <v>28</v>
      </c>
      <c r="B14" s="173" t="s">
        <v>29</v>
      </c>
      <c r="C14" s="125"/>
      <c r="D14" s="171">
        <v>0</v>
      </c>
      <c r="E14" s="176" t="s">
        <v>0</v>
      </c>
      <c r="F14" s="168">
        <v>0</v>
      </c>
      <c r="G14" s="182" t="s">
        <v>331</v>
      </c>
      <c r="H14" s="183" t="s">
        <v>331</v>
      </c>
      <c r="I14" s="25"/>
      <c r="J14" s="188">
        <v>0</v>
      </c>
      <c r="K14" s="188" t="s">
        <v>0</v>
      </c>
      <c r="L14" s="188">
        <v>1</v>
      </c>
      <c r="M14" s="186" t="s">
        <v>279</v>
      </c>
      <c r="N14" s="187" t="s">
        <v>267</v>
      </c>
      <c r="O14" s="149"/>
      <c r="P14" s="126"/>
      <c r="Q14" s="131" t="s">
        <v>0</v>
      </c>
      <c r="R14" s="126"/>
      <c r="S14" s="186" t="s">
        <v>331</v>
      </c>
      <c r="T14" s="187" t="s">
        <v>331</v>
      </c>
      <c r="U14" s="156"/>
      <c r="V14" s="126">
        <v>0</v>
      </c>
      <c r="W14" s="131" t="s">
        <v>0</v>
      </c>
      <c r="X14" s="126">
        <v>2</v>
      </c>
      <c r="Y14" s="186" t="s">
        <v>279</v>
      </c>
      <c r="Z14" s="187" t="s">
        <v>275</v>
      </c>
      <c r="AA14" s="156"/>
      <c r="AB14" s="126">
        <v>2</v>
      </c>
      <c r="AC14" s="131" t="s">
        <v>0</v>
      </c>
      <c r="AD14" s="126">
        <v>0</v>
      </c>
      <c r="AE14" s="193" t="s">
        <v>278</v>
      </c>
      <c r="AF14" s="194" t="s">
        <v>266</v>
      </c>
      <c r="AG14" s="156"/>
      <c r="AH14" s="126">
        <v>2</v>
      </c>
      <c r="AI14" s="131" t="s">
        <v>0</v>
      </c>
      <c r="AJ14" s="126">
        <v>0</v>
      </c>
      <c r="AK14" s="186" t="s">
        <v>257</v>
      </c>
      <c r="AL14" s="187" t="s">
        <v>264</v>
      </c>
      <c r="AM14" s="156"/>
      <c r="AN14" s="126">
        <v>0</v>
      </c>
      <c r="AO14" s="131" t="s">
        <v>0</v>
      </c>
      <c r="AP14" s="126">
        <v>2</v>
      </c>
      <c r="AQ14" s="186" t="s">
        <v>275</v>
      </c>
      <c r="AR14" s="187" t="s">
        <v>273</v>
      </c>
      <c r="AS14" s="156"/>
      <c r="AT14" s="126">
        <v>1</v>
      </c>
      <c r="AU14" s="131" t="s">
        <v>0</v>
      </c>
      <c r="AV14" s="126">
        <v>2</v>
      </c>
      <c r="AW14" s="186" t="s">
        <v>276</v>
      </c>
      <c r="AX14" s="187" t="s">
        <v>274</v>
      </c>
      <c r="AY14" s="156"/>
      <c r="AZ14" s="126"/>
      <c r="BA14" s="131" t="s">
        <v>0</v>
      </c>
      <c r="BB14" s="126"/>
      <c r="BC14" s="131"/>
      <c r="BD14" s="170"/>
      <c r="BE14" s="156"/>
      <c r="BF14" s="126">
        <v>4</v>
      </c>
      <c r="BG14" s="131" t="s">
        <v>0</v>
      </c>
      <c r="BH14" s="126">
        <v>0</v>
      </c>
      <c r="BI14" s="186" t="s">
        <v>262</v>
      </c>
      <c r="BJ14" s="187" t="s">
        <v>259</v>
      </c>
      <c r="BK14" s="156"/>
      <c r="BL14" s="126"/>
      <c r="BM14" s="131" t="s">
        <v>0</v>
      </c>
      <c r="BN14" s="126"/>
      <c r="BO14" s="131"/>
      <c r="BP14" s="170"/>
      <c r="BQ14" s="156"/>
      <c r="BR14" s="126">
        <v>2</v>
      </c>
      <c r="BS14" s="131" t="s">
        <v>0</v>
      </c>
      <c r="BT14" s="126">
        <v>1</v>
      </c>
      <c r="BU14" s="186" t="s">
        <v>276</v>
      </c>
      <c r="BV14" s="187" t="s">
        <v>279</v>
      </c>
      <c r="BW14" s="156"/>
      <c r="BX14" s="126">
        <v>2</v>
      </c>
      <c r="BY14" s="131" t="s">
        <v>0</v>
      </c>
      <c r="BZ14" s="126">
        <v>1</v>
      </c>
      <c r="CA14" s="131" t="s">
        <v>276</v>
      </c>
      <c r="CB14" s="170" t="s">
        <v>275</v>
      </c>
      <c r="CC14" s="156"/>
      <c r="CD14" s="126"/>
      <c r="CE14" s="131" t="s">
        <v>0</v>
      </c>
      <c r="CF14" s="126"/>
      <c r="CG14" s="131"/>
      <c r="CH14" s="170"/>
      <c r="CI14" s="156"/>
      <c r="CJ14" s="126"/>
      <c r="CK14" s="131" t="s">
        <v>0</v>
      </c>
      <c r="CL14" s="126"/>
      <c r="CM14" s="131"/>
      <c r="CN14" s="170"/>
      <c r="CO14" s="156"/>
      <c r="CP14" s="126"/>
      <c r="CQ14" s="131" t="s">
        <v>0</v>
      </c>
      <c r="CR14" s="126"/>
      <c r="CS14" s="131"/>
      <c r="CT14" s="170"/>
      <c r="CU14" s="156"/>
      <c r="CV14" s="126"/>
      <c r="CW14" s="131" t="s">
        <v>0</v>
      </c>
      <c r="CX14" s="126"/>
      <c r="CY14" s="131"/>
      <c r="CZ14" s="170"/>
      <c r="DA14" s="156"/>
      <c r="DB14" s="126"/>
      <c r="DC14" s="131" t="s">
        <v>0</v>
      </c>
      <c r="DD14" s="126"/>
      <c r="DE14" s="131"/>
      <c r="DF14" s="170"/>
      <c r="DG14" s="156"/>
      <c r="DH14" s="126"/>
      <c r="DI14" s="131" t="s">
        <v>0</v>
      </c>
      <c r="DJ14" s="126"/>
      <c r="DK14" s="131"/>
      <c r="DL14" s="170"/>
      <c r="DM14" s="156"/>
      <c r="DN14" s="126"/>
      <c r="DO14" s="131" t="s">
        <v>0</v>
      </c>
      <c r="DP14" s="126"/>
      <c r="DQ14" s="131"/>
      <c r="DR14" s="170"/>
      <c r="DS14" s="156"/>
      <c r="DT14" s="126"/>
      <c r="DU14" s="131" t="s">
        <v>0</v>
      </c>
      <c r="DV14" s="126"/>
      <c r="DW14" s="131"/>
      <c r="DX14" s="170"/>
      <c r="DY14" s="156"/>
      <c r="DZ14" s="126"/>
      <c r="EA14" s="131" t="s">
        <v>0</v>
      </c>
      <c r="EB14" s="126"/>
      <c r="EC14" s="131"/>
      <c r="ED14" s="170"/>
      <c r="EE14" s="156"/>
      <c r="EF14" s="126"/>
      <c r="EG14" s="131" t="s">
        <v>0</v>
      </c>
      <c r="EH14" s="126"/>
      <c r="EI14" s="131"/>
      <c r="EJ14" s="170"/>
      <c r="EK14" s="156"/>
      <c r="EL14" s="126"/>
      <c r="EM14" s="131" t="s">
        <v>0</v>
      </c>
      <c r="EN14" s="126"/>
      <c r="EO14" s="131"/>
      <c r="EP14" s="170"/>
      <c r="EQ14" s="156"/>
      <c r="ER14" s="126"/>
      <c r="ES14" s="131" t="s">
        <v>0</v>
      </c>
      <c r="ET14" s="126"/>
      <c r="EU14" s="131"/>
      <c r="EV14" s="170"/>
      <c r="EW14" s="156"/>
      <c r="EX14" s="126"/>
      <c r="EY14" s="131" t="s">
        <v>0</v>
      </c>
      <c r="EZ14" s="126"/>
      <c r="FA14" s="131"/>
      <c r="FB14" s="170"/>
      <c r="FC14" s="156"/>
      <c r="FD14" s="126"/>
      <c r="FE14" s="131" t="s">
        <v>0</v>
      </c>
      <c r="FF14" s="126"/>
      <c r="FG14" s="131"/>
      <c r="FH14" s="170"/>
      <c r="FI14" s="156"/>
      <c r="FJ14" s="126"/>
      <c r="FK14" s="131" t="s">
        <v>0</v>
      </c>
      <c r="FL14" s="126"/>
      <c r="FM14" s="131"/>
      <c r="FN14" s="170"/>
      <c r="FO14" s="156"/>
      <c r="FP14" s="126"/>
      <c r="FQ14" s="131" t="s">
        <v>0</v>
      </c>
      <c r="FR14" s="126"/>
      <c r="FS14" s="131"/>
      <c r="FT14" s="170"/>
      <c r="FU14" s="156"/>
      <c r="FV14" s="126"/>
      <c r="FW14" s="131" t="s">
        <v>0</v>
      </c>
      <c r="FX14" s="126"/>
      <c r="FY14" s="131"/>
      <c r="FZ14" s="170"/>
      <c r="GA14" s="156"/>
      <c r="GB14" s="126"/>
      <c r="GC14" s="131" t="s">
        <v>0</v>
      </c>
      <c r="GD14" s="126"/>
      <c r="GE14" s="131"/>
      <c r="GF14" s="170"/>
      <c r="GG14" s="156"/>
      <c r="GH14" s="126"/>
      <c r="GI14" s="131" t="s">
        <v>0</v>
      </c>
      <c r="GJ14" s="126"/>
      <c r="GK14" s="131"/>
      <c r="GL14" s="170"/>
      <c r="GM14" s="156"/>
      <c r="GN14" s="126"/>
      <c r="GO14" s="131" t="s">
        <v>0</v>
      </c>
      <c r="GP14" s="126"/>
      <c r="GQ14" s="131"/>
      <c r="GR14" s="170"/>
      <c r="GS14" s="156"/>
      <c r="GT14" s="126"/>
      <c r="GU14" s="131" t="s">
        <v>0</v>
      </c>
      <c r="GV14" s="126"/>
      <c r="GW14" s="131"/>
      <c r="GX14" s="170"/>
      <c r="GY14" s="156"/>
      <c r="GZ14" s="126"/>
      <c r="HA14" s="131" t="s">
        <v>0</v>
      </c>
      <c r="HB14" s="126"/>
      <c r="HC14" s="131"/>
      <c r="HD14" s="170"/>
      <c r="HE14" s="156"/>
      <c r="HF14" s="126"/>
      <c r="HG14" s="131" t="s">
        <v>0</v>
      </c>
      <c r="HH14" s="126"/>
      <c r="HI14" s="131"/>
      <c r="HJ14" s="170"/>
      <c r="HK14" s="156"/>
      <c r="HL14" s="126"/>
      <c r="HM14" s="131" t="s">
        <v>0</v>
      </c>
      <c r="HN14" s="126"/>
      <c r="HO14" s="131"/>
      <c r="HP14" s="170"/>
      <c r="HQ14" s="156"/>
      <c r="HR14" s="126"/>
      <c r="HS14" s="131" t="s">
        <v>0</v>
      </c>
      <c r="HT14" s="126"/>
      <c r="HU14" s="131"/>
      <c r="HV14" s="170"/>
      <c r="HW14" s="156"/>
      <c r="HX14" s="126"/>
      <c r="HY14" s="131" t="s">
        <v>0</v>
      </c>
      <c r="HZ14" s="126"/>
      <c r="IA14" s="131"/>
      <c r="IB14" s="170"/>
      <c r="IC14" s="156"/>
      <c r="ID14" s="126"/>
      <c r="IE14" s="131" t="s">
        <v>0</v>
      </c>
      <c r="IF14" s="126"/>
      <c r="IG14" s="131"/>
      <c r="IH14" s="170"/>
      <c r="II14" s="156"/>
      <c r="IJ14" s="126"/>
      <c r="IK14" s="131" t="s">
        <v>0</v>
      </c>
      <c r="IL14" s="126"/>
      <c r="IM14" s="131"/>
      <c r="IN14" s="170"/>
      <c r="IO14" s="156"/>
      <c r="IP14" s="126"/>
      <c r="IQ14" s="131" t="s">
        <v>0</v>
      </c>
      <c r="IR14" s="126"/>
      <c r="IS14" s="131"/>
      <c r="IT14" s="170"/>
      <c r="IU14" s="156"/>
      <c r="IV14" s="126"/>
      <c r="IW14" s="131" t="s">
        <v>0</v>
      </c>
      <c r="IX14" s="126"/>
      <c r="IY14" s="131"/>
      <c r="IZ14" s="170"/>
      <c r="JA14" s="156"/>
      <c r="JB14" s="126"/>
      <c r="JC14" s="131" t="s">
        <v>0</v>
      </c>
      <c r="JD14" s="126"/>
      <c r="JE14" s="131"/>
      <c r="JF14" s="170"/>
      <c r="JG14" s="156"/>
      <c r="JH14" s="126"/>
      <c r="JI14" s="131" t="s">
        <v>0</v>
      </c>
      <c r="JJ14" s="126"/>
      <c r="JK14" s="131"/>
      <c r="JL14" s="170"/>
      <c r="JM14" s="156"/>
      <c r="JN14" s="126"/>
      <c r="JO14" s="131" t="s">
        <v>0</v>
      </c>
      <c r="JP14" s="126"/>
      <c r="JQ14" s="131"/>
      <c r="JR14" s="170"/>
      <c r="JS14" s="156"/>
      <c r="JT14" s="126"/>
      <c r="JU14" s="131" t="s">
        <v>0</v>
      </c>
      <c r="JV14" s="126"/>
      <c r="JW14" s="131"/>
      <c r="JX14" s="170"/>
      <c r="JY14" s="156"/>
      <c r="JZ14" s="126"/>
      <c r="KA14" s="131" t="s">
        <v>0</v>
      </c>
      <c r="KB14" s="126"/>
      <c r="KC14" s="131"/>
      <c r="KD14" s="170"/>
      <c r="KE14" s="156"/>
      <c r="KF14" s="126"/>
      <c r="KG14" s="131" t="s">
        <v>0</v>
      </c>
      <c r="KH14" s="126"/>
      <c r="KI14" s="131"/>
      <c r="KJ14" s="170"/>
      <c r="KK14" s="156"/>
      <c r="KL14" s="126"/>
      <c r="KM14" s="131" t="s">
        <v>0</v>
      </c>
      <c r="KN14" s="126"/>
      <c r="KO14" s="131"/>
      <c r="KP14" s="170"/>
      <c r="KQ14" s="156"/>
      <c r="KR14" s="126"/>
      <c r="KS14" s="131" t="s">
        <v>0</v>
      </c>
      <c r="KT14" s="126"/>
      <c r="KU14" s="131"/>
      <c r="KV14" s="170"/>
      <c r="KW14" s="156"/>
      <c r="KX14" s="126"/>
      <c r="KY14" s="131" t="s">
        <v>0</v>
      </c>
      <c r="KZ14" s="126"/>
      <c r="LA14" s="131"/>
      <c r="LB14" s="170"/>
      <c r="LC14" s="156"/>
      <c r="LD14" s="126"/>
      <c r="LE14" s="131" t="s">
        <v>0</v>
      </c>
      <c r="LF14" s="126"/>
      <c r="LG14" s="131"/>
      <c r="LH14" s="170"/>
      <c r="LI14" s="156"/>
      <c r="LJ14" s="126"/>
      <c r="LK14" s="131" t="s">
        <v>0</v>
      </c>
      <c r="LL14" s="126"/>
      <c r="LM14" s="131"/>
      <c r="LN14" s="170"/>
      <c r="LO14" s="156"/>
      <c r="LP14" s="126"/>
      <c r="LQ14" s="131" t="s">
        <v>0</v>
      </c>
      <c r="LR14" s="126"/>
      <c r="LS14" s="131"/>
      <c r="LT14" s="170"/>
      <c r="LU14" s="156"/>
      <c r="LV14" s="126"/>
      <c r="LW14" s="131" t="s">
        <v>0</v>
      </c>
      <c r="LX14" s="126"/>
      <c r="LY14" s="131"/>
      <c r="LZ14" s="170"/>
      <c r="MA14" s="156"/>
      <c r="MB14" s="126"/>
      <c r="MC14" s="131" t="s">
        <v>0</v>
      </c>
      <c r="MD14" s="126"/>
      <c r="ME14" s="131"/>
      <c r="MF14" s="170"/>
      <c r="MG14" s="156"/>
      <c r="MH14" s="126"/>
      <c r="MI14" s="131" t="s">
        <v>0</v>
      </c>
      <c r="MJ14" s="126"/>
      <c r="MK14" s="131"/>
      <c r="ML14" s="170"/>
      <c r="MM14" s="156"/>
      <c r="MN14" s="126"/>
      <c r="MO14" s="131" t="s">
        <v>0</v>
      </c>
      <c r="MP14" s="126"/>
      <c r="MQ14" s="131"/>
      <c r="MR14" s="170"/>
      <c r="MS14" s="156"/>
      <c r="MT14" s="126"/>
      <c r="MU14" s="131" t="s">
        <v>0</v>
      </c>
      <c r="MV14" s="126"/>
      <c r="MW14" s="131"/>
      <c r="MX14" s="170"/>
      <c r="MY14" s="156"/>
      <c r="MZ14" s="126"/>
      <c r="NA14" s="131" t="s">
        <v>0</v>
      </c>
      <c r="NB14" s="126"/>
      <c r="NC14" s="131"/>
      <c r="ND14" s="170"/>
      <c r="NE14" s="156"/>
      <c r="NF14" s="126"/>
      <c r="NG14" s="131" t="s">
        <v>0</v>
      </c>
      <c r="NH14" s="126"/>
      <c r="NI14" s="131"/>
      <c r="NJ14" s="170"/>
      <c r="NK14" s="156"/>
      <c r="NL14" s="126"/>
      <c r="NM14" s="131" t="s">
        <v>0</v>
      </c>
      <c r="NN14" s="126"/>
      <c r="NO14" s="131"/>
      <c r="NP14" s="170"/>
      <c r="NQ14" s="156"/>
      <c r="NR14" s="188"/>
      <c r="NS14" s="188" t="s">
        <v>0</v>
      </c>
      <c r="NT14" s="188"/>
      <c r="NU14" s="186" t="s">
        <v>331</v>
      </c>
      <c r="NV14" s="187" t="s">
        <v>331</v>
      </c>
      <c r="NW14" s="164"/>
    </row>
    <row r="15" spans="1:387" ht="15" x14ac:dyDescent="0.2">
      <c r="A15" s="124">
        <f>IF(B15="","",VLOOKUP(B15,'Registrovaní tipéri'!$A$2:$B$101,2,FALSE))</f>
        <v>7</v>
      </c>
      <c r="B15" s="173" t="s">
        <v>234</v>
      </c>
      <c r="C15" s="125"/>
      <c r="D15" s="171">
        <v>2</v>
      </c>
      <c r="E15" s="176" t="s">
        <v>0</v>
      </c>
      <c r="F15" s="168">
        <v>2</v>
      </c>
      <c r="G15" s="176" t="s">
        <v>279</v>
      </c>
      <c r="H15" s="175" t="s">
        <v>275</v>
      </c>
      <c r="I15" s="25"/>
      <c r="J15" s="188">
        <v>0</v>
      </c>
      <c r="K15" s="188" t="s">
        <v>0</v>
      </c>
      <c r="L15" s="188">
        <v>4</v>
      </c>
      <c r="M15" s="186" t="s">
        <v>275</v>
      </c>
      <c r="N15" s="187" t="s">
        <v>264</v>
      </c>
      <c r="O15" s="149"/>
      <c r="P15" s="126">
        <v>2</v>
      </c>
      <c r="Q15" s="131" t="s">
        <v>0</v>
      </c>
      <c r="R15" s="126">
        <v>2</v>
      </c>
      <c r="S15" s="186" t="s">
        <v>277</v>
      </c>
      <c r="T15" s="187" t="s">
        <v>279</v>
      </c>
      <c r="U15" s="156"/>
      <c r="V15" s="126">
        <v>0</v>
      </c>
      <c r="W15" s="131" t="s">
        <v>0</v>
      </c>
      <c r="X15" s="126">
        <v>3</v>
      </c>
      <c r="Y15" s="186" t="s">
        <v>279</v>
      </c>
      <c r="Z15" s="187" t="s">
        <v>264</v>
      </c>
      <c r="AA15" s="156"/>
      <c r="AB15" s="126">
        <v>2</v>
      </c>
      <c r="AC15" s="131" t="s">
        <v>0</v>
      </c>
      <c r="AD15" s="126">
        <v>0</v>
      </c>
      <c r="AE15" s="193" t="s">
        <v>279</v>
      </c>
      <c r="AF15" s="194" t="s">
        <v>261</v>
      </c>
      <c r="AG15" s="156"/>
      <c r="AH15" s="126">
        <v>2</v>
      </c>
      <c r="AI15" s="131" t="s">
        <v>0</v>
      </c>
      <c r="AJ15" s="126">
        <v>1</v>
      </c>
      <c r="AK15" s="186" t="s">
        <v>275</v>
      </c>
      <c r="AL15" s="187" t="s">
        <v>264</v>
      </c>
      <c r="AM15" s="156"/>
      <c r="AN15" s="126"/>
      <c r="AO15" s="131" t="s">
        <v>0</v>
      </c>
      <c r="AP15" s="126"/>
      <c r="AQ15" s="186" t="s">
        <v>331</v>
      </c>
      <c r="AR15" s="187" t="s">
        <v>331</v>
      </c>
      <c r="AS15" s="156"/>
      <c r="AT15" s="126">
        <v>1</v>
      </c>
      <c r="AU15" s="131" t="s">
        <v>0</v>
      </c>
      <c r="AV15" s="126">
        <v>2</v>
      </c>
      <c r="AW15" s="186" t="s">
        <v>274</v>
      </c>
      <c r="AX15" s="187" t="s">
        <v>276</v>
      </c>
      <c r="AY15" s="156"/>
      <c r="AZ15" s="126"/>
      <c r="BA15" s="131" t="s">
        <v>0</v>
      </c>
      <c r="BB15" s="126"/>
      <c r="BC15" s="131"/>
      <c r="BD15" s="170"/>
      <c r="BE15" s="156"/>
      <c r="BF15" s="126">
        <v>3</v>
      </c>
      <c r="BG15" s="131" t="s">
        <v>0</v>
      </c>
      <c r="BH15" s="126">
        <v>2</v>
      </c>
      <c r="BI15" s="186" t="s">
        <v>279</v>
      </c>
      <c r="BJ15" s="187" t="s">
        <v>277</v>
      </c>
      <c r="BK15" s="156"/>
      <c r="BL15" s="126"/>
      <c r="BM15" s="131" t="s">
        <v>0</v>
      </c>
      <c r="BN15" s="126"/>
      <c r="BO15" s="131"/>
      <c r="BP15" s="170"/>
      <c r="BQ15" s="156"/>
      <c r="BR15" s="126"/>
      <c r="BS15" s="131" t="s">
        <v>0</v>
      </c>
      <c r="BT15" s="126"/>
      <c r="BU15" s="186" t="s">
        <v>331</v>
      </c>
      <c r="BV15" s="187" t="s">
        <v>331</v>
      </c>
      <c r="BW15" s="156"/>
      <c r="BX15" s="126">
        <v>4</v>
      </c>
      <c r="BY15" s="131" t="s">
        <v>0</v>
      </c>
      <c r="BZ15" s="126">
        <v>1</v>
      </c>
      <c r="CA15" s="131" t="s">
        <v>276</v>
      </c>
      <c r="CB15" s="170" t="s">
        <v>279</v>
      </c>
      <c r="CC15" s="156"/>
      <c r="CD15" s="126"/>
      <c r="CE15" s="131" t="s">
        <v>0</v>
      </c>
      <c r="CF15" s="126"/>
      <c r="CG15" s="131"/>
      <c r="CH15" s="170"/>
      <c r="CI15" s="156"/>
      <c r="CJ15" s="126"/>
      <c r="CK15" s="131" t="s">
        <v>0</v>
      </c>
      <c r="CL15" s="126"/>
      <c r="CM15" s="131"/>
      <c r="CN15" s="170"/>
      <c r="CO15" s="156"/>
      <c r="CP15" s="126"/>
      <c r="CQ15" s="131" t="s">
        <v>0</v>
      </c>
      <c r="CR15" s="126"/>
      <c r="CS15" s="131"/>
      <c r="CT15" s="170"/>
      <c r="CU15" s="156"/>
      <c r="CV15" s="126"/>
      <c r="CW15" s="131" t="s">
        <v>0</v>
      </c>
      <c r="CX15" s="126"/>
      <c r="CY15" s="131"/>
      <c r="CZ15" s="170"/>
      <c r="DA15" s="156"/>
      <c r="DB15" s="126"/>
      <c r="DC15" s="131" t="s">
        <v>0</v>
      </c>
      <c r="DD15" s="126"/>
      <c r="DE15" s="131"/>
      <c r="DF15" s="170"/>
      <c r="DG15" s="156"/>
      <c r="DH15" s="126"/>
      <c r="DI15" s="131" t="s">
        <v>0</v>
      </c>
      <c r="DJ15" s="126"/>
      <c r="DK15" s="131"/>
      <c r="DL15" s="170"/>
      <c r="DM15" s="156"/>
      <c r="DN15" s="126"/>
      <c r="DO15" s="131" t="s">
        <v>0</v>
      </c>
      <c r="DP15" s="126"/>
      <c r="DQ15" s="131"/>
      <c r="DR15" s="170"/>
      <c r="DS15" s="156"/>
      <c r="DT15" s="126"/>
      <c r="DU15" s="131" t="s">
        <v>0</v>
      </c>
      <c r="DV15" s="126"/>
      <c r="DW15" s="131"/>
      <c r="DX15" s="170"/>
      <c r="DY15" s="156"/>
      <c r="DZ15" s="126"/>
      <c r="EA15" s="131" t="s">
        <v>0</v>
      </c>
      <c r="EB15" s="126"/>
      <c r="EC15" s="131"/>
      <c r="ED15" s="170"/>
      <c r="EE15" s="156"/>
      <c r="EF15" s="126"/>
      <c r="EG15" s="131" t="s">
        <v>0</v>
      </c>
      <c r="EH15" s="126"/>
      <c r="EI15" s="131"/>
      <c r="EJ15" s="170"/>
      <c r="EK15" s="156"/>
      <c r="EL15" s="126"/>
      <c r="EM15" s="131" t="s">
        <v>0</v>
      </c>
      <c r="EN15" s="126"/>
      <c r="EO15" s="131"/>
      <c r="EP15" s="170"/>
      <c r="EQ15" s="156"/>
      <c r="ER15" s="126"/>
      <c r="ES15" s="131" t="s">
        <v>0</v>
      </c>
      <c r="ET15" s="126"/>
      <c r="EU15" s="131"/>
      <c r="EV15" s="170"/>
      <c r="EW15" s="156"/>
      <c r="EX15" s="126"/>
      <c r="EY15" s="131" t="s">
        <v>0</v>
      </c>
      <c r="EZ15" s="126"/>
      <c r="FA15" s="131"/>
      <c r="FB15" s="170"/>
      <c r="FC15" s="156"/>
      <c r="FD15" s="126"/>
      <c r="FE15" s="131" t="s">
        <v>0</v>
      </c>
      <c r="FF15" s="126"/>
      <c r="FG15" s="131"/>
      <c r="FH15" s="170"/>
      <c r="FI15" s="156"/>
      <c r="FJ15" s="126"/>
      <c r="FK15" s="131" t="s">
        <v>0</v>
      </c>
      <c r="FL15" s="126"/>
      <c r="FM15" s="131"/>
      <c r="FN15" s="170"/>
      <c r="FO15" s="156"/>
      <c r="FP15" s="126"/>
      <c r="FQ15" s="131" t="s">
        <v>0</v>
      </c>
      <c r="FR15" s="126"/>
      <c r="FS15" s="131"/>
      <c r="FT15" s="170"/>
      <c r="FU15" s="156"/>
      <c r="FV15" s="126"/>
      <c r="FW15" s="131" t="s">
        <v>0</v>
      </c>
      <c r="FX15" s="126"/>
      <c r="FY15" s="131"/>
      <c r="FZ15" s="170"/>
      <c r="GA15" s="156"/>
      <c r="GB15" s="126"/>
      <c r="GC15" s="131" t="s">
        <v>0</v>
      </c>
      <c r="GD15" s="126"/>
      <c r="GE15" s="131"/>
      <c r="GF15" s="170"/>
      <c r="GG15" s="156"/>
      <c r="GH15" s="126"/>
      <c r="GI15" s="131" t="s">
        <v>0</v>
      </c>
      <c r="GJ15" s="126"/>
      <c r="GK15" s="131"/>
      <c r="GL15" s="170"/>
      <c r="GM15" s="156"/>
      <c r="GN15" s="126"/>
      <c r="GO15" s="131" t="s">
        <v>0</v>
      </c>
      <c r="GP15" s="126"/>
      <c r="GQ15" s="131"/>
      <c r="GR15" s="170"/>
      <c r="GS15" s="156"/>
      <c r="GT15" s="126"/>
      <c r="GU15" s="131" t="s">
        <v>0</v>
      </c>
      <c r="GV15" s="126"/>
      <c r="GW15" s="131"/>
      <c r="GX15" s="170"/>
      <c r="GY15" s="156"/>
      <c r="GZ15" s="126"/>
      <c r="HA15" s="131" t="s">
        <v>0</v>
      </c>
      <c r="HB15" s="126"/>
      <c r="HC15" s="131"/>
      <c r="HD15" s="170"/>
      <c r="HE15" s="156"/>
      <c r="HF15" s="126"/>
      <c r="HG15" s="131" t="s">
        <v>0</v>
      </c>
      <c r="HH15" s="126"/>
      <c r="HI15" s="131"/>
      <c r="HJ15" s="170"/>
      <c r="HK15" s="156"/>
      <c r="HL15" s="126"/>
      <c r="HM15" s="131" t="s">
        <v>0</v>
      </c>
      <c r="HN15" s="126"/>
      <c r="HO15" s="131"/>
      <c r="HP15" s="170"/>
      <c r="HQ15" s="156"/>
      <c r="HR15" s="126"/>
      <c r="HS15" s="131" t="s">
        <v>0</v>
      </c>
      <c r="HT15" s="126"/>
      <c r="HU15" s="131"/>
      <c r="HV15" s="170"/>
      <c r="HW15" s="156"/>
      <c r="HX15" s="126"/>
      <c r="HY15" s="131" t="s">
        <v>0</v>
      </c>
      <c r="HZ15" s="126"/>
      <c r="IA15" s="131"/>
      <c r="IB15" s="170"/>
      <c r="IC15" s="156"/>
      <c r="ID15" s="126"/>
      <c r="IE15" s="131" t="s">
        <v>0</v>
      </c>
      <c r="IF15" s="126"/>
      <c r="IG15" s="131"/>
      <c r="IH15" s="170"/>
      <c r="II15" s="156"/>
      <c r="IJ15" s="126"/>
      <c r="IK15" s="131" t="s">
        <v>0</v>
      </c>
      <c r="IL15" s="126"/>
      <c r="IM15" s="131"/>
      <c r="IN15" s="170"/>
      <c r="IO15" s="156"/>
      <c r="IP15" s="126"/>
      <c r="IQ15" s="131" t="s">
        <v>0</v>
      </c>
      <c r="IR15" s="126"/>
      <c r="IS15" s="131"/>
      <c r="IT15" s="170"/>
      <c r="IU15" s="156"/>
      <c r="IV15" s="126"/>
      <c r="IW15" s="131" t="s">
        <v>0</v>
      </c>
      <c r="IX15" s="126"/>
      <c r="IY15" s="131"/>
      <c r="IZ15" s="170"/>
      <c r="JA15" s="156"/>
      <c r="JB15" s="126"/>
      <c r="JC15" s="131" t="s">
        <v>0</v>
      </c>
      <c r="JD15" s="126"/>
      <c r="JE15" s="131"/>
      <c r="JF15" s="170"/>
      <c r="JG15" s="156"/>
      <c r="JH15" s="126"/>
      <c r="JI15" s="131" t="s">
        <v>0</v>
      </c>
      <c r="JJ15" s="126"/>
      <c r="JK15" s="131"/>
      <c r="JL15" s="170"/>
      <c r="JM15" s="156"/>
      <c r="JN15" s="126"/>
      <c r="JO15" s="131" t="s">
        <v>0</v>
      </c>
      <c r="JP15" s="126"/>
      <c r="JQ15" s="131"/>
      <c r="JR15" s="170"/>
      <c r="JS15" s="156"/>
      <c r="JT15" s="126"/>
      <c r="JU15" s="131" t="s">
        <v>0</v>
      </c>
      <c r="JV15" s="126"/>
      <c r="JW15" s="131"/>
      <c r="JX15" s="170"/>
      <c r="JY15" s="156"/>
      <c r="JZ15" s="126"/>
      <c r="KA15" s="131" t="s">
        <v>0</v>
      </c>
      <c r="KB15" s="126"/>
      <c r="KC15" s="131"/>
      <c r="KD15" s="170"/>
      <c r="KE15" s="156"/>
      <c r="KF15" s="126"/>
      <c r="KG15" s="131" t="s">
        <v>0</v>
      </c>
      <c r="KH15" s="126"/>
      <c r="KI15" s="131"/>
      <c r="KJ15" s="170"/>
      <c r="KK15" s="156"/>
      <c r="KL15" s="126"/>
      <c r="KM15" s="131" t="s">
        <v>0</v>
      </c>
      <c r="KN15" s="126"/>
      <c r="KO15" s="131"/>
      <c r="KP15" s="170"/>
      <c r="KQ15" s="156"/>
      <c r="KR15" s="126"/>
      <c r="KS15" s="131" t="s">
        <v>0</v>
      </c>
      <c r="KT15" s="126"/>
      <c r="KU15" s="131"/>
      <c r="KV15" s="170"/>
      <c r="KW15" s="156"/>
      <c r="KX15" s="126"/>
      <c r="KY15" s="131" t="s">
        <v>0</v>
      </c>
      <c r="KZ15" s="126"/>
      <c r="LA15" s="131"/>
      <c r="LB15" s="170"/>
      <c r="LC15" s="156"/>
      <c r="LD15" s="126"/>
      <c r="LE15" s="131" t="s">
        <v>0</v>
      </c>
      <c r="LF15" s="126"/>
      <c r="LG15" s="131"/>
      <c r="LH15" s="170"/>
      <c r="LI15" s="156"/>
      <c r="LJ15" s="126"/>
      <c r="LK15" s="131" t="s">
        <v>0</v>
      </c>
      <c r="LL15" s="126"/>
      <c r="LM15" s="131"/>
      <c r="LN15" s="170"/>
      <c r="LO15" s="156"/>
      <c r="LP15" s="126"/>
      <c r="LQ15" s="131" t="s">
        <v>0</v>
      </c>
      <c r="LR15" s="126"/>
      <c r="LS15" s="131"/>
      <c r="LT15" s="170"/>
      <c r="LU15" s="156"/>
      <c r="LV15" s="126"/>
      <c r="LW15" s="131" t="s">
        <v>0</v>
      </c>
      <c r="LX15" s="126"/>
      <c r="LY15" s="131"/>
      <c r="LZ15" s="170"/>
      <c r="MA15" s="156"/>
      <c r="MB15" s="126"/>
      <c r="MC15" s="131" t="s">
        <v>0</v>
      </c>
      <c r="MD15" s="126"/>
      <c r="ME15" s="131"/>
      <c r="MF15" s="170"/>
      <c r="MG15" s="156"/>
      <c r="MH15" s="126"/>
      <c r="MI15" s="131" t="s">
        <v>0</v>
      </c>
      <c r="MJ15" s="126"/>
      <c r="MK15" s="131"/>
      <c r="ML15" s="170"/>
      <c r="MM15" s="156"/>
      <c r="MN15" s="126"/>
      <c r="MO15" s="131" t="s">
        <v>0</v>
      </c>
      <c r="MP15" s="126"/>
      <c r="MQ15" s="131"/>
      <c r="MR15" s="170"/>
      <c r="MS15" s="156"/>
      <c r="MT15" s="126"/>
      <c r="MU15" s="131" t="s">
        <v>0</v>
      </c>
      <c r="MV15" s="126"/>
      <c r="MW15" s="131"/>
      <c r="MX15" s="170"/>
      <c r="MY15" s="156"/>
      <c r="MZ15" s="126"/>
      <c r="NA15" s="131" t="s">
        <v>0</v>
      </c>
      <c r="NB15" s="126"/>
      <c r="NC15" s="131"/>
      <c r="ND15" s="170"/>
      <c r="NE15" s="156"/>
      <c r="NF15" s="126"/>
      <c r="NG15" s="131" t="s">
        <v>0</v>
      </c>
      <c r="NH15" s="126"/>
      <c r="NI15" s="131"/>
      <c r="NJ15" s="170"/>
      <c r="NK15" s="156"/>
      <c r="NL15" s="126"/>
      <c r="NM15" s="131" t="s">
        <v>0</v>
      </c>
      <c r="NN15" s="126"/>
      <c r="NO15" s="131"/>
      <c r="NP15" s="170"/>
      <c r="NQ15" s="156"/>
      <c r="NR15" s="188"/>
      <c r="NS15" s="188" t="s">
        <v>0</v>
      </c>
      <c r="NT15" s="188"/>
      <c r="NU15" s="186" t="s">
        <v>331</v>
      </c>
      <c r="NV15" s="187" t="s">
        <v>331</v>
      </c>
      <c r="NW15" s="164"/>
    </row>
    <row r="16" spans="1:387" ht="15" x14ac:dyDescent="0.2">
      <c r="A16" s="124">
        <f>IF(B16="","",VLOOKUP(B16,'Registrovaní tipéri'!$A$2:$B$101,2,FALSE))</f>
        <v>44</v>
      </c>
      <c r="B16" s="173" t="s">
        <v>247</v>
      </c>
      <c r="C16" s="125"/>
      <c r="D16" s="171">
        <v>2</v>
      </c>
      <c r="E16" s="176" t="s">
        <v>0</v>
      </c>
      <c r="F16" s="168">
        <v>1</v>
      </c>
      <c r="G16" s="176" t="s">
        <v>275</v>
      </c>
      <c r="H16" s="175" t="s">
        <v>279</v>
      </c>
      <c r="I16" s="25"/>
      <c r="J16" s="188"/>
      <c r="K16" s="188" t="s">
        <v>0</v>
      </c>
      <c r="L16" s="188"/>
      <c r="M16" s="186" t="s">
        <v>331</v>
      </c>
      <c r="N16" s="187" t="s">
        <v>331</v>
      </c>
      <c r="O16" s="149"/>
      <c r="P16" s="126">
        <v>2</v>
      </c>
      <c r="Q16" s="131" t="s">
        <v>0</v>
      </c>
      <c r="R16" s="126">
        <v>1</v>
      </c>
      <c r="S16" s="186" t="s">
        <v>277</v>
      </c>
      <c r="T16" s="187" t="s">
        <v>264</v>
      </c>
      <c r="U16" s="156"/>
      <c r="V16" s="126">
        <v>1</v>
      </c>
      <c r="W16" s="131" t="s">
        <v>0</v>
      </c>
      <c r="X16" s="126">
        <v>3</v>
      </c>
      <c r="Y16" s="186" t="s">
        <v>279</v>
      </c>
      <c r="Z16" s="187" t="s">
        <v>275</v>
      </c>
      <c r="AA16" s="156"/>
      <c r="AB16" s="126">
        <v>2</v>
      </c>
      <c r="AC16" s="131" t="s">
        <v>0</v>
      </c>
      <c r="AD16" s="126">
        <v>1</v>
      </c>
      <c r="AE16" s="193" t="s">
        <v>279</v>
      </c>
      <c r="AF16" s="194" t="s">
        <v>275</v>
      </c>
      <c r="AG16" s="156"/>
      <c r="AH16" s="126">
        <v>1</v>
      </c>
      <c r="AI16" s="131" t="s">
        <v>0</v>
      </c>
      <c r="AJ16" s="126">
        <v>1</v>
      </c>
      <c r="AK16" s="186" t="s">
        <v>279</v>
      </c>
      <c r="AL16" s="187" t="s">
        <v>275</v>
      </c>
      <c r="AM16" s="156"/>
      <c r="AN16" s="126">
        <v>1</v>
      </c>
      <c r="AO16" s="131" t="s">
        <v>0</v>
      </c>
      <c r="AP16" s="126">
        <v>1</v>
      </c>
      <c r="AQ16" s="186" t="s">
        <v>275</v>
      </c>
      <c r="AR16" s="187" t="s">
        <v>279</v>
      </c>
      <c r="AS16" s="156"/>
      <c r="AT16" s="126">
        <v>0</v>
      </c>
      <c r="AU16" s="131" t="s">
        <v>0</v>
      </c>
      <c r="AV16" s="126">
        <v>1</v>
      </c>
      <c r="AW16" s="186" t="s">
        <v>277</v>
      </c>
      <c r="AX16" s="187" t="s">
        <v>275</v>
      </c>
      <c r="AY16" s="156"/>
      <c r="AZ16" s="126"/>
      <c r="BA16" s="131" t="s">
        <v>0</v>
      </c>
      <c r="BB16" s="126"/>
      <c r="BC16" s="131"/>
      <c r="BD16" s="170"/>
      <c r="BE16" s="156"/>
      <c r="BF16" s="126">
        <v>2</v>
      </c>
      <c r="BG16" s="131" t="s">
        <v>0</v>
      </c>
      <c r="BH16" s="126">
        <v>1</v>
      </c>
      <c r="BI16" s="186" t="s">
        <v>279</v>
      </c>
      <c r="BJ16" s="187" t="s">
        <v>275</v>
      </c>
      <c r="BK16" s="156"/>
      <c r="BL16" s="126"/>
      <c r="BM16" s="131" t="s">
        <v>0</v>
      </c>
      <c r="BN16" s="126"/>
      <c r="BO16" s="131"/>
      <c r="BP16" s="170"/>
      <c r="BQ16" s="156"/>
      <c r="BR16" s="126">
        <v>3</v>
      </c>
      <c r="BS16" s="131" t="s">
        <v>0</v>
      </c>
      <c r="BT16" s="126">
        <v>1</v>
      </c>
      <c r="BU16" s="186" t="s">
        <v>276</v>
      </c>
      <c r="BV16" s="187" t="s">
        <v>275</v>
      </c>
      <c r="BW16" s="156"/>
      <c r="BX16" s="126">
        <v>3</v>
      </c>
      <c r="BY16" s="131" t="s">
        <v>0</v>
      </c>
      <c r="BZ16" s="126">
        <v>1</v>
      </c>
      <c r="CA16" s="131" t="s">
        <v>276</v>
      </c>
      <c r="CB16" s="170" t="s">
        <v>275</v>
      </c>
      <c r="CC16" s="156"/>
      <c r="CD16" s="126"/>
      <c r="CE16" s="131" t="s">
        <v>0</v>
      </c>
      <c r="CF16" s="126"/>
      <c r="CG16" s="131"/>
      <c r="CH16" s="170"/>
      <c r="CI16" s="156"/>
      <c r="CJ16" s="126"/>
      <c r="CK16" s="131" t="s">
        <v>0</v>
      </c>
      <c r="CL16" s="126"/>
      <c r="CM16" s="131"/>
      <c r="CN16" s="170"/>
      <c r="CO16" s="156"/>
      <c r="CP16" s="126"/>
      <c r="CQ16" s="131" t="s">
        <v>0</v>
      </c>
      <c r="CR16" s="126"/>
      <c r="CS16" s="131"/>
      <c r="CT16" s="170"/>
      <c r="CU16" s="156"/>
      <c r="CV16" s="126"/>
      <c r="CW16" s="131" t="s">
        <v>0</v>
      </c>
      <c r="CX16" s="126"/>
      <c r="CY16" s="131"/>
      <c r="CZ16" s="170"/>
      <c r="DA16" s="156"/>
      <c r="DB16" s="126"/>
      <c r="DC16" s="131" t="s">
        <v>0</v>
      </c>
      <c r="DD16" s="126"/>
      <c r="DE16" s="131"/>
      <c r="DF16" s="170"/>
      <c r="DG16" s="156"/>
      <c r="DH16" s="126"/>
      <c r="DI16" s="131" t="s">
        <v>0</v>
      </c>
      <c r="DJ16" s="126"/>
      <c r="DK16" s="131"/>
      <c r="DL16" s="170"/>
      <c r="DM16" s="156"/>
      <c r="DN16" s="126"/>
      <c r="DO16" s="131" t="s">
        <v>0</v>
      </c>
      <c r="DP16" s="126"/>
      <c r="DQ16" s="131"/>
      <c r="DR16" s="170"/>
      <c r="DS16" s="156"/>
      <c r="DT16" s="126"/>
      <c r="DU16" s="131" t="s">
        <v>0</v>
      </c>
      <c r="DV16" s="126"/>
      <c r="DW16" s="131"/>
      <c r="DX16" s="170"/>
      <c r="DY16" s="156"/>
      <c r="DZ16" s="126"/>
      <c r="EA16" s="131" t="s">
        <v>0</v>
      </c>
      <c r="EB16" s="126"/>
      <c r="EC16" s="131"/>
      <c r="ED16" s="170"/>
      <c r="EE16" s="156"/>
      <c r="EF16" s="126"/>
      <c r="EG16" s="131" t="s">
        <v>0</v>
      </c>
      <c r="EH16" s="126"/>
      <c r="EI16" s="131"/>
      <c r="EJ16" s="170"/>
      <c r="EK16" s="156"/>
      <c r="EL16" s="126"/>
      <c r="EM16" s="131" t="s">
        <v>0</v>
      </c>
      <c r="EN16" s="126"/>
      <c r="EO16" s="131"/>
      <c r="EP16" s="170"/>
      <c r="EQ16" s="156"/>
      <c r="ER16" s="126"/>
      <c r="ES16" s="131" t="s">
        <v>0</v>
      </c>
      <c r="ET16" s="126"/>
      <c r="EU16" s="131"/>
      <c r="EV16" s="170"/>
      <c r="EW16" s="156"/>
      <c r="EX16" s="126"/>
      <c r="EY16" s="131" t="s">
        <v>0</v>
      </c>
      <c r="EZ16" s="126"/>
      <c r="FA16" s="131"/>
      <c r="FB16" s="170"/>
      <c r="FC16" s="156"/>
      <c r="FD16" s="126"/>
      <c r="FE16" s="131" t="s">
        <v>0</v>
      </c>
      <c r="FF16" s="126"/>
      <c r="FG16" s="131"/>
      <c r="FH16" s="170"/>
      <c r="FI16" s="156"/>
      <c r="FJ16" s="126"/>
      <c r="FK16" s="131" t="s">
        <v>0</v>
      </c>
      <c r="FL16" s="126"/>
      <c r="FM16" s="131"/>
      <c r="FN16" s="170"/>
      <c r="FO16" s="156"/>
      <c r="FP16" s="126"/>
      <c r="FQ16" s="131" t="s">
        <v>0</v>
      </c>
      <c r="FR16" s="126"/>
      <c r="FS16" s="131"/>
      <c r="FT16" s="170"/>
      <c r="FU16" s="156"/>
      <c r="FV16" s="126"/>
      <c r="FW16" s="131" t="s">
        <v>0</v>
      </c>
      <c r="FX16" s="126"/>
      <c r="FY16" s="131"/>
      <c r="FZ16" s="170"/>
      <c r="GA16" s="156"/>
      <c r="GB16" s="126"/>
      <c r="GC16" s="131" t="s">
        <v>0</v>
      </c>
      <c r="GD16" s="126"/>
      <c r="GE16" s="131"/>
      <c r="GF16" s="170"/>
      <c r="GG16" s="156"/>
      <c r="GH16" s="126"/>
      <c r="GI16" s="131" t="s">
        <v>0</v>
      </c>
      <c r="GJ16" s="126"/>
      <c r="GK16" s="131"/>
      <c r="GL16" s="170"/>
      <c r="GM16" s="156"/>
      <c r="GN16" s="126"/>
      <c r="GO16" s="131" t="s">
        <v>0</v>
      </c>
      <c r="GP16" s="126"/>
      <c r="GQ16" s="131"/>
      <c r="GR16" s="170"/>
      <c r="GS16" s="156"/>
      <c r="GT16" s="126"/>
      <c r="GU16" s="131" t="s">
        <v>0</v>
      </c>
      <c r="GV16" s="126"/>
      <c r="GW16" s="131"/>
      <c r="GX16" s="170"/>
      <c r="GY16" s="156"/>
      <c r="GZ16" s="126"/>
      <c r="HA16" s="131" t="s">
        <v>0</v>
      </c>
      <c r="HB16" s="126"/>
      <c r="HC16" s="131"/>
      <c r="HD16" s="170"/>
      <c r="HE16" s="156"/>
      <c r="HF16" s="126"/>
      <c r="HG16" s="131" t="s">
        <v>0</v>
      </c>
      <c r="HH16" s="126"/>
      <c r="HI16" s="131"/>
      <c r="HJ16" s="170"/>
      <c r="HK16" s="156"/>
      <c r="HL16" s="126"/>
      <c r="HM16" s="131" t="s">
        <v>0</v>
      </c>
      <c r="HN16" s="126"/>
      <c r="HO16" s="131"/>
      <c r="HP16" s="170"/>
      <c r="HQ16" s="156"/>
      <c r="HR16" s="126"/>
      <c r="HS16" s="131" t="s">
        <v>0</v>
      </c>
      <c r="HT16" s="126"/>
      <c r="HU16" s="131"/>
      <c r="HV16" s="170"/>
      <c r="HW16" s="156"/>
      <c r="HX16" s="126"/>
      <c r="HY16" s="131" t="s">
        <v>0</v>
      </c>
      <c r="HZ16" s="126"/>
      <c r="IA16" s="131"/>
      <c r="IB16" s="170"/>
      <c r="IC16" s="156"/>
      <c r="ID16" s="126"/>
      <c r="IE16" s="131" t="s">
        <v>0</v>
      </c>
      <c r="IF16" s="126"/>
      <c r="IG16" s="131"/>
      <c r="IH16" s="170"/>
      <c r="II16" s="156"/>
      <c r="IJ16" s="126"/>
      <c r="IK16" s="131" t="s">
        <v>0</v>
      </c>
      <c r="IL16" s="126"/>
      <c r="IM16" s="131"/>
      <c r="IN16" s="170"/>
      <c r="IO16" s="156"/>
      <c r="IP16" s="126"/>
      <c r="IQ16" s="131" t="s">
        <v>0</v>
      </c>
      <c r="IR16" s="126"/>
      <c r="IS16" s="131"/>
      <c r="IT16" s="170"/>
      <c r="IU16" s="156"/>
      <c r="IV16" s="126"/>
      <c r="IW16" s="131" t="s">
        <v>0</v>
      </c>
      <c r="IX16" s="126"/>
      <c r="IY16" s="131"/>
      <c r="IZ16" s="170"/>
      <c r="JA16" s="156"/>
      <c r="JB16" s="126"/>
      <c r="JC16" s="131" t="s">
        <v>0</v>
      </c>
      <c r="JD16" s="126"/>
      <c r="JE16" s="131"/>
      <c r="JF16" s="170"/>
      <c r="JG16" s="156"/>
      <c r="JH16" s="126"/>
      <c r="JI16" s="131" t="s">
        <v>0</v>
      </c>
      <c r="JJ16" s="126"/>
      <c r="JK16" s="131"/>
      <c r="JL16" s="170"/>
      <c r="JM16" s="156"/>
      <c r="JN16" s="126"/>
      <c r="JO16" s="131" t="s">
        <v>0</v>
      </c>
      <c r="JP16" s="126"/>
      <c r="JQ16" s="131"/>
      <c r="JR16" s="170"/>
      <c r="JS16" s="156"/>
      <c r="JT16" s="126"/>
      <c r="JU16" s="131" t="s">
        <v>0</v>
      </c>
      <c r="JV16" s="126"/>
      <c r="JW16" s="131"/>
      <c r="JX16" s="170"/>
      <c r="JY16" s="156"/>
      <c r="JZ16" s="126"/>
      <c r="KA16" s="131" t="s">
        <v>0</v>
      </c>
      <c r="KB16" s="126"/>
      <c r="KC16" s="131"/>
      <c r="KD16" s="170"/>
      <c r="KE16" s="156"/>
      <c r="KF16" s="126"/>
      <c r="KG16" s="131" t="s">
        <v>0</v>
      </c>
      <c r="KH16" s="126"/>
      <c r="KI16" s="131"/>
      <c r="KJ16" s="170"/>
      <c r="KK16" s="156"/>
      <c r="KL16" s="126"/>
      <c r="KM16" s="131" t="s">
        <v>0</v>
      </c>
      <c r="KN16" s="126"/>
      <c r="KO16" s="131"/>
      <c r="KP16" s="170"/>
      <c r="KQ16" s="156"/>
      <c r="KR16" s="126"/>
      <c r="KS16" s="131" t="s">
        <v>0</v>
      </c>
      <c r="KT16" s="126"/>
      <c r="KU16" s="131"/>
      <c r="KV16" s="170"/>
      <c r="KW16" s="156"/>
      <c r="KX16" s="126"/>
      <c r="KY16" s="131" t="s">
        <v>0</v>
      </c>
      <c r="KZ16" s="126"/>
      <c r="LA16" s="131"/>
      <c r="LB16" s="170"/>
      <c r="LC16" s="156"/>
      <c r="LD16" s="126"/>
      <c r="LE16" s="131" t="s">
        <v>0</v>
      </c>
      <c r="LF16" s="126"/>
      <c r="LG16" s="131"/>
      <c r="LH16" s="170"/>
      <c r="LI16" s="156"/>
      <c r="LJ16" s="126"/>
      <c r="LK16" s="131" t="s">
        <v>0</v>
      </c>
      <c r="LL16" s="126"/>
      <c r="LM16" s="131"/>
      <c r="LN16" s="170"/>
      <c r="LO16" s="156"/>
      <c r="LP16" s="126"/>
      <c r="LQ16" s="131" t="s">
        <v>0</v>
      </c>
      <c r="LR16" s="126"/>
      <c r="LS16" s="131"/>
      <c r="LT16" s="170"/>
      <c r="LU16" s="156"/>
      <c r="LV16" s="126"/>
      <c r="LW16" s="131" t="s">
        <v>0</v>
      </c>
      <c r="LX16" s="126"/>
      <c r="LY16" s="131"/>
      <c r="LZ16" s="170"/>
      <c r="MA16" s="156"/>
      <c r="MB16" s="126"/>
      <c r="MC16" s="131" t="s">
        <v>0</v>
      </c>
      <c r="MD16" s="126"/>
      <c r="ME16" s="131"/>
      <c r="MF16" s="170"/>
      <c r="MG16" s="156"/>
      <c r="MH16" s="126"/>
      <c r="MI16" s="131" t="s">
        <v>0</v>
      </c>
      <c r="MJ16" s="126"/>
      <c r="MK16" s="131"/>
      <c r="ML16" s="170"/>
      <c r="MM16" s="156"/>
      <c r="MN16" s="126"/>
      <c r="MO16" s="131" t="s">
        <v>0</v>
      </c>
      <c r="MP16" s="126"/>
      <c r="MQ16" s="131"/>
      <c r="MR16" s="170"/>
      <c r="MS16" s="156"/>
      <c r="MT16" s="126"/>
      <c r="MU16" s="131" t="s">
        <v>0</v>
      </c>
      <c r="MV16" s="126"/>
      <c r="MW16" s="131"/>
      <c r="MX16" s="170"/>
      <c r="MY16" s="156"/>
      <c r="MZ16" s="126"/>
      <c r="NA16" s="131" t="s">
        <v>0</v>
      </c>
      <c r="NB16" s="126"/>
      <c r="NC16" s="131"/>
      <c r="ND16" s="170"/>
      <c r="NE16" s="156"/>
      <c r="NF16" s="126"/>
      <c r="NG16" s="131" t="s">
        <v>0</v>
      </c>
      <c r="NH16" s="126"/>
      <c r="NI16" s="131"/>
      <c r="NJ16" s="170"/>
      <c r="NK16" s="156"/>
      <c r="NL16" s="126"/>
      <c r="NM16" s="131" t="s">
        <v>0</v>
      </c>
      <c r="NN16" s="126"/>
      <c r="NO16" s="131"/>
      <c r="NP16" s="170"/>
      <c r="NQ16" s="156"/>
      <c r="NR16" s="188"/>
      <c r="NS16" s="188" t="s">
        <v>0</v>
      </c>
      <c r="NT16" s="188"/>
      <c r="NU16" s="186" t="s">
        <v>331</v>
      </c>
      <c r="NV16" s="187" t="s">
        <v>331</v>
      </c>
      <c r="NW16" s="164"/>
    </row>
    <row r="17" spans="1:387" ht="15" x14ac:dyDescent="0.2">
      <c r="A17" s="124">
        <f>IF(B17="","",VLOOKUP(B17,'Registrovaní tipéri'!$A$2:$B$101,2,FALSE))</f>
        <v>67</v>
      </c>
      <c r="B17" s="173" t="s">
        <v>324</v>
      </c>
      <c r="C17" s="125"/>
      <c r="D17" s="171">
        <v>1</v>
      </c>
      <c r="E17" s="176" t="s">
        <v>0</v>
      </c>
      <c r="F17" s="168">
        <v>1</v>
      </c>
      <c r="G17" s="176" t="s">
        <v>275</v>
      </c>
      <c r="H17" s="175" t="s">
        <v>279</v>
      </c>
      <c r="I17" s="25"/>
      <c r="J17" s="188">
        <v>0</v>
      </c>
      <c r="K17" s="188" t="s">
        <v>0</v>
      </c>
      <c r="L17" s="188">
        <v>3</v>
      </c>
      <c r="M17" s="186" t="s">
        <v>279</v>
      </c>
      <c r="N17" s="187" t="s">
        <v>261</v>
      </c>
      <c r="O17" s="149"/>
      <c r="P17" s="126">
        <v>3</v>
      </c>
      <c r="Q17" s="131" t="s">
        <v>0</v>
      </c>
      <c r="R17" s="126">
        <v>0</v>
      </c>
      <c r="S17" s="186" t="s">
        <v>279</v>
      </c>
      <c r="T17" s="187" t="s">
        <v>264</v>
      </c>
      <c r="U17" s="156"/>
      <c r="V17" s="126">
        <v>2</v>
      </c>
      <c r="W17" s="131" t="s">
        <v>0</v>
      </c>
      <c r="X17" s="126">
        <v>2</v>
      </c>
      <c r="Y17" s="186" t="s">
        <v>275</v>
      </c>
      <c r="Z17" s="187" t="s">
        <v>264</v>
      </c>
      <c r="AA17" s="156"/>
      <c r="AB17" s="126"/>
      <c r="AC17" s="131" t="s">
        <v>0</v>
      </c>
      <c r="AD17" s="126"/>
      <c r="AE17" s="186" t="s">
        <v>331</v>
      </c>
      <c r="AF17" s="187" t="s">
        <v>331</v>
      </c>
      <c r="AG17" s="156"/>
      <c r="AH17" s="126">
        <v>3</v>
      </c>
      <c r="AI17" s="131" t="s">
        <v>0</v>
      </c>
      <c r="AJ17" s="126">
        <v>1</v>
      </c>
      <c r="AK17" s="186" t="s">
        <v>275</v>
      </c>
      <c r="AL17" s="187" t="s">
        <v>264</v>
      </c>
      <c r="AM17" s="156"/>
      <c r="AN17" s="126"/>
      <c r="AO17" s="131" t="s">
        <v>0</v>
      </c>
      <c r="AP17" s="126"/>
      <c r="AQ17" s="186" t="s">
        <v>331</v>
      </c>
      <c r="AR17" s="187" t="s">
        <v>331</v>
      </c>
      <c r="AS17" s="156"/>
      <c r="AT17" s="126">
        <v>1</v>
      </c>
      <c r="AU17" s="131" t="s">
        <v>0</v>
      </c>
      <c r="AV17" s="126">
        <v>2</v>
      </c>
      <c r="AW17" s="186" t="s">
        <v>275</v>
      </c>
      <c r="AX17" s="187" t="s">
        <v>264</v>
      </c>
      <c r="AY17" s="156"/>
      <c r="AZ17" s="126"/>
      <c r="BA17" s="131" t="s">
        <v>0</v>
      </c>
      <c r="BB17" s="126"/>
      <c r="BC17" s="131"/>
      <c r="BD17" s="170"/>
      <c r="BE17" s="156"/>
      <c r="BF17" s="126"/>
      <c r="BG17" s="131" t="s">
        <v>0</v>
      </c>
      <c r="BH17" s="126"/>
      <c r="BI17" s="186" t="s">
        <v>331</v>
      </c>
      <c r="BJ17" s="187" t="s">
        <v>331</v>
      </c>
      <c r="BK17" s="156"/>
      <c r="BL17" s="126"/>
      <c r="BM17" s="131" t="s">
        <v>0</v>
      </c>
      <c r="BN17" s="126"/>
      <c r="BO17" s="131"/>
      <c r="BP17" s="170"/>
      <c r="BQ17" s="156"/>
      <c r="BR17" s="126"/>
      <c r="BS17" s="131" t="s">
        <v>0</v>
      </c>
      <c r="BT17" s="126"/>
      <c r="BU17" s="186" t="s">
        <v>331</v>
      </c>
      <c r="BV17" s="187" t="s">
        <v>331</v>
      </c>
      <c r="BW17" s="156"/>
      <c r="BX17" s="126">
        <v>4</v>
      </c>
      <c r="BY17" s="131" t="s">
        <v>0</v>
      </c>
      <c r="BZ17" s="126">
        <v>0</v>
      </c>
      <c r="CA17" s="131" t="s">
        <v>275</v>
      </c>
      <c r="CB17" s="170" t="s">
        <v>279</v>
      </c>
      <c r="CC17" s="156"/>
      <c r="CD17" s="126"/>
      <c r="CE17" s="131" t="s">
        <v>0</v>
      </c>
      <c r="CF17" s="126"/>
      <c r="CG17" s="131"/>
      <c r="CH17" s="170"/>
      <c r="CI17" s="156"/>
      <c r="CJ17" s="126"/>
      <c r="CK17" s="131" t="s">
        <v>0</v>
      </c>
      <c r="CL17" s="126"/>
      <c r="CM17" s="131"/>
      <c r="CN17" s="170"/>
      <c r="CO17" s="156"/>
      <c r="CP17" s="126"/>
      <c r="CQ17" s="131" t="s">
        <v>0</v>
      </c>
      <c r="CR17" s="126"/>
      <c r="CS17" s="131"/>
      <c r="CT17" s="170"/>
      <c r="CU17" s="156"/>
      <c r="CV17" s="126"/>
      <c r="CW17" s="131" t="s">
        <v>0</v>
      </c>
      <c r="CX17" s="126"/>
      <c r="CY17" s="131"/>
      <c r="CZ17" s="170"/>
      <c r="DA17" s="156"/>
      <c r="DB17" s="126"/>
      <c r="DC17" s="131" t="s">
        <v>0</v>
      </c>
      <c r="DD17" s="126"/>
      <c r="DE17" s="131"/>
      <c r="DF17" s="170"/>
      <c r="DG17" s="156"/>
      <c r="DH17" s="126"/>
      <c r="DI17" s="131" t="s">
        <v>0</v>
      </c>
      <c r="DJ17" s="126"/>
      <c r="DK17" s="131"/>
      <c r="DL17" s="170"/>
      <c r="DM17" s="156"/>
      <c r="DN17" s="126"/>
      <c r="DO17" s="131" t="s">
        <v>0</v>
      </c>
      <c r="DP17" s="126"/>
      <c r="DQ17" s="131"/>
      <c r="DR17" s="170"/>
      <c r="DS17" s="156"/>
      <c r="DT17" s="126"/>
      <c r="DU17" s="131" t="s">
        <v>0</v>
      </c>
      <c r="DV17" s="126"/>
      <c r="DW17" s="131"/>
      <c r="DX17" s="170"/>
      <c r="DY17" s="156"/>
      <c r="DZ17" s="126"/>
      <c r="EA17" s="131" t="s">
        <v>0</v>
      </c>
      <c r="EB17" s="126"/>
      <c r="EC17" s="131"/>
      <c r="ED17" s="170"/>
      <c r="EE17" s="156"/>
      <c r="EF17" s="126"/>
      <c r="EG17" s="131" t="s">
        <v>0</v>
      </c>
      <c r="EH17" s="126"/>
      <c r="EI17" s="131"/>
      <c r="EJ17" s="170"/>
      <c r="EK17" s="156"/>
      <c r="EL17" s="126"/>
      <c r="EM17" s="131" t="s">
        <v>0</v>
      </c>
      <c r="EN17" s="126"/>
      <c r="EO17" s="131"/>
      <c r="EP17" s="170"/>
      <c r="EQ17" s="156"/>
      <c r="ER17" s="126"/>
      <c r="ES17" s="131" t="s">
        <v>0</v>
      </c>
      <c r="ET17" s="126"/>
      <c r="EU17" s="131"/>
      <c r="EV17" s="170"/>
      <c r="EW17" s="156"/>
      <c r="EX17" s="126"/>
      <c r="EY17" s="131" t="s">
        <v>0</v>
      </c>
      <c r="EZ17" s="126"/>
      <c r="FA17" s="131"/>
      <c r="FB17" s="170"/>
      <c r="FC17" s="156"/>
      <c r="FD17" s="126"/>
      <c r="FE17" s="131" t="s">
        <v>0</v>
      </c>
      <c r="FF17" s="126"/>
      <c r="FG17" s="131"/>
      <c r="FH17" s="170"/>
      <c r="FI17" s="156"/>
      <c r="FJ17" s="126"/>
      <c r="FK17" s="131" t="s">
        <v>0</v>
      </c>
      <c r="FL17" s="126"/>
      <c r="FM17" s="131"/>
      <c r="FN17" s="170"/>
      <c r="FO17" s="156"/>
      <c r="FP17" s="126"/>
      <c r="FQ17" s="131" t="s">
        <v>0</v>
      </c>
      <c r="FR17" s="126"/>
      <c r="FS17" s="131"/>
      <c r="FT17" s="170"/>
      <c r="FU17" s="156"/>
      <c r="FV17" s="126"/>
      <c r="FW17" s="131" t="s">
        <v>0</v>
      </c>
      <c r="FX17" s="126"/>
      <c r="FY17" s="131"/>
      <c r="FZ17" s="170"/>
      <c r="GA17" s="156"/>
      <c r="GB17" s="126"/>
      <c r="GC17" s="131" t="s">
        <v>0</v>
      </c>
      <c r="GD17" s="126"/>
      <c r="GE17" s="131"/>
      <c r="GF17" s="170"/>
      <c r="GG17" s="156"/>
      <c r="GH17" s="126"/>
      <c r="GI17" s="131" t="s">
        <v>0</v>
      </c>
      <c r="GJ17" s="126"/>
      <c r="GK17" s="131"/>
      <c r="GL17" s="170"/>
      <c r="GM17" s="156"/>
      <c r="GN17" s="126"/>
      <c r="GO17" s="131" t="s">
        <v>0</v>
      </c>
      <c r="GP17" s="126"/>
      <c r="GQ17" s="131"/>
      <c r="GR17" s="170"/>
      <c r="GS17" s="156"/>
      <c r="GT17" s="126"/>
      <c r="GU17" s="131" t="s">
        <v>0</v>
      </c>
      <c r="GV17" s="126"/>
      <c r="GW17" s="131"/>
      <c r="GX17" s="170"/>
      <c r="GY17" s="156"/>
      <c r="GZ17" s="126"/>
      <c r="HA17" s="131" t="s">
        <v>0</v>
      </c>
      <c r="HB17" s="126"/>
      <c r="HC17" s="131"/>
      <c r="HD17" s="170"/>
      <c r="HE17" s="156"/>
      <c r="HF17" s="126"/>
      <c r="HG17" s="131" t="s">
        <v>0</v>
      </c>
      <c r="HH17" s="126"/>
      <c r="HI17" s="131"/>
      <c r="HJ17" s="170"/>
      <c r="HK17" s="156"/>
      <c r="HL17" s="126"/>
      <c r="HM17" s="131" t="s">
        <v>0</v>
      </c>
      <c r="HN17" s="126"/>
      <c r="HO17" s="131"/>
      <c r="HP17" s="170"/>
      <c r="HQ17" s="156"/>
      <c r="HR17" s="126"/>
      <c r="HS17" s="131" t="s">
        <v>0</v>
      </c>
      <c r="HT17" s="126"/>
      <c r="HU17" s="131"/>
      <c r="HV17" s="170"/>
      <c r="HW17" s="156"/>
      <c r="HX17" s="126"/>
      <c r="HY17" s="131" t="s">
        <v>0</v>
      </c>
      <c r="HZ17" s="126"/>
      <c r="IA17" s="131"/>
      <c r="IB17" s="170"/>
      <c r="IC17" s="156"/>
      <c r="ID17" s="126"/>
      <c r="IE17" s="131" t="s">
        <v>0</v>
      </c>
      <c r="IF17" s="126"/>
      <c r="IG17" s="131"/>
      <c r="IH17" s="170"/>
      <c r="II17" s="156"/>
      <c r="IJ17" s="126"/>
      <c r="IK17" s="131" t="s">
        <v>0</v>
      </c>
      <c r="IL17" s="126"/>
      <c r="IM17" s="131"/>
      <c r="IN17" s="170"/>
      <c r="IO17" s="156"/>
      <c r="IP17" s="126"/>
      <c r="IQ17" s="131" t="s">
        <v>0</v>
      </c>
      <c r="IR17" s="126"/>
      <c r="IS17" s="131"/>
      <c r="IT17" s="170"/>
      <c r="IU17" s="156"/>
      <c r="IV17" s="126"/>
      <c r="IW17" s="131" t="s">
        <v>0</v>
      </c>
      <c r="IX17" s="126"/>
      <c r="IY17" s="131"/>
      <c r="IZ17" s="170"/>
      <c r="JA17" s="156"/>
      <c r="JB17" s="126"/>
      <c r="JC17" s="131" t="s">
        <v>0</v>
      </c>
      <c r="JD17" s="126"/>
      <c r="JE17" s="131"/>
      <c r="JF17" s="170"/>
      <c r="JG17" s="156"/>
      <c r="JH17" s="126"/>
      <c r="JI17" s="131" t="s">
        <v>0</v>
      </c>
      <c r="JJ17" s="126"/>
      <c r="JK17" s="131"/>
      <c r="JL17" s="170"/>
      <c r="JM17" s="156"/>
      <c r="JN17" s="126"/>
      <c r="JO17" s="131" t="s">
        <v>0</v>
      </c>
      <c r="JP17" s="126"/>
      <c r="JQ17" s="131"/>
      <c r="JR17" s="170"/>
      <c r="JS17" s="156"/>
      <c r="JT17" s="126"/>
      <c r="JU17" s="131" t="s">
        <v>0</v>
      </c>
      <c r="JV17" s="126"/>
      <c r="JW17" s="131"/>
      <c r="JX17" s="170"/>
      <c r="JY17" s="156"/>
      <c r="JZ17" s="126"/>
      <c r="KA17" s="131" t="s">
        <v>0</v>
      </c>
      <c r="KB17" s="126"/>
      <c r="KC17" s="131"/>
      <c r="KD17" s="170"/>
      <c r="KE17" s="156"/>
      <c r="KF17" s="126"/>
      <c r="KG17" s="131" t="s">
        <v>0</v>
      </c>
      <c r="KH17" s="126"/>
      <c r="KI17" s="131"/>
      <c r="KJ17" s="170"/>
      <c r="KK17" s="156"/>
      <c r="KL17" s="126"/>
      <c r="KM17" s="131" t="s">
        <v>0</v>
      </c>
      <c r="KN17" s="126"/>
      <c r="KO17" s="131"/>
      <c r="KP17" s="170"/>
      <c r="KQ17" s="156"/>
      <c r="KR17" s="126"/>
      <c r="KS17" s="131" t="s">
        <v>0</v>
      </c>
      <c r="KT17" s="126"/>
      <c r="KU17" s="131"/>
      <c r="KV17" s="170"/>
      <c r="KW17" s="156"/>
      <c r="KX17" s="126"/>
      <c r="KY17" s="131" t="s">
        <v>0</v>
      </c>
      <c r="KZ17" s="126"/>
      <c r="LA17" s="131"/>
      <c r="LB17" s="170"/>
      <c r="LC17" s="156"/>
      <c r="LD17" s="126"/>
      <c r="LE17" s="131" t="s">
        <v>0</v>
      </c>
      <c r="LF17" s="126"/>
      <c r="LG17" s="131"/>
      <c r="LH17" s="170"/>
      <c r="LI17" s="156"/>
      <c r="LJ17" s="126"/>
      <c r="LK17" s="131" t="s">
        <v>0</v>
      </c>
      <c r="LL17" s="126"/>
      <c r="LM17" s="131"/>
      <c r="LN17" s="170"/>
      <c r="LO17" s="156"/>
      <c r="LP17" s="126"/>
      <c r="LQ17" s="131" t="s">
        <v>0</v>
      </c>
      <c r="LR17" s="126"/>
      <c r="LS17" s="131"/>
      <c r="LT17" s="170"/>
      <c r="LU17" s="156"/>
      <c r="LV17" s="126"/>
      <c r="LW17" s="131" t="s">
        <v>0</v>
      </c>
      <c r="LX17" s="126"/>
      <c r="LY17" s="131"/>
      <c r="LZ17" s="170"/>
      <c r="MA17" s="156"/>
      <c r="MB17" s="126"/>
      <c r="MC17" s="131" t="s">
        <v>0</v>
      </c>
      <c r="MD17" s="126"/>
      <c r="ME17" s="131"/>
      <c r="MF17" s="170"/>
      <c r="MG17" s="156"/>
      <c r="MH17" s="126"/>
      <c r="MI17" s="131" t="s">
        <v>0</v>
      </c>
      <c r="MJ17" s="126"/>
      <c r="MK17" s="131"/>
      <c r="ML17" s="170"/>
      <c r="MM17" s="156"/>
      <c r="MN17" s="126"/>
      <c r="MO17" s="131" t="s">
        <v>0</v>
      </c>
      <c r="MP17" s="126"/>
      <c r="MQ17" s="131"/>
      <c r="MR17" s="170"/>
      <c r="MS17" s="156"/>
      <c r="MT17" s="126"/>
      <c r="MU17" s="131" t="s">
        <v>0</v>
      </c>
      <c r="MV17" s="126"/>
      <c r="MW17" s="131"/>
      <c r="MX17" s="170"/>
      <c r="MY17" s="156"/>
      <c r="MZ17" s="126"/>
      <c r="NA17" s="131" t="s">
        <v>0</v>
      </c>
      <c r="NB17" s="126"/>
      <c r="NC17" s="131"/>
      <c r="ND17" s="170"/>
      <c r="NE17" s="156"/>
      <c r="NF17" s="126"/>
      <c r="NG17" s="131" t="s">
        <v>0</v>
      </c>
      <c r="NH17" s="126"/>
      <c r="NI17" s="131"/>
      <c r="NJ17" s="170"/>
      <c r="NK17" s="156"/>
      <c r="NL17" s="126"/>
      <c r="NM17" s="131" t="s">
        <v>0</v>
      </c>
      <c r="NN17" s="126"/>
      <c r="NO17" s="131"/>
      <c r="NP17" s="170"/>
      <c r="NQ17" s="156"/>
      <c r="NR17" s="188"/>
      <c r="NS17" s="188" t="s">
        <v>0</v>
      </c>
      <c r="NT17" s="188"/>
      <c r="NU17" s="186" t="s">
        <v>331</v>
      </c>
      <c r="NV17" s="187" t="s">
        <v>331</v>
      </c>
      <c r="NW17" s="164"/>
    </row>
    <row r="18" spans="1:387" ht="15" x14ac:dyDescent="0.2">
      <c r="A18" s="124">
        <f>IF(B18="","",VLOOKUP(B18,'Registrovaní tipéri'!$A$2:$B$101,2,FALSE))</f>
        <v>1</v>
      </c>
      <c r="B18" s="173" t="s">
        <v>1</v>
      </c>
      <c r="C18" s="125"/>
      <c r="D18" s="171">
        <v>1</v>
      </c>
      <c r="E18" s="176" t="s">
        <v>0</v>
      </c>
      <c r="F18" s="168">
        <v>3</v>
      </c>
      <c r="G18" s="176" t="s">
        <v>277</v>
      </c>
      <c r="H18" s="175" t="s">
        <v>264</v>
      </c>
      <c r="I18" s="25"/>
      <c r="J18" s="188">
        <v>0</v>
      </c>
      <c r="K18" s="188" t="s">
        <v>0</v>
      </c>
      <c r="L18" s="188">
        <v>3</v>
      </c>
      <c r="M18" s="186" t="s">
        <v>277</v>
      </c>
      <c r="N18" s="187" t="s">
        <v>264</v>
      </c>
      <c r="O18" s="149"/>
      <c r="P18" s="126">
        <v>3</v>
      </c>
      <c r="Q18" s="131" t="s">
        <v>0</v>
      </c>
      <c r="R18" s="126">
        <v>0</v>
      </c>
      <c r="S18" s="186" t="s">
        <v>277</v>
      </c>
      <c r="T18" s="187" t="s">
        <v>264</v>
      </c>
      <c r="U18" s="156"/>
      <c r="V18" s="126">
        <v>0</v>
      </c>
      <c r="W18" s="131" t="s">
        <v>0</v>
      </c>
      <c r="X18" s="126">
        <v>3</v>
      </c>
      <c r="Y18" s="186" t="s">
        <v>275</v>
      </c>
      <c r="Z18" s="187" t="s">
        <v>264</v>
      </c>
      <c r="AA18" s="156"/>
      <c r="AB18" s="126">
        <v>3</v>
      </c>
      <c r="AC18" s="131" t="s">
        <v>0</v>
      </c>
      <c r="AD18" s="126">
        <v>0</v>
      </c>
      <c r="AE18" s="193" t="s">
        <v>275</v>
      </c>
      <c r="AF18" s="194" t="s">
        <v>261</v>
      </c>
      <c r="AG18" s="156"/>
      <c r="AH18" s="126">
        <v>3</v>
      </c>
      <c r="AI18" s="131" t="s">
        <v>0</v>
      </c>
      <c r="AJ18" s="126">
        <v>2</v>
      </c>
      <c r="AK18" s="186" t="s">
        <v>275</v>
      </c>
      <c r="AL18" s="187" t="s">
        <v>279</v>
      </c>
      <c r="AM18" s="156"/>
      <c r="AN18" s="126">
        <v>0</v>
      </c>
      <c r="AO18" s="131" t="s">
        <v>0</v>
      </c>
      <c r="AP18" s="126">
        <v>2</v>
      </c>
      <c r="AQ18" s="186" t="s">
        <v>275</v>
      </c>
      <c r="AR18" s="187" t="s">
        <v>274</v>
      </c>
      <c r="AS18" s="156"/>
      <c r="AT18" s="126">
        <v>1</v>
      </c>
      <c r="AU18" s="131" t="s">
        <v>0</v>
      </c>
      <c r="AV18" s="126">
        <v>1</v>
      </c>
      <c r="AW18" s="186" t="s">
        <v>279</v>
      </c>
      <c r="AX18" s="187" t="s">
        <v>275</v>
      </c>
      <c r="AY18" s="156"/>
      <c r="AZ18" s="126"/>
      <c r="BA18" s="131" t="s">
        <v>0</v>
      </c>
      <c r="BB18" s="126"/>
      <c r="BC18" s="131"/>
      <c r="BD18" s="170"/>
      <c r="BE18" s="156"/>
      <c r="BF18" s="126">
        <v>2</v>
      </c>
      <c r="BG18" s="131" t="s">
        <v>0</v>
      </c>
      <c r="BH18" s="126">
        <v>1</v>
      </c>
      <c r="BI18" s="186" t="s">
        <v>277</v>
      </c>
      <c r="BJ18" s="187" t="s">
        <v>275</v>
      </c>
      <c r="BK18" s="156"/>
      <c r="BL18" s="126"/>
      <c r="BM18" s="131" t="s">
        <v>0</v>
      </c>
      <c r="BN18" s="126"/>
      <c r="BO18" s="131"/>
      <c r="BP18" s="170"/>
      <c r="BQ18" s="156"/>
      <c r="BR18" s="126">
        <v>2</v>
      </c>
      <c r="BS18" s="131" t="s">
        <v>0</v>
      </c>
      <c r="BT18" s="126">
        <v>0</v>
      </c>
      <c r="BU18" s="186" t="s">
        <v>275</v>
      </c>
      <c r="BV18" s="187" t="s">
        <v>264</v>
      </c>
      <c r="BW18" s="156"/>
      <c r="BX18" s="126">
        <v>3</v>
      </c>
      <c r="BY18" s="131" t="s">
        <v>0</v>
      </c>
      <c r="BZ18" s="126">
        <v>1</v>
      </c>
      <c r="CA18" s="131" t="s">
        <v>279</v>
      </c>
      <c r="CB18" s="170" t="s">
        <v>275</v>
      </c>
      <c r="CC18" s="156"/>
      <c r="CD18" s="126"/>
      <c r="CE18" s="131" t="s">
        <v>0</v>
      </c>
      <c r="CF18" s="126"/>
      <c r="CG18" s="131"/>
      <c r="CH18" s="170"/>
      <c r="CI18" s="156"/>
      <c r="CJ18" s="126"/>
      <c r="CK18" s="131" t="s">
        <v>0</v>
      </c>
      <c r="CL18" s="126"/>
      <c r="CM18" s="131"/>
      <c r="CN18" s="170"/>
      <c r="CO18" s="156"/>
      <c r="CP18" s="126"/>
      <c r="CQ18" s="131" t="s">
        <v>0</v>
      </c>
      <c r="CR18" s="126"/>
      <c r="CS18" s="131"/>
      <c r="CT18" s="170"/>
      <c r="CU18" s="156"/>
      <c r="CV18" s="126"/>
      <c r="CW18" s="131" t="s">
        <v>0</v>
      </c>
      <c r="CX18" s="126"/>
      <c r="CY18" s="131"/>
      <c r="CZ18" s="170"/>
      <c r="DA18" s="156"/>
      <c r="DB18" s="126"/>
      <c r="DC18" s="131" t="s">
        <v>0</v>
      </c>
      <c r="DD18" s="126"/>
      <c r="DE18" s="131"/>
      <c r="DF18" s="170"/>
      <c r="DG18" s="156"/>
      <c r="DH18" s="126"/>
      <c r="DI18" s="131" t="s">
        <v>0</v>
      </c>
      <c r="DJ18" s="126"/>
      <c r="DK18" s="131"/>
      <c r="DL18" s="170"/>
      <c r="DM18" s="156"/>
      <c r="DN18" s="126"/>
      <c r="DO18" s="131" t="s">
        <v>0</v>
      </c>
      <c r="DP18" s="126"/>
      <c r="DQ18" s="131"/>
      <c r="DR18" s="170"/>
      <c r="DS18" s="156"/>
      <c r="DT18" s="126"/>
      <c r="DU18" s="131" t="s">
        <v>0</v>
      </c>
      <c r="DV18" s="126"/>
      <c r="DW18" s="131"/>
      <c r="DX18" s="170"/>
      <c r="DY18" s="156"/>
      <c r="DZ18" s="126"/>
      <c r="EA18" s="131" t="s">
        <v>0</v>
      </c>
      <c r="EB18" s="126"/>
      <c r="EC18" s="131"/>
      <c r="ED18" s="170"/>
      <c r="EE18" s="156"/>
      <c r="EF18" s="126"/>
      <c r="EG18" s="131" t="s">
        <v>0</v>
      </c>
      <c r="EH18" s="126"/>
      <c r="EI18" s="131"/>
      <c r="EJ18" s="170"/>
      <c r="EK18" s="156"/>
      <c r="EL18" s="126"/>
      <c r="EM18" s="131" t="s">
        <v>0</v>
      </c>
      <c r="EN18" s="126"/>
      <c r="EO18" s="131"/>
      <c r="EP18" s="170"/>
      <c r="EQ18" s="156"/>
      <c r="ER18" s="126"/>
      <c r="ES18" s="131" t="s">
        <v>0</v>
      </c>
      <c r="ET18" s="126"/>
      <c r="EU18" s="131"/>
      <c r="EV18" s="170"/>
      <c r="EW18" s="156"/>
      <c r="EX18" s="126"/>
      <c r="EY18" s="131" t="s">
        <v>0</v>
      </c>
      <c r="EZ18" s="126"/>
      <c r="FA18" s="131"/>
      <c r="FB18" s="170"/>
      <c r="FC18" s="156"/>
      <c r="FD18" s="126"/>
      <c r="FE18" s="131" t="s">
        <v>0</v>
      </c>
      <c r="FF18" s="126"/>
      <c r="FG18" s="131"/>
      <c r="FH18" s="170"/>
      <c r="FI18" s="156"/>
      <c r="FJ18" s="126"/>
      <c r="FK18" s="131" t="s">
        <v>0</v>
      </c>
      <c r="FL18" s="126"/>
      <c r="FM18" s="131"/>
      <c r="FN18" s="170"/>
      <c r="FO18" s="156"/>
      <c r="FP18" s="126"/>
      <c r="FQ18" s="131" t="s">
        <v>0</v>
      </c>
      <c r="FR18" s="126"/>
      <c r="FS18" s="131"/>
      <c r="FT18" s="170"/>
      <c r="FU18" s="156"/>
      <c r="FV18" s="126"/>
      <c r="FW18" s="131" t="s">
        <v>0</v>
      </c>
      <c r="FX18" s="126"/>
      <c r="FY18" s="131"/>
      <c r="FZ18" s="170"/>
      <c r="GA18" s="156"/>
      <c r="GB18" s="126"/>
      <c r="GC18" s="131" t="s">
        <v>0</v>
      </c>
      <c r="GD18" s="126"/>
      <c r="GE18" s="131"/>
      <c r="GF18" s="170"/>
      <c r="GG18" s="156"/>
      <c r="GH18" s="126"/>
      <c r="GI18" s="131" t="s">
        <v>0</v>
      </c>
      <c r="GJ18" s="126"/>
      <c r="GK18" s="131"/>
      <c r="GL18" s="170"/>
      <c r="GM18" s="156"/>
      <c r="GN18" s="126"/>
      <c r="GO18" s="131" t="s">
        <v>0</v>
      </c>
      <c r="GP18" s="126"/>
      <c r="GQ18" s="131"/>
      <c r="GR18" s="170"/>
      <c r="GS18" s="156"/>
      <c r="GT18" s="126"/>
      <c r="GU18" s="131" t="s">
        <v>0</v>
      </c>
      <c r="GV18" s="126"/>
      <c r="GW18" s="131"/>
      <c r="GX18" s="170"/>
      <c r="GY18" s="156"/>
      <c r="GZ18" s="126"/>
      <c r="HA18" s="131" t="s">
        <v>0</v>
      </c>
      <c r="HB18" s="126"/>
      <c r="HC18" s="131"/>
      <c r="HD18" s="170"/>
      <c r="HE18" s="156"/>
      <c r="HF18" s="126"/>
      <c r="HG18" s="131" t="s">
        <v>0</v>
      </c>
      <c r="HH18" s="126"/>
      <c r="HI18" s="131"/>
      <c r="HJ18" s="170"/>
      <c r="HK18" s="156"/>
      <c r="HL18" s="126"/>
      <c r="HM18" s="131" t="s">
        <v>0</v>
      </c>
      <c r="HN18" s="126"/>
      <c r="HO18" s="131"/>
      <c r="HP18" s="170"/>
      <c r="HQ18" s="156"/>
      <c r="HR18" s="126"/>
      <c r="HS18" s="131" t="s">
        <v>0</v>
      </c>
      <c r="HT18" s="126"/>
      <c r="HU18" s="131"/>
      <c r="HV18" s="170"/>
      <c r="HW18" s="156"/>
      <c r="HX18" s="126"/>
      <c r="HY18" s="131" t="s">
        <v>0</v>
      </c>
      <c r="HZ18" s="126"/>
      <c r="IA18" s="131"/>
      <c r="IB18" s="170"/>
      <c r="IC18" s="156"/>
      <c r="ID18" s="126"/>
      <c r="IE18" s="131" t="s">
        <v>0</v>
      </c>
      <c r="IF18" s="126"/>
      <c r="IG18" s="131"/>
      <c r="IH18" s="170"/>
      <c r="II18" s="156"/>
      <c r="IJ18" s="126"/>
      <c r="IK18" s="131" t="s">
        <v>0</v>
      </c>
      <c r="IL18" s="126"/>
      <c r="IM18" s="131"/>
      <c r="IN18" s="170"/>
      <c r="IO18" s="156"/>
      <c r="IP18" s="126"/>
      <c r="IQ18" s="131" t="s">
        <v>0</v>
      </c>
      <c r="IR18" s="126"/>
      <c r="IS18" s="131"/>
      <c r="IT18" s="170"/>
      <c r="IU18" s="156"/>
      <c r="IV18" s="126"/>
      <c r="IW18" s="131" t="s">
        <v>0</v>
      </c>
      <c r="IX18" s="126"/>
      <c r="IY18" s="131"/>
      <c r="IZ18" s="170"/>
      <c r="JA18" s="156"/>
      <c r="JB18" s="126"/>
      <c r="JC18" s="131" t="s">
        <v>0</v>
      </c>
      <c r="JD18" s="126"/>
      <c r="JE18" s="131"/>
      <c r="JF18" s="170"/>
      <c r="JG18" s="156"/>
      <c r="JH18" s="126"/>
      <c r="JI18" s="131" t="s">
        <v>0</v>
      </c>
      <c r="JJ18" s="126"/>
      <c r="JK18" s="131"/>
      <c r="JL18" s="170"/>
      <c r="JM18" s="156"/>
      <c r="JN18" s="126"/>
      <c r="JO18" s="131" t="s">
        <v>0</v>
      </c>
      <c r="JP18" s="126"/>
      <c r="JQ18" s="131"/>
      <c r="JR18" s="170"/>
      <c r="JS18" s="156"/>
      <c r="JT18" s="126"/>
      <c r="JU18" s="131" t="s">
        <v>0</v>
      </c>
      <c r="JV18" s="126"/>
      <c r="JW18" s="131"/>
      <c r="JX18" s="170"/>
      <c r="JY18" s="156"/>
      <c r="JZ18" s="126"/>
      <c r="KA18" s="131" t="s">
        <v>0</v>
      </c>
      <c r="KB18" s="126"/>
      <c r="KC18" s="131"/>
      <c r="KD18" s="170"/>
      <c r="KE18" s="156"/>
      <c r="KF18" s="126"/>
      <c r="KG18" s="131" t="s">
        <v>0</v>
      </c>
      <c r="KH18" s="126"/>
      <c r="KI18" s="131"/>
      <c r="KJ18" s="170"/>
      <c r="KK18" s="156"/>
      <c r="KL18" s="126"/>
      <c r="KM18" s="131" t="s">
        <v>0</v>
      </c>
      <c r="KN18" s="126"/>
      <c r="KO18" s="131"/>
      <c r="KP18" s="170"/>
      <c r="KQ18" s="156"/>
      <c r="KR18" s="126"/>
      <c r="KS18" s="131" t="s">
        <v>0</v>
      </c>
      <c r="KT18" s="126"/>
      <c r="KU18" s="131"/>
      <c r="KV18" s="170"/>
      <c r="KW18" s="156"/>
      <c r="KX18" s="126"/>
      <c r="KY18" s="131" t="s">
        <v>0</v>
      </c>
      <c r="KZ18" s="126"/>
      <c r="LA18" s="131"/>
      <c r="LB18" s="170"/>
      <c r="LC18" s="156"/>
      <c r="LD18" s="126"/>
      <c r="LE18" s="131" t="s">
        <v>0</v>
      </c>
      <c r="LF18" s="126"/>
      <c r="LG18" s="131"/>
      <c r="LH18" s="170"/>
      <c r="LI18" s="156"/>
      <c r="LJ18" s="126"/>
      <c r="LK18" s="131" t="s">
        <v>0</v>
      </c>
      <c r="LL18" s="126"/>
      <c r="LM18" s="131"/>
      <c r="LN18" s="170"/>
      <c r="LO18" s="156"/>
      <c r="LP18" s="126"/>
      <c r="LQ18" s="131" t="s">
        <v>0</v>
      </c>
      <c r="LR18" s="126"/>
      <c r="LS18" s="131"/>
      <c r="LT18" s="170"/>
      <c r="LU18" s="156"/>
      <c r="LV18" s="126"/>
      <c r="LW18" s="131" t="s">
        <v>0</v>
      </c>
      <c r="LX18" s="126"/>
      <c r="LY18" s="131"/>
      <c r="LZ18" s="170"/>
      <c r="MA18" s="156"/>
      <c r="MB18" s="126"/>
      <c r="MC18" s="131" t="s">
        <v>0</v>
      </c>
      <c r="MD18" s="126"/>
      <c r="ME18" s="131"/>
      <c r="MF18" s="170"/>
      <c r="MG18" s="156"/>
      <c r="MH18" s="126"/>
      <c r="MI18" s="131" t="s">
        <v>0</v>
      </c>
      <c r="MJ18" s="126"/>
      <c r="MK18" s="131"/>
      <c r="ML18" s="170"/>
      <c r="MM18" s="156"/>
      <c r="MN18" s="126"/>
      <c r="MO18" s="131" t="s">
        <v>0</v>
      </c>
      <c r="MP18" s="126"/>
      <c r="MQ18" s="131"/>
      <c r="MR18" s="170"/>
      <c r="MS18" s="156"/>
      <c r="MT18" s="126"/>
      <c r="MU18" s="131" t="s">
        <v>0</v>
      </c>
      <c r="MV18" s="126"/>
      <c r="MW18" s="131"/>
      <c r="MX18" s="170"/>
      <c r="MY18" s="156"/>
      <c r="MZ18" s="126"/>
      <c r="NA18" s="131" t="s">
        <v>0</v>
      </c>
      <c r="NB18" s="126"/>
      <c r="NC18" s="131"/>
      <c r="ND18" s="170"/>
      <c r="NE18" s="156"/>
      <c r="NF18" s="126"/>
      <c r="NG18" s="131" t="s">
        <v>0</v>
      </c>
      <c r="NH18" s="126"/>
      <c r="NI18" s="131"/>
      <c r="NJ18" s="170"/>
      <c r="NK18" s="156"/>
      <c r="NL18" s="126"/>
      <c r="NM18" s="131" t="s">
        <v>0</v>
      </c>
      <c r="NN18" s="126"/>
      <c r="NO18" s="131"/>
      <c r="NP18" s="170"/>
      <c r="NQ18" s="156"/>
      <c r="NR18" s="188"/>
      <c r="NS18" s="188" t="s">
        <v>0</v>
      </c>
      <c r="NT18" s="188"/>
      <c r="NU18" s="186" t="s">
        <v>331</v>
      </c>
      <c r="NV18" s="187" t="s">
        <v>331</v>
      </c>
      <c r="NW18" s="164"/>
    </row>
    <row r="19" spans="1:387" ht="15" x14ac:dyDescent="0.2">
      <c r="A19" s="124">
        <f>IF(B19="","",VLOOKUP(B19,'Registrovaní tipéri'!$A$2:$B$101,2,FALSE))</f>
        <v>77</v>
      </c>
      <c r="B19" s="166" t="s">
        <v>336</v>
      </c>
      <c r="C19" s="125"/>
      <c r="D19" s="171"/>
      <c r="E19" s="176" t="s">
        <v>0</v>
      </c>
      <c r="F19" s="168"/>
      <c r="G19" s="182" t="s">
        <v>331</v>
      </c>
      <c r="H19" s="183" t="s">
        <v>331</v>
      </c>
      <c r="I19" s="25"/>
      <c r="J19" s="188"/>
      <c r="K19" s="188" t="s">
        <v>0</v>
      </c>
      <c r="L19" s="188"/>
      <c r="M19" s="186" t="s">
        <v>331</v>
      </c>
      <c r="N19" s="187" t="s">
        <v>331</v>
      </c>
      <c r="O19" s="149"/>
      <c r="P19" s="126">
        <v>3</v>
      </c>
      <c r="Q19" s="131" t="s">
        <v>0</v>
      </c>
      <c r="R19" s="126">
        <v>1</v>
      </c>
      <c r="S19" s="186" t="s">
        <v>277</v>
      </c>
      <c r="T19" s="187" t="s">
        <v>275</v>
      </c>
      <c r="U19" s="156"/>
      <c r="V19" s="126"/>
      <c r="W19" s="131" t="s">
        <v>0</v>
      </c>
      <c r="X19" s="126"/>
      <c r="Y19" s="186" t="s">
        <v>331</v>
      </c>
      <c r="Z19" s="187" t="s">
        <v>331</v>
      </c>
      <c r="AA19" s="156"/>
      <c r="AB19" s="126">
        <v>4</v>
      </c>
      <c r="AC19" s="131" t="s">
        <v>0</v>
      </c>
      <c r="AD19" s="126">
        <v>1</v>
      </c>
      <c r="AE19" s="193" t="s">
        <v>278</v>
      </c>
      <c r="AF19" s="194" t="s">
        <v>275</v>
      </c>
      <c r="AG19" s="156"/>
      <c r="AH19" s="126"/>
      <c r="AI19" s="131" t="s">
        <v>0</v>
      </c>
      <c r="AJ19" s="126"/>
      <c r="AK19" s="186" t="s">
        <v>331</v>
      </c>
      <c r="AL19" s="187" t="s">
        <v>331</v>
      </c>
      <c r="AM19" s="156"/>
      <c r="AN19" s="126"/>
      <c r="AO19" s="131" t="s">
        <v>0</v>
      </c>
      <c r="AP19" s="126"/>
      <c r="AQ19" s="186" t="s">
        <v>331</v>
      </c>
      <c r="AR19" s="187" t="s">
        <v>331</v>
      </c>
      <c r="AS19" s="156"/>
      <c r="AT19" s="126">
        <v>1</v>
      </c>
      <c r="AU19" s="131" t="s">
        <v>0</v>
      </c>
      <c r="AV19" s="126">
        <v>2</v>
      </c>
      <c r="AW19" s="186" t="s">
        <v>279</v>
      </c>
      <c r="AX19" s="187" t="s">
        <v>275</v>
      </c>
      <c r="AY19" s="156"/>
      <c r="AZ19" s="126"/>
      <c r="BA19" s="131" t="s">
        <v>0</v>
      </c>
      <c r="BB19" s="126"/>
      <c r="BC19" s="131"/>
      <c r="BD19" s="170"/>
      <c r="BE19" s="156"/>
      <c r="BF19" s="126"/>
      <c r="BG19" s="131" t="s">
        <v>0</v>
      </c>
      <c r="BH19" s="126"/>
      <c r="BI19" s="186" t="s">
        <v>331</v>
      </c>
      <c r="BJ19" s="187" t="s">
        <v>331</v>
      </c>
      <c r="BK19" s="156"/>
      <c r="BL19" s="126"/>
      <c r="BM19" s="131" t="s">
        <v>0</v>
      </c>
      <c r="BN19" s="126"/>
      <c r="BO19" s="131"/>
      <c r="BP19" s="170"/>
      <c r="BQ19" s="156"/>
      <c r="BR19" s="126"/>
      <c r="BS19" s="131" t="s">
        <v>0</v>
      </c>
      <c r="BT19" s="126"/>
      <c r="BU19" s="186" t="s">
        <v>331</v>
      </c>
      <c r="BV19" s="187" t="s">
        <v>331</v>
      </c>
      <c r="BW19" s="156"/>
      <c r="BX19" s="126"/>
      <c r="BY19" s="131" t="s">
        <v>0</v>
      </c>
      <c r="BZ19" s="126"/>
      <c r="CA19" s="186" t="s">
        <v>331</v>
      </c>
      <c r="CB19" s="187" t="s">
        <v>331</v>
      </c>
      <c r="CC19" s="156"/>
      <c r="CD19" s="126"/>
      <c r="CE19" s="131" t="s">
        <v>0</v>
      </c>
      <c r="CF19" s="126"/>
      <c r="CG19" s="131"/>
      <c r="CH19" s="170"/>
      <c r="CI19" s="156"/>
      <c r="CJ19" s="126"/>
      <c r="CK19" s="131" t="s">
        <v>0</v>
      </c>
      <c r="CL19" s="126"/>
      <c r="CM19" s="131"/>
      <c r="CN19" s="170"/>
      <c r="CO19" s="156"/>
      <c r="CP19" s="126"/>
      <c r="CQ19" s="131" t="s">
        <v>0</v>
      </c>
      <c r="CR19" s="126"/>
      <c r="CS19" s="131"/>
      <c r="CT19" s="170"/>
      <c r="CU19" s="156"/>
      <c r="CV19" s="126"/>
      <c r="CW19" s="131" t="s">
        <v>0</v>
      </c>
      <c r="CX19" s="126"/>
      <c r="CY19" s="131"/>
      <c r="CZ19" s="170"/>
      <c r="DA19" s="156"/>
      <c r="DB19" s="126"/>
      <c r="DC19" s="131" t="s">
        <v>0</v>
      </c>
      <c r="DD19" s="126"/>
      <c r="DE19" s="131"/>
      <c r="DF19" s="170"/>
      <c r="DG19" s="156"/>
      <c r="DH19" s="126"/>
      <c r="DI19" s="131" t="s">
        <v>0</v>
      </c>
      <c r="DJ19" s="126"/>
      <c r="DK19" s="131"/>
      <c r="DL19" s="170"/>
      <c r="DM19" s="156"/>
      <c r="DN19" s="126"/>
      <c r="DO19" s="131" t="s">
        <v>0</v>
      </c>
      <c r="DP19" s="126"/>
      <c r="DQ19" s="131"/>
      <c r="DR19" s="170"/>
      <c r="DS19" s="156"/>
      <c r="DT19" s="126"/>
      <c r="DU19" s="131" t="s">
        <v>0</v>
      </c>
      <c r="DV19" s="126"/>
      <c r="DW19" s="131"/>
      <c r="DX19" s="170"/>
      <c r="DY19" s="156"/>
      <c r="DZ19" s="126"/>
      <c r="EA19" s="131" t="s">
        <v>0</v>
      </c>
      <c r="EB19" s="126"/>
      <c r="EC19" s="131"/>
      <c r="ED19" s="170"/>
      <c r="EE19" s="156"/>
      <c r="EF19" s="126"/>
      <c r="EG19" s="131" t="s">
        <v>0</v>
      </c>
      <c r="EH19" s="126"/>
      <c r="EI19" s="131"/>
      <c r="EJ19" s="170"/>
      <c r="EK19" s="156"/>
      <c r="EL19" s="126"/>
      <c r="EM19" s="131" t="s">
        <v>0</v>
      </c>
      <c r="EN19" s="126"/>
      <c r="EO19" s="131"/>
      <c r="EP19" s="170"/>
      <c r="EQ19" s="156"/>
      <c r="ER19" s="126"/>
      <c r="ES19" s="131" t="s">
        <v>0</v>
      </c>
      <c r="ET19" s="126"/>
      <c r="EU19" s="131"/>
      <c r="EV19" s="170"/>
      <c r="EW19" s="156"/>
      <c r="EX19" s="126"/>
      <c r="EY19" s="131" t="s">
        <v>0</v>
      </c>
      <c r="EZ19" s="126"/>
      <c r="FA19" s="131"/>
      <c r="FB19" s="170"/>
      <c r="FC19" s="156"/>
      <c r="FD19" s="126"/>
      <c r="FE19" s="131" t="s">
        <v>0</v>
      </c>
      <c r="FF19" s="126"/>
      <c r="FG19" s="131"/>
      <c r="FH19" s="170"/>
      <c r="FI19" s="156"/>
      <c r="FJ19" s="126"/>
      <c r="FK19" s="131" t="s">
        <v>0</v>
      </c>
      <c r="FL19" s="126"/>
      <c r="FM19" s="131"/>
      <c r="FN19" s="170"/>
      <c r="FO19" s="156"/>
      <c r="FP19" s="126"/>
      <c r="FQ19" s="131" t="s">
        <v>0</v>
      </c>
      <c r="FR19" s="126"/>
      <c r="FS19" s="131"/>
      <c r="FT19" s="170"/>
      <c r="FU19" s="156"/>
      <c r="FV19" s="126"/>
      <c r="FW19" s="131" t="s">
        <v>0</v>
      </c>
      <c r="FX19" s="126"/>
      <c r="FY19" s="131"/>
      <c r="FZ19" s="170"/>
      <c r="GA19" s="156"/>
      <c r="GB19" s="126"/>
      <c r="GC19" s="131" t="s">
        <v>0</v>
      </c>
      <c r="GD19" s="126"/>
      <c r="GE19" s="131"/>
      <c r="GF19" s="170"/>
      <c r="GG19" s="156"/>
      <c r="GH19" s="126"/>
      <c r="GI19" s="131" t="s">
        <v>0</v>
      </c>
      <c r="GJ19" s="126"/>
      <c r="GK19" s="131"/>
      <c r="GL19" s="170"/>
      <c r="GM19" s="156"/>
      <c r="GN19" s="126"/>
      <c r="GO19" s="131" t="s">
        <v>0</v>
      </c>
      <c r="GP19" s="126"/>
      <c r="GQ19" s="131"/>
      <c r="GR19" s="170"/>
      <c r="GS19" s="156"/>
      <c r="GT19" s="126"/>
      <c r="GU19" s="131" t="s">
        <v>0</v>
      </c>
      <c r="GV19" s="126"/>
      <c r="GW19" s="131"/>
      <c r="GX19" s="170"/>
      <c r="GY19" s="156"/>
      <c r="GZ19" s="126"/>
      <c r="HA19" s="131" t="s">
        <v>0</v>
      </c>
      <c r="HB19" s="126"/>
      <c r="HC19" s="131"/>
      <c r="HD19" s="170"/>
      <c r="HE19" s="156"/>
      <c r="HF19" s="126"/>
      <c r="HG19" s="131" t="s">
        <v>0</v>
      </c>
      <c r="HH19" s="126"/>
      <c r="HI19" s="131"/>
      <c r="HJ19" s="170"/>
      <c r="HK19" s="156"/>
      <c r="HL19" s="126"/>
      <c r="HM19" s="131" t="s">
        <v>0</v>
      </c>
      <c r="HN19" s="126"/>
      <c r="HO19" s="131"/>
      <c r="HP19" s="170"/>
      <c r="HQ19" s="156"/>
      <c r="HR19" s="126"/>
      <c r="HS19" s="131" t="s">
        <v>0</v>
      </c>
      <c r="HT19" s="126"/>
      <c r="HU19" s="131"/>
      <c r="HV19" s="170"/>
      <c r="HW19" s="156"/>
      <c r="HX19" s="126"/>
      <c r="HY19" s="131" t="s">
        <v>0</v>
      </c>
      <c r="HZ19" s="126"/>
      <c r="IA19" s="131"/>
      <c r="IB19" s="170"/>
      <c r="IC19" s="156"/>
      <c r="ID19" s="126"/>
      <c r="IE19" s="131" t="s">
        <v>0</v>
      </c>
      <c r="IF19" s="126"/>
      <c r="IG19" s="131"/>
      <c r="IH19" s="170"/>
      <c r="II19" s="156"/>
      <c r="IJ19" s="126"/>
      <c r="IK19" s="131" t="s">
        <v>0</v>
      </c>
      <c r="IL19" s="126"/>
      <c r="IM19" s="131"/>
      <c r="IN19" s="170"/>
      <c r="IO19" s="156"/>
      <c r="IP19" s="126"/>
      <c r="IQ19" s="131" t="s">
        <v>0</v>
      </c>
      <c r="IR19" s="126"/>
      <c r="IS19" s="131"/>
      <c r="IT19" s="170"/>
      <c r="IU19" s="156"/>
      <c r="IV19" s="126"/>
      <c r="IW19" s="131" t="s">
        <v>0</v>
      </c>
      <c r="IX19" s="126"/>
      <c r="IY19" s="131"/>
      <c r="IZ19" s="170"/>
      <c r="JA19" s="156"/>
      <c r="JB19" s="126"/>
      <c r="JC19" s="131" t="s">
        <v>0</v>
      </c>
      <c r="JD19" s="126"/>
      <c r="JE19" s="131"/>
      <c r="JF19" s="170"/>
      <c r="JG19" s="156"/>
      <c r="JH19" s="126"/>
      <c r="JI19" s="131" t="s">
        <v>0</v>
      </c>
      <c r="JJ19" s="126"/>
      <c r="JK19" s="131"/>
      <c r="JL19" s="170"/>
      <c r="JM19" s="156"/>
      <c r="JN19" s="126"/>
      <c r="JO19" s="131" t="s">
        <v>0</v>
      </c>
      <c r="JP19" s="126"/>
      <c r="JQ19" s="131"/>
      <c r="JR19" s="170"/>
      <c r="JS19" s="156"/>
      <c r="JT19" s="126"/>
      <c r="JU19" s="131" t="s">
        <v>0</v>
      </c>
      <c r="JV19" s="126"/>
      <c r="JW19" s="131"/>
      <c r="JX19" s="170"/>
      <c r="JY19" s="156"/>
      <c r="JZ19" s="126"/>
      <c r="KA19" s="131" t="s">
        <v>0</v>
      </c>
      <c r="KB19" s="126"/>
      <c r="KC19" s="131"/>
      <c r="KD19" s="170"/>
      <c r="KE19" s="156"/>
      <c r="KF19" s="126"/>
      <c r="KG19" s="131" t="s">
        <v>0</v>
      </c>
      <c r="KH19" s="126"/>
      <c r="KI19" s="131"/>
      <c r="KJ19" s="170"/>
      <c r="KK19" s="156"/>
      <c r="KL19" s="126"/>
      <c r="KM19" s="131" t="s">
        <v>0</v>
      </c>
      <c r="KN19" s="126"/>
      <c r="KO19" s="131"/>
      <c r="KP19" s="170"/>
      <c r="KQ19" s="156"/>
      <c r="KR19" s="126"/>
      <c r="KS19" s="131" t="s">
        <v>0</v>
      </c>
      <c r="KT19" s="126"/>
      <c r="KU19" s="131"/>
      <c r="KV19" s="170"/>
      <c r="KW19" s="156"/>
      <c r="KX19" s="126"/>
      <c r="KY19" s="131" t="s">
        <v>0</v>
      </c>
      <c r="KZ19" s="126"/>
      <c r="LA19" s="131"/>
      <c r="LB19" s="170"/>
      <c r="LC19" s="156"/>
      <c r="LD19" s="126"/>
      <c r="LE19" s="131" t="s">
        <v>0</v>
      </c>
      <c r="LF19" s="126"/>
      <c r="LG19" s="131"/>
      <c r="LH19" s="170"/>
      <c r="LI19" s="156"/>
      <c r="LJ19" s="126"/>
      <c r="LK19" s="131" t="s">
        <v>0</v>
      </c>
      <c r="LL19" s="126"/>
      <c r="LM19" s="131"/>
      <c r="LN19" s="170"/>
      <c r="LO19" s="156"/>
      <c r="LP19" s="126"/>
      <c r="LQ19" s="131" t="s">
        <v>0</v>
      </c>
      <c r="LR19" s="126"/>
      <c r="LS19" s="131"/>
      <c r="LT19" s="170"/>
      <c r="LU19" s="156"/>
      <c r="LV19" s="126"/>
      <c r="LW19" s="131" t="s">
        <v>0</v>
      </c>
      <c r="LX19" s="126"/>
      <c r="LY19" s="131"/>
      <c r="LZ19" s="170"/>
      <c r="MA19" s="156"/>
      <c r="MB19" s="126"/>
      <c r="MC19" s="131" t="s">
        <v>0</v>
      </c>
      <c r="MD19" s="126"/>
      <c r="ME19" s="131"/>
      <c r="MF19" s="170"/>
      <c r="MG19" s="156"/>
      <c r="MH19" s="126"/>
      <c r="MI19" s="131" t="s">
        <v>0</v>
      </c>
      <c r="MJ19" s="126"/>
      <c r="MK19" s="131"/>
      <c r="ML19" s="170"/>
      <c r="MM19" s="156"/>
      <c r="MN19" s="126"/>
      <c r="MO19" s="131" t="s">
        <v>0</v>
      </c>
      <c r="MP19" s="126"/>
      <c r="MQ19" s="131"/>
      <c r="MR19" s="170"/>
      <c r="MS19" s="156"/>
      <c r="MT19" s="126"/>
      <c r="MU19" s="131" t="s">
        <v>0</v>
      </c>
      <c r="MV19" s="126"/>
      <c r="MW19" s="131"/>
      <c r="MX19" s="170"/>
      <c r="MY19" s="156"/>
      <c r="MZ19" s="126"/>
      <c r="NA19" s="131" t="s">
        <v>0</v>
      </c>
      <c r="NB19" s="126"/>
      <c r="NC19" s="131"/>
      <c r="ND19" s="170"/>
      <c r="NE19" s="156"/>
      <c r="NF19" s="126"/>
      <c r="NG19" s="131" t="s">
        <v>0</v>
      </c>
      <c r="NH19" s="126"/>
      <c r="NI19" s="131"/>
      <c r="NJ19" s="170"/>
      <c r="NK19" s="156"/>
      <c r="NL19" s="126"/>
      <c r="NM19" s="131" t="s">
        <v>0</v>
      </c>
      <c r="NN19" s="126"/>
      <c r="NO19" s="131"/>
      <c r="NP19" s="170"/>
      <c r="NQ19" s="156"/>
      <c r="NR19" s="188"/>
      <c r="NS19" s="188" t="s">
        <v>0</v>
      </c>
      <c r="NT19" s="188"/>
      <c r="NU19" s="186" t="s">
        <v>331</v>
      </c>
      <c r="NV19" s="187" t="s">
        <v>331</v>
      </c>
      <c r="NW19" s="164"/>
    </row>
    <row r="20" spans="1:387" ht="15" x14ac:dyDescent="0.2">
      <c r="A20" s="124">
        <f>IF(B20="","",VLOOKUP(B20,'Registrovaní tipéri'!$A$2:$B$101,2,FALSE))</f>
        <v>35</v>
      </c>
      <c r="B20" s="173" t="s">
        <v>244</v>
      </c>
      <c r="C20" s="125"/>
      <c r="D20" s="171">
        <v>2</v>
      </c>
      <c r="E20" s="176" t="s">
        <v>0</v>
      </c>
      <c r="F20" s="168">
        <v>3</v>
      </c>
      <c r="G20" s="176" t="s">
        <v>277</v>
      </c>
      <c r="H20" s="175" t="s">
        <v>279</v>
      </c>
      <c r="I20" s="25"/>
      <c r="J20" s="188">
        <v>1</v>
      </c>
      <c r="K20" s="188" t="s">
        <v>0</v>
      </c>
      <c r="L20" s="188">
        <v>2</v>
      </c>
      <c r="M20" s="186" t="s">
        <v>275</v>
      </c>
      <c r="N20" s="187" t="s">
        <v>264</v>
      </c>
      <c r="O20" s="149"/>
      <c r="P20" s="126">
        <v>2</v>
      </c>
      <c r="Q20" s="131" t="s">
        <v>0</v>
      </c>
      <c r="R20" s="126">
        <v>0</v>
      </c>
      <c r="S20" s="186" t="s">
        <v>257</v>
      </c>
      <c r="T20" s="187" t="s">
        <v>261</v>
      </c>
      <c r="U20" s="156"/>
      <c r="V20" s="126">
        <v>0</v>
      </c>
      <c r="W20" s="131" t="s">
        <v>0</v>
      </c>
      <c r="X20" s="126">
        <v>3</v>
      </c>
      <c r="Y20" s="186" t="s">
        <v>275</v>
      </c>
      <c r="Z20" s="187" t="s">
        <v>264</v>
      </c>
      <c r="AA20" s="156"/>
      <c r="AB20" s="126">
        <v>2</v>
      </c>
      <c r="AC20" s="131" t="s">
        <v>0</v>
      </c>
      <c r="AD20" s="126">
        <v>1</v>
      </c>
      <c r="AE20" s="193" t="s">
        <v>275</v>
      </c>
      <c r="AF20" s="194" t="s">
        <v>275</v>
      </c>
      <c r="AG20" s="156"/>
      <c r="AH20" s="126">
        <v>1</v>
      </c>
      <c r="AI20" s="131" t="s">
        <v>0</v>
      </c>
      <c r="AJ20" s="126">
        <v>1</v>
      </c>
      <c r="AK20" s="186" t="s">
        <v>279</v>
      </c>
      <c r="AL20" s="187" t="s">
        <v>274</v>
      </c>
      <c r="AM20" s="156"/>
      <c r="AN20" s="126">
        <v>0</v>
      </c>
      <c r="AO20" s="131" t="s">
        <v>0</v>
      </c>
      <c r="AP20" s="126">
        <v>2</v>
      </c>
      <c r="AQ20" s="186" t="s">
        <v>277</v>
      </c>
      <c r="AR20" s="187" t="s">
        <v>273</v>
      </c>
      <c r="AS20" s="156"/>
      <c r="AT20" s="126">
        <v>1</v>
      </c>
      <c r="AU20" s="131" t="s">
        <v>0</v>
      </c>
      <c r="AV20" s="126">
        <v>3</v>
      </c>
      <c r="AW20" s="186" t="s">
        <v>277</v>
      </c>
      <c r="AX20" s="187" t="s">
        <v>264</v>
      </c>
      <c r="AY20" s="156"/>
      <c r="AZ20" s="126"/>
      <c r="BA20" s="131" t="s">
        <v>0</v>
      </c>
      <c r="BB20" s="126"/>
      <c r="BC20" s="131"/>
      <c r="BD20" s="170"/>
      <c r="BE20" s="156"/>
      <c r="BF20" s="126">
        <v>2</v>
      </c>
      <c r="BG20" s="131" t="s">
        <v>0</v>
      </c>
      <c r="BH20" s="126">
        <v>1</v>
      </c>
      <c r="BI20" s="186" t="s">
        <v>275</v>
      </c>
      <c r="BJ20" s="187" t="s">
        <v>279</v>
      </c>
      <c r="BK20" s="156"/>
      <c r="BL20" s="126"/>
      <c r="BM20" s="131" t="s">
        <v>0</v>
      </c>
      <c r="BN20" s="126"/>
      <c r="BO20" s="131"/>
      <c r="BP20" s="170"/>
      <c r="BQ20" s="156"/>
      <c r="BR20" s="126">
        <v>3</v>
      </c>
      <c r="BS20" s="131" t="s">
        <v>0</v>
      </c>
      <c r="BT20" s="126">
        <v>1</v>
      </c>
      <c r="BU20" s="186" t="s">
        <v>276</v>
      </c>
      <c r="BV20" s="187" t="s">
        <v>259</v>
      </c>
      <c r="BW20" s="156"/>
      <c r="BX20" s="126">
        <v>2</v>
      </c>
      <c r="BY20" s="131" t="s">
        <v>0</v>
      </c>
      <c r="BZ20" s="126">
        <v>1</v>
      </c>
      <c r="CA20" s="131" t="s">
        <v>275</v>
      </c>
      <c r="CB20" s="170" t="s">
        <v>259</v>
      </c>
      <c r="CC20" s="156"/>
      <c r="CD20" s="126"/>
      <c r="CE20" s="131" t="s">
        <v>0</v>
      </c>
      <c r="CF20" s="126"/>
      <c r="CG20" s="131"/>
      <c r="CH20" s="170"/>
      <c r="CI20" s="156"/>
      <c r="CJ20" s="126"/>
      <c r="CK20" s="131" t="s">
        <v>0</v>
      </c>
      <c r="CL20" s="126"/>
      <c r="CM20" s="131"/>
      <c r="CN20" s="170"/>
      <c r="CO20" s="156"/>
      <c r="CP20" s="126"/>
      <c r="CQ20" s="131" t="s">
        <v>0</v>
      </c>
      <c r="CR20" s="126"/>
      <c r="CS20" s="131"/>
      <c r="CT20" s="170"/>
      <c r="CU20" s="156"/>
      <c r="CV20" s="126"/>
      <c r="CW20" s="131" t="s">
        <v>0</v>
      </c>
      <c r="CX20" s="126"/>
      <c r="CY20" s="131"/>
      <c r="CZ20" s="170"/>
      <c r="DA20" s="156"/>
      <c r="DB20" s="126"/>
      <c r="DC20" s="131" t="s">
        <v>0</v>
      </c>
      <c r="DD20" s="126"/>
      <c r="DE20" s="131"/>
      <c r="DF20" s="170"/>
      <c r="DG20" s="156"/>
      <c r="DH20" s="126"/>
      <c r="DI20" s="131" t="s">
        <v>0</v>
      </c>
      <c r="DJ20" s="126"/>
      <c r="DK20" s="131"/>
      <c r="DL20" s="170"/>
      <c r="DM20" s="156"/>
      <c r="DN20" s="126"/>
      <c r="DO20" s="131" t="s">
        <v>0</v>
      </c>
      <c r="DP20" s="126"/>
      <c r="DQ20" s="131"/>
      <c r="DR20" s="170"/>
      <c r="DS20" s="156"/>
      <c r="DT20" s="126"/>
      <c r="DU20" s="131" t="s">
        <v>0</v>
      </c>
      <c r="DV20" s="126"/>
      <c r="DW20" s="131"/>
      <c r="DX20" s="170"/>
      <c r="DY20" s="156"/>
      <c r="DZ20" s="126"/>
      <c r="EA20" s="131" t="s">
        <v>0</v>
      </c>
      <c r="EB20" s="126"/>
      <c r="EC20" s="131"/>
      <c r="ED20" s="170"/>
      <c r="EE20" s="156"/>
      <c r="EF20" s="126"/>
      <c r="EG20" s="131" t="s">
        <v>0</v>
      </c>
      <c r="EH20" s="126"/>
      <c r="EI20" s="131"/>
      <c r="EJ20" s="170"/>
      <c r="EK20" s="156"/>
      <c r="EL20" s="126"/>
      <c r="EM20" s="131" t="s">
        <v>0</v>
      </c>
      <c r="EN20" s="126"/>
      <c r="EO20" s="131"/>
      <c r="EP20" s="170"/>
      <c r="EQ20" s="156"/>
      <c r="ER20" s="126"/>
      <c r="ES20" s="131" t="s">
        <v>0</v>
      </c>
      <c r="ET20" s="126"/>
      <c r="EU20" s="131"/>
      <c r="EV20" s="170"/>
      <c r="EW20" s="156"/>
      <c r="EX20" s="126"/>
      <c r="EY20" s="131" t="s">
        <v>0</v>
      </c>
      <c r="EZ20" s="126"/>
      <c r="FA20" s="131"/>
      <c r="FB20" s="170"/>
      <c r="FC20" s="156"/>
      <c r="FD20" s="126"/>
      <c r="FE20" s="131" t="s">
        <v>0</v>
      </c>
      <c r="FF20" s="126"/>
      <c r="FG20" s="131"/>
      <c r="FH20" s="170"/>
      <c r="FI20" s="156"/>
      <c r="FJ20" s="126"/>
      <c r="FK20" s="131" t="s">
        <v>0</v>
      </c>
      <c r="FL20" s="126"/>
      <c r="FM20" s="131"/>
      <c r="FN20" s="170"/>
      <c r="FO20" s="156"/>
      <c r="FP20" s="126"/>
      <c r="FQ20" s="131" t="s">
        <v>0</v>
      </c>
      <c r="FR20" s="126"/>
      <c r="FS20" s="131"/>
      <c r="FT20" s="170"/>
      <c r="FU20" s="156"/>
      <c r="FV20" s="126"/>
      <c r="FW20" s="131" t="s">
        <v>0</v>
      </c>
      <c r="FX20" s="126"/>
      <c r="FY20" s="131"/>
      <c r="FZ20" s="170"/>
      <c r="GA20" s="156"/>
      <c r="GB20" s="126"/>
      <c r="GC20" s="131" t="s">
        <v>0</v>
      </c>
      <c r="GD20" s="126"/>
      <c r="GE20" s="131"/>
      <c r="GF20" s="170"/>
      <c r="GG20" s="156"/>
      <c r="GH20" s="126"/>
      <c r="GI20" s="131" t="s">
        <v>0</v>
      </c>
      <c r="GJ20" s="126"/>
      <c r="GK20" s="131"/>
      <c r="GL20" s="170"/>
      <c r="GM20" s="156"/>
      <c r="GN20" s="126"/>
      <c r="GO20" s="131" t="s">
        <v>0</v>
      </c>
      <c r="GP20" s="126"/>
      <c r="GQ20" s="131"/>
      <c r="GR20" s="170"/>
      <c r="GS20" s="156"/>
      <c r="GT20" s="126"/>
      <c r="GU20" s="131" t="s">
        <v>0</v>
      </c>
      <c r="GV20" s="126"/>
      <c r="GW20" s="131"/>
      <c r="GX20" s="170"/>
      <c r="GY20" s="156"/>
      <c r="GZ20" s="126"/>
      <c r="HA20" s="131" t="s">
        <v>0</v>
      </c>
      <c r="HB20" s="126"/>
      <c r="HC20" s="131"/>
      <c r="HD20" s="170"/>
      <c r="HE20" s="156"/>
      <c r="HF20" s="126"/>
      <c r="HG20" s="131" t="s">
        <v>0</v>
      </c>
      <c r="HH20" s="126"/>
      <c r="HI20" s="131"/>
      <c r="HJ20" s="170"/>
      <c r="HK20" s="156"/>
      <c r="HL20" s="126"/>
      <c r="HM20" s="131" t="s">
        <v>0</v>
      </c>
      <c r="HN20" s="126"/>
      <c r="HO20" s="131"/>
      <c r="HP20" s="170"/>
      <c r="HQ20" s="156"/>
      <c r="HR20" s="126"/>
      <c r="HS20" s="131" t="s">
        <v>0</v>
      </c>
      <c r="HT20" s="126"/>
      <c r="HU20" s="131"/>
      <c r="HV20" s="170"/>
      <c r="HW20" s="156"/>
      <c r="HX20" s="126"/>
      <c r="HY20" s="131" t="s">
        <v>0</v>
      </c>
      <c r="HZ20" s="126"/>
      <c r="IA20" s="131"/>
      <c r="IB20" s="170"/>
      <c r="IC20" s="156"/>
      <c r="ID20" s="126"/>
      <c r="IE20" s="131" t="s">
        <v>0</v>
      </c>
      <c r="IF20" s="126"/>
      <c r="IG20" s="131"/>
      <c r="IH20" s="170"/>
      <c r="II20" s="156"/>
      <c r="IJ20" s="126"/>
      <c r="IK20" s="131" t="s">
        <v>0</v>
      </c>
      <c r="IL20" s="126"/>
      <c r="IM20" s="131"/>
      <c r="IN20" s="170"/>
      <c r="IO20" s="156"/>
      <c r="IP20" s="126"/>
      <c r="IQ20" s="131" t="s">
        <v>0</v>
      </c>
      <c r="IR20" s="126"/>
      <c r="IS20" s="131"/>
      <c r="IT20" s="170"/>
      <c r="IU20" s="156"/>
      <c r="IV20" s="126"/>
      <c r="IW20" s="131" t="s">
        <v>0</v>
      </c>
      <c r="IX20" s="126"/>
      <c r="IY20" s="131"/>
      <c r="IZ20" s="170"/>
      <c r="JA20" s="156"/>
      <c r="JB20" s="126"/>
      <c r="JC20" s="131" t="s">
        <v>0</v>
      </c>
      <c r="JD20" s="126"/>
      <c r="JE20" s="131"/>
      <c r="JF20" s="170"/>
      <c r="JG20" s="156"/>
      <c r="JH20" s="126"/>
      <c r="JI20" s="131" t="s">
        <v>0</v>
      </c>
      <c r="JJ20" s="126"/>
      <c r="JK20" s="131"/>
      <c r="JL20" s="170"/>
      <c r="JM20" s="156"/>
      <c r="JN20" s="126"/>
      <c r="JO20" s="131" t="s">
        <v>0</v>
      </c>
      <c r="JP20" s="126"/>
      <c r="JQ20" s="131"/>
      <c r="JR20" s="170"/>
      <c r="JS20" s="156"/>
      <c r="JT20" s="126"/>
      <c r="JU20" s="131" t="s">
        <v>0</v>
      </c>
      <c r="JV20" s="126"/>
      <c r="JW20" s="131"/>
      <c r="JX20" s="170"/>
      <c r="JY20" s="156"/>
      <c r="JZ20" s="126"/>
      <c r="KA20" s="131" t="s">
        <v>0</v>
      </c>
      <c r="KB20" s="126"/>
      <c r="KC20" s="131"/>
      <c r="KD20" s="170"/>
      <c r="KE20" s="156"/>
      <c r="KF20" s="126"/>
      <c r="KG20" s="131" t="s">
        <v>0</v>
      </c>
      <c r="KH20" s="126"/>
      <c r="KI20" s="131"/>
      <c r="KJ20" s="170"/>
      <c r="KK20" s="156"/>
      <c r="KL20" s="126"/>
      <c r="KM20" s="131" t="s">
        <v>0</v>
      </c>
      <c r="KN20" s="126"/>
      <c r="KO20" s="131"/>
      <c r="KP20" s="170"/>
      <c r="KQ20" s="156"/>
      <c r="KR20" s="126"/>
      <c r="KS20" s="131" t="s">
        <v>0</v>
      </c>
      <c r="KT20" s="126"/>
      <c r="KU20" s="131"/>
      <c r="KV20" s="170"/>
      <c r="KW20" s="156"/>
      <c r="KX20" s="126"/>
      <c r="KY20" s="131" t="s">
        <v>0</v>
      </c>
      <c r="KZ20" s="126"/>
      <c r="LA20" s="131"/>
      <c r="LB20" s="170"/>
      <c r="LC20" s="156"/>
      <c r="LD20" s="126"/>
      <c r="LE20" s="131" t="s">
        <v>0</v>
      </c>
      <c r="LF20" s="126"/>
      <c r="LG20" s="131"/>
      <c r="LH20" s="170"/>
      <c r="LI20" s="156"/>
      <c r="LJ20" s="126"/>
      <c r="LK20" s="131" t="s">
        <v>0</v>
      </c>
      <c r="LL20" s="126"/>
      <c r="LM20" s="131"/>
      <c r="LN20" s="170"/>
      <c r="LO20" s="156"/>
      <c r="LP20" s="126"/>
      <c r="LQ20" s="131" t="s">
        <v>0</v>
      </c>
      <c r="LR20" s="126"/>
      <c r="LS20" s="131"/>
      <c r="LT20" s="170"/>
      <c r="LU20" s="156"/>
      <c r="LV20" s="126"/>
      <c r="LW20" s="131" t="s">
        <v>0</v>
      </c>
      <c r="LX20" s="126"/>
      <c r="LY20" s="131"/>
      <c r="LZ20" s="170"/>
      <c r="MA20" s="156"/>
      <c r="MB20" s="126"/>
      <c r="MC20" s="131" t="s">
        <v>0</v>
      </c>
      <c r="MD20" s="126"/>
      <c r="ME20" s="131"/>
      <c r="MF20" s="170"/>
      <c r="MG20" s="156"/>
      <c r="MH20" s="126"/>
      <c r="MI20" s="131" t="s">
        <v>0</v>
      </c>
      <c r="MJ20" s="126"/>
      <c r="MK20" s="131"/>
      <c r="ML20" s="170"/>
      <c r="MM20" s="156"/>
      <c r="MN20" s="126"/>
      <c r="MO20" s="131" t="s">
        <v>0</v>
      </c>
      <c r="MP20" s="126"/>
      <c r="MQ20" s="131"/>
      <c r="MR20" s="170"/>
      <c r="MS20" s="156"/>
      <c r="MT20" s="126"/>
      <c r="MU20" s="131" t="s">
        <v>0</v>
      </c>
      <c r="MV20" s="126"/>
      <c r="MW20" s="131"/>
      <c r="MX20" s="170"/>
      <c r="MY20" s="156"/>
      <c r="MZ20" s="126"/>
      <c r="NA20" s="131" t="s">
        <v>0</v>
      </c>
      <c r="NB20" s="126"/>
      <c r="NC20" s="131"/>
      <c r="ND20" s="170"/>
      <c r="NE20" s="156"/>
      <c r="NF20" s="126"/>
      <c r="NG20" s="131" t="s">
        <v>0</v>
      </c>
      <c r="NH20" s="126"/>
      <c r="NI20" s="131"/>
      <c r="NJ20" s="170"/>
      <c r="NK20" s="156"/>
      <c r="NL20" s="126"/>
      <c r="NM20" s="131" t="s">
        <v>0</v>
      </c>
      <c r="NN20" s="126"/>
      <c r="NO20" s="131"/>
      <c r="NP20" s="170"/>
      <c r="NQ20" s="156"/>
      <c r="NR20" s="188"/>
      <c r="NS20" s="188" t="s">
        <v>0</v>
      </c>
      <c r="NT20" s="188"/>
      <c r="NU20" s="186" t="s">
        <v>331</v>
      </c>
      <c r="NV20" s="187" t="s">
        <v>331</v>
      </c>
      <c r="NW20" s="164"/>
    </row>
    <row r="21" spans="1:387" ht="15" x14ac:dyDescent="0.2">
      <c r="A21" s="124">
        <f>IF(B21="","",VLOOKUP(B21,'Registrovaní tipéri'!$A$2:$B$101,2,FALSE))</f>
        <v>31</v>
      </c>
      <c r="B21" s="173" t="s">
        <v>17</v>
      </c>
      <c r="C21" s="125"/>
      <c r="D21" s="171">
        <v>1</v>
      </c>
      <c r="E21" s="176" t="s">
        <v>0</v>
      </c>
      <c r="F21" s="168">
        <v>1</v>
      </c>
      <c r="G21" s="176" t="s">
        <v>275</v>
      </c>
      <c r="H21" s="175" t="s">
        <v>261</v>
      </c>
      <c r="I21" s="25"/>
      <c r="J21" s="188">
        <v>0</v>
      </c>
      <c r="K21" s="188" t="s">
        <v>0</v>
      </c>
      <c r="L21" s="188">
        <v>3</v>
      </c>
      <c r="M21" s="186" t="s">
        <v>275</v>
      </c>
      <c r="N21" s="187" t="s">
        <v>264</v>
      </c>
      <c r="O21" s="149"/>
      <c r="P21" s="126">
        <v>3</v>
      </c>
      <c r="Q21" s="131" t="s">
        <v>0</v>
      </c>
      <c r="R21" s="126">
        <v>1</v>
      </c>
      <c r="S21" s="186" t="s">
        <v>277</v>
      </c>
      <c r="T21" s="187" t="s">
        <v>264</v>
      </c>
      <c r="U21" s="156"/>
      <c r="V21" s="126"/>
      <c r="W21" s="131" t="s">
        <v>0</v>
      </c>
      <c r="X21" s="126"/>
      <c r="Y21" s="186" t="s">
        <v>331</v>
      </c>
      <c r="Z21" s="187" t="s">
        <v>331</v>
      </c>
      <c r="AA21" s="156"/>
      <c r="AB21" s="126">
        <v>2</v>
      </c>
      <c r="AC21" s="131" t="s">
        <v>0</v>
      </c>
      <c r="AD21" s="126">
        <v>0</v>
      </c>
      <c r="AE21" s="193" t="s">
        <v>275</v>
      </c>
      <c r="AF21" s="194" t="s">
        <v>264</v>
      </c>
      <c r="AG21" s="156"/>
      <c r="AH21" s="126">
        <v>3</v>
      </c>
      <c r="AI21" s="131" t="s">
        <v>0</v>
      </c>
      <c r="AJ21" s="126">
        <v>1</v>
      </c>
      <c r="AK21" s="186" t="s">
        <v>275</v>
      </c>
      <c r="AL21" s="187" t="s">
        <v>264</v>
      </c>
      <c r="AM21" s="156"/>
      <c r="AN21" s="126">
        <v>0</v>
      </c>
      <c r="AO21" s="131" t="s">
        <v>0</v>
      </c>
      <c r="AP21" s="126">
        <v>3</v>
      </c>
      <c r="AQ21" s="186" t="s">
        <v>275</v>
      </c>
      <c r="AR21" s="187" t="s">
        <v>264</v>
      </c>
      <c r="AS21" s="156"/>
      <c r="AT21" s="126">
        <v>1</v>
      </c>
      <c r="AU21" s="131" t="s">
        <v>0</v>
      </c>
      <c r="AV21" s="126">
        <v>2</v>
      </c>
      <c r="AW21" s="186" t="s">
        <v>277</v>
      </c>
      <c r="AX21" s="187" t="s">
        <v>275</v>
      </c>
      <c r="AY21" s="156"/>
      <c r="AZ21" s="126"/>
      <c r="BA21" s="131" t="s">
        <v>0</v>
      </c>
      <c r="BB21" s="126"/>
      <c r="BC21" s="131"/>
      <c r="BD21" s="170"/>
      <c r="BE21" s="156"/>
      <c r="BF21" s="126">
        <v>1</v>
      </c>
      <c r="BG21" s="131" t="s">
        <v>0</v>
      </c>
      <c r="BH21" s="126">
        <v>0</v>
      </c>
      <c r="BI21" s="186" t="s">
        <v>277</v>
      </c>
      <c r="BJ21" s="187" t="s">
        <v>275</v>
      </c>
      <c r="BK21" s="156"/>
      <c r="BL21" s="126"/>
      <c r="BM21" s="131" t="s">
        <v>0</v>
      </c>
      <c r="BN21" s="126"/>
      <c r="BO21" s="131"/>
      <c r="BP21" s="170"/>
      <c r="BQ21" s="156"/>
      <c r="BR21" s="126">
        <v>2</v>
      </c>
      <c r="BS21" s="131" t="s">
        <v>0</v>
      </c>
      <c r="BT21" s="126">
        <v>1</v>
      </c>
      <c r="BU21" s="186" t="s">
        <v>275</v>
      </c>
      <c r="BV21" s="187" t="s">
        <v>264</v>
      </c>
      <c r="BW21" s="156"/>
      <c r="BX21" s="126">
        <v>3</v>
      </c>
      <c r="BY21" s="131" t="s">
        <v>0</v>
      </c>
      <c r="BZ21" s="126">
        <v>0</v>
      </c>
      <c r="CA21" s="131" t="s">
        <v>275</v>
      </c>
      <c r="CB21" s="170" t="s">
        <v>275</v>
      </c>
      <c r="CC21" s="156"/>
      <c r="CD21" s="126"/>
      <c r="CE21" s="131" t="s">
        <v>0</v>
      </c>
      <c r="CF21" s="126"/>
      <c r="CG21" s="131"/>
      <c r="CH21" s="170"/>
      <c r="CI21" s="156"/>
      <c r="CJ21" s="126"/>
      <c r="CK21" s="131" t="s">
        <v>0</v>
      </c>
      <c r="CL21" s="126"/>
      <c r="CM21" s="131"/>
      <c r="CN21" s="170"/>
      <c r="CO21" s="156"/>
      <c r="CP21" s="126"/>
      <c r="CQ21" s="131" t="s">
        <v>0</v>
      </c>
      <c r="CR21" s="126"/>
      <c r="CS21" s="131"/>
      <c r="CT21" s="170"/>
      <c r="CU21" s="156"/>
      <c r="CV21" s="126"/>
      <c r="CW21" s="131" t="s">
        <v>0</v>
      </c>
      <c r="CX21" s="126"/>
      <c r="CY21" s="131"/>
      <c r="CZ21" s="170"/>
      <c r="DA21" s="156"/>
      <c r="DB21" s="126"/>
      <c r="DC21" s="131" t="s">
        <v>0</v>
      </c>
      <c r="DD21" s="126"/>
      <c r="DE21" s="131"/>
      <c r="DF21" s="170"/>
      <c r="DG21" s="156"/>
      <c r="DH21" s="126"/>
      <c r="DI21" s="131" t="s">
        <v>0</v>
      </c>
      <c r="DJ21" s="126"/>
      <c r="DK21" s="131"/>
      <c r="DL21" s="170"/>
      <c r="DM21" s="156"/>
      <c r="DN21" s="126"/>
      <c r="DO21" s="131" t="s">
        <v>0</v>
      </c>
      <c r="DP21" s="126"/>
      <c r="DQ21" s="131"/>
      <c r="DR21" s="170"/>
      <c r="DS21" s="156"/>
      <c r="DT21" s="126"/>
      <c r="DU21" s="131" t="s">
        <v>0</v>
      </c>
      <c r="DV21" s="126"/>
      <c r="DW21" s="131"/>
      <c r="DX21" s="170"/>
      <c r="DY21" s="156"/>
      <c r="DZ21" s="126"/>
      <c r="EA21" s="131" t="s">
        <v>0</v>
      </c>
      <c r="EB21" s="126"/>
      <c r="EC21" s="131"/>
      <c r="ED21" s="170"/>
      <c r="EE21" s="156"/>
      <c r="EF21" s="126"/>
      <c r="EG21" s="131" t="s">
        <v>0</v>
      </c>
      <c r="EH21" s="126"/>
      <c r="EI21" s="131"/>
      <c r="EJ21" s="170"/>
      <c r="EK21" s="156"/>
      <c r="EL21" s="126"/>
      <c r="EM21" s="131" t="s">
        <v>0</v>
      </c>
      <c r="EN21" s="126"/>
      <c r="EO21" s="131"/>
      <c r="EP21" s="170"/>
      <c r="EQ21" s="156"/>
      <c r="ER21" s="126"/>
      <c r="ES21" s="131" t="s">
        <v>0</v>
      </c>
      <c r="ET21" s="126"/>
      <c r="EU21" s="131"/>
      <c r="EV21" s="170"/>
      <c r="EW21" s="156"/>
      <c r="EX21" s="126"/>
      <c r="EY21" s="131" t="s">
        <v>0</v>
      </c>
      <c r="EZ21" s="126"/>
      <c r="FA21" s="131"/>
      <c r="FB21" s="170"/>
      <c r="FC21" s="156"/>
      <c r="FD21" s="126"/>
      <c r="FE21" s="131" t="s">
        <v>0</v>
      </c>
      <c r="FF21" s="126"/>
      <c r="FG21" s="131"/>
      <c r="FH21" s="170"/>
      <c r="FI21" s="156"/>
      <c r="FJ21" s="126"/>
      <c r="FK21" s="131" t="s">
        <v>0</v>
      </c>
      <c r="FL21" s="126"/>
      <c r="FM21" s="131"/>
      <c r="FN21" s="170"/>
      <c r="FO21" s="156"/>
      <c r="FP21" s="126"/>
      <c r="FQ21" s="131" t="s">
        <v>0</v>
      </c>
      <c r="FR21" s="126"/>
      <c r="FS21" s="131"/>
      <c r="FT21" s="170"/>
      <c r="FU21" s="156"/>
      <c r="FV21" s="126"/>
      <c r="FW21" s="131" t="s">
        <v>0</v>
      </c>
      <c r="FX21" s="126"/>
      <c r="FY21" s="131"/>
      <c r="FZ21" s="170"/>
      <c r="GA21" s="156"/>
      <c r="GB21" s="126"/>
      <c r="GC21" s="131" t="s">
        <v>0</v>
      </c>
      <c r="GD21" s="126"/>
      <c r="GE21" s="131"/>
      <c r="GF21" s="170"/>
      <c r="GG21" s="156"/>
      <c r="GH21" s="126"/>
      <c r="GI21" s="131" t="s">
        <v>0</v>
      </c>
      <c r="GJ21" s="126"/>
      <c r="GK21" s="131"/>
      <c r="GL21" s="170"/>
      <c r="GM21" s="156"/>
      <c r="GN21" s="126"/>
      <c r="GO21" s="131" t="s">
        <v>0</v>
      </c>
      <c r="GP21" s="126"/>
      <c r="GQ21" s="131"/>
      <c r="GR21" s="170"/>
      <c r="GS21" s="156"/>
      <c r="GT21" s="126"/>
      <c r="GU21" s="131" t="s">
        <v>0</v>
      </c>
      <c r="GV21" s="126"/>
      <c r="GW21" s="131"/>
      <c r="GX21" s="170"/>
      <c r="GY21" s="156"/>
      <c r="GZ21" s="126"/>
      <c r="HA21" s="131" t="s">
        <v>0</v>
      </c>
      <c r="HB21" s="126"/>
      <c r="HC21" s="131"/>
      <c r="HD21" s="170"/>
      <c r="HE21" s="156"/>
      <c r="HF21" s="126"/>
      <c r="HG21" s="131" t="s">
        <v>0</v>
      </c>
      <c r="HH21" s="126"/>
      <c r="HI21" s="131"/>
      <c r="HJ21" s="170"/>
      <c r="HK21" s="156"/>
      <c r="HL21" s="126"/>
      <c r="HM21" s="131" t="s">
        <v>0</v>
      </c>
      <c r="HN21" s="126"/>
      <c r="HO21" s="131"/>
      <c r="HP21" s="170"/>
      <c r="HQ21" s="156"/>
      <c r="HR21" s="126"/>
      <c r="HS21" s="131" t="s">
        <v>0</v>
      </c>
      <c r="HT21" s="126"/>
      <c r="HU21" s="131"/>
      <c r="HV21" s="170"/>
      <c r="HW21" s="156"/>
      <c r="HX21" s="126"/>
      <c r="HY21" s="131" t="s">
        <v>0</v>
      </c>
      <c r="HZ21" s="126"/>
      <c r="IA21" s="131"/>
      <c r="IB21" s="170"/>
      <c r="IC21" s="156"/>
      <c r="ID21" s="126"/>
      <c r="IE21" s="131" t="s">
        <v>0</v>
      </c>
      <c r="IF21" s="126"/>
      <c r="IG21" s="131"/>
      <c r="IH21" s="170"/>
      <c r="II21" s="156"/>
      <c r="IJ21" s="126"/>
      <c r="IK21" s="131" t="s">
        <v>0</v>
      </c>
      <c r="IL21" s="126"/>
      <c r="IM21" s="131"/>
      <c r="IN21" s="170"/>
      <c r="IO21" s="156"/>
      <c r="IP21" s="126"/>
      <c r="IQ21" s="131" t="s">
        <v>0</v>
      </c>
      <c r="IR21" s="126"/>
      <c r="IS21" s="131"/>
      <c r="IT21" s="170"/>
      <c r="IU21" s="156"/>
      <c r="IV21" s="126"/>
      <c r="IW21" s="131" t="s">
        <v>0</v>
      </c>
      <c r="IX21" s="126"/>
      <c r="IY21" s="131"/>
      <c r="IZ21" s="170"/>
      <c r="JA21" s="156"/>
      <c r="JB21" s="126"/>
      <c r="JC21" s="131" t="s">
        <v>0</v>
      </c>
      <c r="JD21" s="126"/>
      <c r="JE21" s="131"/>
      <c r="JF21" s="170"/>
      <c r="JG21" s="156"/>
      <c r="JH21" s="126"/>
      <c r="JI21" s="131" t="s">
        <v>0</v>
      </c>
      <c r="JJ21" s="126"/>
      <c r="JK21" s="131"/>
      <c r="JL21" s="170"/>
      <c r="JM21" s="156"/>
      <c r="JN21" s="126"/>
      <c r="JO21" s="131" t="s">
        <v>0</v>
      </c>
      <c r="JP21" s="126"/>
      <c r="JQ21" s="131"/>
      <c r="JR21" s="170"/>
      <c r="JS21" s="156"/>
      <c r="JT21" s="126"/>
      <c r="JU21" s="131" t="s">
        <v>0</v>
      </c>
      <c r="JV21" s="126"/>
      <c r="JW21" s="131"/>
      <c r="JX21" s="170"/>
      <c r="JY21" s="156"/>
      <c r="JZ21" s="126"/>
      <c r="KA21" s="131" t="s">
        <v>0</v>
      </c>
      <c r="KB21" s="126"/>
      <c r="KC21" s="131"/>
      <c r="KD21" s="170"/>
      <c r="KE21" s="156"/>
      <c r="KF21" s="126"/>
      <c r="KG21" s="131" t="s">
        <v>0</v>
      </c>
      <c r="KH21" s="126"/>
      <c r="KI21" s="131"/>
      <c r="KJ21" s="170"/>
      <c r="KK21" s="156"/>
      <c r="KL21" s="126"/>
      <c r="KM21" s="131" t="s">
        <v>0</v>
      </c>
      <c r="KN21" s="126"/>
      <c r="KO21" s="131"/>
      <c r="KP21" s="170"/>
      <c r="KQ21" s="156"/>
      <c r="KR21" s="126"/>
      <c r="KS21" s="131" t="s">
        <v>0</v>
      </c>
      <c r="KT21" s="126"/>
      <c r="KU21" s="131"/>
      <c r="KV21" s="170"/>
      <c r="KW21" s="156"/>
      <c r="KX21" s="126"/>
      <c r="KY21" s="131" t="s">
        <v>0</v>
      </c>
      <c r="KZ21" s="126"/>
      <c r="LA21" s="131"/>
      <c r="LB21" s="170"/>
      <c r="LC21" s="156"/>
      <c r="LD21" s="126"/>
      <c r="LE21" s="131" t="s">
        <v>0</v>
      </c>
      <c r="LF21" s="126"/>
      <c r="LG21" s="131"/>
      <c r="LH21" s="170"/>
      <c r="LI21" s="156"/>
      <c r="LJ21" s="126"/>
      <c r="LK21" s="131" t="s">
        <v>0</v>
      </c>
      <c r="LL21" s="126"/>
      <c r="LM21" s="131"/>
      <c r="LN21" s="170"/>
      <c r="LO21" s="156"/>
      <c r="LP21" s="126"/>
      <c r="LQ21" s="131" t="s">
        <v>0</v>
      </c>
      <c r="LR21" s="126"/>
      <c r="LS21" s="131"/>
      <c r="LT21" s="170"/>
      <c r="LU21" s="156"/>
      <c r="LV21" s="126"/>
      <c r="LW21" s="131" t="s">
        <v>0</v>
      </c>
      <c r="LX21" s="126"/>
      <c r="LY21" s="131"/>
      <c r="LZ21" s="170"/>
      <c r="MA21" s="156"/>
      <c r="MB21" s="126"/>
      <c r="MC21" s="131" t="s">
        <v>0</v>
      </c>
      <c r="MD21" s="126"/>
      <c r="ME21" s="131"/>
      <c r="MF21" s="170"/>
      <c r="MG21" s="156"/>
      <c r="MH21" s="126"/>
      <c r="MI21" s="131" t="s">
        <v>0</v>
      </c>
      <c r="MJ21" s="126"/>
      <c r="MK21" s="131"/>
      <c r="ML21" s="170"/>
      <c r="MM21" s="156"/>
      <c r="MN21" s="126"/>
      <c r="MO21" s="131" t="s">
        <v>0</v>
      </c>
      <c r="MP21" s="126"/>
      <c r="MQ21" s="131"/>
      <c r="MR21" s="170"/>
      <c r="MS21" s="156"/>
      <c r="MT21" s="126"/>
      <c r="MU21" s="131" t="s">
        <v>0</v>
      </c>
      <c r="MV21" s="126"/>
      <c r="MW21" s="131"/>
      <c r="MX21" s="170"/>
      <c r="MY21" s="156"/>
      <c r="MZ21" s="126"/>
      <c r="NA21" s="131" t="s">
        <v>0</v>
      </c>
      <c r="NB21" s="126"/>
      <c r="NC21" s="131"/>
      <c r="ND21" s="170"/>
      <c r="NE21" s="156"/>
      <c r="NF21" s="126"/>
      <c r="NG21" s="131" t="s">
        <v>0</v>
      </c>
      <c r="NH21" s="126"/>
      <c r="NI21" s="131"/>
      <c r="NJ21" s="170"/>
      <c r="NK21" s="156"/>
      <c r="NL21" s="126"/>
      <c r="NM21" s="131" t="s">
        <v>0</v>
      </c>
      <c r="NN21" s="126"/>
      <c r="NO21" s="131"/>
      <c r="NP21" s="170"/>
      <c r="NQ21" s="156"/>
      <c r="NR21" s="188"/>
      <c r="NS21" s="188" t="s">
        <v>0</v>
      </c>
      <c r="NT21" s="188"/>
      <c r="NU21" s="186" t="s">
        <v>331</v>
      </c>
      <c r="NV21" s="187" t="s">
        <v>331</v>
      </c>
      <c r="NW21" s="164"/>
    </row>
    <row r="22" spans="1:387" ht="15" x14ac:dyDescent="0.2">
      <c r="A22" s="124">
        <f>IF(B22="","",VLOOKUP(B22,'Registrovaní tipéri'!$A$2:$B$101,2,FALSE))</f>
        <v>29</v>
      </c>
      <c r="B22" s="173" t="s">
        <v>5</v>
      </c>
      <c r="C22" s="125"/>
      <c r="D22" s="171">
        <v>1</v>
      </c>
      <c r="E22" s="176" t="s">
        <v>0</v>
      </c>
      <c r="F22" s="168">
        <v>1</v>
      </c>
      <c r="G22" s="176" t="s">
        <v>275</v>
      </c>
      <c r="H22" s="175" t="s">
        <v>274</v>
      </c>
      <c r="I22" s="25"/>
      <c r="J22" s="188">
        <v>0</v>
      </c>
      <c r="K22" s="188" t="s">
        <v>0</v>
      </c>
      <c r="L22" s="188">
        <v>3</v>
      </c>
      <c r="M22" s="186" t="s">
        <v>275</v>
      </c>
      <c r="N22" s="187" t="s">
        <v>279</v>
      </c>
      <c r="O22" s="149"/>
      <c r="P22" s="126">
        <v>2</v>
      </c>
      <c r="Q22" s="131" t="s">
        <v>0</v>
      </c>
      <c r="R22" s="126">
        <v>0</v>
      </c>
      <c r="S22" s="186" t="s">
        <v>277</v>
      </c>
      <c r="T22" s="187" t="s">
        <v>275</v>
      </c>
      <c r="U22" s="156"/>
      <c r="V22" s="126">
        <v>1</v>
      </c>
      <c r="W22" s="131" t="s">
        <v>0</v>
      </c>
      <c r="X22" s="126">
        <v>1</v>
      </c>
      <c r="Y22" s="186" t="s">
        <v>275</v>
      </c>
      <c r="Z22" s="187" t="s">
        <v>261</v>
      </c>
      <c r="AA22" s="156"/>
      <c r="AB22" s="126">
        <v>3</v>
      </c>
      <c r="AC22" s="131" t="s">
        <v>0</v>
      </c>
      <c r="AD22" s="126">
        <v>0</v>
      </c>
      <c r="AE22" s="193" t="s">
        <v>275</v>
      </c>
      <c r="AF22" s="194" t="s">
        <v>279</v>
      </c>
      <c r="AG22" s="156"/>
      <c r="AH22" s="126">
        <v>4</v>
      </c>
      <c r="AI22" s="131" t="s">
        <v>0</v>
      </c>
      <c r="AJ22" s="126">
        <v>0</v>
      </c>
      <c r="AK22" s="186" t="s">
        <v>275</v>
      </c>
      <c r="AL22" s="187" t="s">
        <v>275</v>
      </c>
      <c r="AM22" s="156"/>
      <c r="AN22" s="126">
        <v>0</v>
      </c>
      <c r="AO22" s="131" t="s">
        <v>0</v>
      </c>
      <c r="AP22" s="126">
        <v>1</v>
      </c>
      <c r="AQ22" s="186" t="s">
        <v>277</v>
      </c>
      <c r="AR22" s="187" t="s">
        <v>264</v>
      </c>
      <c r="AS22" s="156"/>
      <c r="AT22" s="126">
        <v>2</v>
      </c>
      <c r="AU22" s="131" t="s">
        <v>0</v>
      </c>
      <c r="AV22" s="126">
        <v>2</v>
      </c>
      <c r="AW22" s="186" t="s">
        <v>276</v>
      </c>
      <c r="AX22" s="187" t="s">
        <v>275</v>
      </c>
      <c r="AY22" s="156"/>
      <c r="AZ22" s="126"/>
      <c r="BA22" s="131" t="s">
        <v>0</v>
      </c>
      <c r="BB22" s="126"/>
      <c r="BC22" s="131"/>
      <c r="BD22" s="170"/>
      <c r="BE22" s="156"/>
      <c r="BF22" s="126">
        <v>1</v>
      </c>
      <c r="BG22" s="131" t="s">
        <v>0</v>
      </c>
      <c r="BH22" s="126">
        <v>0</v>
      </c>
      <c r="BI22" s="186" t="s">
        <v>275</v>
      </c>
      <c r="BJ22" s="187" t="s">
        <v>267</v>
      </c>
      <c r="BK22" s="156"/>
      <c r="BL22" s="126"/>
      <c r="BM22" s="131" t="s">
        <v>0</v>
      </c>
      <c r="BN22" s="126"/>
      <c r="BO22" s="131"/>
      <c r="BP22" s="170"/>
      <c r="BQ22" s="156"/>
      <c r="BR22" s="126">
        <v>3</v>
      </c>
      <c r="BS22" s="131" t="s">
        <v>0</v>
      </c>
      <c r="BT22" s="126">
        <v>1</v>
      </c>
      <c r="BU22" s="186" t="s">
        <v>276</v>
      </c>
      <c r="BV22" s="187" t="s">
        <v>264</v>
      </c>
      <c r="BW22" s="156"/>
      <c r="BX22" s="126">
        <v>2</v>
      </c>
      <c r="BY22" s="131" t="s">
        <v>0</v>
      </c>
      <c r="BZ22" s="126">
        <v>0</v>
      </c>
      <c r="CA22" s="131" t="s">
        <v>277</v>
      </c>
      <c r="CB22" s="170" t="s">
        <v>259</v>
      </c>
      <c r="CC22" s="156"/>
      <c r="CD22" s="126"/>
      <c r="CE22" s="131" t="s">
        <v>0</v>
      </c>
      <c r="CF22" s="126"/>
      <c r="CG22" s="131"/>
      <c r="CH22" s="170"/>
      <c r="CI22" s="156"/>
      <c r="CJ22" s="126"/>
      <c r="CK22" s="131" t="s">
        <v>0</v>
      </c>
      <c r="CL22" s="126"/>
      <c r="CM22" s="131"/>
      <c r="CN22" s="170"/>
      <c r="CO22" s="156"/>
      <c r="CP22" s="126"/>
      <c r="CQ22" s="131" t="s">
        <v>0</v>
      </c>
      <c r="CR22" s="126"/>
      <c r="CS22" s="131"/>
      <c r="CT22" s="170"/>
      <c r="CU22" s="156"/>
      <c r="CV22" s="126"/>
      <c r="CW22" s="131" t="s">
        <v>0</v>
      </c>
      <c r="CX22" s="126"/>
      <c r="CY22" s="131"/>
      <c r="CZ22" s="170"/>
      <c r="DA22" s="156"/>
      <c r="DB22" s="126"/>
      <c r="DC22" s="131" t="s">
        <v>0</v>
      </c>
      <c r="DD22" s="126"/>
      <c r="DE22" s="131"/>
      <c r="DF22" s="170"/>
      <c r="DG22" s="156"/>
      <c r="DH22" s="126"/>
      <c r="DI22" s="131" t="s">
        <v>0</v>
      </c>
      <c r="DJ22" s="126"/>
      <c r="DK22" s="131"/>
      <c r="DL22" s="170"/>
      <c r="DM22" s="156"/>
      <c r="DN22" s="126"/>
      <c r="DO22" s="131" t="s">
        <v>0</v>
      </c>
      <c r="DP22" s="126"/>
      <c r="DQ22" s="131"/>
      <c r="DR22" s="170"/>
      <c r="DS22" s="156"/>
      <c r="DT22" s="126"/>
      <c r="DU22" s="131" t="s">
        <v>0</v>
      </c>
      <c r="DV22" s="126"/>
      <c r="DW22" s="131"/>
      <c r="DX22" s="170"/>
      <c r="DY22" s="156"/>
      <c r="DZ22" s="126"/>
      <c r="EA22" s="131" t="s">
        <v>0</v>
      </c>
      <c r="EB22" s="126"/>
      <c r="EC22" s="131"/>
      <c r="ED22" s="170"/>
      <c r="EE22" s="156"/>
      <c r="EF22" s="126"/>
      <c r="EG22" s="131" t="s">
        <v>0</v>
      </c>
      <c r="EH22" s="126"/>
      <c r="EI22" s="131"/>
      <c r="EJ22" s="170"/>
      <c r="EK22" s="156"/>
      <c r="EL22" s="126"/>
      <c r="EM22" s="131" t="s">
        <v>0</v>
      </c>
      <c r="EN22" s="126"/>
      <c r="EO22" s="131"/>
      <c r="EP22" s="170"/>
      <c r="EQ22" s="156"/>
      <c r="ER22" s="126"/>
      <c r="ES22" s="131" t="s">
        <v>0</v>
      </c>
      <c r="ET22" s="126"/>
      <c r="EU22" s="131"/>
      <c r="EV22" s="170"/>
      <c r="EW22" s="156"/>
      <c r="EX22" s="126"/>
      <c r="EY22" s="131" t="s">
        <v>0</v>
      </c>
      <c r="EZ22" s="126"/>
      <c r="FA22" s="131"/>
      <c r="FB22" s="170"/>
      <c r="FC22" s="156"/>
      <c r="FD22" s="126"/>
      <c r="FE22" s="131" t="s">
        <v>0</v>
      </c>
      <c r="FF22" s="126"/>
      <c r="FG22" s="131"/>
      <c r="FH22" s="170"/>
      <c r="FI22" s="156"/>
      <c r="FJ22" s="126"/>
      <c r="FK22" s="131" t="s">
        <v>0</v>
      </c>
      <c r="FL22" s="126"/>
      <c r="FM22" s="131"/>
      <c r="FN22" s="170"/>
      <c r="FO22" s="156"/>
      <c r="FP22" s="126"/>
      <c r="FQ22" s="131" t="s">
        <v>0</v>
      </c>
      <c r="FR22" s="126"/>
      <c r="FS22" s="131"/>
      <c r="FT22" s="170"/>
      <c r="FU22" s="156"/>
      <c r="FV22" s="126"/>
      <c r="FW22" s="131" t="s">
        <v>0</v>
      </c>
      <c r="FX22" s="126"/>
      <c r="FY22" s="131"/>
      <c r="FZ22" s="170"/>
      <c r="GA22" s="156"/>
      <c r="GB22" s="126"/>
      <c r="GC22" s="131" t="s">
        <v>0</v>
      </c>
      <c r="GD22" s="126"/>
      <c r="GE22" s="131"/>
      <c r="GF22" s="170"/>
      <c r="GG22" s="156"/>
      <c r="GH22" s="126"/>
      <c r="GI22" s="131" t="s">
        <v>0</v>
      </c>
      <c r="GJ22" s="126"/>
      <c r="GK22" s="131"/>
      <c r="GL22" s="170"/>
      <c r="GM22" s="156"/>
      <c r="GN22" s="126"/>
      <c r="GO22" s="131" t="s">
        <v>0</v>
      </c>
      <c r="GP22" s="126"/>
      <c r="GQ22" s="131"/>
      <c r="GR22" s="170"/>
      <c r="GS22" s="156"/>
      <c r="GT22" s="126"/>
      <c r="GU22" s="131" t="s">
        <v>0</v>
      </c>
      <c r="GV22" s="126"/>
      <c r="GW22" s="131"/>
      <c r="GX22" s="170"/>
      <c r="GY22" s="156"/>
      <c r="GZ22" s="126"/>
      <c r="HA22" s="131" t="s">
        <v>0</v>
      </c>
      <c r="HB22" s="126"/>
      <c r="HC22" s="131"/>
      <c r="HD22" s="170"/>
      <c r="HE22" s="156"/>
      <c r="HF22" s="126"/>
      <c r="HG22" s="131" t="s">
        <v>0</v>
      </c>
      <c r="HH22" s="126"/>
      <c r="HI22" s="131"/>
      <c r="HJ22" s="170"/>
      <c r="HK22" s="156"/>
      <c r="HL22" s="126"/>
      <c r="HM22" s="131" t="s">
        <v>0</v>
      </c>
      <c r="HN22" s="126"/>
      <c r="HO22" s="131"/>
      <c r="HP22" s="170"/>
      <c r="HQ22" s="156"/>
      <c r="HR22" s="126"/>
      <c r="HS22" s="131" t="s">
        <v>0</v>
      </c>
      <c r="HT22" s="126"/>
      <c r="HU22" s="131"/>
      <c r="HV22" s="170"/>
      <c r="HW22" s="156"/>
      <c r="HX22" s="126"/>
      <c r="HY22" s="131" t="s">
        <v>0</v>
      </c>
      <c r="HZ22" s="126"/>
      <c r="IA22" s="131"/>
      <c r="IB22" s="170"/>
      <c r="IC22" s="156"/>
      <c r="ID22" s="126"/>
      <c r="IE22" s="131" t="s">
        <v>0</v>
      </c>
      <c r="IF22" s="126"/>
      <c r="IG22" s="131"/>
      <c r="IH22" s="170"/>
      <c r="II22" s="156"/>
      <c r="IJ22" s="126"/>
      <c r="IK22" s="131" t="s">
        <v>0</v>
      </c>
      <c r="IL22" s="126"/>
      <c r="IM22" s="131"/>
      <c r="IN22" s="170"/>
      <c r="IO22" s="156"/>
      <c r="IP22" s="126"/>
      <c r="IQ22" s="131" t="s">
        <v>0</v>
      </c>
      <c r="IR22" s="126"/>
      <c r="IS22" s="131"/>
      <c r="IT22" s="170"/>
      <c r="IU22" s="156"/>
      <c r="IV22" s="126"/>
      <c r="IW22" s="131" t="s">
        <v>0</v>
      </c>
      <c r="IX22" s="126"/>
      <c r="IY22" s="131"/>
      <c r="IZ22" s="170"/>
      <c r="JA22" s="156"/>
      <c r="JB22" s="126"/>
      <c r="JC22" s="131" t="s">
        <v>0</v>
      </c>
      <c r="JD22" s="126"/>
      <c r="JE22" s="131"/>
      <c r="JF22" s="170"/>
      <c r="JG22" s="156"/>
      <c r="JH22" s="126"/>
      <c r="JI22" s="131" t="s">
        <v>0</v>
      </c>
      <c r="JJ22" s="126"/>
      <c r="JK22" s="131"/>
      <c r="JL22" s="170"/>
      <c r="JM22" s="156"/>
      <c r="JN22" s="126"/>
      <c r="JO22" s="131" t="s">
        <v>0</v>
      </c>
      <c r="JP22" s="126"/>
      <c r="JQ22" s="131"/>
      <c r="JR22" s="170"/>
      <c r="JS22" s="156"/>
      <c r="JT22" s="126"/>
      <c r="JU22" s="131" t="s">
        <v>0</v>
      </c>
      <c r="JV22" s="126"/>
      <c r="JW22" s="131"/>
      <c r="JX22" s="170"/>
      <c r="JY22" s="156"/>
      <c r="JZ22" s="126"/>
      <c r="KA22" s="131" t="s">
        <v>0</v>
      </c>
      <c r="KB22" s="126"/>
      <c r="KC22" s="131"/>
      <c r="KD22" s="170"/>
      <c r="KE22" s="156"/>
      <c r="KF22" s="126"/>
      <c r="KG22" s="131" t="s">
        <v>0</v>
      </c>
      <c r="KH22" s="126"/>
      <c r="KI22" s="131"/>
      <c r="KJ22" s="170"/>
      <c r="KK22" s="156"/>
      <c r="KL22" s="126"/>
      <c r="KM22" s="131" t="s">
        <v>0</v>
      </c>
      <c r="KN22" s="126"/>
      <c r="KO22" s="131"/>
      <c r="KP22" s="170"/>
      <c r="KQ22" s="156"/>
      <c r="KR22" s="126"/>
      <c r="KS22" s="131" t="s">
        <v>0</v>
      </c>
      <c r="KT22" s="126"/>
      <c r="KU22" s="131"/>
      <c r="KV22" s="170"/>
      <c r="KW22" s="156"/>
      <c r="KX22" s="126"/>
      <c r="KY22" s="131" t="s">
        <v>0</v>
      </c>
      <c r="KZ22" s="126"/>
      <c r="LA22" s="131"/>
      <c r="LB22" s="170"/>
      <c r="LC22" s="156"/>
      <c r="LD22" s="126"/>
      <c r="LE22" s="131" t="s">
        <v>0</v>
      </c>
      <c r="LF22" s="126"/>
      <c r="LG22" s="131"/>
      <c r="LH22" s="170"/>
      <c r="LI22" s="156"/>
      <c r="LJ22" s="126"/>
      <c r="LK22" s="131" t="s">
        <v>0</v>
      </c>
      <c r="LL22" s="126"/>
      <c r="LM22" s="131"/>
      <c r="LN22" s="170"/>
      <c r="LO22" s="156"/>
      <c r="LP22" s="126"/>
      <c r="LQ22" s="131" t="s">
        <v>0</v>
      </c>
      <c r="LR22" s="126"/>
      <c r="LS22" s="131"/>
      <c r="LT22" s="170"/>
      <c r="LU22" s="156"/>
      <c r="LV22" s="126"/>
      <c r="LW22" s="131" t="s">
        <v>0</v>
      </c>
      <c r="LX22" s="126"/>
      <c r="LY22" s="131"/>
      <c r="LZ22" s="170"/>
      <c r="MA22" s="156"/>
      <c r="MB22" s="126"/>
      <c r="MC22" s="131" t="s">
        <v>0</v>
      </c>
      <c r="MD22" s="126"/>
      <c r="ME22" s="131"/>
      <c r="MF22" s="170"/>
      <c r="MG22" s="156"/>
      <c r="MH22" s="126"/>
      <c r="MI22" s="131" t="s">
        <v>0</v>
      </c>
      <c r="MJ22" s="126"/>
      <c r="MK22" s="131"/>
      <c r="ML22" s="170"/>
      <c r="MM22" s="156"/>
      <c r="MN22" s="126"/>
      <c r="MO22" s="131" t="s">
        <v>0</v>
      </c>
      <c r="MP22" s="126"/>
      <c r="MQ22" s="131"/>
      <c r="MR22" s="170"/>
      <c r="MS22" s="156"/>
      <c r="MT22" s="126"/>
      <c r="MU22" s="131" t="s">
        <v>0</v>
      </c>
      <c r="MV22" s="126"/>
      <c r="MW22" s="131"/>
      <c r="MX22" s="170"/>
      <c r="MY22" s="156"/>
      <c r="MZ22" s="126"/>
      <c r="NA22" s="131" t="s">
        <v>0</v>
      </c>
      <c r="NB22" s="126"/>
      <c r="NC22" s="131"/>
      <c r="ND22" s="170"/>
      <c r="NE22" s="156"/>
      <c r="NF22" s="126"/>
      <c r="NG22" s="131" t="s">
        <v>0</v>
      </c>
      <c r="NH22" s="126"/>
      <c r="NI22" s="131"/>
      <c r="NJ22" s="170"/>
      <c r="NK22" s="156"/>
      <c r="NL22" s="126"/>
      <c r="NM22" s="131" t="s">
        <v>0</v>
      </c>
      <c r="NN22" s="126"/>
      <c r="NO22" s="131"/>
      <c r="NP22" s="170"/>
      <c r="NQ22" s="156"/>
      <c r="NR22" s="188"/>
      <c r="NS22" s="188" t="s">
        <v>0</v>
      </c>
      <c r="NT22" s="188"/>
      <c r="NU22" s="186" t="s">
        <v>331</v>
      </c>
      <c r="NV22" s="187" t="s">
        <v>331</v>
      </c>
      <c r="NW22" s="164"/>
    </row>
    <row r="23" spans="1:387" ht="15" x14ac:dyDescent="0.2">
      <c r="A23" s="124">
        <f>IF(B23="","",VLOOKUP(B23,'Registrovaní tipéri'!$A$2:$B$101,2,FALSE))</f>
        <v>18</v>
      </c>
      <c r="B23" s="173" t="s">
        <v>32</v>
      </c>
      <c r="C23" s="125"/>
      <c r="D23" s="171">
        <v>1</v>
      </c>
      <c r="E23" s="176" t="s">
        <v>0</v>
      </c>
      <c r="F23" s="168">
        <v>1</v>
      </c>
      <c r="G23" s="185" t="s">
        <v>270</v>
      </c>
      <c r="H23" s="184" t="s">
        <v>264</v>
      </c>
      <c r="I23" s="25"/>
      <c r="J23" s="188">
        <v>1</v>
      </c>
      <c r="K23" s="188" t="s">
        <v>0</v>
      </c>
      <c r="L23" s="188">
        <v>3</v>
      </c>
      <c r="M23" s="186" t="s">
        <v>275</v>
      </c>
      <c r="N23" s="187" t="s">
        <v>275</v>
      </c>
      <c r="O23" s="149"/>
      <c r="P23" s="126">
        <v>3</v>
      </c>
      <c r="Q23" s="131" t="s">
        <v>0</v>
      </c>
      <c r="R23" s="126">
        <v>1</v>
      </c>
      <c r="S23" s="186" t="s">
        <v>275</v>
      </c>
      <c r="T23" s="187" t="s">
        <v>275</v>
      </c>
      <c r="U23" s="156"/>
      <c r="V23" s="126">
        <v>0</v>
      </c>
      <c r="W23" s="131" t="s">
        <v>0</v>
      </c>
      <c r="X23" s="126">
        <v>3</v>
      </c>
      <c r="Y23" s="186" t="s">
        <v>275</v>
      </c>
      <c r="Z23" s="187" t="s">
        <v>275</v>
      </c>
      <c r="AA23" s="156"/>
      <c r="AB23" s="126">
        <v>2</v>
      </c>
      <c r="AC23" s="131" t="s">
        <v>0</v>
      </c>
      <c r="AD23" s="126">
        <v>0</v>
      </c>
      <c r="AE23" s="193" t="s">
        <v>275</v>
      </c>
      <c r="AF23" s="194" t="s">
        <v>275</v>
      </c>
      <c r="AG23" s="156"/>
      <c r="AH23" s="126">
        <v>3</v>
      </c>
      <c r="AI23" s="131" t="s">
        <v>0</v>
      </c>
      <c r="AJ23" s="126">
        <v>0</v>
      </c>
      <c r="AK23" s="186" t="s">
        <v>275</v>
      </c>
      <c r="AL23" s="187" t="s">
        <v>275</v>
      </c>
      <c r="AM23" s="156"/>
      <c r="AN23" s="126">
        <v>0</v>
      </c>
      <c r="AO23" s="131" t="s">
        <v>0</v>
      </c>
      <c r="AP23" s="126">
        <v>3</v>
      </c>
      <c r="AQ23" s="186" t="s">
        <v>275</v>
      </c>
      <c r="AR23" s="187" t="s">
        <v>275</v>
      </c>
      <c r="AS23" s="156"/>
      <c r="AT23" s="126">
        <v>1</v>
      </c>
      <c r="AU23" s="131" t="s">
        <v>0</v>
      </c>
      <c r="AV23" s="126">
        <v>4</v>
      </c>
      <c r="AW23" s="186" t="s">
        <v>277</v>
      </c>
      <c r="AX23" s="187" t="s">
        <v>275</v>
      </c>
      <c r="AY23" s="156"/>
      <c r="AZ23" s="126"/>
      <c r="BA23" s="131" t="s">
        <v>0</v>
      </c>
      <c r="BB23" s="126"/>
      <c r="BC23" s="131"/>
      <c r="BD23" s="170"/>
      <c r="BE23" s="156"/>
      <c r="BF23" s="126">
        <v>3</v>
      </c>
      <c r="BG23" s="131" t="s">
        <v>0</v>
      </c>
      <c r="BH23" s="126">
        <v>0</v>
      </c>
      <c r="BI23" s="186" t="s">
        <v>277</v>
      </c>
      <c r="BJ23" s="187" t="s">
        <v>275</v>
      </c>
      <c r="BK23" s="156"/>
      <c r="BL23" s="126"/>
      <c r="BM23" s="131" t="s">
        <v>0</v>
      </c>
      <c r="BN23" s="126"/>
      <c r="BO23" s="131"/>
      <c r="BP23" s="170"/>
      <c r="BQ23" s="156"/>
      <c r="BR23" s="126">
        <v>2</v>
      </c>
      <c r="BS23" s="131" t="s">
        <v>0</v>
      </c>
      <c r="BT23" s="126">
        <v>0</v>
      </c>
      <c r="BU23" s="186" t="s">
        <v>276</v>
      </c>
      <c r="BV23" s="187" t="s">
        <v>275</v>
      </c>
      <c r="BW23" s="156"/>
      <c r="BX23" s="126">
        <v>3</v>
      </c>
      <c r="BY23" s="131" t="s">
        <v>0</v>
      </c>
      <c r="BZ23" s="126">
        <v>0</v>
      </c>
      <c r="CA23" s="131" t="s">
        <v>277</v>
      </c>
      <c r="CB23" s="170" t="s">
        <v>276</v>
      </c>
      <c r="CC23" s="156"/>
      <c r="CD23" s="126"/>
      <c r="CE23" s="131" t="s">
        <v>0</v>
      </c>
      <c r="CF23" s="126"/>
      <c r="CG23" s="131"/>
      <c r="CH23" s="170"/>
      <c r="CI23" s="156"/>
      <c r="CJ23" s="126"/>
      <c r="CK23" s="131" t="s">
        <v>0</v>
      </c>
      <c r="CL23" s="126"/>
      <c r="CM23" s="131"/>
      <c r="CN23" s="170"/>
      <c r="CO23" s="156"/>
      <c r="CP23" s="126"/>
      <c r="CQ23" s="131" t="s">
        <v>0</v>
      </c>
      <c r="CR23" s="126"/>
      <c r="CS23" s="131"/>
      <c r="CT23" s="170"/>
      <c r="CU23" s="156"/>
      <c r="CV23" s="126"/>
      <c r="CW23" s="131" t="s">
        <v>0</v>
      </c>
      <c r="CX23" s="126"/>
      <c r="CY23" s="131"/>
      <c r="CZ23" s="170"/>
      <c r="DA23" s="156"/>
      <c r="DB23" s="126"/>
      <c r="DC23" s="131" t="s">
        <v>0</v>
      </c>
      <c r="DD23" s="126"/>
      <c r="DE23" s="131"/>
      <c r="DF23" s="170"/>
      <c r="DG23" s="156"/>
      <c r="DH23" s="126"/>
      <c r="DI23" s="131" t="s">
        <v>0</v>
      </c>
      <c r="DJ23" s="126"/>
      <c r="DK23" s="131"/>
      <c r="DL23" s="170"/>
      <c r="DM23" s="156"/>
      <c r="DN23" s="126"/>
      <c r="DO23" s="131" t="s">
        <v>0</v>
      </c>
      <c r="DP23" s="126"/>
      <c r="DQ23" s="131"/>
      <c r="DR23" s="170"/>
      <c r="DS23" s="156"/>
      <c r="DT23" s="126"/>
      <c r="DU23" s="131" t="s">
        <v>0</v>
      </c>
      <c r="DV23" s="126"/>
      <c r="DW23" s="131"/>
      <c r="DX23" s="170"/>
      <c r="DY23" s="156"/>
      <c r="DZ23" s="126"/>
      <c r="EA23" s="131" t="s">
        <v>0</v>
      </c>
      <c r="EB23" s="126"/>
      <c r="EC23" s="131"/>
      <c r="ED23" s="170"/>
      <c r="EE23" s="156"/>
      <c r="EF23" s="126"/>
      <c r="EG23" s="131" t="s">
        <v>0</v>
      </c>
      <c r="EH23" s="126"/>
      <c r="EI23" s="131"/>
      <c r="EJ23" s="170"/>
      <c r="EK23" s="156"/>
      <c r="EL23" s="126"/>
      <c r="EM23" s="131" t="s">
        <v>0</v>
      </c>
      <c r="EN23" s="126"/>
      <c r="EO23" s="131"/>
      <c r="EP23" s="170"/>
      <c r="EQ23" s="156"/>
      <c r="ER23" s="126"/>
      <c r="ES23" s="131" t="s">
        <v>0</v>
      </c>
      <c r="ET23" s="126"/>
      <c r="EU23" s="131"/>
      <c r="EV23" s="170"/>
      <c r="EW23" s="156"/>
      <c r="EX23" s="126"/>
      <c r="EY23" s="131" t="s">
        <v>0</v>
      </c>
      <c r="EZ23" s="126"/>
      <c r="FA23" s="131"/>
      <c r="FB23" s="170"/>
      <c r="FC23" s="156"/>
      <c r="FD23" s="126"/>
      <c r="FE23" s="131" t="s">
        <v>0</v>
      </c>
      <c r="FF23" s="126"/>
      <c r="FG23" s="131"/>
      <c r="FH23" s="170"/>
      <c r="FI23" s="156"/>
      <c r="FJ23" s="126"/>
      <c r="FK23" s="131" t="s">
        <v>0</v>
      </c>
      <c r="FL23" s="126"/>
      <c r="FM23" s="131"/>
      <c r="FN23" s="170"/>
      <c r="FO23" s="156"/>
      <c r="FP23" s="126"/>
      <c r="FQ23" s="131" t="s">
        <v>0</v>
      </c>
      <c r="FR23" s="126"/>
      <c r="FS23" s="131"/>
      <c r="FT23" s="170"/>
      <c r="FU23" s="156"/>
      <c r="FV23" s="126"/>
      <c r="FW23" s="131" t="s">
        <v>0</v>
      </c>
      <c r="FX23" s="126"/>
      <c r="FY23" s="131"/>
      <c r="FZ23" s="170"/>
      <c r="GA23" s="156"/>
      <c r="GB23" s="126"/>
      <c r="GC23" s="131" t="s">
        <v>0</v>
      </c>
      <c r="GD23" s="126"/>
      <c r="GE23" s="131"/>
      <c r="GF23" s="170"/>
      <c r="GG23" s="156"/>
      <c r="GH23" s="126"/>
      <c r="GI23" s="131" t="s">
        <v>0</v>
      </c>
      <c r="GJ23" s="126"/>
      <c r="GK23" s="131"/>
      <c r="GL23" s="170"/>
      <c r="GM23" s="156"/>
      <c r="GN23" s="126"/>
      <c r="GO23" s="131" t="s">
        <v>0</v>
      </c>
      <c r="GP23" s="126"/>
      <c r="GQ23" s="131"/>
      <c r="GR23" s="170"/>
      <c r="GS23" s="156"/>
      <c r="GT23" s="126"/>
      <c r="GU23" s="131" t="s">
        <v>0</v>
      </c>
      <c r="GV23" s="126"/>
      <c r="GW23" s="131"/>
      <c r="GX23" s="170"/>
      <c r="GY23" s="156"/>
      <c r="GZ23" s="126"/>
      <c r="HA23" s="131" t="s">
        <v>0</v>
      </c>
      <c r="HB23" s="126"/>
      <c r="HC23" s="131"/>
      <c r="HD23" s="170"/>
      <c r="HE23" s="156"/>
      <c r="HF23" s="126"/>
      <c r="HG23" s="131" t="s">
        <v>0</v>
      </c>
      <c r="HH23" s="126"/>
      <c r="HI23" s="131"/>
      <c r="HJ23" s="170"/>
      <c r="HK23" s="156"/>
      <c r="HL23" s="126"/>
      <c r="HM23" s="131" t="s">
        <v>0</v>
      </c>
      <c r="HN23" s="126"/>
      <c r="HO23" s="131"/>
      <c r="HP23" s="170"/>
      <c r="HQ23" s="156"/>
      <c r="HR23" s="126"/>
      <c r="HS23" s="131" t="s">
        <v>0</v>
      </c>
      <c r="HT23" s="126"/>
      <c r="HU23" s="131"/>
      <c r="HV23" s="170"/>
      <c r="HW23" s="156"/>
      <c r="HX23" s="126"/>
      <c r="HY23" s="131" t="s">
        <v>0</v>
      </c>
      <c r="HZ23" s="126"/>
      <c r="IA23" s="131"/>
      <c r="IB23" s="170"/>
      <c r="IC23" s="156"/>
      <c r="ID23" s="126"/>
      <c r="IE23" s="131" t="s">
        <v>0</v>
      </c>
      <c r="IF23" s="126"/>
      <c r="IG23" s="131"/>
      <c r="IH23" s="170"/>
      <c r="II23" s="156"/>
      <c r="IJ23" s="126"/>
      <c r="IK23" s="131" t="s">
        <v>0</v>
      </c>
      <c r="IL23" s="126"/>
      <c r="IM23" s="131"/>
      <c r="IN23" s="170"/>
      <c r="IO23" s="156"/>
      <c r="IP23" s="126"/>
      <c r="IQ23" s="131" t="s">
        <v>0</v>
      </c>
      <c r="IR23" s="126"/>
      <c r="IS23" s="131"/>
      <c r="IT23" s="170"/>
      <c r="IU23" s="156"/>
      <c r="IV23" s="126"/>
      <c r="IW23" s="131" t="s">
        <v>0</v>
      </c>
      <c r="IX23" s="126"/>
      <c r="IY23" s="131"/>
      <c r="IZ23" s="170"/>
      <c r="JA23" s="156"/>
      <c r="JB23" s="126"/>
      <c r="JC23" s="131" t="s">
        <v>0</v>
      </c>
      <c r="JD23" s="126"/>
      <c r="JE23" s="131"/>
      <c r="JF23" s="170"/>
      <c r="JG23" s="156"/>
      <c r="JH23" s="126"/>
      <c r="JI23" s="131" t="s">
        <v>0</v>
      </c>
      <c r="JJ23" s="126"/>
      <c r="JK23" s="131"/>
      <c r="JL23" s="170"/>
      <c r="JM23" s="156"/>
      <c r="JN23" s="126"/>
      <c r="JO23" s="131" t="s">
        <v>0</v>
      </c>
      <c r="JP23" s="126"/>
      <c r="JQ23" s="131"/>
      <c r="JR23" s="170"/>
      <c r="JS23" s="156"/>
      <c r="JT23" s="126"/>
      <c r="JU23" s="131" t="s">
        <v>0</v>
      </c>
      <c r="JV23" s="126"/>
      <c r="JW23" s="131"/>
      <c r="JX23" s="170"/>
      <c r="JY23" s="156"/>
      <c r="JZ23" s="126"/>
      <c r="KA23" s="131" t="s">
        <v>0</v>
      </c>
      <c r="KB23" s="126"/>
      <c r="KC23" s="131"/>
      <c r="KD23" s="170"/>
      <c r="KE23" s="156"/>
      <c r="KF23" s="126"/>
      <c r="KG23" s="131" t="s">
        <v>0</v>
      </c>
      <c r="KH23" s="126"/>
      <c r="KI23" s="131"/>
      <c r="KJ23" s="170"/>
      <c r="KK23" s="156"/>
      <c r="KL23" s="126"/>
      <c r="KM23" s="131" t="s">
        <v>0</v>
      </c>
      <c r="KN23" s="126"/>
      <c r="KO23" s="131"/>
      <c r="KP23" s="170"/>
      <c r="KQ23" s="156"/>
      <c r="KR23" s="126"/>
      <c r="KS23" s="131" t="s">
        <v>0</v>
      </c>
      <c r="KT23" s="126"/>
      <c r="KU23" s="131"/>
      <c r="KV23" s="170"/>
      <c r="KW23" s="156"/>
      <c r="KX23" s="126"/>
      <c r="KY23" s="131" t="s">
        <v>0</v>
      </c>
      <c r="KZ23" s="126"/>
      <c r="LA23" s="131"/>
      <c r="LB23" s="170"/>
      <c r="LC23" s="156"/>
      <c r="LD23" s="126"/>
      <c r="LE23" s="131" t="s">
        <v>0</v>
      </c>
      <c r="LF23" s="126"/>
      <c r="LG23" s="131"/>
      <c r="LH23" s="170"/>
      <c r="LI23" s="156"/>
      <c r="LJ23" s="126"/>
      <c r="LK23" s="131" t="s">
        <v>0</v>
      </c>
      <c r="LL23" s="126"/>
      <c r="LM23" s="131"/>
      <c r="LN23" s="170"/>
      <c r="LO23" s="156"/>
      <c r="LP23" s="126"/>
      <c r="LQ23" s="131" t="s">
        <v>0</v>
      </c>
      <c r="LR23" s="126"/>
      <c r="LS23" s="131"/>
      <c r="LT23" s="170"/>
      <c r="LU23" s="156"/>
      <c r="LV23" s="126"/>
      <c r="LW23" s="131" t="s">
        <v>0</v>
      </c>
      <c r="LX23" s="126"/>
      <c r="LY23" s="131"/>
      <c r="LZ23" s="170"/>
      <c r="MA23" s="156"/>
      <c r="MB23" s="126"/>
      <c r="MC23" s="131" t="s">
        <v>0</v>
      </c>
      <c r="MD23" s="126"/>
      <c r="ME23" s="131"/>
      <c r="MF23" s="170"/>
      <c r="MG23" s="156"/>
      <c r="MH23" s="126"/>
      <c r="MI23" s="131" t="s">
        <v>0</v>
      </c>
      <c r="MJ23" s="126"/>
      <c r="MK23" s="131"/>
      <c r="ML23" s="170"/>
      <c r="MM23" s="156"/>
      <c r="MN23" s="126"/>
      <c r="MO23" s="131" t="s">
        <v>0</v>
      </c>
      <c r="MP23" s="126"/>
      <c r="MQ23" s="131"/>
      <c r="MR23" s="170"/>
      <c r="MS23" s="156"/>
      <c r="MT23" s="126"/>
      <c r="MU23" s="131" t="s">
        <v>0</v>
      </c>
      <c r="MV23" s="126"/>
      <c r="MW23" s="131"/>
      <c r="MX23" s="170"/>
      <c r="MY23" s="156"/>
      <c r="MZ23" s="126"/>
      <c r="NA23" s="131" t="s">
        <v>0</v>
      </c>
      <c r="NB23" s="126"/>
      <c r="NC23" s="131"/>
      <c r="ND23" s="170"/>
      <c r="NE23" s="156"/>
      <c r="NF23" s="126"/>
      <c r="NG23" s="131" t="s">
        <v>0</v>
      </c>
      <c r="NH23" s="126"/>
      <c r="NI23" s="131"/>
      <c r="NJ23" s="170"/>
      <c r="NK23" s="156"/>
      <c r="NL23" s="126"/>
      <c r="NM23" s="131" t="s">
        <v>0</v>
      </c>
      <c r="NN23" s="126"/>
      <c r="NO23" s="131"/>
      <c r="NP23" s="170"/>
      <c r="NQ23" s="156"/>
      <c r="NR23" s="188"/>
      <c r="NS23" s="188" t="s">
        <v>0</v>
      </c>
      <c r="NT23" s="188"/>
      <c r="NU23" s="186" t="s">
        <v>331</v>
      </c>
      <c r="NV23" s="187" t="s">
        <v>331</v>
      </c>
      <c r="NW23" s="164"/>
    </row>
    <row r="24" spans="1:387" ht="15" x14ac:dyDescent="0.2">
      <c r="A24" s="124">
        <f>IF(B24="","",VLOOKUP(B24,'Registrovaní tipéri'!$A$2:$B$101,2,FALSE))</f>
        <v>55</v>
      </c>
      <c r="B24" s="173" t="s">
        <v>9</v>
      </c>
      <c r="C24" s="125"/>
      <c r="D24" s="171">
        <v>1</v>
      </c>
      <c r="E24" s="176" t="s">
        <v>0</v>
      </c>
      <c r="F24" s="168">
        <v>3</v>
      </c>
      <c r="G24" s="176" t="s">
        <v>275</v>
      </c>
      <c r="H24" s="175" t="s">
        <v>266</v>
      </c>
      <c r="I24" s="25"/>
      <c r="J24" s="188"/>
      <c r="K24" s="188" t="s">
        <v>0</v>
      </c>
      <c r="L24" s="188"/>
      <c r="M24" s="186" t="s">
        <v>331</v>
      </c>
      <c r="N24" s="187" t="s">
        <v>331</v>
      </c>
      <c r="O24" s="149"/>
      <c r="P24" s="126">
        <v>3</v>
      </c>
      <c r="Q24" s="131" t="s">
        <v>0</v>
      </c>
      <c r="R24" s="126">
        <v>0</v>
      </c>
      <c r="S24" s="186" t="s">
        <v>275</v>
      </c>
      <c r="T24" s="187" t="s">
        <v>279</v>
      </c>
      <c r="U24" s="156"/>
      <c r="V24" s="126">
        <v>0</v>
      </c>
      <c r="W24" s="131" t="s">
        <v>0</v>
      </c>
      <c r="X24" s="126">
        <v>3</v>
      </c>
      <c r="Y24" s="186" t="s">
        <v>275</v>
      </c>
      <c r="Z24" s="187" t="s">
        <v>279</v>
      </c>
      <c r="AA24" s="156"/>
      <c r="AB24" s="126">
        <v>3</v>
      </c>
      <c r="AC24" s="131" t="s">
        <v>0</v>
      </c>
      <c r="AD24" s="126">
        <v>0</v>
      </c>
      <c r="AE24" s="193" t="s">
        <v>275</v>
      </c>
      <c r="AF24" s="194" t="s">
        <v>279</v>
      </c>
      <c r="AG24" s="156"/>
      <c r="AH24" s="126">
        <v>3</v>
      </c>
      <c r="AI24" s="131" t="s">
        <v>0</v>
      </c>
      <c r="AJ24" s="126">
        <v>0</v>
      </c>
      <c r="AK24" s="186" t="s">
        <v>275</v>
      </c>
      <c r="AL24" s="187" t="s">
        <v>279</v>
      </c>
      <c r="AM24" s="156"/>
      <c r="AN24" s="126">
        <v>0</v>
      </c>
      <c r="AO24" s="131" t="s">
        <v>0</v>
      </c>
      <c r="AP24" s="126">
        <v>3</v>
      </c>
      <c r="AQ24" s="186" t="s">
        <v>275</v>
      </c>
      <c r="AR24" s="187" t="s">
        <v>279</v>
      </c>
      <c r="AS24" s="156"/>
      <c r="AT24" s="126">
        <v>0</v>
      </c>
      <c r="AU24" s="131" t="s">
        <v>0</v>
      </c>
      <c r="AV24" s="126">
        <v>3</v>
      </c>
      <c r="AW24" s="186" t="s">
        <v>275</v>
      </c>
      <c r="AX24" s="187" t="s">
        <v>279</v>
      </c>
      <c r="AY24" s="156"/>
      <c r="AZ24" s="126"/>
      <c r="BA24" s="131" t="s">
        <v>0</v>
      </c>
      <c r="BB24" s="126"/>
      <c r="BC24" s="131"/>
      <c r="BD24" s="170"/>
      <c r="BE24" s="156"/>
      <c r="BF24" s="126">
        <v>3</v>
      </c>
      <c r="BG24" s="131" t="s">
        <v>0</v>
      </c>
      <c r="BH24" s="126">
        <v>1</v>
      </c>
      <c r="BI24" s="186" t="s">
        <v>275</v>
      </c>
      <c r="BJ24" s="187" t="s">
        <v>279</v>
      </c>
      <c r="BK24" s="156"/>
      <c r="BL24" s="126"/>
      <c r="BM24" s="131" t="s">
        <v>0</v>
      </c>
      <c r="BN24" s="126"/>
      <c r="BO24" s="131"/>
      <c r="BP24" s="170"/>
      <c r="BQ24" s="156"/>
      <c r="BR24" s="126">
        <v>3</v>
      </c>
      <c r="BS24" s="131" t="s">
        <v>0</v>
      </c>
      <c r="BT24" s="126">
        <v>0</v>
      </c>
      <c r="BU24" s="186" t="s">
        <v>275</v>
      </c>
      <c r="BV24" s="187" t="s">
        <v>279</v>
      </c>
      <c r="BW24" s="156"/>
      <c r="BX24" s="126">
        <v>3</v>
      </c>
      <c r="BY24" s="131" t="s">
        <v>0</v>
      </c>
      <c r="BZ24" s="126">
        <v>0</v>
      </c>
      <c r="CA24" s="131" t="s">
        <v>275</v>
      </c>
      <c r="CB24" s="170" t="s">
        <v>279</v>
      </c>
      <c r="CC24" s="156"/>
      <c r="CD24" s="126"/>
      <c r="CE24" s="131" t="s">
        <v>0</v>
      </c>
      <c r="CF24" s="126"/>
      <c r="CG24" s="131"/>
      <c r="CH24" s="170"/>
      <c r="CI24" s="156"/>
      <c r="CJ24" s="126"/>
      <c r="CK24" s="131" t="s">
        <v>0</v>
      </c>
      <c r="CL24" s="126"/>
      <c r="CM24" s="131"/>
      <c r="CN24" s="170"/>
      <c r="CO24" s="156"/>
      <c r="CP24" s="126"/>
      <c r="CQ24" s="131" t="s">
        <v>0</v>
      </c>
      <c r="CR24" s="126"/>
      <c r="CS24" s="131"/>
      <c r="CT24" s="170"/>
      <c r="CU24" s="156"/>
      <c r="CV24" s="126"/>
      <c r="CW24" s="131" t="s">
        <v>0</v>
      </c>
      <c r="CX24" s="126"/>
      <c r="CY24" s="131"/>
      <c r="CZ24" s="170"/>
      <c r="DA24" s="156"/>
      <c r="DB24" s="126"/>
      <c r="DC24" s="131" t="s">
        <v>0</v>
      </c>
      <c r="DD24" s="126"/>
      <c r="DE24" s="131"/>
      <c r="DF24" s="170"/>
      <c r="DG24" s="156"/>
      <c r="DH24" s="126"/>
      <c r="DI24" s="131" t="s">
        <v>0</v>
      </c>
      <c r="DJ24" s="126"/>
      <c r="DK24" s="131"/>
      <c r="DL24" s="170"/>
      <c r="DM24" s="156"/>
      <c r="DN24" s="126"/>
      <c r="DO24" s="131" t="s">
        <v>0</v>
      </c>
      <c r="DP24" s="126"/>
      <c r="DQ24" s="131"/>
      <c r="DR24" s="170"/>
      <c r="DS24" s="156"/>
      <c r="DT24" s="126"/>
      <c r="DU24" s="131" t="s">
        <v>0</v>
      </c>
      <c r="DV24" s="126"/>
      <c r="DW24" s="131"/>
      <c r="DX24" s="170"/>
      <c r="DY24" s="156"/>
      <c r="DZ24" s="126"/>
      <c r="EA24" s="131" t="s">
        <v>0</v>
      </c>
      <c r="EB24" s="126"/>
      <c r="EC24" s="131"/>
      <c r="ED24" s="170"/>
      <c r="EE24" s="156"/>
      <c r="EF24" s="126"/>
      <c r="EG24" s="131" t="s">
        <v>0</v>
      </c>
      <c r="EH24" s="126"/>
      <c r="EI24" s="131"/>
      <c r="EJ24" s="170"/>
      <c r="EK24" s="156"/>
      <c r="EL24" s="126"/>
      <c r="EM24" s="131" t="s">
        <v>0</v>
      </c>
      <c r="EN24" s="126"/>
      <c r="EO24" s="131"/>
      <c r="EP24" s="170"/>
      <c r="EQ24" s="156"/>
      <c r="ER24" s="126"/>
      <c r="ES24" s="131" t="s">
        <v>0</v>
      </c>
      <c r="ET24" s="126"/>
      <c r="EU24" s="131"/>
      <c r="EV24" s="170"/>
      <c r="EW24" s="156"/>
      <c r="EX24" s="126"/>
      <c r="EY24" s="131" t="s">
        <v>0</v>
      </c>
      <c r="EZ24" s="126"/>
      <c r="FA24" s="131"/>
      <c r="FB24" s="170"/>
      <c r="FC24" s="156"/>
      <c r="FD24" s="126"/>
      <c r="FE24" s="131" t="s">
        <v>0</v>
      </c>
      <c r="FF24" s="126"/>
      <c r="FG24" s="131"/>
      <c r="FH24" s="170"/>
      <c r="FI24" s="156"/>
      <c r="FJ24" s="126"/>
      <c r="FK24" s="131" t="s">
        <v>0</v>
      </c>
      <c r="FL24" s="126"/>
      <c r="FM24" s="131"/>
      <c r="FN24" s="170"/>
      <c r="FO24" s="156"/>
      <c r="FP24" s="126"/>
      <c r="FQ24" s="131" t="s">
        <v>0</v>
      </c>
      <c r="FR24" s="126"/>
      <c r="FS24" s="131"/>
      <c r="FT24" s="170"/>
      <c r="FU24" s="156"/>
      <c r="FV24" s="126"/>
      <c r="FW24" s="131" t="s">
        <v>0</v>
      </c>
      <c r="FX24" s="126"/>
      <c r="FY24" s="131"/>
      <c r="FZ24" s="170"/>
      <c r="GA24" s="156"/>
      <c r="GB24" s="126"/>
      <c r="GC24" s="131" t="s">
        <v>0</v>
      </c>
      <c r="GD24" s="126"/>
      <c r="GE24" s="131"/>
      <c r="GF24" s="170"/>
      <c r="GG24" s="156"/>
      <c r="GH24" s="126"/>
      <c r="GI24" s="131" t="s">
        <v>0</v>
      </c>
      <c r="GJ24" s="126"/>
      <c r="GK24" s="131"/>
      <c r="GL24" s="170"/>
      <c r="GM24" s="156"/>
      <c r="GN24" s="126"/>
      <c r="GO24" s="131" t="s">
        <v>0</v>
      </c>
      <c r="GP24" s="126"/>
      <c r="GQ24" s="131"/>
      <c r="GR24" s="170"/>
      <c r="GS24" s="156"/>
      <c r="GT24" s="126"/>
      <c r="GU24" s="131" t="s">
        <v>0</v>
      </c>
      <c r="GV24" s="126"/>
      <c r="GW24" s="131"/>
      <c r="GX24" s="170"/>
      <c r="GY24" s="156"/>
      <c r="GZ24" s="126"/>
      <c r="HA24" s="131" t="s">
        <v>0</v>
      </c>
      <c r="HB24" s="126"/>
      <c r="HC24" s="131"/>
      <c r="HD24" s="170"/>
      <c r="HE24" s="156"/>
      <c r="HF24" s="126"/>
      <c r="HG24" s="131" t="s">
        <v>0</v>
      </c>
      <c r="HH24" s="126"/>
      <c r="HI24" s="131"/>
      <c r="HJ24" s="170"/>
      <c r="HK24" s="156"/>
      <c r="HL24" s="126"/>
      <c r="HM24" s="131" t="s">
        <v>0</v>
      </c>
      <c r="HN24" s="126"/>
      <c r="HO24" s="131"/>
      <c r="HP24" s="170"/>
      <c r="HQ24" s="156"/>
      <c r="HR24" s="126"/>
      <c r="HS24" s="131" t="s">
        <v>0</v>
      </c>
      <c r="HT24" s="126"/>
      <c r="HU24" s="131"/>
      <c r="HV24" s="170"/>
      <c r="HW24" s="156"/>
      <c r="HX24" s="126"/>
      <c r="HY24" s="131" t="s">
        <v>0</v>
      </c>
      <c r="HZ24" s="126"/>
      <c r="IA24" s="131"/>
      <c r="IB24" s="170"/>
      <c r="IC24" s="156"/>
      <c r="ID24" s="126"/>
      <c r="IE24" s="131" t="s">
        <v>0</v>
      </c>
      <c r="IF24" s="126"/>
      <c r="IG24" s="131"/>
      <c r="IH24" s="170"/>
      <c r="II24" s="156"/>
      <c r="IJ24" s="126"/>
      <c r="IK24" s="131" t="s">
        <v>0</v>
      </c>
      <c r="IL24" s="126"/>
      <c r="IM24" s="131"/>
      <c r="IN24" s="170"/>
      <c r="IO24" s="156"/>
      <c r="IP24" s="126"/>
      <c r="IQ24" s="131" t="s">
        <v>0</v>
      </c>
      <c r="IR24" s="126"/>
      <c r="IS24" s="131"/>
      <c r="IT24" s="170"/>
      <c r="IU24" s="156"/>
      <c r="IV24" s="126"/>
      <c r="IW24" s="131" t="s">
        <v>0</v>
      </c>
      <c r="IX24" s="126"/>
      <c r="IY24" s="131"/>
      <c r="IZ24" s="170"/>
      <c r="JA24" s="156"/>
      <c r="JB24" s="126"/>
      <c r="JC24" s="131" t="s">
        <v>0</v>
      </c>
      <c r="JD24" s="126"/>
      <c r="JE24" s="131"/>
      <c r="JF24" s="170"/>
      <c r="JG24" s="156"/>
      <c r="JH24" s="126"/>
      <c r="JI24" s="131" t="s">
        <v>0</v>
      </c>
      <c r="JJ24" s="126"/>
      <c r="JK24" s="131"/>
      <c r="JL24" s="170"/>
      <c r="JM24" s="156"/>
      <c r="JN24" s="126"/>
      <c r="JO24" s="131" t="s">
        <v>0</v>
      </c>
      <c r="JP24" s="126"/>
      <c r="JQ24" s="131"/>
      <c r="JR24" s="170"/>
      <c r="JS24" s="156"/>
      <c r="JT24" s="126"/>
      <c r="JU24" s="131" t="s">
        <v>0</v>
      </c>
      <c r="JV24" s="126"/>
      <c r="JW24" s="131"/>
      <c r="JX24" s="170"/>
      <c r="JY24" s="156"/>
      <c r="JZ24" s="126"/>
      <c r="KA24" s="131" t="s">
        <v>0</v>
      </c>
      <c r="KB24" s="126"/>
      <c r="KC24" s="131"/>
      <c r="KD24" s="170"/>
      <c r="KE24" s="156"/>
      <c r="KF24" s="126"/>
      <c r="KG24" s="131" t="s">
        <v>0</v>
      </c>
      <c r="KH24" s="126"/>
      <c r="KI24" s="131"/>
      <c r="KJ24" s="170"/>
      <c r="KK24" s="156"/>
      <c r="KL24" s="126"/>
      <c r="KM24" s="131" t="s">
        <v>0</v>
      </c>
      <c r="KN24" s="126"/>
      <c r="KO24" s="131"/>
      <c r="KP24" s="170"/>
      <c r="KQ24" s="156"/>
      <c r="KR24" s="126"/>
      <c r="KS24" s="131" t="s">
        <v>0</v>
      </c>
      <c r="KT24" s="126"/>
      <c r="KU24" s="131"/>
      <c r="KV24" s="170"/>
      <c r="KW24" s="156"/>
      <c r="KX24" s="126"/>
      <c r="KY24" s="131" t="s">
        <v>0</v>
      </c>
      <c r="KZ24" s="126"/>
      <c r="LA24" s="131"/>
      <c r="LB24" s="170"/>
      <c r="LC24" s="156"/>
      <c r="LD24" s="126"/>
      <c r="LE24" s="131" t="s">
        <v>0</v>
      </c>
      <c r="LF24" s="126"/>
      <c r="LG24" s="131"/>
      <c r="LH24" s="170"/>
      <c r="LI24" s="156"/>
      <c r="LJ24" s="126"/>
      <c r="LK24" s="131" t="s">
        <v>0</v>
      </c>
      <c r="LL24" s="126"/>
      <c r="LM24" s="131"/>
      <c r="LN24" s="170"/>
      <c r="LO24" s="156"/>
      <c r="LP24" s="126"/>
      <c r="LQ24" s="131" t="s">
        <v>0</v>
      </c>
      <c r="LR24" s="126"/>
      <c r="LS24" s="131"/>
      <c r="LT24" s="170"/>
      <c r="LU24" s="156"/>
      <c r="LV24" s="126"/>
      <c r="LW24" s="131" t="s">
        <v>0</v>
      </c>
      <c r="LX24" s="126"/>
      <c r="LY24" s="131"/>
      <c r="LZ24" s="170"/>
      <c r="MA24" s="156"/>
      <c r="MB24" s="126"/>
      <c r="MC24" s="131" t="s">
        <v>0</v>
      </c>
      <c r="MD24" s="126"/>
      <c r="ME24" s="131"/>
      <c r="MF24" s="170"/>
      <c r="MG24" s="156"/>
      <c r="MH24" s="126"/>
      <c r="MI24" s="131" t="s">
        <v>0</v>
      </c>
      <c r="MJ24" s="126"/>
      <c r="MK24" s="131"/>
      <c r="ML24" s="170"/>
      <c r="MM24" s="156"/>
      <c r="MN24" s="126"/>
      <c r="MO24" s="131" t="s">
        <v>0</v>
      </c>
      <c r="MP24" s="126"/>
      <c r="MQ24" s="131"/>
      <c r="MR24" s="170"/>
      <c r="MS24" s="156"/>
      <c r="MT24" s="126"/>
      <c r="MU24" s="131" t="s">
        <v>0</v>
      </c>
      <c r="MV24" s="126"/>
      <c r="MW24" s="131"/>
      <c r="MX24" s="170"/>
      <c r="MY24" s="156"/>
      <c r="MZ24" s="126"/>
      <c r="NA24" s="131" t="s">
        <v>0</v>
      </c>
      <c r="NB24" s="126"/>
      <c r="NC24" s="131"/>
      <c r="ND24" s="170"/>
      <c r="NE24" s="156"/>
      <c r="NF24" s="126"/>
      <c r="NG24" s="131" t="s">
        <v>0</v>
      </c>
      <c r="NH24" s="126"/>
      <c r="NI24" s="131"/>
      <c r="NJ24" s="170"/>
      <c r="NK24" s="156"/>
      <c r="NL24" s="126"/>
      <c r="NM24" s="131" t="s">
        <v>0</v>
      </c>
      <c r="NN24" s="126"/>
      <c r="NO24" s="131"/>
      <c r="NP24" s="170"/>
      <c r="NQ24" s="156"/>
      <c r="NR24" s="188"/>
      <c r="NS24" s="188" t="s">
        <v>0</v>
      </c>
      <c r="NT24" s="188"/>
      <c r="NU24" s="186" t="s">
        <v>331</v>
      </c>
      <c r="NV24" s="187" t="s">
        <v>331</v>
      </c>
      <c r="NW24" s="164"/>
    </row>
    <row r="25" spans="1:387" ht="15" x14ac:dyDescent="0.2">
      <c r="A25" s="124">
        <f>IF(B25="","",VLOOKUP(B25,'Registrovaní tipéri'!$A$2:$B$101,2,FALSE))</f>
        <v>24</v>
      </c>
      <c r="B25" s="173" t="s">
        <v>226</v>
      </c>
      <c r="C25" s="125"/>
      <c r="D25" s="171"/>
      <c r="E25" s="176" t="s">
        <v>0</v>
      </c>
      <c r="F25" s="168"/>
      <c r="G25" s="182" t="s">
        <v>331</v>
      </c>
      <c r="H25" s="183" t="s">
        <v>331</v>
      </c>
      <c r="I25" s="25"/>
      <c r="J25" s="188">
        <v>0</v>
      </c>
      <c r="K25" s="188" t="s">
        <v>0</v>
      </c>
      <c r="L25" s="188">
        <v>3</v>
      </c>
      <c r="M25" s="186" t="s">
        <v>275</v>
      </c>
      <c r="N25" s="187" t="s">
        <v>264</v>
      </c>
      <c r="O25" s="149"/>
      <c r="P25" s="126">
        <v>3</v>
      </c>
      <c r="Q25" s="131" t="s">
        <v>0</v>
      </c>
      <c r="R25" s="126">
        <v>0</v>
      </c>
      <c r="S25" s="186" t="s">
        <v>279</v>
      </c>
      <c r="T25" s="187" t="s">
        <v>275</v>
      </c>
      <c r="U25" s="156"/>
      <c r="V25" s="126">
        <v>1</v>
      </c>
      <c r="W25" s="131" t="s">
        <v>0</v>
      </c>
      <c r="X25" s="126">
        <v>3</v>
      </c>
      <c r="Y25" s="186" t="s">
        <v>274</v>
      </c>
      <c r="Z25" s="187" t="s">
        <v>261</v>
      </c>
      <c r="AA25" s="156"/>
      <c r="AB25" s="126">
        <v>4</v>
      </c>
      <c r="AC25" s="131" t="s">
        <v>0</v>
      </c>
      <c r="AD25" s="126">
        <v>1</v>
      </c>
      <c r="AE25" s="193" t="s">
        <v>275</v>
      </c>
      <c r="AF25" s="194" t="s">
        <v>279</v>
      </c>
      <c r="AG25" s="156"/>
      <c r="AH25" s="126">
        <v>3</v>
      </c>
      <c r="AI25" s="131" t="s">
        <v>0</v>
      </c>
      <c r="AJ25" s="126">
        <v>1</v>
      </c>
      <c r="AK25" s="186" t="s">
        <v>275</v>
      </c>
      <c r="AL25" s="187" t="s">
        <v>279</v>
      </c>
      <c r="AM25" s="156"/>
      <c r="AN25" s="126">
        <v>0</v>
      </c>
      <c r="AO25" s="131" t="s">
        <v>0</v>
      </c>
      <c r="AP25" s="126">
        <v>2</v>
      </c>
      <c r="AQ25" s="186" t="s">
        <v>275</v>
      </c>
      <c r="AR25" s="187" t="s">
        <v>261</v>
      </c>
      <c r="AS25" s="156"/>
      <c r="AT25" s="126">
        <v>0</v>
      </c>
      <c r="AU25" s="131" t="s">
        <v>0</v>
      </c>
      <c r="AV25" s="126">
        <v>1</v>
      </c>
      <c r="AW25" s="186" t="s">
        <v>275</v>
      </c>
      <c r="AX25" s="187" t="s">
        <v>277</v>
      </c>
      <c r="AY25" s="156"/>
      <c r="AZ25" s="126"/>
      <c r="BA25" s="131" t="s">
        <v>0</v>
      </c>
      <c r="BB25" s="126"/>
      <c r="BC25" s="131"/>
      <c r="BD25" s="170"/>
      <c r="BE25" s="156"/>
      <c r="BF25" s="126">
        <v>3</v>
      </c>
      <c r="BG25" s="131" t="s">
        <v>0</v>
      </c>
      <c r="BH25" s="126">
        <v>2</v>
      </c>
      <c r="BI25" s="186" t="s">
        <v>277</v>
      </c>
      <c r="BJ25" s="187" t="s">
        <v>275</v>
      </c>
      <c r="BK25" s="156"/>
      <c r="BL25" s="126"/>
      <c r="BM25" s="131" t="s">
        <v>0</v>
      </c>
      <c r="BN25" s="126"/>
      <c r="BO25" s="131"/>
      <c r="BP25" s="170"/>
      <c r="BQ25" s="156"/>
      <c r="BR25" s="126">
        <v>2</v>
      </c>
      <c r="BS25" s="131" t="s">
        <v>0</v>
      </c>
      <c r="BT25" s="126">
        <v>1</v>
      </c>
      <c r="BU25" s="186" t="s">
        <v>279</v>
      </c>
      <c r="BV25" s="187" t="s">
        <v>275</v>
      </c>
      <c r="BW25" s="156"/>
      <c r="BX25" s="126">
        <v>4</v>
      </c>
      <c r="BY25" s="131" t="s">
        <v>0</v>
      </c>
      <c r="BZ25" s="126">
        <v>1</v>
      </c>
      <c r="CA25" s="131" t="s">
        <v>276</v>
      </c>
      <c r="CB25" s="170" t="s">
        <v>279</v>
      </c>
      <c r="CC25" s="156"/>
      <c r="CD25" s="126"/>
      <c r="CE25" s="131" t="s">
        <v>0</v>
      </c>
      <c r="CF25" s="126"/>
      <c r="CG25" s="131"/>
      <c r="CH25" s="170"/>
      <c r="CI25" s="156"/>
      <c r="CJ25" s="126"/>
      <c r="CK25" s="131" t="s">
        <v>0</v>
      </c>
      <c r="CL25" s="126"/>
      <c r="CM25" s="131"/>
      <c r="CN25" s="170"/>
      <c r="CO25" s="156"/>
      <c r="CP25" s="126"/>
      <c r="CQ25" s="131" t="s">
        <v>0</v>
      </c>
      <c r="CR25" s="126"/>
      <c r="CS25" s="131"/>
      <c r="CT25" s="170"/>
      <c r="CU25" s="156"/>
      <c r="CV25" s="126"/>
      <c r="CW25" s="131" t="s">
        <v>0</v>
      </c>
      <c r="CX25" s="126"/>
      <c r="CY25" s="131"/>
      <c r="CZ25" s="170"/>
      <c r="DA25" s="156"/>
      <c r="DB25" s="126"/>
      <c r="DC25" s="131" t="s">
        <v>0</v>
      </c>
      <c r="DD25" s="126"/>
      <c r="DE25" s="131"/>
      <c r="DF25" s="170"/>
      <c r="DG25" s="156"/>
      <c r="DH25" s="126"/>
      <c r="DI25" s="131" t="s">
        <v>0</v>
      </c>
      <c r="DJ25" s="126"/>
      <c r="DK25" s="131"/>
      <c r="DL25" s="170"/>
      <c r="DM25" s="156"/>
      <c r="DN25" s="126"/>
      <c r="DO25" s="131" t="s">
        <v>0</v>
      </c>
      <c r="DP25" s="126"/>
      <c r="DQ25" s="131"/>
      <c r="DR25" s="170"/>
      <c r="DS25" s="156"/>
      <c r="DT25" s="126"/>
      <c r="DU25" s="131" t="s">
        <v>0</v>
      </c>
      <c r="DV25" s="126"/>
      <c r="DW25" s="131"/>
      <c r="DX25" s="170"/>
      <c r="DY25" s="156"/>
      <c r="DZ25" s="126"/>
      <c r="EA25" s="131" t="s">
        <v>0</v>
      </c>
      <c r="EB25" s="126"/>
      <c r="EC25" s="131"/>
      <c r="ED25" s="170"/>
      <c r="EE25" s="156"/>
      <c r="EF25" s="126"/>
      <c r="EG25" s="131" t="s">
        <v>0</v>
      </c>
      <c r="EH25" s="126"/>
      <c r="EI25" s="131"/>
      <c r="EJ25" s="170"/>
      <c r="EK25" s="156"/>
      <c r="EL25" s="126"/>
      <c r="EM25" s="131" t="s">
        <v>0</v>
      </c>
      <c r="EN25" s="126"/>
      <c r="EO25" s="131"/>
      <c r="EP25" s="170"/>
      <c r="EQ25" s="156"/>
      <c r="ER25" s="126"/>
      <c r="ES25" s="131" t="s">
        <v>0</v>
      </c>
      <c r="ET25" s="126"/>
      <c r="EU25" s="131"/>
      <c r="EV25" s="170"/>
      <c r="EW25" s="156"/>
      <c r="EX25" s="126"/>
      <c r="EY25" s="131" t="s">
        <v>0</v>
      </c>
      <c r="EZ25" s="126"/>
      <c r="FA25" s="131"/>
      <c r="FB25" s="170"/>
      <c r="FC25" s="156"/>
      <c r="FD25" s="126"/>
      <c r="FE25" s="131" t="s">
        <v>0</v>
      </c>
      <c r="FF25" s="126"/>
      <c r="FG25" s="131"/>
      <c r="FH25" s="170"/>
      <c r="FI25" s="156"/>
      <c r="FJ25" s="126"/>
      <c r="FK25" s="131" t="s">
        <v>0</v>
      </c>
      <c r="FL25" s="126"/>
      <c r="FM25" s="131"/>
      <c r="FN25" s="170"/>
      <c r="FO25" s="156"/>
      <c r="FP25" s="126"/>
      <c r="FQ25" s="131" t="s">
        <v>0</v>
      </c>
      <c r="FR25" s="126"/>
      <c r="FS25" s="131"/>
      <c r="FT25" s="170"/>
      <c r="FU25" s="156"/>
      <c r="FV25" s="126"/>
      <c r="FW25" s="131" t="s">
        <v>0</v>
      </c>
      <c r="FX25" s="126"/>
      <c r="FY25" s="131"/>
      <c r="FZ25" s="170"/>
      <c r="GA25" s="156"/>
      <c r="GB25" s="126"/>
      <c r="GC25" s="131" t="s">
        <v>0</v>
      </c>
      <c r="GD25" s="126"/>
      <c r="GE25" s="131"/>
      <c r="GF25" s="170"/>
      <c r="GG25" s="156"/>
      <c r="GH25" s="126"/>
      <c r="GI25" s="131" t="s">
        <v>0</v>
      </c>
      <c r="GJ25" s="126"/>
      <c r="GK25" s="131"/>
      <c r="GL25" s="170"/>
      <c r="GM25" s="156"/>
      <c r="GN25" s="126"/>
      <c r="GO25" s="131" t="s">
        <v>0</v>
      </c>
      <c r="GP25" s="126"/>
      <c r="GQ25" s="131"/>
      <c r="GR25" s="170"/>
      <c r="GS25" s="156"/>
      <c r="GT25" s="126"/>
      <c r="GU25" s="131" t="s">
        <v>0</v>
      </c>
      <c r="GV25" s="126"/>
      <c r="GW25" s="131"/>
      <c r="GX25" s="170"/>
      <c r="GY25" s="156"/>
      <c r="GZ25" s="126"/>
      <c r="HA25" s="131" t="s">
        <v>0</v>
      </c>
      <c r="HB25" s="126"/>
      <c r="HC25" s="131"/>
      <c r="HD25" s="170"/>
      <c r="HE25" s="156"/>
      <c r="HF25" s="126"/>
      <c r="HG25" s="131" t="s">
        <v>0</v>
      </c>
      <c r="HH25" s="126"/>
      <c r="HI25" s="131"/>
      <c r="HJ25" s="170"/>
      <c r="HK25" s="156"/>
      <c r="HL25" s="126"/>
      <c r="HM25" s="131" t="s">
        <v>0</v>
      </c>
      <c r="HN25" s="126"/>
      <c r="HO25" s="131"/>
      <c r="HP25" s="170"/>
      <c r="HQ25" s="156"/>
      <c r="HR25" s="126"/>
      <c r="HS25" s="131" t="s">
        <v>0</v>
      </c>
      <c r="HT25" s="126"/>
      <c r="HU25" s="131"/>
      <c r="HV25" s="170"/>
      <c r="HW25" s="156"/>
      <c r="HX25" s="126"/>
      <c r="HY25" s="131" t="s">
        <v>0</v>
      </c>
      <c r="HZ25" s="126"/>
      <c r="IA25" s="131"/>
      <c r="IB25" s="170"/>
      <c r="IC25" s="156"/>
      <c r="ID25" s="126"/>
      <c r="IE25" s="131" t="s">
        <v>0</v>
      </c>
      <c r="IF25" s="126"/>
      <c r="IG25" s="131"/>
      <c r="IH25" s="170"/>
      <c r="II25" s="156"/>
      <c r="IJ25" s="126"/>
      <c r="IK25" s="131" t="s">
        <v>0</v>
      </c>
      <c r="IL25" s="126"/>
      <c r="IM25" s="131"/>
      <c r="IN25" s="170"/>
      <c r="IO25" s="156"/>
      <c r="IP25" s="126"/>
      <c r="IQ25" s="131" t="s">
        <v>0</v>
      </c>
      <c r="IR25" s="126"/>
      <c r="IS25" s="131"/>
      <c r="IT25" s="170"/>
      <c r="IU25" s="156"/>
      <c r="IV25" s="126"/>
      <c r="IW25" s="131" t="s">
        <v>0</v>
      </c>
      <c r="IX25" s="126"/>
      <c r="IY25" s="131"/>
      <c r="IZ25" s="170"/>
      <c r="JA25" s="156"/>
      <c r="JB25" s="126"/>
      <c r="JC25" s="131" t="s">
        <v>0</v>
      </c>
      <c r="JD25" s="126"/>
      <c r="JE25" s="131"/>
      <c r="JF25" s="170"/>
      <c r="JG25" s="156"/>
      <c r="JH25" s="126"/>
      <c r="JI25" s="131" t="s">
        <v>0</v>
      </c>
      <c r="JJ25" s="126"/>
      <c r="JK25" s="131"/>
      <c r="JL25" s="170"/>
      <c r="JM25" s="156"/>
      <c r="JN25" s="126"/>
      <c r="JO25" s="131" t="s">
        <v>0</v>
      </c>
      <c r="JP25" s="126"/>
      <c r="JQ25" s="131"/>
      <c r="JR25" s="170"/>
      <c r="JS25" s="156"/>
      <c r="JT25" s="126"/>
      <c r="JU25" s="131" t="s">
        <v>0</v>
      </c>
      <c r="JV25" s="126"/>
      <c r="JW25" s="131"/>
      <c r="JX25" s="170"/>
      <c r="JY25" s="156"/>
      <c r="JZ25" s="126"/>
      <c r="KA25" s="131" t="s">
        <v>0</v>
      </c>
      <c r="KB25" s="126"/>
      <c r="KC25" s="131"/>
      <c r="KD25" s="170"/>
      <c r="KE25" s="156"/>
      <c r="KF25" s="126"/>
      <c r="KG25" s="131" t="s">
        <v>0</v>
      </c>
      <c r="KH25" s="126"/>
      <c r="KI25" s="131"/>
      <c r="KJ25" s="170"/>
      <c r="KK25" s="156"/>
      <c r="KL25" s="126"/>
      <c r="KM25" s="131" t="s">
        <v>0</v>
      </c>
      <c r="KN25" s="126"/>
      <c r="KO25" s="131"/>
      <c r="KP25" s="170"/>
      <c r="KQ25" s="156"/>
      <c r="KR25" s="126"/>
      <c r="KS25" s="131" t="s">
        <v>0</v>
      </c>
      <c r="KT25" s="126"/>
      <c r="KU25" s="131"/>
      <c r="KV25" s="170"/>
      <c r="KW25" s="156"/>
      <c r="KX25" s="126"/>
      <c r="KY25" s="131" t="s">
        <v>0</v>
      </c>
      <c r="KZ25" s="126"/>
      <c r="LA25" s="131"/>
      <c r="LB25" s="170"/>
      <c r="LC25" s="156"/>
      <c r="LD25" s="126"/>
      <c r="LE25" s="131" t="s">
        <v>0</v>
      </c>
      <c r="LF25" s="126"/>
      <c r="LG25" s="131"/>
      <c r="LH25" s="170"/>
      <c r="LI25" s="156"/>
      <c r="LJ25" s="126"/>
      <c r="LK25" s="131" t="s">
        <v>0</v>
      </c>
      <c r="LL25" s="126"/>
      <c r="LM25" s="131"/>
      <c r="LN25" s="170"/>
      <c r="LO25" s="156"/>
      <c r="LP25" s="126"/>
      <c r="LQ25" s="131" t="s">
        <v>0</v>
      </c>
      <c r="LR25" s="126"/>
      <c r="LS25" s="131"/>
      <c r="LT25" s="170"/>
      <c r="LU25" s="156"/>
      <c r="LV25" s="126"/>
      <c r="LW25" s="131" t="s">
        <v>0</v>
      </c>
      <c r="LX25" s="126"/>
      <c r="LY25" s="131"/>
      <c r="LZ25" s="170"/>
      <c r="MA25" s="156"/>
      <c r="MB25" s="126"/>
      <c r="MC25" s="131" t="s">
        <v>0</v>
      </c>
      <c r="MD25" s="126"/>
      <c r="ME25" s="131"/>
      <c r="MF25" s="170"/>
      <c r="MG25" s="156"/>
      <c r="MH25" s="126"/>
      <c r="MI25" s="131" t="s">
        <v>0</v>
      </c>
      <c r="MJ25" s="126"/>
      <c r="MK25" s="131"/>
      <c r="ML25" s="170"/>
      <c r="MM25" s="156"/>
      <c r="MN25" s="126"/>
      <c r="MO25" s="131" t="s">
        <v>0</v>
      </c>
      <c r="MP25" s="126"/>
      <c r="MQ25" s="131"/>
      <c r="MR25" s="170"/>
      <c r="MS25" s="156"/>
      <c r="MT25" s="126"/>
      <c r="MU25" s="131" t="s">
        <v>0</v>
      </c>
      <c r="MV25" s="126"/>
      <c r="MW25" s="131"/>
      <c r="MX25" s="170"/>
      <c r="MY25" s="156"/>
      <c r="MZ25" s="126"/>
      <c r="NA25" s="131" t="s">
        <v>0</v>
      </c>
      <c r="NB25" s="126"/>
      <c r="NC25" s="131"/>
      <c r="ND25" s="170"/>
      <c r="NE25" s="156"/>
      <c r="NF25" s="126"/>
      <c r="NG25" s="131" t="s">
        <v>0</v>
      </c>
      <c r="NH25" s="126"/>
      <c r="NI25" s="131"/>
      <c r="NJ25" s="170"/>
      <c r="NK25" s="156"/>
      <c r="NL25" s="126"/>
      <c r="NM25" s="131" t="s">
        <v>0</v>
      </c>
      <c r="NN25" s="126"/>
      <c r="NO25" s="131"/>
      <c r="NP25" s="170"/>
      <c r="NQ25" s="156"/>
      <c r="NR25" s="188"/>
      <c r="NS25" s="188" t="s">
        <v>0</v>
      </c>
      <c r="NT25" s="188"/>
      <c r="NU25" s="186" t="s">
        <v>331</v>
      </c>
      <c r="NV25" s="187" t="s">
        <v>331</v>
      </c>
      <c r="NW25" s="164"/>
    </row>
    <row r="26" spans="1:387" ht="15" x14ac:dyDescent="0.2">
      <c r="A26" s="124">
        <f>IF(B26="","",VLOOKUP(B26,'Registrovaní tipéri'!$A$2:$B$101,2,FALSE))</f>
        <v>23</v>
      </c>
      <c r="B26" s="173" t="s">
        <v>240</v>
      </c>
      <c r="C26" s="125"/>
      <c r="D26" s="171">
        <v>2</v>
      </c>
      <c r="E26" s="176" t="s">
        <v>0</v>
      </c>
      <c r="F26" s="168">
        <v>2</v>
      </c>
      <c r="G26" s="176" t="s">
        <v>275</v>
      </c>
      <c r="H26" s="175" t="s">
        <v>264</v>
      </c>
      <c r="I26" s="25"/>
      <c r="J26" s="188">
        <v>0</v>
      </c>
      <c r="K26" s="188" t="s">
        <v>0</v>
      </c>
      <c r="L26" s="188">
        <v>3</v>
      </c>
      <c r="M26" s="186" t="s">
        <v>277</v>
      </c>
      <c r="N26" s="187" t="s">
        <v>275</v>
      </c>
      <c r="O26" s="149"/>
      <c r="P26" s="126"/>
      <c r="Q26" s="131" t="s">
        <v>0</v>
      </c>
      <c r="R26" s="126"/>
      <c r="S26" s="186" t="s">
        <v>331</v>
      </c>
      <c r="T26" s="187" t="s">
        <v>331</v>
      </c>
      <c r="U26" s="156"/>
      <c r="V26" s="126">
        <v>1</v>
      </c>
      <c r="W26" s="131" t="s">
        <v>0</v>
      </c>
      <c r="X26" s="126">
        <v>2</v>
      </c>
      <c r="Y26" s="186" t="s">
        <v>275</v>
      </c>
      <c r="Z26" s="187" t="s">
        <v>273</v>
      </c>
      <c r="AA26" s="156"/>
      <c r="AB26" s="126">
        <v>3</v>
      </c>
      <c r="AC26" s="131" t="s">
        <v>0</v>
      </c>
      <c r="AD26" s="126">
        <v>1</v>
      </c>
      <c r="AE26" s="193" t="s">
        <v>275</v>
      </c>
      <c r="AF26" s="194" t="s">
        <v>279</v>
      </c>
      <c r="AG26" s="156"/>
      <c r="AH26" s="126">
        <v>3</v>
      </c>
      <c r="AI26" s="131" t="s">
        <v>0</v>
      </c>
      <c r="AJ26" s="126">
        <v>1</v>
      </c>
      <c r="AK26" s="186" t="s">
        <v>275</v>
      </c>
      <c r="AL26" s="187" t="s">
        <v>274</v>
      </c>
      <c r="AM26" s="156"/>
      <c r="AN26" s="126">
        <v>0</v>
      </c>
      <c r="AO26" s="131" t="s">
        <v>0</v>
      </c>
      <c r="AP26" s="126">
        <v>2</v>
      </c>
      <c r="AQ26" s="186" t="s">
        <v>275</v>
      </c>
      <c r="AR26" s="187" t="s">
        <v>273</v>
      </c>
      <c r="AS26" s="156"/>
      <c r="AT26" s="126">
        <v>1</v>
      </c>
      <c r="AU26" s="131" t="s">
        <v>0</v>
      </c>
      <c r="AV26" s="126">
        <v>1</v>
      </c>
      <c r="AW26" s="186" t="s">
        <v>277</v>
      </c>
      <c r="AX26" s="187" t="s">
        <v>275</v>
      </c>
      <c r="AY26" s="156"/>
      <c r="AZ26" s="126"/>
      <c r="BA26" s="131" t="s">
        <v>0</v>
      </c>
      <c r="BB26" s="126"/>
      <c r="BC26" s="131"/>
      <c r="BD26" s="170"/>
      <c r="BE26" s="156"/>
      <c r="BF26" s="126"/>
      <c r="BG26" s="131" t="s">
        <v>0</v>
      </c>
      <c r="BH26" s="126"/>
      <c r="BI26" s="186" t="s">
        <v>331</v>
      </c>
      <c r="BJ26" s="187" t="s">
        <v>331</v>
      </c>
      <c r="BK26" s="156"/>
      <c r="BL26" s="126"/>
      <c r="BM26" s="131" t="s">
        <v>0</v>
      </c>
      <c r="BN26" s="126"/>
      <c r="BO26" s="131"/>
      <c r="BP26" s="170"/>
      <c r="BQ26" s="156"/>
      <c r="BR26" s="126">
        <v>3</v>
      </c>
      <c r="BS26" s="131" t="s">
        <v>0</v>
      </c>
      <c r="BT26" s="126">
        <v>0</v>
      </c>
      <c r="BU26" s="186" t="s">
        <v>275</v>
      </c>
      <c r="BV26" s="187" t="s">
        <v>264</v>
      </c>
      <c r="BW26" s="156"/>
      <c r="BX26" s="126">
        <v>3</v>
      </c>
      <c r="BY26" s="131" t="s">
        <v>0</v>
      </c>
      <c r="BZ26" s="126">
        <v>1</v>
      </c>
      <c r="CA26" s="131" t="s">
        <v>279</v>
      </c>
      <c r="CB26" s="170" t="s">
        <v>276</v>
      </c>
      <c r="CC26" s="156"/>
      <c r="CD26" s="126"/>
      <c r="CE26" s="131" t="s">
        <v>0</v>
      </c>
      <c r="CF26" s="126"/>
      <c r="CG26" s="131"/>
      <c r="CH26" s="170"/>
      <c r="CI26" s="156"/>
      <c r="CJ26" s="126"/>
      <c r="CK26" s="131" t="s">
        <v>0</v>
      </c>
      <c r="CL26" s="126"/>
      <c r="CM26" s="131"/>
      <c r="CN26" s="170"/>
      <c r="CO26" s="156"/>
      <c r="CP26" s="126"/>
      <c r="CQ26" s="131" t="s">
        <v>0</v>
      </c>
      <c r="CR26" s="126"/>
      <c r="CS26" s="131"/>
      <c r="CT26" s="170"/>
      <c r="CU26" s="156"/>
      <c r="CV26" s="126"/>
      <c r="CW26" s="131" t="s">
        <v>0</v>
      </c>
      <c r="CX26" s="126"/>
      <c r="CY26" s="131"/>
      <c r="CZ26" s="170"/>
      <c r="DA26" s="156"/>
      <c r="DB26" s="126"/>
      <c r="DC26" s="131" t="s">
        <v>0</v>
      </c>
      <c r="DD26" s="126"/>
      <c r="DE26" s="131"/>
      <c r="DF26" s="170"/>
      <c r="DG26" s="156"/>
      <c r="DH26" s="126"/>
      <c r="DI26" s="131" t="s">
        <v>0</v>
      </c>
      <c r="DJ26" s="126"/>
      <c r="DK26" s="131"/>
      <c r="DL26" s="170"/>
      <c r="DM26" s="156"/>
      <c r="DN26" s="126"/>
      <c r="DO26" s="131" t="s">
        <v>0</v>
      </c>
      <c r="DP26" s="126"/>
      <c r="DQ26" s="131"/>
      <c r="DR26" s="170"/>
      <c r="DS26" s="156"/>
      <c r="DT26" s="126"/>
      <c r="DU26" s="131" t="s">
        <v>0</v>
      </c>
      <c r="DV26" s="126"/>
      <c r="DW26" s="131"/>
      <c r="DX26" s="170"/>
      <c r="DY26" s="156"/>
      <c r="DZ26" s="126"/>
      <c r="EA26" s="131" t="s">
        <v>0</v>
      </c>
      <c r="EB26" s="126"/>
      <c r="EC26" s="131"/>
      <c r="ED26" s="170"/>
      <c r="EE26" s="156"/>
      <c r="EF26" s="126"/>
      <c r="EG26" s="131" t="s">
        <v>0</v>
      </c>
      <c r="EH26" s="126"/>
      <c r="EI26" s="131"/>
      <c r="EJ26" s="170"/>
      <c r="EK26" s="156"/>
      <c r="EL26" s="126"/>
      <c r="EM26" s="131" t="s">
        <v>0</v>
      </c>
      <c r="EN26" s="126"/>
      <c r="EO26" s="131"/>
      <c r="EP26" s="170"/>
      <c r="EQ26" s="156"/>
      <c r="ER26" s="126"/>
      <c r="ES26" s="131" t="s">
        <v>0</v>
      </c>
      <c r="ET26" s="126"/>
      <c r="EU26" s="131"/>
      <c r="EV26" s="170"/>
      <c r="EW26" s="156"/>
      <c r="EX26" s="126"/>
      <c r="EY26" s="131" t="s">
        <v>0</v>
      </c>
      <c r="EZ26" s="126"/>
      <c r="FA26" s="131"/>
      <c r="FB26" s="170"/>
      <c r="FC26" s="156"/>
      <c r="FD26" s="126"/>
      <c r="FE26" s="131" t="s">
        <v>0</v>
      </c>
      <c r="FF26" s="126"/>
      <c r="FG26" s="131"/>
      <c r="FH26" s="170"/>
      <c r="FI26" s="156"/>
      <c r="FJ26" s="126"/>
      <c r="FK26" s="131" t="s">
        <v>0</v>
      </c>
      <c r="FL26" s="126"/>
      <c r="FM26" s="131"/>
      <c r="FN26" s="170"/>
      <c r="FO26" s="156"/>
      <c r="FP26" s="126"/>
      <c r="FQ26" s="131" t="s">
        <v>0</v>
      </c>
      <c r="FR26" s="126"/>
      <c r="FS26" s="131"/>
      <c r="FT26" s="170"/>
      <c r="FU26" s="156"/>
      <c r="FV26" s="126"/>
      <c r="FW26" s="131" t="s">
        <v>0</v>
      </c>
      <c r="FX26" s="126"/>
      <c r="FY26" s="131"/>
      <c r="FZ26" s="170"/>
      <c r="GA26" s="156"/>
      <c r="GB26" s="126"/>
      <c r="GC26" s="131" t="s">
        <v>0</v>
      </c>
      <c r="GD26" s="126"/>
      <c r="GE26" s="131"/>
      <c r="GF26" s="170"/>
      <c r="GG26" s="156"/>
      <c r="GH26" s="126"/>
      <c r="GI26" s="131" t="s">
        <v>0</v>
      </c>
      <c r="GJ26" s="126"/>
      <c r="GK26" s="131"/>
      <c r="GL26" s="170"/>
      <c r="GM26" s="156"/>
      <c r="GN26" s="126"/>
      <c r="GO26" s="131" t="s">
        <v>0</v>
      </c>
      <c r="GP26" s="126"/>
      <c r="GQ26" s="131"/>
      <c r="GR26" s="170"/>
      <c r="GS26" s="156"/>
      <c r="GT26" s="126"/>
      <c r="GU26" s="131" t="s">
        <v>0</v>
      </c>
      <c r="GV26" s="126"/>
      <c r="GW26" s="131"/>
      <c r="GX26" s="170"/>
      <c r="GY26" s="156"/>
      <c r="GZ26" s="126"/>
      <c r="HA26" s="131" t="s">
        <v>0</v>
      </c>
      <c r="HB26" s="126"/>
      <c r="HC26" s="131"/>
      <c r="HD26" s="170"/>
      <c r="HE26" s="156"/>
      <c r="HF26" s="126"/>
      <c r="HG26" s="131" t="s">
        <v>0</v>
      </c>
      <c r="HH26" s="126"/>
      <c r="HI26" s="131"/>
      <c r="HJ26" s="170"/>
      <c r="HK26" s="156"/>
      <c r="HL26" s="126"/>
      <c r="HM26" s="131" t="s">
        <v>0</v>
      </c>
      <c r="HN26" s="126"/>
      <c r="HO26" s="131"/>
      <c r="HP26" s="170"/>
      <c r="HQ26" s="156"/>
      <c r="HR26" s="126"/>
      <c r="HS26" s="131" t="s">
        <v>0</v>
      </c>
      <c r="HT26" s="126"/>
      <c r="HU26" s="131"/>
      <c r="HV26" s="170"/>
      <c r="HW26" s="156"/>
      <c r="HX26" s="126"/>
      <c r="HY26" s="131" t="s">
        <v>0</v>
      </c>
      <c r="HZ26" s="126"/>
      <c r="IA26" s="131"/>
      <c r="IB26" s="170"/>
      <c r="IC26" s="156"/>
      <c r="ID26" s="126"/>
      <c r="IE26" s="131" t="s">
        <v>0</v>
      </c>
      <c r="IF26" s="126"/>
      <c r="IG26" s="131"/>
      <c r="IH26" s="170"/>
      <c r="II26" s="156"/>
      <c r="IJ26" s="126"/>
      <c r="IK26" s="131" t="s">
        <v>0</v>
      </c>
      <c r="IL26" s="126"/>
      <c r="IM26" s="131"/>
      <c r="IN26" s="170"/>
      <c r="IO26" s="156"/>
      <c r="IP26" s="126"/>
      <c r="IQ26" s="131" t="s">
        <v>0</v>
      </c>
      <c r="IR26" s="126"/>
      <c r="IS26" s="131"/>
      <c r="IT26" s="170"/>
      <c r="IU26" s="156"/>
      <c r="IV26" s="126"/>
      <c r="IW26" s="131" t="s">
        <v>0</v>
      </c>
      <c r="IX26" s="126"/>
      <c r="IY26" s="131"/>
      <c r="IZ26" s="170"/>
      <c r="JA26" s="156"/>
      <c r="JB26" s="126"/>
      <c r="JC26" s="131" t="s">
        <v>0</v>
      </c>
      <c r="JD26" s="126"/>
      <c r="JE26" s="131"/>
      <c r="JF26" s="170"/>
      <c r="JG26" s="156"/>
      <c r="JH26" s="126"/>
      <c r="JI26" s="131" t="s">
        <v>0</v>
      </c>
      <c r="JJ26" s="126"/>
      <c r="JK26" s="131"/>
      <c r="JL26" s="170"/>
      <c r="JM26" s="156"/>
      <c r="JN26" s="126"/>
      <c r="JO26" s="131" t="s">
        <v>0</v>
      </c>
      <c r="JP26" s="126"/>
      <c r="JQ26" s="131"/>
      <c r="JR26" s="170"/>
      <c r="JS26" s="156"/>
      <c r="JT26" s="126"/>
      <c r="JU26" s="131" t="s">
        <v>0</v>
      </c>
      <c r="JV26" s="126"/>
      <c r="JW26" s="131"/>
      <c r="JX26" s="170"/>
      <c r="JY26" s="156"/>
      <c r="JZ26" s="126"/>
      <c r="KA26" s="131" t="s">
        <v>0</v>
      </c>
      <c r="KB26" s="126"/>
      <c r="KC26" s="131"/>
      <c r="KD26" s="170"/>
      <c r="KE26" s="156"/>
      <c r="KF26" s="126"/>
      <c r="KG26" s="131" t="s">
        <v>0</v>
      </c>
      <c r="KH26" s="126"/>
      <c r="KI26" s="131"/>
      <c r="KJ26" s="170"/>
      <c r="KK26" s="156"/>
      <c r="KL26" s="126"/>
      <c r="KM26" s="131" t="s">
        <v>0</v>
      </c>
      <c r="KN26" s="126"/>
      <c r="KO26" s="131"/>
      <c r="KP26" s="170"/>
      <c r="KQ26" s="156"/>
      <c r="KR26" s="126"/>
      <c r="KS26" s="131" t="s">
        <v>0</v>
      </c>
      <c r="KT26" s="126"/>
      <c r="KU26" s="131"/>
      <c r="KV26" s="170"/>
      <c r="KW26" s="156"/>
      <c r="KX26" s="126"/>
      <c r="KY26" s="131" t="s">
        <v>0</v>
      </c>
      <c r="KZ26" s="126"/>
      <c r="LA26" s="131"/>
      <c r="LB26" s="170"/>
      <c r="LC26" s="156"/>
      <c r="LD26" s="126"/>
      <c r="LE26" s="131" t="s">
        <v>0</v>
      </c>
      <c r="LF26" s="126"/>
      <c r="LG26" s="131"/>
      <c r="LH26" s="170"/>
      <c r="LI26" s="156"/>
      <c r="LJ26" s="126"/>
      <c r="LK26" s="131" t="s">
        <v>0</v>
      </c>
      <c r="LL26" s="126"/>
      <c r="LM26" s="131"/>
      <c r="LN26" s="170"/>
      <c r="LO26" s="156"/>
      <c r="LP26" s="126"/>
      <c r="LQ26" s="131" t="s">
        <v>0</v>
      </c>
      <c r="LR26" s="126"/>
      <c r="LS26" s="131"/>
      <c r="LT26" s="170"/>
      <c r="LU26" s="156"/>
      <c r="LV26" s="126"/>
      <c r="LW26" s="131" t="s">
        <v>0</v>
      </c>
      <c r="LX26" s="126"/>
      <c r="LY26" s="131"/>
      <c r="LZ26" s="170"/>
      <c r="MA26" s="156"/>
      <c r="MB26" s="126"/>
      <c r="MC26" s="131" t="s">
        <v>0</v>
      </c>
      <c r="MD26" s="126"/>
      <c r="ME26" s="131"/>
      <c r="MF26" s="170"/>
      <c r="MG26" s="156"/>
      <c r="MH26" s="126"/>
      <c r="MI26" s="131" t="s">
        <v>0</v>
      </c>
      <c r="MJ26" s="126"/>
      <c r="MK26" s="131"/>
      <c r="ML26" s="170"/>
      <c r="MM26" s="156"/>
      <c r="MN26" s="126"/>
      <c r="MO26" s="131" t="s">
        <v>0</v>
      </c>
      <c r="MP26" s="126"/>
      <c r="MQ26" s="131"/>
      <c r="MR26" s="170"/>
      <c r="MS26" s="156"/>
      <c r="MT26" s="126"/>
      <c r="MU26" s="131" t="s">
        <v>0</v>
      </c>
      <c r="MV26" s="126"/>
      <c r="MW26" s="131"/>
      <c r="MX26" s="170"/>
      <c r="MY26" s="156"/>
      <c r="MZ26" s="126"/>
      <c r="NA26" s="131" t="s">
        <v>0</v>
      </c>
      <c r="NB26" s="126"/>
      <c r="NC26" s="131"/>
      <c r="ND26" s="170"/>
      <c r="NE26" s="156"/>
      <c r="NF26" s="126"/>
      <c r="NG26" s="131" t="s">
        <v>0</v>
      </c>
      <c r="NH26" s="126"/>
      <c r="NI26" s="131"/>
      <c r="NJ26" s="170"/>
      <c r="NK26" s="156"/>
      <c r="NL26" s="126"/>
      <c r="NM26" s="131" t="s">
        <v>0</v>
      </c>
      <c r="NN26" s="126"/>
      <c r="NO26" s="131"/>
      <c r="NP26" s="170"/>
      <c r="NQ26" s="156"/>
      <c r="NR26" s="188"/>
      <c r="NS26" s="188" t="s">
        <v>0</v>
      </c>
      <c r="NT26" s="188"/>
      <c r="NU26" s="186" t="s">
        <v>331</v>
      </c>
      <c r="NV26" s="187" t="s">
        <v>331</v>
      </c>
      <c r="NW26" s="164"/>
    </row>
    <row r="27" spans="1:387" ht="15" x14ac:dyDescent="0.2">
      <c r="A27" s="124">
        <f>IF(B27="","",VLOOKUP(B27,'Registrovaní tipéri'!$A$2:$B$101,2,FALSE))</f>
        <v>43</v>
      </c>
      <c r="B27" s="173" t="s">
        <v>25</v>
      </c>
      <c r="C27" s="125"/>
      <c r="D27" s="171">
        <v>2</v>
      </c>
      <c r="E27" s="176" t="s">
        <v>0</v>
      </c>
      <c r="F27" s="168">
        <v>2</v>
      </c>
      <c r="G27" s="185" t="s">
        <v>279</v>
      </c>
      <c r="H27" s="184" t="s">
        <v>270</v>
      </c>
      <c r="I27" s="25"/>
      <c r="J27" s="188">
        <v>0</v>
      </c>
      <c r="K27" s="188" t="s">
        <v>0</v>
      </c>
      <c r="L27" s="188">
        <v>3</v>
      </c>
      <c r="M27" s="186" t="s">
        <v>277</v>
      </c>
      <c r="N27" s="187" t="s">
        <v>267</v>
      </c>
      <c r="O27" s="149"/>
      <c r="P27" s="126">
        <v>4</v>
      </c>
      <c r="Q27" s="131" t="s">
        <v>0</v>
      </c>
      <c r="R27" s="126">
        <v>0</v>
      </c>
      <c r="S27" s="186" t="s">
        <v>277</v>
      </c>
      <c r="T27" s="187" t="s">
        <v>269</v>
      </c>
      <c r="U27" s="156"/>
      <c r="V27" s="126">
        <v>0</v>
      </c>
      <c r="W27" s="131" t="s">
        <v>0</v>
      </c>
      <c r="X27" s="126">
        <v>3</v>
      </c>
      <c r="Y27" s="186" t="s">
        <v>275</v>
      </c>
      <c r="Z27" s="187" t="s">
        <v>331</v>
      </c>
      <c r="AA27" s="156"/>
      <c r="AB27" s="126"/>
      <c r="AC27" s="131" t="s">
        <v>0</v>
      </c>
      <c r="AD27" s="126"/>
      <c r="AE27" s="186" t="s">
        <v>331</v>
      </c>
      <c r="AF27" s="187" t="s">
        <v>331</v>
      </c>
      <c r="AG27" s="156"/>
      <c r="AH27" s="126">
        <v>3</v>
      </c>
      <c r="AI27" s="131" t="s">
        <v>0</v>
      </c>
      <c r="AJ27" s="126">
        <v>0</v>
      </c>
      <c r="AK27" s="186" t="s">
        <v>275</v>
      </c>
      <c r="AL27" s="187" t="s">
        <v>279</v>
      </c>
      <c r="AM27" s="156"/>
      <c r="AN27" s="126">
        <v>0</v>
      </c>
      <c r="AO27" s="131" t="s">
        <v>0</v>
      </c>
      <c r="AP27" s="126">
        <v>4</v>
      </c>
      <c r="AQ27" s="186" t="s">
        <v>277</v>
      </c>
      <c r="AR27" s="187" t="s">
        <v>264</v>
      </c>
      <c r="AS27" s="156"/>
      <c r="AT27" s="126"/>
      <c r="AU27" s="131" t="s">
        <v>0</v>
      </c>
      <c r="AV27" s="126"/>
      <c r="AW27" s="186" t="s">
        <v>331</v>
      </c>
      <c r="AX27" s="187" t="s">
        <v>331</v>
      </c>
      <c r="AY27" s="156"/>
      <c r="AZ27" s="126"/>
      <c r="BA27" s="131" t="s">
        <v>0</v>
      </c>
      <c r="BB27" s="126"/>
      <c r="BC27" s="131"/>
      <c r="BD27" s="170"/>
      <c r="BE27" s="156"/>
      <c r="BF27" s="126"/>
      <c r="BG27" s="131" t="s">
        <v>0</v>
      </c>
      <c r="BH27" s="126"/>
      <c r="BI27" s="186" t="s">
        <v>331</v>
      </c>
      <c r="BJ27" s="187" t="s">
        <v>331</v>
      </c>
      <c r="BK27" s="156"/>
      <c r="BL27" s="126"/>
      <c r="BM27" s="131" t="s">
        <v>0</v>
      </c>
      <c r="BN27" s="126"/>
      <c r="BO27" s="131"/>
      <c r="BP27" s="170"/>
      <c r="BQ27" s="156"/>
      <c r="BR27" s="126"/>
      <c r="BS27" s="131" t="s">
        <v>0</v>
      </c>
      <c r="BT27" s="126"/>
      <c r="BU27" s="186" t="s">
        <v>331</v>
      </c>
      <c r="BV27" s="187" t="s">
        <v>331</v>
      </c>
      <c r="BW27" s="156"/>
      <c r="BX27" s="126"/>
      <c r="BY27" s="131" t="s">
        <v>0</v>
      </c>
      <c r="BZ27" s="126"/>
      <c r="CA27" s="186" t="s">
        <v>331</v>
      </c>
      <c r="CB27" s="187" t="s">
        <v>331</v>
      </c>
      <c r="CC27" s="156"/>
      <c r="CD27" s="126"/>
      <c r="CE27" s="131" t="s">
        <v>0</v>
      </c>
      <c r="CF27" s="126"/>
      <c r="CG27" s="131"/>
      <c r="CH27" s="170"/>
      <c r="CI27" s="156"/>
      <c r="CJ27" s="126"/>
      <c r="CK27" s="131" t="s">
        <v>0</v>
      </c>
      <c r="CL27" s="126"/>
      <c r="CM27" s="131"/>
      <c r="CN27" s="170"/>
      <c r="CO27" s="156"/>
      <c r="CP27" s="126"/>
      <c r="CQ27" s="131" t="s">
        <v>0</v>
      </c>
      <c r="CR27" s="126"/>
      <c r="CS27" s="131"/>
      <c r="CT27" s="170"/>
      <c r="CU27" s="156"/>
      <c r="CV27" s="126"/>
      <c r="CW27" s="131" t="s">
        <v>0</v>
      </c>
      <c r="CX27" s="126"/>
      <c r="CY27" s="131"/>
      <c r="CZ27" s="170"/>
      <c r="DA27" s="156"/>
      <c r="DB27" s="126"/>
      <c r="DC27" s="131" t="s">
        <v>0</v>
      </c>
      <c r="DD27" s="126"/>
      <c r="DE27" s="131"/>
      <c r="DF27" s="170"/>
      <c r="DG27" s="156"/>
      <c r="DH27" s="126"/>
      <c r="DI27" s="131" t="s">
        <v>0</v>
      </c>
      <c r="DJ27" s="126"/>
      <c r="DK27" s="131"/>
      <c r="DL27" s="170"/>
      <c r="DM27" s="156"/>
      <c r="DN27" s="126"/>
      <c r="DO27" s="131" t="s">
        <v>0</v>
      </c>
      <c r="DP27" s="126"/>
      <c r="DQ27" s="131"/>
      <c r="DR27" s="170"/>
      <c r="DS27" s="156"/>
      <c r="DT27" s="126"/>
      <c r="DU27" s="131" t="s">
        <v>0</v>
      </c>
      <c r="DV27" s="126"/>
      <c r="DW27" s="131"/>
      <c r="DX27" s="170"/>
      <c r="DY27" s="156"/>
      <c r="DZ27" s="126"/>
      <c r="EA27" s="131" t="s">
        <v>0</v>
      </c>
      <c r="EB27" s="126"/>
      <c r="EC27" s="131"/>
      <c r="ED27" s="170"/>
      <c r="EE27" s="156"/>
      <c r="EF27" s="126"/>
      <c r="EG27" s="131" t="s">
        <v>0</v>
      </c>
      <c r="EH27" s="126"/>
      <c r="EI27" s="131"/>
      <c r="EJ27" s="170"/>
      <c r="EK27" s="156"/>
      <c r="EL27" s="126"/>
      <c r="EM27" s="131" t="s">
        <v>0</v>
      </c>
      <c r="EN27" s="126"/>
      <c r="EO27" s="131"/>
      <c r="EP27" s="170"/>
      <c r="EQ27" s="156"/>
      <c r="ER27" s="126"/>
      <c r="ES27" s="131" t="s">
        <v>0</v>
      </c>
      <c r="ET27" s="126"/>
      <c r="EU27" s="131"/>
      <c r="EV27" s="170"/>
      <c r="EW27" s="156"/>
      <c r="EX27" s="126"/>
      <c r="EY27" s="131" t="s">
        <v>0</v>
      </c>
      <c r="EZ27" s="126"/>
      <c r="FA27" s="131"/>
      <c r="FB27" s="170"/>
      <c r="FC27" s="156"/>
      <c r="FD27" s="126"/>
      <c r="FE27" s="131" t="s">
        <v>0</v>
      </c>
      <c r="FF27" s="126"/>
      <c r="FG27" s="131"/>
      <c r="FH27" s="170"/>
      <c r="FI27" s="156"/>
      <c r="FJ27" s="126"/>
      <c r="FK27" s="131" t="s">
        <v>0</v>
      </c>
      <c r="FL27" s="126"/>
      <c r="FM27" s="131"/>
      <c r="FN27" s="170"/>
      <c r="FO27" s="156"/>
      <c r="FP27" s="126"/>
      <c r="FQ27" s="131" t="s">
        <v>0</v>
      </c>
      <c r="FR27" s="126"/>
      <c r="FS27" s="131"/>
      <c r="FT27" s="170"/>
      <c r="FU27" s="156"/>
      <c r="FV27" s="126"/>
      <c r="FW27" s="131" t="s">
        <v>0</v>
      </c>
      <c r="FX27" s="126"/>
      <c r="FY27" s="131"/>
      <c r="FZ27" s="170"/>
      <c r="GA27" s="156"/>
      <c r="GB27" s="126"/>
      <c r="GC27" s="131" t="s">
        <v>0</v>
      </c>
      <c r="GD27" s="126"/>
      <c r="GE27" s="131"/>
      <c r="GF27" s="170"/>
      <c r="GG27" s="156"/>
      <c r="GH27" s="126"/>
      <c r="GI27" s="131" t="s">
        <v>0</v>
      </c>
      <c r="GJ27" s="126"/>
      <c r="GK27" s="131"/>
      <c r="GL27" s="170"/>
      <c r="GM27" s="156"/>
      <c r="GN27" s="126"/>
      <c r="GO27" s="131" t="s">
        <v>0</v>
      </c>
      <c r="GP27" s="126"/>
      <c r="GQ27" s="131"/>
      <c r="GR27" s="170"/>
      <c r="GS27" s="156"/>
      <c r="GT27" s="126"/>
      <c r="GU27" s="131" t="s">
        <v>0</v>
      </c>
      <c r="GV27" s="126"/>
      <c r="GW27" s="131"/>
      <c r="GX27" s="170"/>
      <c r="GY27" s="156"/>
      <c r="GZ27" s="126"/>
      <c r="HA27" s="131" t="s">
        <v>0</v>
      </c>
      <c r="HB27" s="126"/>
      <c r="HC27" s="131"/>
      <c r="HD27" s="170"/>
      <c r="HE27" s="156"/>
      <c r="HF27" s="126"/>
      <c r="HG27" s="131" t="s">
        <v>0</v>
      </c>
      <c r="HH27" s="126"/>
      <c r="HI27" s="131"/>
      <c r="HJ27" s="170"/>
      <c r="HK27" s="156"/>
      <c r="HL27" s="126"/>
      <c r="HM27" s="131" t="s">
        <v>0</v>
      </c>
      <c r="HN27" s="126"/>
      <c r="HO27" s="131"/>
      <c r="HP27" s="170"/>
      <c r="HQ27" s="156"/>
      <c r="HR27" s="126"/>
      <c r="HS27" s="131" t="s">
        <v>0</v>
      </c>
      <c r="HT27" s="126"/>
      <c r="HU27" s="131"/>
      <c r="HV27" s="170"/>
      <c r="HW27" s="156"/>
      <c r="HX27" s="126"/>
      <c r="HY27" s="131" t="s">
        <v>0</v>
      </c>
      <c r="HZ27" s="126"/>
      <c r="IA27" s="131"/>
      <c r="IB27" s="170"/>
      <c r="IC27" s="156"/>
      <c r="ID27" s="126"/>
      <c r="IE27" s="131" t="s">
        <v>0</v>
      </c>
      <c r="IF27" s="126"/>
      <c r="IG27" s="131"/>
      <c r="IH27" s="170"/>
      <c r="II27" s="156"/>
      <c r="IJ27" s="126"/>
      <c r="IK27" s="131" t="s">
        <v>0</v>
      </c>
      <c r="IL27" s="126"/>
      <c r="IM27" s="131"/>
      <c r="IN27" s="170"/>
      <c r="IO27" s="156"/>
      <c r="IP27" s="126"/>
      <c r="IQ27" s="131" t="s">
        <v>0</v>
      </c>
      <c r="IR27" s="126"/>
      <c r="IS27" s="131"/>
      <c r="IT27" s="170"/>
      <c r="IU27" s="156"/>
      <c r="IV27" s="126"/>
      <c r="IW27" s="131" t="s">
        <v>0</v>
      </c>
      <c r="IX27" s="126"/>
      <c r="IY27" s="131"/>
      <c r="IZ27" s="170"/>
      <c r="JA27" s="156"/>
      <c r="JB27" s="126"/>
      <c r="JC27" s="131" t="s">
        <v>0</v>
      </c>
      <c r="JD27" s="126"/>
      <c r="JE27" s="131"/>
      <c r="JF27" s="170"/>
      <c r="JG27" s="156"/>
      <c r="JH27" s="126"/>
      <c r="JI27" s="131" t="s">
        <v>0</v>
      </c>
      <c r="JJ27" s="126"/>
      <c r="JK27" s="131"/>
      <c r="JL27" s="170"/>
      <c r="JM27" s="156"/>
      <c r="JN27" s="126"/>
      <c r="JO27" s="131" t="s">
        <v>0</v>
      </c>
      <c r="JP27" s="126"/>
      <c r="JQ27" s="131"/>
      <c r="JR27" s="170"/>
      <c r="JS27" s="156"/>
      <c r="JT27" s="126"/>
      <c r="JU27" s="131" t="s">
        <v>0</v>
      </c>
      <c r="JV27" s="126"/>
      <c r="JW27" s="131"/>
      <c r="JX27" s="170"/>
      <c r="JY27" s="156"/>
      <c r="JZ27" s="126"/>
      <c r="KA27" s="131" t="s">
        <v>0</v>
      </c>
      <c r="KB27" s="126"/>
      <c r="KC27" s="131"/>
      <c r="KD27" s="170"/>
      <c r="KE27" s="156"/>
      <c r="KF27" s="126"/>
      <c r="KG27" s="131" t="s">
        <v>0</v>
      </c>
      <c r="KH27" s="126"/>
      <c r="KI27" s="131"/>
      <c r="KJ27" s="170"/>
      <c r="KK27" s="156"/>
      <c r="KL27" s="126"/>
      <c r="KM27" s="131" t="s">
        <v>0</v>
      </c>
      <c r="KN27" s="126"/>
      <c r="KO27" s="131"/>
      <c r="KP27" s="170"/>
      <c r="KQ27" s="156"/>
      <c r="KR27" s="126"/>
      <c r="KS27" s="131" t="s">
        <v>0</v>
      </c>
      <c r="KT27" s="126"/>
      <c r="KU27" s="131"/>
      <c r="KV27" s="170"/>
      <c r="KW27" s="156"/>
      <c r="KX27" s="126"/>
      <c r="KY27" s="131" t="s">
        <v>0</v>
      </c>
      <c r="KZ27" s="126"/>
      <c r="LA27" s="131"/>
      <c r="LB27" s="170"/>
      <c r="LC27" s="156"/>
      <c r="LD27" s="126"/>
      <c r="LE27" s="131" t="s">
        <v>0</v>
      </c>
      <c r="LF27" s="126"/>
      <c r="LG27" s="131"/>
      <c r="LH27" s="170"/>
      <c r="LI27" s="156"/>
      <c r="LJ27" s="126"/>
      <c r="LK27" s="131" t="s">
        <v>0</v>
      </c>
      <c r="LL27" s="126"/>
      <c r="LM27" s="131"/>
      <c r="LN27" s="170"/>
      <c r="LO27" s="156"/>
      <c r="LP27" s="126"/>
      <c r="LQ27" s="131" t="s">
        <v>0</v>
      </c>
      <c r="LR27" s="126"/>
      <c r="LS27" s="131"/>
      <c r="LT27" s="170"/>
      <c r="LU27" s="156"/>
      <c r="LV27" s="126"/>
      <c r="LW27" s="131" t="s">
        <v>0</v>
      </c>
      <c r="LX27" s="126"/>
      <c r="LY27" s="131"/>
      <c r="LZ27" s="170"/>
      <c r="MA27" s="156"/>
      <c r="MB27" s="126"/>
      <c r="MC27" s="131" t="s">
        <v>0</v>
      </c>
      <c r="MD27" s="126"/>
      <c r="ME27" s="131"/>
      <c r="MF27" s="170"/>
      <c r="MG27" s="156"/>
      <c r="MH27" s="126"/>
      <c r="MI27" s="131" t="s">
        <v>0</v>
      </c>
      <c r="MJ27" s="126"/>
      <c r="MK27" s="131"/>
      <c r="ML27" s="170"/>
      <c r="MM27" s="156"/>
      <c r="MN27" s="126"/>
      <c r="MO27" s="131" t="s">
        <v>0</v>
      </c>
      <c r="MP27" s="126"/>
      <c r="MQ27" s="131"/>
      <c r="MR27" s="170"/>
      <c r="MS27" s="156"/>
      <c r="MT27" s="126"/>
      <c r="MU27" s="131" t="s">
        <v>0</v>
      </c>
      <c r="MV27" s="126"/>
      <c r="MW27" s="131"/>
      <c r="MX27" s="170"/>
      <c r="MY27" s="156"/>
      <c r="MZ27" s="126"/>
      <c r="NA27" s="131" t="s">
        <v>0</v>
      </c>
      <c r="NB27" s="126"/>
      <c r="NC27" s="131"/>
      <c r="ND27" s="170"/>
      <c r="NE27" s="156"/>
      <c r="NF27" s="126"/>
      <c r="NG27" s="131" t="s">
        <v>0</v>
      </c>
      <c r="NH27" s="126"/>
      <c r="NI27" s="131"/>
      <c r="NJ27" s="170"/>
      <c r="NK27" s="156"/>
      <c r="NL27" s="126"/>
      <c r="NM27" s="131" t="s">
        <v>0</v>
      </c>
      <c r="NN27" s="126"/>
      <c r="NO27" s="131"/>
      <c r="NP27" s="170"/>
      <c r="NQ27" s="156"/>
      <c r="NR27" s="188"/>
      <c r="NS27" s="188" t="s">
        <v>0</v>
      </c>
      <c r="NT27" s="188"/>
      <c r="NU27" s="186" t="s">
        <v>331</v>
      </c>
      <c r="NV27" s="187" t="s">
        <v>331</v>
      </c>
      <c r="NW27" s="164"/>
    </row>
    <row r="28" spans="1:387" ht="15" x14ac:dyDescent="0.2">
      <c r="A28" s="124">
        <f>IF(B28="","",VLOOKUP(B28,'Registrovaní tipéri'!$A$2:$B$101,2,FALSE))</f>
        <v>27</v>
      </c>
      <c r="B28" s="173" t="s">
        <v>27</v>
      </c>
      <c r="C28" s="125"/>
      <c r="D28" s="171">
        <v>1</v>
      </c>
      <c r="E28" s="176" t="s">
        <v>0</v>
      </c>
      <c r="F28" s="168">
        <v>2</v>
      </c>
      <c r="G28" s="176" t="s">
        <v>275</v>
      </c>
      <c r="H28" s="175" t="s">
        <v>264</v>
      </c>
      <c r="I28" s="25"/>
      <c r="J28" s="188">
        <v>0</v>
      </c>
      <c r="K28" s="188" t="s">
        <v>0</v>
      </c>
      <c r="L28" s="188">
        <v>3</v>
      </c>
      <c r="M28" s="186" t="s">
        <v>275</v>
      </c>
      <c r="N28" s="187" t="s">
        <v>264</v>
      </c>
      <c r="O28" s="149"/>
      <c r="P28" s="126">
        <v>3</v>
      </c>
      <c r="Q28" s="131" t="s">
        <v>0</v>
      </c>
      <c r="R28" s="126">
        <v>0</v>
      </c>
      <c r="S28" s="186" t="s">
        <v>275</v>
      </c>
      <c r="T28" s="187" t="s">
        <v>264</v>
      </c>
      <c r="U28" s="156"/>
      <c r="V28" s="126">
        <v>0</v>
      </c>
      <c r="W28" s="131" t="s">
        <v>0</v>
      </c>
      <c r="X28" s="126">
        <v>2</v>
      </c>
      <c r="Y28" s="186" t="s">
        <v>275</v>
      </c>
      <c r="Z28" s="187" t="s">
        <v>264</v>
      </c>
      <c r="AA28" s="156"/>
      <c r="AB28" s="126">
        <v>3</v>
      </c>
      <c r="AC28" s="131" t="s">
        <v>0</v>
      </c>
      <c r="AD28" s="126">
        <v>0</v>
      </c>
      <c r="AE28" s="193" t="s">
        <v>275</v>
      </c>
      <c r="AF28" s="194" t="s">
        <v>264</v>
      </c>
      <c r="AG28" s="156"/>
      <c r="AH28" s="126">
        <v>3</v>
      </c>
      <c r="AI28" s="131" t="s">
        <v>0</v>
      </c>
      <c r="AJ28" s="126">
        <v>0</v>
      </c>
      <c r="AK28" s="186" t="s">
        <v>275</v>
      </c>
      <c r="AL28" s="187" t="s">
        <v>279</v>
      </c>
      <c r="AM28" s="156"/>
      <c r="AN28" s="126">
        <v>0</v>
      </c>
      <c r="AO28" s="131" t="s">
        <v>0</v>
      </c>
      <c r="AP28" s="126">
        <v>2</v>
      </c>
      <c r="AQ28" s="186" t="s">
        <v>275</v>
      </c>
      <c r="AR28" s="187" t="s">
        <v>279</v>
      </c>
      <c r="AS28" s="156"/>
      <c r="AT28" s="126">
        <v>1</v>
      </c>
      <c r="AU28" s="131" t="s">
        <v>0</v>
      </c>
      <c r="AV28" s="126">
        <v>2</v>
      </c>
      <c r="AW28" s="186" t="s">
        <v>279</v>
      </c>
      <c r="AX28" s="187" t="s">
        <v>275</v>
      </c>
      <c r="AY28" s="156"/>
      <c r="AZ28" s="126"/>
      <c r="BA28" s="131" t="s">
        <v>0</v>
      </c>
      <c r="BB28" s="126"/>
      <c r="BC28" s="131"/>
      <c r="BD28" s="170"/>
      <c r="BE28" s="156"/>
      <c r="BF28" s="126">
        <v>2</v>
      </c>
      <c r="BG28" s="131" t="s">
        <v>0</v>
      </c>
      <c r="BH28" s="126">
        <v>0</v>
      </c>
      <c r="BI28" s="186" t="s">
        <v>275</v>
      </c>
      <c r="BJ28" s="187" t="s">
        <v>277</v>
      </c>
      <c r="BK28" s="156"/>
      <c r="BL28" s="126"/>
      <c r="BM28" s="131" t="s">
        <v>0</v>
      </c>
      <c r="BN28" s="126"/>
      <c r="BO28" s="131"/>
      <c r="BP28" s="170"/>
      <c r="BQ28" s="156"/>
      <c r="BR28" s="126">
        <v>3</v>
      </c>
      <c r="BS28" s="131" t="s">
        <v>0</v>
      </c>
      <c r="BT28" s="126">
        <v>0</v>
      </c>
      <c r="BU28" s="186" t="s">
        <v>275</v>
      </c>
      <c r="BV28" s="187" t="s">
        <v>264</v>
      </c>
      <c r="BW28" s="156"/>
      <c r="BX28" s="126">
        <v>4</v>
      </c>
      <c r="BY28" s="131" t="s">
        <v>0</v>
      </c>
      <c r="BZ28" s="126">
        <v>0</v>
      </c>
      <c r="CA28" s="131" t="s">
        <v>276</v>
      </c>
      <c r="CB28" s="170" t="s">
        <v>275</v>
      </c>
      <c r="CC28" s="156"/>
      <c r="CD28" s="126"/>
      <c r="CE28" s="131" t="s">
        <v>0</v>
      </c>
      <c r="CF28" s="126"/>
      <c r="CG28" s="131"/>
      <c r="CH28" s="170"/>
      <c r="CI28" s="156"/>
      <c r="CJ28" s="126"/>
      <c r="CK28" s="131" t="s">
        <v>0</v>
      </c>
      <c r="CL28" s="126"/>
      <c r="CM28" s="131"/>
      <c r="CN28" s="170"/>
      <c r="CO28" s="156"/>
      <c r="CP28" s="126"/>
      <c r="CQ28" s="131" t="s">
        <v>0</v>
      </c>
      <c r="CR28" s="126"/>
      <c r="CS28" s="131"/>
      <c r="CT28" s="170"/>
      <c r="CU28" s="156"/>
      <c r="CV28" s="126"/>
      <c r="CW28" s="131" t="s">
        <v>0</v>
      </c>
      <c r="CX28" s="126"/>
      <c r="CY28" s="131"/>
      <c r="CZ28" s="170"/>
      <c r="DA28" s="156"/>
      <c r="DB28" s="126"/>
      <c r="DC28" s="131" t="s">
        <v>0</v>
      </c>
      <c r="DD28" s="126"/>
      <c r="DE28" s="131"/>
      <c r="DF28" s="170"/>
      <c r="DG28" s="156"/>
      <c r="DH28" s="126"/>
      <c r="DI28" s="131" t="s">
        <v>0</v>
      </c>
      <c r="DJ28" s="126"/>
      <c r="DK28" s="131"/>
      <c r="DL28" s="170"/>
      <c r="DM28" s="156"/>
      <c r="DN28" s="126"/>
      <c r="DO28" s="131" t="s">
        <v>0</v>
      </c>
      <c r="DP28" s="126"/>
      <c r="DQ28" s="131"/>
      <c r="DR28" s="170"/>
      <c r="DS28" s="156"/>
      <c r="DT28" s="126"/>
      <c r="DU28" s="131" t="s">
        <v>0</v>
      </c>
      <c r="DV28" s="126"/>
      <c r="DW28" s="131"/>
      <c r="DX28" s="170"/>
      <c r="DY28" s="156"/>
      <c r="DZ28" s="126"/>
      <c r="EA28" s="131" t="s">
        <v>0</v>
      </c>
      <c r="EB28" s="126"/>
      <c r="EC28" s="131"/>
      <c r="ED28" s="170"/>
      <c r="EE28" s="156"/>
      <c r="EF28" s="126"/>
      <c r="EG28" s="131" t="s">
        <v>0</v>
      </c>
      <c r="EH28" s="126"/>
      <c r="EI28" s="131"/>
      <c r="EJ28" s="170"/>
      <c r="EK28" s="156"/>
      <c r="EL28" s="126"/>
      <c r="EM28" s="131" t="s">
        <v>0</v>
      </c>
      <c r="EN28" s="126"/>
      <c r="EO28" s="131"/>
      <c r="EP28" s="170"/>
      <c r="EQ28" s="156"/>
      <c r="ER28" s="126"/>
      <c r="ES28" s="131" t="s">
        <v>0</v>
      </c>
      <c r="ET28" s="126"/>
      <c r="EU28" s="131"/>
      <c r="EV28" s="170"/>
      <c r="EW28" s="156"/>
      <c r="EX28" s="126"/>
      <c r="EY28" s="131" t="s">
        <v>0</v>
      </c>
      <c r="EZ28" s="126"/>
      <c r="FA28" s="131"/>
      <c r="FB28" s="170"/>
      <c r="FC28" s="156"/>
      <c r="FD28" s="126"/>
      <c r="FE28" s="131" t="s">
        <v>0</v>
      </c>
      <c r="FF28" s="126"/>
      <c r="FG28" s="131"/>
      <c r="FH28" s="170"/>
      <c r="FI28" s="156"/>
      <c r="FJ28" s="126"/>
      <c r="FK28" s="131" t="s">
        <v>0</v>
      </c>
      <c r="FL28" s="126"/>
      <c r="FM28" s="131"/>
      <c r="FN28" s="170"/>
      <c r="FO28" s="156"/>
      <c r="FP28" s="126"/>
      <c r="FQ28" s="131" t="s">
        <v>0</v>
      </c>
      <c r="FR28" s="126"/>
      <c r="FS28" s="131"/>
      <c r="FT28" s="170"/>
      <c r="FU28" s="156"/>
      <c r="FV28" s="126"/>
      <c r="FW28" s="131" t="s">
        <v>0</v>
      </c>
      <c r="FX28" s="126"/>
      <c r="FY28" s="131"/>
      <c r="FZ28" s="170"/>
      <c r="GA28" s="156"/>
      <c r="GB28" s="126"/>
      <c r="GC28" s="131" t="s">
        <v>0</v>
      </c>
      <c r="GD28" s="126"/>
      <c r="GE28" s="131"/>
      <c r="GF28" s="170"/>
      <c r="GG28" s="156"/>
      <c r="GH28" s="126"/>
      <c r="GI28" s="131" t="s">
        <v>0</v>
      </c>
      <c r="GJ28" s="126"/>
      <c r="GK28" s="131"/>
      <c r="GL28" s="170"/>
      <c r="GM28" s="156"/>
      <c r="GN28" s="126"/>
      <c r="GO28" s="131" t="s">
        <v>0</v>
      </c>
      <c r="GP28" s="126"/>
      <c r="GQ28" s="131"/>
      <c r="GR28" s="170"/>
      <c r="GS28" s="156"/>
      <c r="GT28" s="126"/>
      <c r="GU28" s="131" t="s">
        <v>0</v>
      </c>
      <c r="GV28" s="126"/>
      <c r="GW28" s="131"/>
      <c r="GX28" s="170"/>
      <c r="GY28" s="156"/>
      <c r="GZ28" s="126"/>
      <c r="HA28" s="131" t="s">
        <v>0</v>
      </c>
      <c r="HB28" s="126"/>
      <c r="HC28" s="131"/>
      <c r="HD28" s="170"/>
      <c r="HE28" s="156"/>
      <c r="HF28" s="126"/>
      <c r="HG28" s="131" t="s">
        <v>0</v>
      </c>
      <c r="HH28" s="126"/>
      <c r="HI28" s="131"/>
      <c r="HJ28" s="170"/>
      <c r="HK28" s="156"/>
      <c r="HL28" s="126"/>
      <c r="HM28" s="131" t="s">
        <v>0</v>
      </c>
      <c r="HN28" s="126"/>
      <c r="HO28" s="131"/>
      <c r="HP28" s="170"/>
      <c r="HQ28" s="156"/>
      <c r="HR28" s="126"/>
      <c r="HS28" s="131" t="s">
        <v>0</v>
      </c>
      <c r="HT28" s="126"/>
      <c r="HU28" s="131"/>
      <c r="HV28" s="170"/>
      <c r="HW28" s="156"/>
      <c r="HX28" s="126"/>
      <c r="HY28" s="131" t="s">
        <v>0</v>
      </c>
      <c r="HZ28" s="126"/>
      <c r="IA28" s="131"/>
      <c r="IB28" s="170"/>
      <c r="IC28" s="156"/>
      <c r="ID28" s="126"/>
      <c r="IE28" s="131" t="s">
        <v>0</v>
      </c>
      <c r="IF28" s="126"/>
      <c r="IG28" s="131"/>
      <c r="IH28" s="170"/>
      <c r="II28" s="156"/>
      <c r="IJ28" s="126"/>
      <c r="IK28" s="131" t="s">
        <v>0</v>
      </c>
      <c r="IL28" s="126"/>
      <c r="IM28" s="131"/>
      <c r="IN28" s="170"/>
      <c r="IO28" s="156"/>
      <c r="IP28" s="126"/>
      <c r="IQ28" s="131" t="s">
        <v>0</v>
      </c>
      <c r="IR28" s="126"/>
      <c r="IS28" s="131"/>
      <c r="IT28" s="170"/>
      <c r="IU28" s="156"/>
      <c r="IV28" s="126"/>
      <c r="IW28" s="131" t="s">
        <v>0</v>
      </c>
      <c r="IX28" s="126"/>
      <c r="IY28" s="131"/>
      <c r="IZ28" s="170"/>
      <c r="JA28" s="156"/>
      <c r="JB28" s="126"/>
      <c r="JC28" s="131" t="s">
        <v>0</v>
      </c>
      <c r="JD28" s="126"/>
      <c r="JE28" s="131"/>
      <c r="JF28" s="170"/>
      <c r="JG28" s="156"/>
      <c r="JH28" s="126"/>
      <c r="JI28" s="131" t="s">
        <v>0</v>
      </c>
      <c r="JJ28" s="126"/>
      <c r="JK28" s="131"/>
      <c r="JL28" s="170"/>
      <c r="JM28" s="156"/>
      <c r="JN28" s="126"/>
      <c r="JO28" s="131" t="s">
        <v>0</v>
      </c>
      <c r="JP28" s="126"/>
      <c r="JQ28" s="131"/>
      <c r="JR28" s="170"/>
      <c r="JS28" s="156"/>
      <c r="JT28" s="126"/>
      <c r="JU28" s="131" t="s">
        <v>0</v>
      </c>
      <c r="JV28" s="126"/>
      <c r="JW28" s="131"/>
      <c r="JX28" s="170"/>
      <c r="JY28" s="156"/>
      <c r="JZ28" s="126"/>
      <c r="KA28" s="131" t="s">
        <v>0</v>
      </c>
      <c r="KB28" s="126"/>
      <c r="KC28" s="131"/>
      <c r="KD28" s="170"/>
      <c r="KE28" s="156"/>
      <c r="KF28" s="126"/>
      <c r="KG28" s="131" t="s">
        <v>0</v>
      </c>
      <c r="KH28" s="126"/>
      <c r="KI28" s="131"/>
      <c r="KJ28" s="170"/>
      <c r="KK28" s="156"/>
      <c r="KL28" s="126"/>
      <c r="KM28" s="131" t="s">
        <v>0</v>
      </c>
      <c r="KN28" s="126"/>
      <c r="KO28" s="131"/>
      <c r="KP28" s="170"/>
      <c r="KQ28" s="156"/>
      <c r="KR28" s="126"/>
      <c r="KS28" s="131" t="s">
        <v>0</v>
      </c>
      <c r="KT28" s="126"/>
      <c r="KU28" s="131"/>
      <c r="KV28" s="170"/>
      <c r="KW28" s="156"/>
      <c r="KX28" s="126"/>
      <c r="KY28" s="131" t="s">
        <v>0</v>
      </c>
      <c r="KZ28" s="126"/>
      <c r="LA28" s="131"/>
      <c r="LB28" s="170"/>
      <c r="LC28" s="156"/>
      <c r="LD28" s="126"/>
      <c r="LE28" s="131" t="s">
        <v>0</v>
      </c>
      <c r="LF28" s="126"/>
      <c r="LG28" s="131"/>
      <c r="LH28" s="170"/>
      <c r="LI28" s="156"/>
      <c r="LJ28" s="126"/>
      <c r="LK28" s="131" t="s">
        <v>0</v>
      </c>
      <c r="LL28" s="126"/>
      <c r="LM28" s="131"/>
      <c r="LN28" s="170"/>
      <c r="LO28" s="156"/>
      <c r="LP28" s="126"/>
      <c r="LQ28" s="131" t="s">
        <v>0</v>
      </c>
      <c r="LR28" s="126"/>
      <c r="LS28" s="131"/>
      <c r="LT28" s="170"/>
      <c r="LU28" s="156"/>
      <c r="LV28" s="126"/>
      <c r="LW28" s="131" t="s">
        <v>0</v>
      </c>
      <c r="LX28" s="126"/>
      <c r="LY28" s="131"/>
      <c r="LZ28" s="170"/>
      <c r="MA28" s="156"/>
      <c r="MB28" s="126"/>
      <c r="MC28" s="131" t="s">
        <v>0</v>
      </c>
      <c r="MD28" s="126"/>
      <c r="ME28" s="131"/>
      <c r="MF28" s="170"/>
      <c r="MG28" s="156"/>
      <c r="MH28" s="126"/>
      <c r="MI28" s="131" t="s">
        <v>0</v>
      </c>
      <c r="MJ28" s="126"/>
      <c r="MK28" s="131"/>
      <c r="ML28" s="170"/>
      <c r="MM28" s="156"/>
      <c r="MN28" s="126"/>
      <c r="MO28" s="131" t="s">
        <v>0</v>
      </c>
      <c r="MP28" s="126"/>
      <c r="MQ28" s="131"/>
      <c r="MR28" s="170"/>
      <c r="MS28" s="156"/>
      <c r="MT28" s="126"/>
      <c r="MU28" s="131" t="s">
        <v>0</v>
      </c>
      <c r="MV28" s="126"/>
      <c r="MW28" s="131"/>
      <c r="MX28" s="170"/>
      <c r="MY28" s="156"/>
      <c r="MZ28" s="126"/>
      <c r="NA28" s="131" t="s">
        <v>0</v>
      </c>
      <c r="NB28" s="126"/>
      <c r="NC28" s="131"/>
      <c r="ND28" s="170"/>
      <c r="NE28" s="156"/>
      <c r="NF28" s="126"/>
      <c r="NG28" s="131" t="s">
        <v>0</v>
      </c>
      <c r="NH28" s="126"/>
      <c r="NI28" s="131"/>
      <c r="NJ28" s="170"/>
      <c r="NK28" s="156"/>
      <c r="NL28" s="126"/>
      <c r="NM28" s="131" t="s">
        <v>0</v>
      </c>
      <c r="NN28" s="126"/>
      <c r="NO28" s="131"/>
      <c r="NP28" s="170"/>
      <c r="NQ28" s="156"/>
      <c r="NR28" s="188"/>
      <c r="NS28" s="188" t="s">
        <v>0</v>
      </c>
      <c r="NT28" s="188"/>
      <c r="NU28" s="186" t="s">
        <v>331</v>
      </c>
      <c r="NV28" s="187" t="s">
        <v>331</v>
      </c>
      <c r="NW28" s="164"/>
    </row>
    <row r="29" spans="1:387" ht="15" x14ac:dyDescent="0.2">
      <c r="A29" s="124">
        <f>IF(B29="","",VLOOKUP(B29,'Registrovaní tipéri'!$A$2:$B$101,2,FALSE))</f>
        <v>15</v>
      </c>
      <c r="B29" s="173" t="s">
        <v>236</v>
      </c>
      <c r="C29" s="125"/>
      <c r="D29" s="171"/>
      <c r="E29" s="176" t="s">
        <v>0</v>
      </c>
      <c r="F29" s="168"/>
      <c r="G29" s="182" t="s">
        <v>331</v>
      </c>
      <c r="H29" s="183" t="s">
        <v>331</v>
      </c>
      <c r="I29" s="25"/>
      <c r="J29" s="188"/>
      <c r="K29" s="188" t="s">
        <v>0</v>
      </c>
      <c r="L29" s="188"/>
      <c r="M29" s="186" t="s">
        <v>331</v>
      </c>
      <c r="N29" s="187" t="s">
        <v>331</v>
      </c>
      <c r="O29" s="149"/>
      <c r="P29" s="126"/>
      <c r="Q29" s="131" t="s">
        <v>0</v>
      </c>
      <c r="R29" s="126"/>
      <c r="S29" s="186" t="s">
        <v>331</v>
      </c>
      <c r="T29" s="187" t="s">
        <v>331</v>
      </c>
      <c r="U29" s="156"/>
      <c r="V29" s="126"/>
      <c r="W29" s="131" t="s">
        <v>0</v>
      </c>
      <c r="X29" s="126"/>
      <c r="Y29" s="186" t="s">
        <v>331</v>
      </c>
      <c r="Z29" s="187" t="s">
        <v>331</v>
      </c>
      <c r="AA29" s="156"/>
      <c r="AB29" s="126"/>
      <c r="AC29" s="131" t="s">
        <v>0</v>
      </c>
      <c r="AD29" s="126"/>
      <c r="AE29" s="186" t="s">
        <v>331</v>
      </c>
      <c r="AF29" s="187" t="s">
        <v>331</v>
      </c>
      <c r="AG29" s="156"/>
      <c r="AH29" s="126"/>
      <c r="AI29" s="131" t="s">
        <v>0</v>
      </c>
      <c r="AJ29" s="126"/>
      <c r="AK29" s="186" t="s">
        <v>331</v>
      </c>
      <c r="AL29" s="187" t="s">
        <v>331</v>
      </c>
      <c r="AM29" s="156"/>
      <c r="AN29" s="126"/>
      <c r="AO29" s="131" t="s">
        <v>0</v>
      </c>
      <c r="AP29" s="126"/>
      <c r="AQ29" s="186" t="s">
        <v>331</v>
      </c>
      <c r="AR29" s="187" t="s">
        <v>331</v>
      </c>
      <c r="AS29" s="156"/>
      <c r="AT29" s="126"/>
      <c r="AU29" s="131" t="s">
        <v>0</v>
      </c>
      <c r="AV29" s="126"/>
      <c r="AW29" s="186" t="s">
        <v>331</v>
      </c>
      <c r="AX29" s="187" t="s">
        <v>331</v>
      </c>
      <c r="AY29" s="156"/>
      <c r="AZ29" s="126"/>
      <c r="BA29" s="131" t="s">
        <v>0</v>
      </c>
      <c r="BB29" s="126"/>
      <c r="BC29" s="131"/>
      <c r="BD29" s="170"/>
      <c r="BE29" s="156"/>
      <c r="BF29" s="126"/>
      <c r="BG29" s="131" t="s">
        <v>0</v>
      </c>
      <c r="BH29" s="126"/>
      <c r="BI29" s="186" t="s">
        <v>331</v>
      </c>
      <c r="BJ29" s="187" t="s">
        <v>331</v>
      </c>
      <c r="BK29" s="156"/>
      <c r="BL29" s="126"/>
      <c r="BM29" s="131" t="s">
        <v>0</v>
      </c>
      <c r="BN29" s="126"/>
      <c r="BO29" s="131"/>
      <c r="BP29" s="170"/>
      <c r="BQ29" s="156"/>
      <c r="BR29" s="126"/>
      <c r="BS29" s="131" t="s">
        <v>0</v>
      </c>
      <c r="BT29" s="126"/>
      <c r="BU29" s="186" t="s">
        <v>331</v>
      </c>
      <c r="BV29" s="187" t="s">
        <v>331</v>
      </c>
      <c r="BW29" s="156"/>
      <c r="BX29" s="126"/>
      <c r="BY29" s="131" t="s">
        <v>0</v>
      </c>
      <c r="BZ29" s="126"/>
      <c r="CA29" s="186" t="s">
        <v>331</v>
      </c>
      <c r="CB29" s="187" t="s">
        <v>331</v>
      </c>
      <c r="CC29" s="156"/>
      <c r="CD29" s="126"/>
      <c r="CE29" s="131" t="s">
        <v>0</v>
      </c>
      <c r="CF29" s="126"/>
      <c r="CG29" s="131"/>
      <c r="CH29" s="170"/>
      <c r="CI29" s="156"/>
      <c r="CJ29" s="126"/>
      <c r="CK29" s="131" t="s">
        <v>0</v>
      </c>
      <c r="CL29" s="126"/>
      <c r="CM29" s="131"/>
      <c r="CN29" s="170"/>
      <c r="CO29" s="156"/>
      <c r="CP29" s="126"/>
      <c r="CQ29" s="131" t="s">
        <v>0</v>
      </c>
      <c r="CR29" s="126"/>
      <c r="CS29" s="131"/>
      <c r="CT29" s="170"/>
      <c r="CU29" s="156"/>
      <c r="CV29" s="126"/>
      <c r="CW29" s="131" t="s">
        <v>0</v>
      </c>
      <c r="CX29" s="126"/>
      <c r="CY29" s="131"/>
      <c r="CZ29" s="170"/>
      <c r="DA29" s="156"/>
      <c r="DB29" s="126"/>
      <c r="DC29" s="131" t="s">
        <v>0</v>
      </c>
      <c r="DD29" s="126"/>
      <c r="DE29" s="131"/>
      <c r="DF29" s="170"/>
      <c r="DG29" s="156"/>
      <c r="DH29" s="126"/>
      <c r="DI29" s="131" t="s">
        <v>0</v>
      </c>
      <c r="DJ29" s="126"/>
      <c r="DK29" s="131"/>
      <c r="DL29" s="170"/>
      <c r="DM29" s="156"/>
      <c r="DN29" s="126"/>
      <c r="DO29" s="131" t="s">
        <v>0</v>
      </c>
      <c r="DP29" s="126"/>
      <c r="DQ29" s="131"/>
      <c r="DR29" s="170"/>
      <c r="DS29" s="156"/>
      <c r="DT29" s="126"/>
      <c r="DU29" s="131" t="s">
        <v>0</v>
      </c>
      <c r="DV29" s="126"/>
      <c r="DW29" s="131"/>
      <c r="DX29" s="170"/>
      <c r="DY29" s="156"/>
      <c r="DZ29" s="126"/>
      <c r="EA29" s="131" t="s">
        <v>0</v>
      </c>
      <c r="EB29" s="126"/>
      <c r="EC29" s="131"/>
      <c r="ED29" s="170"/>
      <c r="EE29" s="156"/>
      <c r="EF29" s="126"/>
      <c r="EG29" s="131" t="s">
        <v>0</v>
      </c>
      <c r="EH29" s="126"/>
      <c r="EI29" s="131"/>
      <c r="EJ29" s="170"/>
      <c r="EK29" s="156"/>
      <c r="EL29" s="126"/>
      <c r="EM29" s="131" t="s">
        <v>0</v>
      </c>
      <c r="EN29" s="126"/>
      <c r="EO29" s="131"/>
      <c r="EP29" s="170"/>
      <c r="EQ29" s="156"/>
      <c r="ER29" s="126"/>
      <c r="ES29" s="131" t="s">
        <v>0</v>
      </c>
      <c r="ET29" s="126"/>
      <c r="EU29" s="131"/>
      <c r="EV29" s="170"/>
      <c r="EW29" s="156"/>
      <c r="EX29" s="126"/>
      <c r="EY29" s="131" t="s">
        <v>0</v>
      </c>
      <c r="EZ29" s="126"/>
      <c r="FA29" s="131"/>
      <c r="FB29" s="170"/>
      <c r="FC29" s="156"/>
      <c r="FD29" s="126"/>
      <c r="FE29" s="131" t="s">
        <v>0</v>
      </c>
      <c r="FF29" s="126"/>
      <c r="FG29" s="131"/>
      <c r="FH29" s="170"/>
      <c r="FI29" s="156"/>
      <c r="FJ29" s="126"/>
      <c r="FK29" s="131" t="s">
        <v>0</v>
      </c>
      <c r="FL29" s="126"/>
      <c r="FM29" s="131"/>
      <c r="FN29" s="170"/>
      <c r="FO29" s="156"/>
      <c r="FP29" s="126"/>
      <c r="FQ29" s="131" t="s">
        <v>0</v>
      </c>
      <c r="FR29" s="126"/>
      <c r="FS29" s="131"/>
      <c r="FT29" s="170"/>
      <c r="FU29" s="156"/>
      <c r="FV29" s="126"/>
      <c r="FW29" s="131" t="s">
        <v>0</v>
      </c>
      <c r="FX29" s="126"/>
      <c r="FY29" s="131"/>
      <c r="FZ29" s="170"/>
      <c r="GA29" s="156"/>
      <c r="GB29" s="126"/>
      <c r="GC29" s="131" t="s">
        <v>0</v>
      </c>
      <c r="GD29" s="126"/>
      <c r="GE29" s="131"/>
      <c r="GF29" s="170"/>
      <c r="GG29" s="156"/>
      <c r="GH29" s="126"/>
      <c r="GI29" s="131" t="s">
        <v>0</v>
      </c>
      <c r="GJ29" s="126"/>
      <c r="GK29" s="131"/>
      <c r="GL29" s="170"/>
      <c r="GM29" s="156"/>
      <c r="GN29" s="126"/>
      <c r="GO29" s="131" t="s">
        <v>0</v>
      </c>
      <c r="GP29" s="126"/>
      <c r="GQ29" s="131"/>
      <c r="GR29" s="170"/>
      <c r="GS29" s="156"/>
      <c r="GT29" s="126"/>
      <c r="GU29" s="131" t="s">
        <v>0</v>
      </c>
      <c r="GV29" s="126"/>
      <c r="GW29" s="131"/>
      <c r="GX29" s="170"/>
      <c r="GY29" s="156"/>
      <c r="GZ29" s="126"/>
      <c r="HA29" s="131" t="s">
        <v>0</v>
      </c>
      <c r="HB29" s="126"/>
      <c r="HC29" s="131"/>
      <c r="HD29" s="170"/>
      <c r="HE29" s="156"/>
      <c r="HF29" s="126"/>
      <c r="HG29" s="131" t="s">
        <v>0</v>
      </c>
      <c r="HH29" s="126"/>
      <c r="HI29" s="131"/>
      <c r="HJ29" s="170"/>
      <c r="HK29" s="156"/>
      <c r="HL29" s="126"/>
      <c r="HM29" s="131" t="s">
        <v>0</v>
      </c>
      <c r="HN29" s="126"/>
      <c r="HO29" s="131"/>
      <c r="HP29" s="170"/>
      <c r="HQ29" s="156"/>
      <c r="HR29" s="126"/>
      <c r="HS29" s="131" t="s">
        <v>0</v>
      </c>
      <c r="HT29" s="126"/>
      <c r="HU29" s="131"/>
      <c r="HV29" s="170"/>
      <c r="HW29" s="156"/>
      <c r="HX29" s="126"/>
      <c r="HY29" s="131" t="s">
        <v>0</v>
      </c>
      <c r="HZ29" s="126"/>
      <c r="IA29" s="131"/>
      <c r="IB29" s="170"/>
      <c r="IC29" s="156"/>
      <c r="ID29" s="126"/>
      <c r="IE29" s="131" t="s">
        <v>0</v>
      </c>
      <c r="IF29" s="126"/>
      <c r="IG29" s="131"/>
      <c r="IH29" s="170"/>
      <c r="II29" s="156"/>
      <c r="IJ29" s="126"/>
      <c r="IK29" s="131" t="s">
        <v>0</v>
      </c>
      <c r="IL29" s="126"/>
      <c r="IM29" s="131"/>
      <c r="IN29" s="170"/>
      <c r="IO29" s="156"/>
      <c r="IP29" s="126"/>
      <c r="IQ29" s="131" t="s">
        <v>0</v>
      </c>
      <c r="IR29" s="126"/>
      <c r="IS29" s="131"/>
      <c r="IT29" s="170"/>
      <c r="IU29" s="156"/>
      <c r="IV29" s="126"/>
      <c r="IW29" s="131" t="s">
        <v>0</v>
      </c>
      <c r="IX29" s="126"/>
      <c r="IY29" s="131"/>
      <c r="IZ29" s="170"/>
      <c r="JA29" s="156"/>
      <c r="JB29" s="126"/>
      <c r="JC29" s="131" t="s">
        <v>0</v>
      </c>
      <c r="JD29" s="126"/>
      <c r="JE29" s="131"/>
      <c r="JF29" s="170"/>
      <c r="JG29" s="156"/>
      <c r="JH29" s="126"/>
      <c r="JI29" s="131" t="s">
        <v>0</v>
      </c>
      <c r="JJ29" s="126"/>
      <c r="JK29" s="131"/>
      <c r="JL29" s="170"/>
      <c r="JM29" s="156"/>
      <c r="JN29" s="126"/>
      <c r="JO29" s="131" t="s">
        <v>0</v>
      </c>
      <c r="JP29" s="126"/>
      <c r="JQ29" s="131"/>
      <c r="JR29" s="170"/>
      <c r="JS29" s="156"/>
      <c r="JT29" s="126"/>
      <c r="JU29" s="131" t="s">
        <v>0</v>
      </c>
      <c r="JV29" s="126"/>
      <c r="JW29" s="131"/>
      <c r="JX29" s="170"/>
      <c r="JY29" s="156"/>
      <c r="JZ29" s="126"/>
      <c r="KA29" s="131" t="s">
        <v>0</v>
      </c>
      <c r="KB29" s="126"/>
      <c r="KC29" s="131"/>
      <c r="KD29" s="170"/>
      <c r="KE29" s="156"/>
      <c r="KF29" s="126"/>
      <c r="KG29" s="131" t="s">
        <v>0</v>
      </c>
      <c r="KH29" s="126"/>
      <c r="KI29" s="131"/>
      <c r="KJ29" s="170"/>
      <c r="KK29" s="156"/>
      <c r="KL29" s="126"/>
      <c r="KM29" s="131" t="s">
        <v>0</v>
      </c>
      <c r="KN29" s="126"/>
      <c r="KO29" s="131"/>
      <c r="KP29" s="170"/>
      <c r="KQ29" s="156"/>
      <c r="KR29" s="126"/>
      <c r="KS29" s="131" t="s">
        <v>0</v>
      </c>
      <c r="KT29" s="126"/>
      <c r="KU29" s="131"/>
      <c r="KV29" s="170"/>
      <c r="KW29" s="156"/>
      <c r="KX29" s="126"/>
      <c r="KY29" s="131" t="s">
        <v>0</v>
      </c>
      <c r="KZ29" s="126"/>
      <c r="LA29" s="131"/>
      <c r="LB29" s="170"/>
      <c r="LC29" s="156"/>
      <c r="LD29" s="126"/>
      <c r="LE29" s="131" t="s">
        <v>0</v>
      </c>
      <c r="LF29" s="126"/>
      <c r="LG29" s="131"/>
      <c r="LH29" s="170"/>
      <c r="LI29" s="156"/>
      <c r="LJ29" s="126"/>
      <c r="LK29" s="131" t="s">
        <v>0</v>
      </c>
      <c r="LL29" s="126"/>
      <c r="LM29" s="131"/>
      <c r="LN29" s="170"/>
      <c r="LO29" s="156"/>
      <c r="LP29" s="126"/>
      <c r="LQ29" s="131" t="s">
        <v>0</v>
      </c>
      <c r="LR29" s="126"/>
      <c r="LS29" s="131"/>
      <c r="LT29" s="170"/>
      <c r="LU29" s="156"/>
      <c r="LV29" s="126"/>
      <c r="LW29" s="131" t="s">
        <v>0</v>
      </c>
      <c r="LX29" s="126"/>
      <c r="LY29" s="131"/>
      <c r="LZ29" s="170"/>
      <c r="MA29" s="156"/>
      <c r="MB29" s="126"/>
      <c r="MC29" s="131" t="s">
        <v>0</v>
      </c>
      <c r="MD29" s="126"/>
      <c r="ME29" s="131"/>
      <c r="MF29" s="170"/>
      <c r="MG29" s="156"/>
      <c r="MH29" s="126"/>
      <c r="MI29" s="131" t="s">
        <v>0</v>
      </c>
      <c r="MJ29" s="126"/>
      <c r="MK29" s="131"/>
      <c r="ML29" s="170"/>
      <c r="MM29" s="156"/>
      <c r="MN29" s="126"/>
      <c r="MO29" s="131" t="s">
        <v>0</v>
      </c>
      <c r="MP29" s="126"/>
      <c r="MQ29" s="131"/>
      <c r="MR29" s="170"/>
      <c r="MS29" s="156"/>
      <c r="MT29" s="126"/>
      <c r="MU29" s="131" t="s">
        <v>0</v>
      </c>
      <c r="MV29" s="126"/>
      <c r="MW29" s="131"/>
      <c r="MX29" s="170"/>
      <c r="MY29" s="156"/>
      <c r="MZ29" s="126"/>
      <c r="NA29" s="131" t="s">
        <v>0</v>
      </c>
      <c r="NB29" s="126"/>
      <c r="NC29" s="131"/>
      <c r="ND29" s="170"/>
      <c r="NE29" s="156"/>
      <c r="NF29" s="126"/>
      <c r="NG29" s="131" t="s">
        <v>0</v>
      </c>
      <c r="NH29" s="126"/>
      <c r="NI29" s="131"/>
      <c r="NJ29" s="170"/>
      <c r="NK29" s="156"/>
      <c r="NL29" s="126"/>
      <c r="NM29" s="131" t="s">
        <v>0</v>
      </c>
      <c r="NN29" s="126"/>
      <c r="NO29" s="131"/>
      <c r="NP29" s="170"/>
      <c r="NQ29" s="156"/>
      <c r="NR29" s="188"/>
      <c r="NS29" s="188" t="s">
        <v>0</v>
      </c>
      <c r="NT29" s="188"/>
      <c r="NU29" s="186" t="s">
        <v>331</v>
      </c>
      <c r="NV29" s="187" t="s">
        <v>331</v>
      </c>
      <c r="NW29" s="164"/>
    </row>
    <row r="30" spans="1:387" ht="15" x14ac:dyDescent="0.2">
      <c r="A30" s="124">
        <f>IF(B30="","",VLOOKUP(B30,'Registrovaní tipéri'!$A$2:$B$101,2,FALSE))</f>
        <v>40</v>
      </c>
      <c r="B30" s="173" t="s">
        <v>26</v>
      </c>
      <c r="C30" s="125"/>
      <c r="D30" s="171">
        <v>3</v>
      </c>
      <c r="E30" s="176" t="s">
        <v>0</v>
      </c>
      <c r="F30" s="168">
        <v>1</v>
      </c>
      <c r="G30" s="176" t="s">
        <v>275</v>
      </c>
      <c r="H30" s="175" t="s">
        <v>319</v>
      </c>
      <c r="I30" s="25"/>
      <c r="J30" s="188">
        <v>0</v>
      </c>
      <c r="K30" s="188" t="s">
        <v>0</v>
      </c>
      <c r="L30" s="188">
        <v>4</v>
      </c>
      <c r="M30" s="186" t="s">
        <v>275</v>
      </c>
      <c r="N30" s="187" t="s">
        <v>264</v>
      </c>
      <c r="O30" s="149"/>
      <c r="P30" s="126">
        <v>3</v>
      </c>
      <c r="Q30" s="131" t="s">
        <v>0</v>
      </c>
      <c r="R30" s="126">
        <v>0</v>
      </c>
      <c r="S30" s="186" t="s">
        <v>279</v>
      </c>
      <c r="T30" s="187" t="s">
        <v>277</v>
      </c>
      <c r="U30" s="156"/>
      <c r="V30" s="126">
        <v>1</v>
      </c>
      <c r="W30" s="131" t="s">
        <v>0</v>
      </c>
      <c r="X30" s="126">
        <v>3</v>
      </c>
      <c r="Y30" s="186" t="s">
        <v>275</v>
      </c>
      <c r="Z30" s="187" t="s">
        <v>275</v>
      </c>
      <c r="AA30" s="156"/>
      <c r="AB30" s="126">
        <v>3</v>
      </c>
      <c r="AC30" s="131" t="s">
        <v>0</v>
      </c>
      <c r="AD30" s="126">
        <v>0</v>
      </c>
      <c r="AE30" s="193" t="s">
        <v>275</v>
      </c>
      <c r="AF30" s="194" t="s">
        <v>275</v>
      </c>
      <c r="AG30" s="156"/>
      <c r="AH30" s="126">
        <v>2</v>
      </c>
      <c r="AI30" s="131" t="s">
        <v>0</v>
      </c>
      <c r="AJ30" s="126">
        <v>0</v>
      </c>
      <c r="AK30" s="186" t="s">
        <v>275</v>
      </c>
      <c r="AL30" s="187" t="s">
        <v>275</v>
      </c>
      <c r="AM30" s="156"/>
      <c r="AN30" s="126">
        <v>0</v>
      </c>
      <c r="AO30" s="131" t="s">
        <v>0</v>
      </c>
      <c r="AP30" s="126">
        <v>2</v>
      </c>
      <c r="AQ30" s="186" t="s">
        <v>275</v>
      </c>
      <c r="AR30" s="187" t="s">
        <v>274</v>
      </c>
      <c r="AS30" s="156"/>
      <c r="AT30" s="126">
        <v>1</v>
      </c>
      <c r="AU30" s="131" t="s">
        <v>0</v>
      </c>
      <c r="AV30" s="126">
        <v>1</v>
      </c>
      <c r="AW30" s="186" t="s">
        <v>275</v>
      </c>
      <c r="AX30" s="187" t="s">
        <v>279</v>
      </c>
      <c r="AY30" s="156"/>
      <c r="AZ30" s="126"/>
      <c r="BA30" s="131" t="s">
        <v>0</v>
      </c>
      <c r="BB30" s="126"/>
      <c r="BC30" s="131"/>
      <c r="BD30" s="170"/>
      <c r="BE30" s="156"/>
      <c r="BF30" s="126"/>
      <c r="BG30" s="131" t="s">
        <v>0</v>
      </c>
      <c r="BH30" s="126"/>
      <c r="BI30" s="186" t="s">
        <v>331</v>
      </c>
      <c r="BJ30" s="187" t="s">
        <v>331</v>
      </c>
      <c r="BK30" s="156"/>
      <c r="BL30" s="126"/>
      <c r="BM30" s="131" t="s">
        <v>0</v>
      </c>
      <c r="BN30" s="126"/>
      <c r="BO30" s="131"/>
      <c r="BP30" s="170"/>
      <c r="BQ30" s="156"/>
      <c r="BR30" s="126">
        <v>2</v>
      </c>
      <c r="BS30" s="131" t="s">
        <v>0</v>
      </c>
      <c r="BT30" s="126">
        <v>0</v>
      </c>
      <c r="BU30" s="186" t="s">
        <v>275</v>
      </c>
      <c r="BV30" s="187" t="s">
        <v>275</v>
      </c>
      <c r="BW30" s="156"/>
      <c r="BX30" s="126"/>
      <c r="BY30" s="131" t="s">
        <v>0</v>
      </c>
      <c r="BZ30" s="126"/>
      <c r="CA30" s="186" t="s">
        <v>331</v>
      </c>
      <c r="CB30" s="187" t="s">
        <v>331</v>
      </c>
      <c r="CC30" s="156"/>
      <c r="CD30" s="126"/>
      <c r="CE30" s="131" t="s">
        <v>0</v>
      </c>
      <c r="CF30" s="126"/>
      <c r="CG30" s="131"/>
      <c r="CH30" s="170"/>
      <c r="CI30" s="156"/>
      <c r="CJ30" s="126"/>
      <c r="CK30" s="131" t="s">
        <v>0</v>
      </c>
      <c r="CL30" s="126"/>
      <c r="CM30" s="131"/>
      <c r="CN30" s="170"/>
      <c r="CO30" s="156"/>
      <c r="CP30" s="126"/>
      <c r="CQ30" s="131" t="s">
        <v>0</v>
      </c>
      <c r="CR30" s="126"/>
      <c r="CS30" s="131"/>
      <c r="CT30" s="170"/>
      <c r="CU30" s="156"/>
      <c r="CV30" s="126"/>
      <c r="CW30" s="131" t="s">
        <v>0</v>
      </c>
      <c r="CX30" s="126"/>
      <c r="CY30" s="131"/>
      <c r="CZ30" s="170"/>
      <c r="DA30" s="156"/>
      <c r="DB30" s="126"/>
      <c r="DC30" s="131" t="s">
        <v>0</v>
      </c>
      <c r="DD30" s="126"/>
      <c r="DE30" s="131"/>
      <c r="DF30" s="170"/>
      <c r="DG30" s="156"/>
      <c r="DH30" s="126"/>
      <c r="DI30" s="131" t="s">
        <v>0</v>
      </c>
      <c r="DJ30" s="126"/>
      <c r="DK30" s="131"/>
      <c r="DL30" s="170"/>
      <c r="DM30" s="156"/>
      <c r="DN30" s="126"/>
      <c r="DO30" s="131" t="s">
        <v>0</v>
      </c>
      <c r="DP30" s="126"/>
      <c r="DQ30" s="131"/>
      <c r="DR30" s="170"/>
      <c r="DS30" s="156"/>
      <c r="DT30" s="126"/>
      <c r="DU30" s="131" t="s">
        <v>0</v>
      </c>
      <c r="DV30" s="126"/>
      <c r="DW30" s="131"/>
      <c r="DX30" s="170"/>
      <c r="DY30" s="156"/>
      <c r="DZ30" s="126"/>
      <c r="EA30" s="131" t="s">
        <v>0</v>
      </c>
      <c r="EB30" s="126"/>
      <c r="EC30" s="131"/>
      <c r="ED30" s="170"/>
      <c r="EE30" s="156"/>
      <c r="EF30" s="126"/>
      <c r="EG30" s="131" t="s">
        <v>0</v>
      </c>
      <c r="EH30" s="126"/>
      <c r="EI30" s="131"/>
      <c r="EJ30" s="170"/>
      <c r="EK30" s="156"/>
      <c r="EL30" s="126"/>
      <c r="EM30" s="131" t="s">
        <v>0</v>
      </c>
      <c r="EN30" s="126"/>
      <c r="EO30" s="131"/>
      <c r="EP30" s="170"/>
      <c r="EQ30" s="156"/>
      <c r="ER30" s="126"/>
      <c r="ES30" s="131" t="s">
        <v>0</v>
      </c>
      <c r="ET30" s="126"/>
      <c r="EU30" s="131"/>
      <c r="EV30" s="170"/>
      <c r="EW30" s="156"/>
      <c r="EX30" s="126"/>
      <c r="EY30" s="131" t="s">
        <v>0</v>
      </c>
      <c r="EZ30" s="126"/>
      <c r="FA30" s="131"/>
      <c r="FB30" s="170"/>
      <c r="FC30" s="156"/>
      <c r="FD30" s="126"/>
      <c r="FE30" s="131" t="s">
        <v>0</v>
      </c>
      <c r="FF30" s="126"/>
      <c r="FG30" s="131"/>
      <c r="FH30" s="170"/>
      <c r="FI30" s="156"/>
      <c r="FJ30" s="126"/>
      <c r="FK30" s="131" t="s">
        <v>0</v>
      </c>
      <c r="FL30" s="126"/>
      <c r="FM30" s="131"/>
      <c r="FN30" s="170"/>
      <c r="FO30" s="156"/>
      <c r="FP30" s="126"/>
      <c r="FQ30" s="131" t="s">
        <v>0</v>
      </c>
      <c r="FR30" s="126"/>
      <c r="FS30" s="131"/>
      <c r="FT30" s="170"/>
      <c r="FU30" s="156"/>
      <c r="FV30" s="126"/>
      <c r="FW30" s="131" t="s">
        <v>0</v>
      </c>
      <c r="FX30" s="126"/>
      <c r="FY30" s="131"/>
      <c r="FZ30" s="170"/>
      <c r="GA30" s="156"/>
      <c r="GB30" s="126"/>
      <c r="GC30" s="131" t="s">
        <v>0</v>
      </c>
      <c r="GD30" s="126"/>
      <c r="GE30" s="131"/>
      <c r="GF30" s="170"/>
      <c r="GG30" s="156"/>
      <c r="GH30" s="126"/>
      <c r="GI30" s="131" t="s">
        <v>0</v>
      </c>
      <c r="GJ30" s="126"/>
      <c r="GK30" s="131"/>
      <c r="GL30" s="170"/>
      <c r="GM30" s="156"/>
      <c r="GN30" s="126"/>
      <c r="GO30" s="131" t="s">
        <v>0</v>
      </c>
      <c r="GP30" s="126"/>
      <c r="GQ30" s="131"/>
      <c r="GR30" s="170"/>
      <c r="GS30" s="156"/>
      <c r="GT30" s="126"/>
      <c r="GU30" s="131" t="s">
        <v>0</v>
      </c>
      <c r="GV30" s="126"/>
      <c r="GW30" s="131"/>
      <c r="GX30" s="170"/>
      <c r="GY30" s="156"/>
      <c r="GZ30" s="126"/>
      <c r="HA30" s="131" t="s">
        <v>0</v>
      </c>
      <c r="HB30" s="126"/>
      <c r="HC30" s="131"/>
      <c r="HD30" s="170"/>
      <c r="HE30" s="156"/>
      <c r="HF30" s="126"/>
      <c r="HG30" s="131" t="s">
        <v>0</v>
      </c>
      <c r="HH30" s="126"/>
      <c r="HI30" s="131"/>
      <c r="HJ30" s="170"/>
      <c r="HK30" s="156"/>
      <c r="HL30" s="126"/>
      <c r="HM30" s="131" t="s">
        <v>0</v>
      </c>
      <c r="HN30" s="126"/>
      <c r="HO30" s="131"/>
      <c r="HP30" s="170"/>
      <c r="HQ30" s="156"/>
      <c r="HR30" s="126"/>
      <c r="HS30" s="131" t="s">
        <v>0</v>
      </c>
      <c r="HT30" s="126"/>
      <c r="HU30" s="131"/>
      <c r="HV30" s="170"/>
      <c r="HW30" s="156"/>
      <c r="HX30" s="126"/>
      <c r="HY30" s="131" t="s">
        <v>0</v>
      </c>
      <c r="HZ30" s="126"/>
      <c r="IA30" s="131"/>
      <c r="IB30" s="170"/>
      <c r="IC30" s="156"/>
      <c r="ID30" s="126"/>
      <c r="IE30" s="131" t="s">
        <v>0</v>
      </c>
      <c r="IF30" s="126"/>
      <c r="IG30" s="131"/>
      <c r="IH30" s="170"/>
      <c r="II30" s="156"/>
      <c r="IJ30" s="126"/>
      <c r="IK30" s="131" t="s">
        <v>0</v>
      </c>
      <c r="IL30" s="126"/>
      <c r="IM30" s="131"/>
      <c r="IN30" s="170"/>
      <c r="IO30" s="156"/>
      <c r="IP30" s="126"/>
      <c r="IQ30" s="131" t="s">
        <v>0</v>
      </c>
      <c r="IR30" s="126"/>
      <c r="IS30" s="131"/>
      <c r="IT30" s="170"/>
      <c r="IU30" s="156"/>
      <c r="IV30" s="126"/>
      <c r="IW30" s="131" t="s">
        <v>0</v>
      </c>
      <c r="IX30" s="126"/>
      <c r="IY30" s="131"/>
      <c r="IZ30" s="170"/>
      <c r="JA30" s="156"/>
      <c r="JB30" s="126"/>
      <c r="JC30" s="131" t="s">
        <v>0</v>
      </c>
      <c r="JD30" s="126"/>
      <c r="JE30" s="131"/>
      <c r="JF30" s="170"/>
      <c r="JG30" s="156"/>
      <c r="JH30" s="126"/>
      <c r="JI30" s="131" t="s">
        <v>0</v>
      </c>
      <c r="JJ30" s="126"/>
      <c r="JK30" s="131"/>
      <c r="JL30" s="170"/>
      <c r="JM30" s="156"/>
      <c r="JN30" s="126"/>
      <c r="JO30" s="131" t="s">
        <v>0</v>
      </c>
      <c r="JP30" s="126"/>
      <c r="JQ30" s="131"/>
      <c r="JR30" s="170"/>
      <c r="JS30" s="156"/>
      <c r="JT30" s="126"/>
      <c r="JU30" s="131" t="s">
        <v>0</v>
      </c>
      <c r="JV30" s="126"/>
      <c r="JW30" s="131"/>
      <c r="JX30" s="170"/>
      <c r="JY30" s="156"/>
      <c r="JZ30" s="126"/>
      <c r="KA30" s="131" t="s">
        <v>0</v>
      </c>
      <c r="KB30" s="126"/>
      <c r="KC30" s="131"/>
      <c r="KD30" s="170"/>
      <c r="KE30" s="156"/>
      <c r="KF30" s="126"/>
      <c r="KG30" s="131" t="s">
        <v>0</v>
      </c>
      <c r="KH30" s="126"/>
      <c r="KI30" s="131"/>
      <c r="KJ30" s="170"/>
      <c r="KK30" s="156"/>
      <c r="KL30" s="126"/>
      <c r="KM30" s="131" t="s">
        <v>0</v>
      </c>
      <c r="KN30" s="126"/>
      <c r="KO30" s="131"/>
      <c r="KP30" s="170"/>
      <c r="KQ30" s="156"/>
      <c r="KR30" s="126"/>
      <c r="KS30" s="131" t="s">
        <v>0</v>
      </c>
      <c r="KT30" s="126"/>
      <c r="KU30" s="131"/>
      <c r="KV30" s="170"/>
      <c r="KW30" s="156"/>
      <c r="KX30" s="126"/>
      <c r="KY30" s="131" t="s">
        <v>0</v>
      </c>
      <c r="KZ30" s="126"/>
      <c r="LA30" s="131"/>
      <c r="LB30" s="170"/>
      <c r="LC30" s="156"/>
      <c r="LD30" s="126"/>
      <c r="LE30" s="131" t="s">
        <v>0</v>
      </c>
      <c r="LF30" s="126"/>
      <c r="LG30" s="131"/>
      <c r="LH30" s="170"/>
      <c r="LI30" s="156"/>
      <c r="LJ30" s="126"/>
      <c r="LK30" s="131" t="s">
        <v>0</v>
      </c>
      <c r="LL30" s="126"/>
      <c r="LM30" s="131"/>
      <c r="LN30" s="170"/>
      <c r="LO30" s="156"/>
      <c r="LP30" s="126"/>
      <c r="LQ30" s="131" t="s">
        <v>0</v>
      </c>
      <c r="LR30" s="126"/>
      <c r="LS30" s="131"/>
      <c r="LT30" s="170"/>
      <c r="LU30" s="156"/>
      <c r="LV30" s="126"/>
      <c r="LW30" s="131" t="s">
        <v>0</v>
      </c>
      <c r="LX30" s="126"/>
      <c r="LY30" s="131"/>
      <c r="LZ30" s="170"/>
      <c r="MA30" s="156"/>
      <c r="MB30" s="126"/>
      <c r="MC30" s="131" t="s">
        <v>0</v>
      </c>
      <c r="MD30" s="126"/>
      <c r="ME30" s="131"/>
      <c r="MF30" s="170"/>
      <c r="MG30" s="156"/>
      <c r="MH30" s="126"/>
      <c r="MI30" s="131" t="s">
        <v>0</v>
      </c>
      <c r="MJ30" s="126"/>
      <c r="MK30" s="131"/>
      <c r="ML30" s="170"/>
      <c r="MM30" s="156"/>
      <c r="MN30" s="126"/>
      <c r="MO30" s="131" t="s">
        <v>0</v>
      </c>
      <c r="MP30" s="126"/>
      <c r="MQ30" s="131"/>
      <c r="MR30" s="170"/>
      <c r="MS30" s="156"/>
      <c r="MT30" s="126"/>
      <c r="MU30" s="131" t="s">
        <v>0</v>
      </c>
      <c r="MV30" s="126"/>
      <c r="MW30" s="131"/>
      <c r="MX30" s="170"/>
      <c r="MY30" s="156"/>
      <c r="MZ30" s="126"/>
      <c r="NA30" s="131" t="s">
        <v>0</v>
      </c>
      <c r="NB30" s="126"/>
      <c r="NC30" s="131"/>
      <c r="ND30" s="170"/>
      <c r="NE30" s="156"/>
      <c r="NF30" s="126"/>
      <c r="NG30" s="131" t="s">
        <v>0</v>
      </c>
      <c r="NH30" s="126"/>
      <c r="NI30" s="131"/>
      <c r="NJ30" s="170"/>
      <c r="NK30" s="156"/>
      <c r="NL30" s="126"/>
      <c r="NM30" s="131" t="s">
        <v>0</v>
      </c>
      <c r="NN30" s="126"/>
      <c r="NO30" s="131"/>
      <c r="NP30" s="170"/>
      <c r="NQ30" s="156"/>
      <c r="NR30" s="188"/>
      <c r="NS30" s="188" t="s">
        <v>0</v>
      </c>
      <c r="NT30" s="188"/>
      <c r="NU30" s="186" t="s">
        <v>331</v>
      </c>
      <c r="NV30" s="187" t="s">
        <v>331</v>
      </c>
      <c r="NW30" s="164"/>
    </row>
    <row r="31" spans="1:387" ht="15" x14ac:dyDescent="0.2">
      <c r="A31" s="124">
        <f>IF(B31="","",VLOOKUP(B31,'Registrovaní tipéri'!$A$2:$B$101,2,FALSE))</f>
        <v>33</v>
      </c>
      <c r="B31" s="173" t="s">
        <v>242</v>
      </c>
      <c r="C31" s="125"/>
      <c r="D31" s="171">
        <v>1</v>
      </c>
      <c r="E31" s="176" t="s">
        <v>0</v>
      </c>
      <c r="F31" s="168">
        <v>3</v>
      </c>
      <c r="G31" s="185" t="s">
        <v>277</v>
      </c>
      <c r="H31" s="184" t="s">
        <v>275</v>
      </c>
      <c r="I31" s="25"/>
      <c r="J31" s="188">
        <v>0</v>
      </c>
      <c r="K31" s="188" t="s">
        <v>0</v>
      </c>
      <c r="L31" s="188">
        <v>3</v>
      </c>
      <c r="M31" s="186" t="s">
        <v>275</v>
      </c>
      <c r="N31" s="187" t="s">
        <v>267</v>
      </c>
      <c r="O31" s="149"/>
      <c r="P31" s="126">
        <v>3</v>
      </c>
      <c r="Q31" s="131" t="s">
        <v>0</v>
      </c>
      <c r="R31" s="126">
        <v>1</v>
      </c>
      <c r="S31" s="186" t="s">
        <v>277</v>
      </c>
      <c r="T31" s="187" t="s">
        <v>275</v>
      </c>
      <c r="U31" s="156"/>
      <c r="V31" s="126">
        <v>0</v>
      </c>
      <c r="W31" s="131" t="s">
        <v>0</v>
      </c>
      <c r="X31" s="126">
        <v>2</v>
      </c>
      <c r="Y31" s="186" t="s">
        <v>279</v>
      </c>
      <c r="Z31" s="187" t="s">
        <v>275</v>
      </c>
      <c r="AA31" s="156"/>
      <c r="AB31" s="126">
        <v>2</v>
      </c>
      <c r="AC31" s="131" t="s">
        <v>0</v>
      </c>
      <c r="AD31" s="126">
        <v>0</v>
      </c>
      <c r="AE31" s="193" t="s">
        <v>278</v>
      </c>
      <c r="AF31" s="194" t="s">
        <v>275</v>
      </c>
      <c r="AG31" s="156"/>
      <c r="AH31" s="126">
        <v>3</v>
      </c>
      <c r="AI31" s="131" t="s">
        <v>0</v>
      </c>
      <c r="AJ31" s="126">
        <v>2</v>
      </c>
      <c r="AK31" s="186" t="s">
        <v>279</v>
      </c>
      <c r="AL31" s="187" t="s">
        <v>275</v>
      </c>
      <c r="AM31" s="156"/>
      <c r="AN31" s="126">
        <v>0</v>
      </c>
      <c r="AO31" s="131" t="s">
        <v>0</v>
      </c>
      <c r="AP31" s="126">
        <v>4</v>
      </c>
      <c r="AQ31" s="186" t="s">
        <v>277</v>
      </c>
      <c r="AR31" s="187" t="s">
        <v>275</v>
      </c>
      <c r="AS31" s="156"/>
      <c r="AT31" s="126">
        <v>1</v>
      </c>
      <c r="AU31" s="131" t="s">
        <v>0</v>
      </c>
      <c r="AV31" s="126">
        <v>2</v>
      </c>
      <c r="AW31" s="186" t="s">
        <v>275</v>
      </c>
      <c r="AX31" s="187" t="s">
        <v>264</v>
      </c>
      <c r="AY31" s="156"/>
      <c r="AZ31" s="126"/>
      <c r="BA31" s="131" t="s">
        <v>0</v>
      </c>
      <c r="BB31" s="126"/>
      <c r="BC31" s="131"/>
      <c r="BD31" s="170"/>
      <c r="BE31" s="156"/>
      <c r="BF31" s="126">
        <v>3</v>
      </c>
      <c r="BG31" s="131" t="s">
        <v>0</v>
      </c>
      <c r="BH31" s="126">
        <v>1</v>
      </c>
      <c r="BI31" s="186" t="s">
        <v>277</v>
      </c>
      <c r="BJ31" s="187" t="s">
        <v>264</v>
      </c>
      <c r="BK31" s="156"/>
      <c r="BL31" s="126"/>
      <c r="BM31" s="131" t="s">
        <v>0</v>
      </c>
      <c r="BN31" s="126"/>
      <c r="BO31" s="131"/>
      <c r="BP31" s="170"/>
      <c r="BQ31" s="156"/>
      <c r="BR31" s="126"/>
      <c r="BS31" s="131" t="s">
        <v>0</v>
      </c>
      <c r="BT31" s="126"/>
      <c r="BU31" s="186" t="s">
        <v>331</v>
      </c>
      <c r="BV31" s="187" t="s">
        <v>331</v>
      </c>
      <c r="BW31" s="156"/>
      <c r="BX31" s="126">
        <v>4</v>
      </c>
      <c r="BY31" s="131" t="s">
        <v>0</v>
      </c>
      <c r="BZ31" s="126">
        <v>1</v>
      </c>
      <c r="CA31" s="131" t="s">
        <v>275</v>
      </c>
      <c r="CB31" s="170" t="s">
        <v>279</v>
      </c>
      <c r="CC31" s="156"/>
      <c r="CD31" s="126"/>
      <c r="CE31" s="131" t="s">
        <v>0</v>
      </c>
      <c r="CF31" s="126"/>
      <c r="CG31" s="131"/>
      <c r="CH31" s="170"/>
      <c r="CI31" s="156"/>
      <c r="CJ31" s="126"/>
      <c r="CK31" s="131" t="s">
        <v>0</v>
      </c>
      <c r="CL31" s="126"/>
      <c r="CM31" s="131"/>
      <c r="CN31" s="170"/>
      <c r="CO31" s="156"/>
      <c r="CP31" s="126"/>
      <c r="CQ31" s="131" t="s">
        <v>0</v>
      </c>
      <c r="CR31" s="126"/>
      <c r="CS31" s="131"/>
      <c r="CT31" s="170"/>
      <c r="CU31" s="156"/>
      <c r="CV31" s="126"/>
      <c r="CW31" s="131" t="s">
        <v>0</v>
      </c>
      <c r="CX31" s="126"/>
      <c r="CY31" s="131"/>
      <c r="CZ31" s="170"/>
      <c r="DA31" s="156"/>
      <c r="DB31" s="126"/>
      <c r="DC31" s="131" t="s">
        <v>0</v>
      </c>
      <c r="DD31" s="126"/>
      <c r="DE31" s="131"/>
      <c r="DF31" s="170"/>
      <c r="DG31" s="156"/>
      <c r="DH31" s="126"/>
      <c r="DI31" s="131" t="s">
        <v>0</v>
      </c>
      <c r="DJ31" s="126"/>
      <c r="DK31" s="131"/>
      <c r="DL31" s="170"/>
      <c r="DM31" s="156"/>
      <c r="DN31" s="126"/>
      <c r="DO31" s="131" t="s">
        <v>0</v>
      </c>
      <c r="DP31" s="126"/>
      <c r="DQ31" s="131"/>
      <c r="DR31" s="170"/>
      <c r="DS31" s="156"/>
      <c r="DT31" s="126"/>
      <c r="DU31" s="131" t="s">
        <v>0</v>
      </c>
      <c r="DV31" s="126"/>
      <c r="DW31" s="131"/>
      <c r="DX31" s="170"/>
      <c r="DY31" s="156"/>
      <c r="DZ31" s="126"/>
      <c r="EA31" s="131" t="s">
        <v>0</v>
      </c>
      <c r="EB31" s="126"/>
      <c r="EC31" s="131"/>
      <c r="ED31" s="170"/>
      <c r="EE31" s="156"/>
      <c r="EF31" s="126"/>
      <c r="EG31" s="131" t="s">
        <v>0</v>
      </c>
      <c r="EH31" s="126"/>
      <c r="EI31" s="131"/>
      <c r="EJ31" s="170"/>
      <c r="EK31" s="156"/>
      <c r="EL31" s="126"/>
      <c r="EM31" s="131" t="s">
        <v>0</v>
      </c>
      <c r="EN31" s="126"/>
      <c r="EO31" s="131"/>
      <c r="EP31" s="170"/>
      <c r="EQ31" s="156"/>
      <c r="ER31" s="126"/>
      <c r="ES31" s="131" t="s">
        <v>0</v>
      </c>
      <c r="ET31" s="126"/>
      <c r="EU31" s="131"/>
      <c r="EV31" s="170"/>
      <c r="EW31" s="156"/>
      <c r="EX31" s="126"/>
      <c r="EY31" s="131" t="s">
        <v>0</v>
      </c>
      <c r="EZ31" s="126"/>
      <c r="FA31" s="131"/>
      <c r="FB31" s="170"/>
      <c r="FC31" s="156"/>
      <c r="FD31" s="126"/>
      <c r="FE31" s="131" t="s">
        <v>0</v>
      </c>
      <c r="FF31" s="126"/>
      <c r="FG31" s="131"/>
      <c r="FH31" s="170"/>
      <c r="FI31" s="156"/>
      <c r="FJ31" s="126"/>
      <c r="FK31" s="131" t="s">
        <v>0</v>
      </c>
      <c r="FL31" s="126"/>
      <c r="FM31" s="131"/>
      <c r="FN31" s="170"/>
      <c r="FO31" s="156"/>
      <c r="FP31" s="126"/>
      <c r="FQ31" s="131" t="s">
        <v>0</v>
      </c>
      <c r="FR31" s="126"/>
      <c r="FS31" s="131"/>
      <c r="FT31" s="170"/>
      <c r="FU31" s="156"/>
      <c r="FV31" s="126"/>
      <c r="FW31" s="131" t="s">
        <v>0</v>
      </c>
      <c r="FX31" s="126"/>
      <c r="FY31" s="131"/>
      <c r="FZ31" s="170"/>
      <c r="GA31" s="156"/>
      <c r="GB31" s="126"/>
      <c r="GC31" s="131" t="s">
        <v>0</v>
      </c>
      <c r="GD31" s="126"/>
      <c r="GE31" s="131"/>
      <c r="GF31" s="170"/>
      <c r="GG31" s="156"/>
      <c r="GH31" s="126"/>
      <c r="GI31" s="131" t="s">
        <v>0</v>
      </c>
      <c r="GJ31" s="126"/>
      <c r="GK31" s="131"/>
      <c r="GL31" s="170"/>
      <c r="GM31" s="156"/>
      <c r="GN31" s="126"/>
      <c r="GO31" s="131" t="s">
        <v>0</v>
      </c>
      <c r="GP31" s="126"/>
      <c r="GQ31" s="131"/>
      <c r="GR31" s="170"/>
      <c r="GS31" s="156"/>
      <c r="GT31" s="126"/>
      <c r="GU31" s="131" t="s">
        <v>0</v>
      </c>
      <c r="GV31" s="126"/>
      <c r="GW31" s="131"/>
      <c r="GX31" s="170"/>
      <c r="GY31" s="156"/>
      <c r="GZ31" s="126"/>
      <c r="HA31" s="131" t="s">
        <v>0</v>
      </c>
      <c r="HB31" s="126"/>
      <c r="HC31" s="131"/>
      <c r="HD31" s="170"/>
      <c r="HE31" s="156"/>
      <c r="HF31" s="126"/>
      <c r="HG31" s="131" t="s">
        <v>0</v>
      </c>
      <c r="HH31" s="126"/>
      <c r="HI31" s="131"/>
      <c r="HJ31" s="170"/>
      <c r="HK31" s="156"/>
      <c r="HL31" s="126"/>
      <c r="HM31" s="131" t="s">
        <v>0</v>
      </c>
      <c r="HN31" s="126"/>
      <c r="HO31" s="131"/>
      <c r="HP31" s="170"/>
      <c r="HQ31" s="156"/>
      <c r="HR31" s="126"/>
      <c r="HS31" s="131" t="s">
        <v>0</v>
      </c>
      <c r="HT31" s="126"/>
      <c r="HU31" s="131"/>
      <c r="HV31" s="170"/>
      <c r="HW31" s="156"/>
      <c r="HX31" s="126"/>
      <c r="HY31" s="131" t="s">
        <v>0</v>
      </c>
      <c r="HZ31" s="126"/>
      <c r="IA31" s="131"/>
      <c r="IB31" s="170"/>
      <c r="IC31" s="156"/>
      <c r="ID31" s="126"/>
      <c r="IE31" s="131" t="s">
        <v>0</v>
      </c>
      <c r="IF31" s="126"/>
      <c r="IG31" s="131"/>
      <c r="IH31" s="170"/>
      <c r="II31" s="156"/>
      <c r="IJ31" s="126"/>
      <c r="IK31" s="131" t="s">
        <v>0</v>
      </c>
      <c r="IL31" s="126"/>
      <c r="IM31" s="131"/>
      <c r="IN31" s="170"/>
      <c r="IO31" s="156"/>
      <c r="IP31" s="126"/>
      <c r="IQ31" s="131" t="s">
        <v>0</v>
      </c>
      <c r="IR31" s="126"/>
      <c r="IS31" s="131"/>
      <c r="IT31" s="170"/>
      <c r="IU31" s="156"/>
      <c r="IV31" s="126"/>
      <c r="IW31" s="131" t="s">
        <v>0</v>
      </c>
      <c r="IX31" s="126"/>
      <c r="IY31" s="131"/>
      <c r="IZ31" s="170"/>
      <c r="JA31" s="156"/>
      <c r="JB31" s="126"/>
      <c r="JC31" s="131" t="s">
        <v>0</v>
      </c>
      <c r="JD31" s="126"/>
      <c r="JE31" s="131"/>
      <c r="JF31" s="170"/>
      <c r="JG31" s="156"/>
      <c r="JH31" s="126"/>
      <c r="JI31" s="131" t="s">
        <v>0</v>
      </c>
      <c r="JJ31" s="126"/>
      <c r="JK31" s="131"/>
      <c r="JL31" s="170"/>
      <c r="JM31" s="156"/>
      <c r="JN31" s="126"/>
      <c r="JO31" s="131" t="s">
        <v>0</v>
      </c>
      <c r="JP31" s="126"/>
      <c r="JQ31" s="131"/>
      <c r="JR31" s="170"/>
      <c r="JS31" s="156"/>
      <c r="JT31" s="126"/>
      <c r="JU31" s="131" t="s">
        <v>0</v>
      </c>
      <c r="JV31" s="126"/>
      <c r="JW31" s="131"/>
      <c r="JX31" s="170"/>
      <c r="JY31" s="156"/>
      <c r="JZ31" s="126"/>
      <c r="KA31" s="131" t="s">
        <v>0</v>
      </c>
      <c r="KB31" s="126"/>
      <c r="KC31" s="131"/>
      <c r="KD31" s="170"/>
      <c r="KE31" s="156"/>
      <c r="KF31" s="126"/>
      <c r="KG31" s="131" t="s">
        <v>0</v>
      </c>
      <c r="KH31" s="126"/>
      <c r="KI31" s="131"/>
      <c r="KJ31" s="170"/>
      <c r="KK31" s="156"/>
      <c r="KL31" s="126"/>
      <c r="KM31" s="131" t="s">
        <v>0</v>
      </c>
      <c r="KN31" s="126"/>
      <c r="KO31" s="131"/>
      <c r="KP31" s="170"/>
      <c r="KQ31" s="156"/>
      <c r="KR31" s="126"/>
      <c r="KS31" s="131" t="s">
        <v>0</v>
      </c>
      <c r="KT31" s="126"/>
      <c r="KU31" s="131"/>
      <c r="KV31" s="170"/>
      <c r="KW31" s="156"/>
      <c r="KX31" s="126"/>
      <c r="KY31" s="131" t="s">
        <v>0</v>
      </c>
      <c r="KZ31" s="126"/>
      <c r="LA31" s="131"/>
      <c r="LB31" s="170"/>
      <c r="LC31" s="156"/>
      <c r="LD31" s="126"/>
      <c r="LE31" s="131" t="s">
        <v>0</v>
      </c>
      <c r="LF31" s="126"/>
      <c r="LG31" s="131"/>
      <c r="LH31" s="170"/>
      <c r="LI31" s="156"/>
      <c r="LJ31" s="126"/>
      <c r="LK31" s="131" t="s">
        <v>0</v>
      </c>
      <c r="LL31" s="126"/>
      <c r="LM31" s="131"/>
      <c r="LN31" s="170"/>
      <c r="LO31" s="156"/>
      <c r="LP31" s="126"/>
      <c r="LQ31" s="131" t="s">
        <v>0</v>
      </c>
      <c r="LR31" s="126"/>
      <c r="LS31" s="131"/>
      <c r="LT31" s="170"/>
      <c r="LU31" s="156"/>
      <c r="LV31" s="126"/>
      <c r="LW31" s="131" t="s">
        <v>0</v>
      </c>
      <c r="LX31" s="126"/>
      <c r="LY31" s="131"/>
      <c r="LZ31" s="170"/>
      <c r="MA31" s="156"/>
      <c r="MB31" s="126"/>
      <c r="MC31" s="131" t="s">
        <v>0</v>
      </c>
      <c r="MD31" s="126"/>
      <c r="ME31" s="131"/>
      <c r="MF31" s="170"/>
      <c r="MG31" s="156"/>
      <c r="MH31" s="126"/>
      <c r="MI31" s="131" t="s">
        <v>0</v>
      </c>
      <c r="MJ31" s="126"/>
      <c r="MK31" s="131"/>
      <c r="ML31" s="170"/>
      <c r="MM31" s="156"/>
      <c r="MN31" s="126"/>
      <c r="MO31" s="131" t="s">
        <v>0</v>
      </c>
      <c r="MP31" s="126"/>
      <c r="MQ31" s="131"/>
      <c r="MR31" s="170"/>
      <c r="MS31" s="156"/>
      <c r="MT31" s="126"/>
      <c r="MU31" s="131" t="s">
        <v>0</v>
      </c>
      <c r="MV31" s="126"/>
      <c r="MW31" s="131"/>
      <c r="MX31" s="170"/>
      <c r="MY31" s="156"/>
      <c r="MZ31" s="126"/>
      <c r="NA31" s="131" t="s">
        <v>0</v>
      </c>
      <c r="NB31" s="126"/>
      <c r="NC31" s="131"/>
      <c r="ND31" s="170"/>
      <c r="NE31" s="156"/>
      <c r="NF31" s="126"/>
      <c r="NG31" s="131" t="s">
        <v>0</v>
      </c>
      <c r="NH31" s="126"/>
      <c r="NI31" s="131"/>
      <c r="NJ31" s="170"/>
      <c r="NK31" s="156"/>
      <c r="NL31" s="126"/>
      <c r="NM31" s="131" t="s">
        <v>0</v>
      </c>
      <c r="NN31" s="126"/>
      <c r="NO31" s="131"/>
      <c r="NP31" s="170"/>
      <c r="NQ31" s="156"/>
      <c r="NR31" s="188"/>
      <c r="NS31" s="188" t="s">
        <v>0</v>
      </c>
      <c r="NT31" s="188"/>
      <c r="NU31" s="186" t="s">
        <v>331</v>
      </c>
      <c r="NV31" s="187" t="s">
        <v>331</v>
      </c>
      <c r="NW31" s="164"/>
    </row>
    <row r="32" spans="1:387" ht="15" x14ac:dyDescent="0.2">
      <c r="A32" s="124">
        <f>IF(B32="","",VLOOKUP(B32,'Registrovaní tipéri'!$A$2:$B$101,2,FALSE))</f>
        <v>47</v>
      </c>
      <c r="B32" s="173" t="s">
        <v>30</v>
      </c>
      <c r="C32" s="125"/>
      <c r="D32" s="171">
        <v>2</v>
      </c>
      <c r="E32" s="176" t="s">
        <v>0</v>
      </c>
      <c r="F32" s="168">
        <v>2</v>
      </c>
      <c r="G32" s="177" t="s">
        <v>275</v>
      </c>
      <c r="H32" s="178" t="s">
        <v>270</v>
      </c>
      <c r="I32" s="25"/>
      <c r="J32" s="188">
        <v>0</v>
      </c>
      <c r="K32" s="188" t="s">
        <v>0</v>
      </c>
      <c r="L32" s="188">
        <v>2</v>
      </c>
      <c r="M32" s="186" t="s">
        <v>275</v>
      </c>
      <c r="N32" s="187" t="s">
        <v>267</v>
      </c>
      <c r="O32" s="149"/>
      <c r="P32" s="126"/>
      <c r="Q32" s="131" t="s">
        <v>0</v>
      </c>
      <c r="R32" s="126"/>
      <c r="S32" s="186" t="s">
        <v>331</v>
      </c>
      <c r="T32" s="187" t="s">
        <v>331</v>
      </c>
      <c r="U32" s="156"/>
      <c r="V32" s="126">
        <v>2</v>
      </c>
      <c r="W32" s="131" t="s">
        <v>0</v>
      </c>
      <c r="X32" s="126">
        <v>3</v>
      </c>
      <c r="Y32" s="186" t="s">
        <v>257</v>
      </c>
      <c r="Z32" s="187" t="s">
        <v>275</v>
      </c>
      <c r="AA32" s="156"/>
      <c r="AB32" s="126">
        <v>3</v>
      </c>
      <c r="AC32" s="131" t="s">
        <v>0</v>
      </c>
      <c r="AD32" s="126">
        <v>0</v>
      </c>
      <c r="AE32" s="193" t="s">
        <v>279</v>
      </c>
      <c r="AF32" s="194" t="s">
        <v>275</v>
      </c>
      <c r="AG32" s="156"/>
      <c r="AH32" s="126"/>
      <c r="AI32" s="131" t="s">
        <v>0</v>
      </c>
      <c r="AJ32" s="126"/>
      <c r="AK32" s="186" t="s">
        <v>331</v>
      </c>
      <c r="AL32" s="187" t="s">
        <v>331</v>
      </c>
      <c r="AM32" s="156"/>
      <c r="AN32" s="126">
        <v>0</v>
      </c>
      <c r="AO32" s="131" t="s">
        <v>0</v>
      </c>
      <c r="AP32" s="126">
        <v>2</v>
      </c>
      <c r="AQ32" s="186" t="s">
        <v>275</v>
      </c>
      <c r="AR32" s="187" t="s">
        <v>264</v>
      </c>
      <c r="AS32" s="156"/>
      <c r="AT32" s="126">
        <v>1</v>
      </c>
      <c r="AU32" s="131" t="s">
        <v>0</v>
      </c>
      <c r="AV32" s="126">
        <v>1</v>
      </c>
      <c r="AW32" s="186" t="s">
        <v>279</v>
      </c>
      <c r="AX32" s="187" t="s">
        <v>259</v>
      </c>
      <c r="AY32" s="156"/>
      <c r="AZ32" s="126"/>
      <c r="BA32" s="131" t="s">
        <v>0</v>
      </c>
      <c r="BB32" s="126"/>
      <c r="BC32" s="131"/>
      <c r="BD32" s="170"/>
      <c r="BE32" s="156"/>
      <c r="BF32" s="126">
        <v>3</v>
      </c>
      <c r="BG32" s="131" t="s">
        <v>0</v>
      </c>
      <c r="BH32" s="126">
        <v>1</v>
      </c>
      <c r="BI32" s="186" t="s">
        <v>279</v>
      </c>
      <c r="BJ32" s="187" t="s">
        <v>267</v>
      </c>
      <c r="BK32" s="156"/>
      <c r="BL32" s="126"/>
      <c r="BM32" s="131" t="s">
        <v>0</v>
      </c>
      <c r="BN32" s="126"/>
      <c r="BO32" s="131"/>
      <c r="BP32" s="170"/>
      <c r="BQ32" s="156"/>
      <c r="BR32" s="126">
        <v>4</v>
      </c>
      <c r="BS32" s="131" t="s">
        <v>0</v>
      </c>
      <c r="BT32" s="126">
        <v>0</v>
      </c>
      <c r="BU32" s="186" t="s">
        <v>275</v>
      </c>
      <c r="BV32" s="187" t="s">
        <v>259</v>
      </c>
      <c r="BW32" s="156"/>
      <c r="BX32" s="126">
        <v>3</v>
      </c>
      <c r="BY32" s="131" t="s">
        <v>0</v>
      </c>
      <c r="BZ32" s="126">
        <v>1</v>
      </c>
      <c r="CA32" s="131" t="s">
        <v>275</v>
      </c>
      <c r="CB32" s="170" t="s">
        <v>273</v>
      </c>
      <c r="CC32" s="156"/>
      <c r="CD32" s="126"/>
      <c r="CE32" s="131" t="s">
        <v>0</v>
      </c>
      <c r="CF32" s="126"/>
      <c r="CG32" s="131"/>
      <c r="CH32" s="170"/>
      <c r="CI32" s="156"/>
      <c r="CJ32" s="126"/>
      <c r="CK32" s="131" t="s">
        <v>0</v>
      </c>
      <c r="CL32" s="126"/>
      <c r="CM32" s="131"/>
      <c r="CN32" s="170"/>
      <c r="CO32" s="156"/>
      <c r="CP32" s="126"/>
      <c r="CQ32" s="131" t="s">
        <v>0</v>
      </c>
      <c r="CR32" s="126"/>
      <c r="CS32" s="131"/>
      <c r="CT32" s="170"/>
      <c r="CU32" s="156"/>
      <c r="CV32" s="126"/>
      <c r="CW32" s="131" t="s">
        <v>0</v>
      </c>
      <c r="CX32" s="126"/>
      <c r="CY32" s="131"/>
      <c r="CZ32" s="170"/>
      <c r="DA32" s="156"/>
      <c r="DB32" s="126"/>
      <c r="DC32" s="131" t="s">
        <v>0</v>
      </c>
      <c r="DD32" s="126"/>
      <c r="DE32" s="131"/>
      <c r="DF32" s="170"/>
      <c r="DG32" s="156"/>
      <c r="DH32" s="126"/>
      <c r="DI32" s="131" t="s">
        <v>0</v>
      </c>
      <c r="DJ32" s="126"/>
      <c r="DK32" s="131"/>
      <c r="DL32" s="170"/>
      <c r="DM32" s="156"/>
      <c r="DN32" s="126"/>
      <c r="DO32" s="131" t="s">
        <v>0</v>
      </c>
      <c r="DP32" s="126"/>
      <c r="DQ32" s="131"/>
      <c r="DR32" s="170"/>
      <c r="DS32" s="156"/>
      <c r="DT32" s="126"/>
      <c r="DU32" s="131" t="s">
        <v>0</v>
      </c>
      <c r="DV32" s="126"/>
      <c r="DW32" s="131"/>
      <c r="DX32" s="170"/>
      <c r="DY32" s="156"/>
      <c r="DZ32" s="126"/>
      <c r="EA32" s="131" t="s">
        <v>0</v>
      </c>
      <c r="EB32" s="126"/>
      <c r="EC32" s="131"/>
      <c r="ED32" s="170"/>
      <c r="EE32" s="156"/>
      <c r="EF32" s="126"/>
      <c r="EG32" s="131" t="s">
        <v>0</v>
      </c>
      <c r="EH32" s="126"/>
      <c r="EI32" s="131"/>
      <c r="EJ32" s="170"/>
      <c r="EK32" s="156"/>
      <c r="EL32" s="126"/>
      <c r="EM32" s="131" t="s">
        <v>0</v>
      </c>
      <c r="EN32" s="126"/>
      <c r="EO32" s="131"/>
      <c r="EP32" s="170"/>
      <c r="EQ32" s="156"/>
      <c r="ER32" s="126"/>
      <c r="ES32" s="131" t="s">
        <v>0</v>
      </c>
      <c r="ET32" s="126"/>
      <c r="EU32" s="131"/>
      <c r="EV32" s="170"/>
      <c r="EW32" s="156"/>
      <c r="EX32" s="126"/>
      <c r="EY32" s="131" t="s">
        <v>0</v>
      </c>
      <c r="EZ32" s="126"/>
      <c r="FA32" s="131"/>
      <c r="FB32" s="170"/>
      <c r="FC32" s="156"/>
      <c r="FD32" s="126"/>
      <c r="FE32" s="131" t="s">
        <v>0</v>
      </c>
      <c r="FF32" s="126"/>
      <c r="FG32" s="131"/>
      <c r="FH32" s="170"/>
      <c r="FI32" s="156"/>
      <c r="FJ32" s="126"/>
      <c r="FK32" s="131" t="s">
        <v>0</v>
      </c>
      <c r="FL32" s="126"/>
      <c r="FM32" s="131"/>
      <c r="FN32" s="170"/>
      <c r="FO32" s="156"/>
      <c r="FP32" s="126"/>
      <c r="FQ32" s="131" t="s">
        <v>0</v>
      </c>
      <c r="FR32" s="126"/>
      <c r="FS32" s="131"/>
      <c r="FT32" s="170"/>
      <c r="FU32" s="156"/>
      <c r="FV32" s="126"/>
      <c r="FW32" s="131" t="s">
        <v>0</v>
      </c>
      <c r="FX32" s="126"/>
      <c r="FY32" s="131"/>
      <c r="FZ32" s="170"/>
      <c r="GA32" s="156"/>
      <c r="GB32" s="126"/>
      <c r="GC32" s="131" t="s">
        <v>0</v>
      </c>
      <c r="GD32" s="126"/>
      <c r="GE32" s="131"/>
      <c r="GF32" s="170"/>
      <c r="GG32" s="156"/>
      <c r="GH32" s="126"/>
      <c r="GI32" s="131" t="s">
        <v>0</v>
      </c>
      <c r="GJ32" s="126"/>
      <c r="GK32" s="131"/>
      <c r="GL32" s="170"/>
      <c r="GM32" s="156"/>
      <c r="GN32" s="126"/>
      <c r="GO32" s="131" t="s">
        <v>0</v>
      </c>
      <c r="GP32" s="126"/>
      <c r="GQ32" s="131"/>
      <c r="GR32" s="170"/>
      <c r="GS32" s="156"/>
      <c r="GT32" s="126"/>
      <c r="GU32" s="131" t="s">
        <v>0</v>
      </c>
      <c r="GV32" s="126"/>
      <c r="GW32" s="131"/>
      <c r="GX32" s="170"/>
      <c r="GY32" s="156"/>
      <c r="GZ32" s="126"/>
      <c r="HA32" s="131" t="s">
        <v>0</v>
      </c>
      <c r="HB32" s="126"/>
      <c r="HC32" s="131"/>
      <c r="HD32" s="170"/>
      <c r="HE32" s="156"/>
      <c r="HF32" s="126"/>
      <c r="HG32" s="131" t="s">
        <v>0</v>
      </c>
      <c r="HH32" s="126"/>
      <c r="HI32" s="131"/>
      <c r="HJ32" s="170"/>
      <c r="HK32" s="156"/>
      <c r="HL32" s="126"/>
      <c r="HM32" s="131" t="s">
        <v>0</v>
      </c>
      <c r="HN32" s="126"/>
      <c r="HO32" s="131"/>
      <c r="HP32" s="170"/>
      <c r="HQ32" s="156"/>
      <c r="HR32" s="126"/>
      <c r="HS32" s="131" t="s">
        <v>0</v>
      </c>
      <c r="HT32" s="126"/>
      <c r="HU32" s="131"/>
      <c r="HV32" s="170"/>
      <c r="HW32" s="156"/>
      <c r="HX32" s="126"/>
      <c r="HY32" s="131" t="s">
        <v>0</v>
      </c>
      <c r="HZ32" s="126"/>
      <c r="IA32" s="131"/>
      <c r="IB32" s="170"/>
      <c r="IC32" s="156"/>
      <c r="ID32" s="126"/>
      <c r="IE32" s="131" t="s">
        <v>0</v>
      </c>
      <c r="IF32" s="126"/>
      <c r="IG32" s="131"/>
      <c r="IH32" s="170"/>
      <c r="II32" s="156"/>
      <c r="IJ32" s="126"/>
      <c r="IK32" s="131" t="s">
        <v>0</v>
      </c>
      <c r="IL32" s="126"/>
      <c r="IM32" s="131"/>
      <c r="IN32" s="170"/>
      <c r="IO32" s="156"/>
      <c r="IP32" s="126"/>
      <c r="IQ32" s="131" t="s">
        <v>0</v>
      </c>
      <c r="IR32" s="126"/>
      <c r="IS32" s="131"/>
      <c r="IT32" s="170"/>
      <c r="IU32" s="156"/>
      <c r="IV32" s="126"/>
      <c r="IW32" s="131" t="s">
        <v>0</v>
      </c>
      <c r="IX32" s="126"/>
      <c r="IY32" s="131"/>
      <c r="IZ32" s="170"/>
      <c r="JA32" s="156"/>
      <c r="JB32" s="126"/>
      <c r="JC32" s="131" t="s">
        <v>0</v>
      </c>
      <c r="JD32" s="126"/>
      <c r="JE32" s="131"/>
      <c r="JF32" s="170"/>
      <c r="JG32" s="156"/>
      <c r="JH32" s="126"/>
      <c r="JI32" s="131" t="s">
        <v>0</v>
      </c>
      <c r="JJ32" s="126"/>
      <c r="JK32" s="131"/>
      <c r="JL32" s="170"/>
      <c r="JM32" s="156"/>
      <c r="JN32" s="126"/>
      <c r="JO32" s="131" t="s">
        <v>0</v>
      </c>
      <c r="JP32" s="126"/>
      <c r="JQ32" s="131"/>
      <c r="JR32" s="170"/>
      <c r="JS32" s="156"/>
      <c r="JT32" s="126"/>
      <c r="JU32" s="131" t="s">
        <v>0</v>
      </c>
      <c r="JV32" s="126"/>
      <c r="JW32" s="131"/>
      <c r="JX32" s="170"/>
      <c r="JY32" s="156"/>
      <c r="JZ32" s="126"/>
      <c r="KA32" s="131" t="s">
        <v>0</v>
      </c>
      <c r="KB32" s="126"/>
      <c r="KC32" s="131"/>
      <c r="KD32" s="170"/>
      <c r="KE32" s="156"/>
      <c r="KF32" s="126"/>
      <c r="KG32" s="131" t="s">
        <v>0</v>
      </c>
      <c r="KH32" s="126"/>
      <c r="KI32" s="131"/>
      <c r="KJ32" s="170"/>
      <c r="KK32" s="156"/>
      <c r="KL32" s="126"/>
      <c r="KM32" s="131" t="s">
        <v>0</v>
      </c>
      <c r="KN32" s="126"/>
      <c r="KO32" s="131"/>
      <c r="KP32" s="170"/>
      <c r="KQ32" s="156"/>
      <c r="KR32" s="126"/>
      <c r="KS32" s="131" t="s">
        <v>0</v>
      </c>
      <c r="KT32" s="126"/>
      <c r="KU32" s="131"/>
      <c r="KV32" s="170"/>
      <c r="KW32" s="156"/>
      <c r="KX32" s="126"/>
      <c r="KY32" s="131" t="s">
        <v>0</v>
      </c>
      <c r="KZ32" s="126"/>
      <c r="LA32" s="131"/>
      <c r="LB32" s="170"/>
      <c r="LC32" s="156"/>
      <c r="LD32" s="126"/>
      <c r="LE32" s="131" t="s">
        <v>0</v>
      </c>
      <c r="LF32" s="126"/>
      <c r="LG32" s="131"/>
      <c r="LH32" s="170"/>
      <c r="LI32" s="156"/>
      <c r="LJ32" s="126"/>
      <c r="LK32" s="131" t="s">
        <v>0</v>
      </c>
      <c r="LL32" s="126"/>
      <c r="LM32" s="131"/>
      <c r="LN32" s="170"/>
      <c r="LO32" s="156"/>
      <c r="LP32" s="126"/>
      <c r="LQ32" s="131" t="s">
        <v>0</v>
      </c>
      <c r="LR32" s="126"/>
      <c r="LS32" s="131"/>
      <c r="LT32" s="170"/>
      <c r="LU32" s="156"/>
      <c r="LV32" s="126"/>
      <c r="LW32" s="131" t="s">
        <v>0</v>
      </c>
      <c r="LX32" s="126"/>
      <c r="LY32" s="131"/>
      <c r="LZ32" s="170"/>
      <c r="MA32" s="156"/>
      <c r="MB32" s="126"/>
      <c r="MC32" s="131" t="s">
        <v>0</v>
      </c>
      <c r="MD32" s="126"/>
      <c r="ME32" s="131"/>
      <c r="MF32" s="170"/>
      <c r="MG32" s="156"/>
      <c r="MH32" s="126"/>
      <c r="MI32" s="131" t="s">
        <v>0</v>
      </c>
      <c r="MJ32" s="126"/>
      <c r="MK32" s="131"/>
      <c r="ML32" s="170"/>
      <c r="MM32" s="156"/>
      <c r="MN32" s="126"/>
      <c r="MO32" s="131" t="s">
        <v>0</v>
      </c>
      <c r="MP32" s="126"/>
      <c r="MQ32" s="131"/>
      <c r="MR32" s="170"/>
      <c r="MS32" s="156"/>
      <c r="MT32" s="126"/>
      <c r="MU32" s="131" t="s">
        <v>0</v>
      </c>
      <c r="MV32" s="126"/>
      <c r="MW32" s="131"/>
      <c r="MX32" s="170"/>
      <c r="MY32" s="156"/>
      <c r="MZ32" s="126"/>
      <c r="NA32" s="131" t="s">
        <v>0</v>
      </c>
      <c r="NB32" s="126"/>
      <c r="NC32" s="131"/>
      <c r="ND32" s="170"/>
      <c r="NE32" s="156"/>
      <c r="NF32" s="126"/>
      <c r="NG32" s="131" t="s">
        <v>0</v>
      </c>
      <c r="NH32" s="126"/>
      <c r="NI32" s="131"/>
      <c r="NJ32" s="170"/>
      <c r="NK32" s="156"/>
      <c r="NL32" s="126"/>
      <c r="NM32" s="131" t="s">
        <v>0</v>
      </c>
      <c r="NN32" s="126"/>
      <c r="NO32" s="131"/>
      <c r="NP32" s="170"/>
      <c r="NQ32" s="156"/>
      <c r="NR32" s="188"/>
      <c r="NS32" s="188" t="s">
        <v>0</v>
      </c>
      <c r="NT32" s="188"/>
      <c r="NU32" s="186" t="s">
        <v>331</v>
      </c>
      <c r="NV32" s="187" t="s">
        <v>331</v>
      </c>
      <c r="NW32" s="164"/>
    </row>
    <row r="33" spans="1:387" ht="15" x14ac:dyDescent="0.2">
      <c r="A33" s="124">
        <f>IF(B33="","",VLOOKUP(B33,'Registrovaní tipéri'!$A$2:$B$101,2,FALSE))</f>
        <v>76</v>
      </c>
      <c r="B33" s="173" t="s">
        <v>335</v>
      </c>
      <c r="C33" s="125"/>
      <c r="D33" s="171"/>
      <c r="E33" s="176" t="s">
        <v>0</v>
      </c>
      <c r="F33" s="168"/>
      <c r="G33" s="182" t="s">
        <v>331</v>
      </c>
      <c r="H33" s="183" t="s">
        <v>331</v>
      </c>
      <c r="I33" s="25"/>
      <c r="J33" s="188">
        <v>0</v>
      </c>
      <c r="K33" s="188" t="s">
        <v>0</v>
      </c>
      <c r="L33" s="188">
        <v>4</v>
      </c>
      <c r="M33" s="186" t="s">
        <v>275</v>
      </c>
      <c r="N33" s="187" t="s">
        <v>274</v>
      </c>
      <c r="O33" s="149"/>
      <c r="P33" s="126">
        <v>3</v>
      </c>
      <c r="Q33" s="131" t="s">
        <v>0</v>
      </c>
      <c r="R33" s="126">
        <v>1</v>
      </c>
      <c r="S33" s="186" t="s">
        <v>275</v>
      </c>
      <c r="T33" s="187" t="s">
        <v>264</v>
      </c>
      <c r="U33" s="156"/>
      <c r="V33" s="126">
        <v>1</v>
      </c>
      <c r="W33" s="131" t="s">
        <v>0</v>
      </c>
      <c r="X33" s="126">
        <v>4</v>
      </c>
      <c r="Y33" s="186" t="s">
        <v>275</v>
      </c>
      <c r="Z33" s="187" t="s">
        <v>264</v>
      </c>
      <c r="AA33" s="156"/>
      <c r="AB33" s="126"/>
      <c r="AC33" s="131" t="s">
        <v>0</v>
      </c>
      <c r="AD33" s="126"/>
      <c r="AE33" s="186" t="s">
        <v>331</v>
      </c>
      <c r="AF33" s="187" t="s">
        <v>331</v>
      </c>
      <c r="AG33" s="156"/>
      <c r="AH33" s="126">
        <v>4</v>
      </c>
      <c r="AI33" s="131" t="s">
        <v>0</v>
      </c>
      <c r="AJ33" s="126">
        <v>1</v>
      </c>
      <c r="AK33" s="186" t="s">
        <v>275</v>
      </c>
      <c r="AL33" s="187" t="s">
        <v>274</v>
      </c>
      <c r="AM33" s="156"/>
      <c r="AN33" s="126">
        <v>1</v>
      </c>
      <c r="AO33" s="131" t="s">
        <v>0</v>
      </c>
      <c r="AP33" s="126">
        <v>3</v>
      </c>
      <c r="AQ33" s="186" t="s">
        <v>279</v>
      </c>
      <c r="AR33" s="187" t="s">
        <v>264</v>
      </c>
      <c r="AS33" s="156"/>
      <c r="AT33" s="126">
        <v>1</v>
      </c>
      <c r="AU33" s="131" t="s">
        <v>0</v>
      </c>
      <c r="AV33" s="126">
        <v>2</v>
      </c>
      <c r="AW33" s="186" t="s">
        <v>275</v>
      </c>
      <c r="AX33" s="187" t="s">
        <v>276</v>
      </c>
      <c r="AY33" s="156"/>
      <c r="AZ33" s="126"/>
      <c r="BA33" s="131" t="s">
        <v>0</v>
      </c>
      <c r="BB33" s="126"/>
      <c r="BC33" s="131"/>
      <c r="BD33" s="170"/>
      <c r="BE33" s="156"/>
      <c r="BF33" s="126">
        <v>3</v>
      </c>
      <c r="BG33" s="131" t="s">
        <v>0</v>
      </c>
      <c r="BH33" s="126">
        <v>2</v>
      </c>
      <c r="BI33" s="186" t="s">
        <v>279</v>
      </c>
      <c r="BJ33" s="187" t="s">
        <v>267</v>
      </c>
      <c r="BK33" s="156"/>
      <c r="BL33" s="126"/>
      <c r="BM33" s="131" t="s">
        <v>0</v>
      </c>
      <c r="BN33" s="126"/>
      <c r="BO33" s="131"/>
      <c r="BP33" s="170"/>
      <c r="BQ33" s="156"/>
      <c r="BR33" s="126">
        <v>4</v>
      </c>
      <c r="BS33" s="131" t="s">
        <v>0</v>
      </c>
      <c r="BT33" s="126">
        <v>1</v>
      </c>
      <c r="BU33" s="186" t="s">
        <v>276</v>
      </c>
      <c r="BV33" s="187" t="s">
        <v>267</v>
      </c>
      <c r="BW33" s="156"/>
      <c r="BX33" s="126">
        <v>3</v>
      </c>
      <c r="BY33" s="131" t="s">
        <v>0</v>
      </c>
      <c r="BZ33" s="126">
        <v>1</v>
      </c>
      <c r="CA33" s="131" t="s">
        <v>279</v>
      </c>
      <c r="CB33" s="170" t="s">
        <v>264</v>
      </c>
      <c r="CC33" s="156"/>
      <c r="CD33" s="126"/>
      <c r="CE33" s="131" t="s">
        <v>0</v>
      </c>
      <c r="CF33" s="126"/>
      <c r="CG33" s="131"/>
      <c r="CH33" s="170"/>
      <c r="CI33" s="156"/>
      <c r="CJ33" s="126"/>
      <c r="CK33" s="131" t="s">
        <v>0</v>
      </c>
      <c r="CL33" s="126"/>
      <c r="CM33" s="131"/>
      <c r="CN33" s="170"/>
      <c r="CO33" s="156"/>
      <c r="CP33" s="126"/>
      <c r="CQ33" s="131" t="s">
        <v>0</v>
      </c>
      <c r="CR33" s="126"/>
      <c r="CS33" s="131"/>
      <c r="CT33" s="170"/>
      <c r="CU33" s="156"/>
      <c r="CV33" s="126"/>
      <c r="CW33" s="131" t="s">
        <v>0</v>
      </c>
      <c r="CX33" s="126"/>
      <c r="CY33" s="131"/>
      <c r="CZ33" s="170"/>
      <c r="DA33" s="156"/>
      <c r="DB33" s="126"/>
      <c r="DC33" s="131" t="s">
        <v>0</v>
      </c>
      <c r="DD33" s="126"/>
      <c r="DE33" s="131"/>
      <c r="DF33" s="170"/>
      <c r="DG33" s="156"/>
      <c r="DH33" s="126"/>
      <c r="DI33" s="131" t="s">
        <v>0</v>
      </c>
      <c r="DJ33" s="126"/>
      <c r="DK33" s="131"/>
      <c r="DL33" s="170"/>
      <c r="DM33" s="156"/>
      <c r="DN33" s="126"/>
      <c r="DO33" s="131" t="s">
        <v>0</v>
      </c>
      <c r="DP33" s="126"/>
      <c r="DQ33" s="131"/>
      <c r="DR33" s="170"/>
      <c r="DS33" s="156"/>
      <c r="DT33" s="126"/>
      <c r="DU33" s="131" t="s">
        <v>0</v>
      </c>
      <c r="DV33" s="126"/>
      <c r="DW33" s="131"/>
      <c r="DX33" s="170"/>
      <c r="DY33" s="156"/>
      <c r="DZ33" s="126"/>
      <c r="EA33" s="131" t="s">
        <v>0</v>
      </c>
      <c r="EB33" s="126"/>
      <c r="EC33" s="131"/>
      <c r="ED33" s="170"/>
      <c r="EE33" s="156"/>
      <c r="EF33" s="126"/>
      <c r="EG33" s="131" t="s">
        <v>0</v>
      </c>
      <c r="EH33" s="126"/>
      <c r="EI33" s="131"/>
      <c r="EJ33" s="170"/>
      <c r="EK33" s="156"/>
      <c r="EL33" s="126"/>
      <c r="EM33" s="131" t="s">
        <v>0</v>
      </c>
      <c r="EN33" s="126"/>
      <c r="EO33" s="131"/>
      <c r="EP33" s="170"/>
      <c r="EQ33" s="156"/>
      <c r="ER33" s="126"/>
      <c r="ES33" s="131" t="s">
        <v>0</v>
      </c>
      <c r="ET33" s="126"/>
      <c r="EU33" s="131"/>
      <c r="EV33" s="170"/>
      <c r="EW33" s="156"/>
      <c r="EX33" s="126"/>
      <c r="EY33" s="131" t="s">
        <v>0</v>
      </c>
      <c r="EZ33" s="126"/>
      <c r="FA33" s="131"/>
      <c r="FB33" s="170"/>
      <c r="FC33" s="156"/>
      <c r="FD33" s="126"/>
      <c r="FE33" s="131" t="s">
        <v>0</v>
      </c>
      <c r="FF33" s="126"/>
      <c r="FG33" s="131"/>
      <c r="FH33" s="170"/>
      <c r="FI33" s="156"/>
      <c r="FJ33" s="126"/>
      <c r="FK33" s="131" t="s">
        <v>0</v>
      </c>
      <c r="FL33" s="126"/>
      <c r="FM33" s="131"/>
      <c r="FN33" s="170"/>
      <c r="FO33" s="156"/>
      <c r="FP33" s="126"/>
      <c r="FQ33" s="131" t="s">
        <v>0</v>
      </c>
      <c r="FR33" s="126"/>
      <c r="FS33" s="131"/>
      <c r="FT33" s="170"/>
      <c r="FU33" s="156"/>
      <c r="FV33" s="126"/>
      <c r="FW33" s="131" t="s">
        <v>0</v>
      </c>
      <c r="FX33" s="126"/>
      <c r="FY33" s="131"/>
      <c r="FZ33" s="170"/>
      <c r="GA33" s="156"/>
      <c r="GB33" s="126"/>
      <c r="GC33" s="131" t="s">
        <v>0</v>
      </c>
      <c r="GD33" s="126"/>
      <c r="GE33" s="131"/>
      <c r="GF33" s="170"/>
      <c r="GG33" s="156"/>
      <c r="GH33" s="126"/>
      <c r="GI33" s="131" t="s">
        <v>0</v>
      </c>
      <c r="GJ33" s="126"/>
      <c r="GK33" s="131"/>
      <c r="GL33" s="170"/>
      <c r="GM33" s="156"/>
      <c r="GN33" s="126"/>
      <c r="GO33" s="131" t="s">
        <v>0</v>
      </c>
      <c r="GP33" s="126"/>
      <c r="GQ33" s="131"/>
      <c r="GR33" s="170"/>
      <c r="GS33" s="156"/>
      <c r="GT33" s="126"/>
      <c r="GU33" s="131" t="s">
        <v>0</v>
      </c>
      <c r="GV33" s="126"/>
      <c r="GW33" s="131"/>
      <c r="GX33" s="170"/>
      <c r="GY33" s="156"/>
      <c r="GZ33" s="126"/>
      <c r="HA33" s="131" t="s">
        <v>0</v>
      </c>
      <c r="HB33" s="126"/>
      <c r="HC33" s="131"/>
      <c r="HD33" s="170"/>
      <c r="HE33" s="156"/>
      <c r="HF33" s="126"/>
      <c r="HG33" s="131" t="s">
        <v>0</v>
      </c>
      <c r="HH33" s="126"/>
      <c r="HI33" s="131"/>
      <c r="HJ33" s="170"/>
      <c r="HK33" s="156"/>
      <c r="HL33" s="126"/>
      <c r="HM33" s="131" t="s">
        <v>0</v>
      </c>
      <c r="HN33" s="126"/>
      <c r="HO33" s="131"/>
      <c r="HP33" s="170"/>
      <c r="HQ33" s="156"/>
      <c r="HR33" s="126"/>
      <c r="HS33" s="131" t="s">
        <v>0</v>
      </c>
      <c r="HT33" s="126"/>
      <c r="HU33" s="131"/>
      <c r="HV33" s="170"/>
      <c r="HW33" s="156"/>
      <c r="HX33" s="126"/>
      <c r="HY33" s="131" t="s">
        <v>0</v>
      </c>
      <c r="HZ33" s="126"/>
      <c r="IA33" s="131"/>
      <c r="IB33" s="170"/>
      <c r="IC33" s="156"/>
      <c r="ID33" s="126"/>
      <c r="IE33" s="131" t="s">
        <v>0</v>
      </c>
      <c r="IF33" s="126"/>
      <c r="IG33" s="131"/>
      <c r="IH33" s="170"/>
      <c r="II33" s="156"/>
      <c r="IJ33" s="126"/>
      <c r="IK33" s="131" t="s">
        <v>0</v>
      </c>
      <c r="IL33" s="126"/>
      <c r="IM33" s="131"/>
      <c r="IN33" s="170"/>
      <c r="IO33" s="156"/>
      <c r="IP33" s="126"/>
      <c r="IQ33" s="131" t="s">
        <v>0</v>
      </c>
      <c r="IR33" s="126"/>
      <c r="IS33" s="131"/>
      <c r="IT33" s="170"/>
      <c r="IU33" s="156"/>
      <c r="IV33" s="126"/>
      <c r="IW33" s="131" t="s">
        <v>0</v>
      </c>
      <c r="IX33" s="126"/>
      <c r="IY33" s="131"/>
      <c r="IZ33" s="170"/>
      <c r="JA33" s="156"/>
      <c r="JB33" s="126"/>
      <c r="JC33" s="131" t="s">
        <v>0</v>
      </c>
      <c r="JD33" s="126"/>
      <c r="JE33" s="131"/>
      <c r="JF33" s="170"/>
      <c r="JG33" s="156"/>
      <c r="JH33" s="126"/>
      <c r="JI33" s="131" t="s">
        <v>0</v>
      </c>
      <c r="JJ33" s="126"/>
      <c r="JK33" s="131"/>
      <c r="JL33" s="170"/>
      <c r="JM33" s="156"/>
      <c r="JN33" s="126"/>
      <c r="JO33" s="131" t="s">
        <v>0</v>
      </c>
      <c r="JP33" s="126"/>
      <c r="JQ33" s="131"/>
      <c r="JR33" s="170"/>
      <c r="JS33" s="156"/>
      <c r="JT33" s="126"/>
      <c r="JU33" s="131" t="s">
        <v>0</v>
      </c>
      <c r="JV33" s="126"/>
      <c r="JW33" s="131"/>
      <c r="JX33" s="170"/>
      <c r="JY33" s="156"/>
      <c r="JZ33" s="126"/>
      <c r="KA33" s="131" t="s">
        <v>0</v>
      </c>
      <c r="KB33" s="126"/>
      <c r="KC33" s="131"/>
      <c r="KD33" s="170"/>
      <c r="KE33" s="156"/>
      <c r="KF33" s="126"/>
      <c r="KG33" s="131" t="s">
        <v>0</v>
      </c>
      <c r="KH33" s="126"/>
      <c r="KI33" s="131"/>
      <c r="KJ33" s="170"/>
      <c r="KK33" s="156"/>
      <c r="KL33" s="126"/>
      <c r="KM33" s="131" t="s">
        <v>0</v>
      </c>
      <c r="KN33" s="126"/>
      <c r="KO33" s="131"/>
      <c r="KP33" s="170"/>
      <c r="KQ33" s="156"/>
      <c r="KR33" s="126"/>
      <c r="KS33" s="131" t="s">
        <v>0</v>
      </c>
      <c r="KT33" s="126"/>
      <c r="KU33" s="131"/>
      <c r="KV33" s="170"/>
      <c r="KW33" s="156"/>
      <c r="KX33" s="126"/>
      <c r="KY33" s="131" t="s">
        <v>0</v>
      </c>
      <c r="KZ33" s="126"/>
      <c r="LA33" s="131"/>
      <c r="LB33" s="170"/>
      <c r="LC33" s="156"/>
      <c r="LD33" s="126"/>
      <c r="LE33" s="131" t="s">
        <v>0</v>
      </c>
      <c r="LF33" s="126"/>
      <c r="LG33" s="131"/>
      <c r="LH33" s="170"/>
      <c r="LI33" s="156"/>
      <c r="LJ33" s="126"/>
      <c r="LK33" s="131" t="s">
        <v>0</v>
      </c>
      <c r="LL33" s="126"/>
      <c r="LM33" s="131"/>
      <c r="LN33" s="170"/>
      <c r="LO33" s="156"/>
      <c r="LP33" s="126"/>
      <c r="LQ33" s="131" t="s">
        <v>0</v>
      </c>
      <c r="LR33" s="126"/>
      <c r="LS33" s="131"/>
      <c r="LT33" s="170"/>
      <c r="LU33" s="156"/>
      <c r="LV33" s="126"/>
      <c r="LW33" s="131" t="s">
        <v>0</v>
      </c>
      <c r="LX33" s="126"/>
      <c r="LY33" s="131"/>
      <c r="LZ33" s="170"/>
      <c r="MA33" s="156"/>
      <c r="MB33" s="126"/>
      <c r="MC33" s="131" t="s">
        <v>0</v>
      </c>
      <c r="MD33" s="126"/>
      <c r="ME33" s="131"/>
      <c r="MF33" s="170"/>
      <c r="MG33" s="156"/>
      <c r="MH33" s="126"/>
      <c r="MI33" s="131" t="s">
        <v>0</v>
      </c>
      <c r="MJ33" s="126"/>
      <c r="MK33" s="131"/>
      <c r="ML33" s="170"/>
      <c r="MM33" s="156"/>
      <c r="MN33" s="126"/>
      <c r="MO33" s="131" t="s">
        <v>0</v>
      </c>
      <c r="MP33" s="126"/>
      <c r="MQ33" s="131"/>
      <c r="MR33" s="170"/>
      <c r="MS33" s="156"/>
      <c r="MT33" s="126"/>
      <c r="MU33" s="131" t="s">
        <v>0</v>
      </c>
      <c r="MV33" s="126"/>
      <c r="MW33" s="131"/>
      <c r="MX33" s="170"/>
      <c r="MY33" s="156"/>
      <c r="MZ33" s="126"/>
      <c r="NA33" s="131" t="s">
        <v>0</v>
      </c>
      <c r="NB33" s="126"/>
      <c r="NC33" s="131"/>
      <c r="ND33" s="170"/>
      <c r="NE33" s="156"/>
      <c r="NF33" s="126"/>
      <c r="NG33" s="131" t="s">
        <v>0</v>
      </c>
      <c r="NH33" s="126"/>
      <c r="NI33" s="131"/>
      <c r="NJ33" s="170"/>
      <c r="NK33" s="156"/>
      <c r="NL33" s="126"/>
      <c r="NM33" s="131" t="s">
        <v>0</v>
      </c>
      <c r="NN33" s="126"/>
      <c r="NO33" s="131"/>
      <c r="NP33" s="170"/>
      <c r="NQ33" s="156"/>
      <c r="NR33" s="188"/>
      <c r="NS33" s="188" t="s">
        <v>0</v>
      </c>
      <c r="NT33" s="188"/>
      <c r="NU33" s="186" t="s">
        <v>331</v>
      </c>
      <c r="NV33" s="187" t="s">
        <v>331</v>
      </c>
      <c r="NW33" s="164"/>
    </row>
    <row r="34" spans="1:387" ht="15" x14ac:dyDescent="0.2">
      <c r="A34" s="124">
        <f>IF(B34="","",VLOOKUP(B34,'Registrovaní tipéri'!$A$2:$B$101,2,FALSE))</f>
        <v>9</v>
      </c>
      <c r="B34" s="173" t="s">
        <v>13</v>
      </c>
      <c r="C34" s="125"/>
      <c r="D34" s="171">
        <v>2</v>
      </c>
      <c r="E34" s="176" t="s">
        <v>0</v>
      </c>
      <c r="F34" s="168">
        <v>1</v>
      </c>
      <c r="G34" s="176" t="s">
        <v>320</v>
      </c>
      <c r="H34" s="175" t="s">
        <v>321</v>
      </c>
      <c r="I34" s="25"/>
      <c r="J34" s="188"/>
      <c r="K34" s="188" t="s">
        <v>0</v>
      </c>
      <c r="L34" s="188"/>
      <c r="M34" s="186" t="s">
        <v>331</v>
      </c>
      <c r="N34" s="187" t="s">
        <v>331</v>
      </c>
      <c r="O34" s="149"/>
      <c r="P34" s="126">
        <v>2</v>
      </c>
      <c r="Q34" s="131" t="s">
        <v>0</v>
      </c>
      <c r="R34" s="126">
        <v>0</v>
      </c>
      <c r="S34" s="186" t="s">
        <v>275</v>
      </c>
      <c r="T34" s="187" t="s">
        <v>279</v>
      </c>
      <c r="U34" s="156"/>
      <c r="V34" s="126">
        <v>0</v>
      </c>
      <c r="W34" s="131" t="s">
        <v>0</v>
      </c>
      <c r="X34" s="126">
        <v>2</v>
      </c>
      <c r="Y34" s="186" t="s">
        <v>275</v>
      </c>
      <c r="Z34" s="187" t="s">
        <v>257</v>
      </c>
      <c r="AA34" s="156"/>
      <c r="AB34" s="126">
        <v>1</v>
      </c>
      <c r="AC34" s="131" t="s">
        <v>0</v>
      </c>
      <c r="AD34" s="126">
        <v>0</v>
      </c>
      <c r="AE34" s="193" t="s">
        <v>275</v>
      </c>
      <c r="AF34" s="194" t="s">
        <v>279</v>
      </c>
      <c r="AG34" s="156"/>
      <c r="AH34" s="126">
        <v>2</v>
      </c>
      <c r="AI34" s="131" t="s">
        <v>0</v>
      </c>
      <c r="AJ34" s="126">
        <v>1</v>
      </c>
      <c r="AK34" s="186" t="s">
        <v>279</v>
      </c>
      <c r="AL34" s="187" t="s">
        <v>264</v>
      </c>
      <c r="AM34" s="156"/>
      <c r="AN34" s="126"/>
      <c r="AO34" s="131" t="s">
        <v>0</v>
      </c>
      <c r="AP34" s="126"/>
      <c r="AQ34" s="186" t="s">
        <v>331</v>
      </c>
      <c r="AR34" s="187" t="s">
        <v>331</v>
      </c>
      <c r="AS34" s="156"/>
      <c r="AT34" s="126">
        <v>1</v>
      </c>
      <c r="AU34" s="131" t="s">
        <v>0</v>
      </c>
      <c r="AV34" s="126">
        <v>1</v>
      </c>
      <c r="AW34" s="186" t="s">
        <v>276</v>
      </c>
      <c r="AX34" s="187" t="s">
        <v>268</v>
      </c>
      <c r="AY34" s="156"/>
      <c r="AZ34" s="126"/>
      <c r="BA34" s="131" t="s">
        <v>0</v>
      </c>
      <c r="BB34" s="126"/>
      <c r="BC34" s="131"/>
      <c r="BD34" s="170"/>
      <c r="BE34" s="156"/>
      <c r="BF34" s="126">
        <v>2</v>
      </c>
      <c r="BG34" s="131" t="s">
        <v>0</v>
      </c>
      <c r="BH34" s="126">
        <v>1</v>
      </c>
      <c r="BI34" s="186" t="s">
        <v>276</v>
      </c>
      <c r="BJ34" s="187" t="s">
        <v>267</v>
      </c>
      <c r="BK34" s="156"/>
      <c r="BL34" s="126"/>
      <c r="BM34" s="131" t="s">
        <v>0</v>
      </c>
      <c r="BN34" s="126"/>
      <c r="BO34" s="131"/>
      <c r="BP34" s="170"/>
      <c r="BQ34" s="156"/>
      <c r="BR34" s="126">
        <v>2</v>
      </c>
      <c r="BS34" s="131" t="s">
        <v>0</v>
      </c>
      <c r="BT34" s="126">
        <v>1</v>
      </c>
      <c r="BU34" s="186" t="s">
        <v>275</v>
      </c>
      <c r="BV34" s="187" t="s">
        <v>259</v>
      </c>
      <c r="BW34" s="156"/>
      <c r="BX34" s="126">
        <v>2</v>
      </c>
      <c r="BY34" s="131" t="s">
        <v>0</v>
      </c>
      <c r="BZ34" s="126">
        <v>0</v>
      </c>
      <c r="CA34" s="131" t="s">
        <v>275</v>
      </c>
      <c r="CB34" s="170" t="s">
        <v>276</v>
      </c>
      <c r="CC34" s="156"/>
      <c r="CD34" s="126"/>
      <c r="CE34" s="131" t="s">
        <v>0</v>
      </c>
      <c r="CF34" s="126"/>
      <c r="CG34" s="131"/>
      <c r="CH34" s="170"/>
      <c r="CI34" s="156"/>
      <c r="CJ34" s="126"/>
      <c r="CK34" s="131" t="s">
        <v>0</v>
      </c>
      <c r="CL34" s="126"/>
      <c r="CM34" s="131"/>
      <c r="CN34" s="170"/>
      <c r="CO34" s="156"/>
      <c r="CP34" s="126"/>
      <c r="CQ34" s="131" t="s">
        <v>0</v>
      </c>
      <c r="CR34" s="126"/>
      <c r="CS34" s="131"/>
      <c r="CT34" s="170"/>
      <c r="CU34" s="156"/>
      <c r="CV34" s="126"/>
      <c r="CW34" s="131" t="s">
        <v>0</v>
      </c>
      <c r="CX34" s="126"/>
      <c r="CY34" s="131"/>
      <c r="CZ34" s="170"/>
      <c r="DA34" s="156"/>
      <c r="DB34" s="126"/>
      <c r="DC34" s="131" t="s">
        <v>0</v>
      </c>
      <c r="DD34" s="126"/>
      <c r="DE34" s="131"/>
      <c r="DF34" s="170"/>
      <c r="DG34" s="156"/>
      <c r="DH34" s="126"/>
      <c r="DI34" s="131" t="s">
        <v>0</v>
      </c>
      <c r="DJ34" s="126"/>
      <c r="DK34" s="131"/>
      <c r="DL34" s="170"/>
      <c r="DM34" s="156"/>
      <c r="DN34" s="126"/>
      <c r="DO34" s="131" t="s">
        <v>0</v>
      </c>
      <c r="DP34" s="126"/>
      <c r="DQ34" s="131"/>
      <c r="DR34" s="170"/>
      <c r="DS34" s="156"/>
      <c r="DT34" s="126"/>
      <c r="DU34" s="131" t="s">
        <v>0</v>
      </c>
      <c r="DV34" s="126"/>
      <c r="DW34" s="131"/>
      <c r="DX34" s="170"/>
      <c r="DY34" s="156"/>
      <c r="DZ34" s="126"/>
      <c r="EA34" s="131" t="s">
        <v>0</v>
      </c>
      <c r="EB34" s="126"/>
      <c r="EC34" s="131"/>
      <c r="ED34" s="170"/>
      <c r="EE34" s="156"/>
      <c r="EF34" s="126"/>
      <c r="EG34" s="131" t="s">
        <v>0</v>
      </c>
      <c r="EH34" s="126"/>
      <c r="EI34" s="131"/>
      <c r="EJ34" s="170"/>
      <c r="EK34" s="156"/>
      <c r="EL34" s="126"/>
      <c r="EM34" s="131" t="s">
        <v>0</v>
      </c>
      <c r="EN34" s="126"/>
      <c r="EO34" s="131"/>
      <c r="EP34" s="170"/>
      <c r="EQ34" s="156"/>
      <c r="ER34" s="126"/>
      <c r="ES34" s="131" t="s">
        <v>0</v>
      </c>
      <c r="ET34" s="126"/>
      <c r="EU34" s="131"/>
      <c r="EV34" s="170"/>
      <c r="EW34" s="156"/>
      <c r="EX34" s="126"/>
      <c r="EY34" s="131" t="s">
        <v>0</v>
      </c>
      <c r="EZ34" s="126"/>
      <c r="FA34" s="131"/>
      <c r="FB34" s="170"/>
      <c r="FC34" s="156"/>
      <c r="FD34" s="126"/>
      <c r="FE34" s="131" t="s">
        <v>0</v>
      </c>
      <c r="FF34" s="126"/>
      <c r="FG34" s="131"/>
      <c r="FH34" s="170"/>
      <c r="FI34" s="156"/>
      <c r="FJ34" s="126"/>
      <c r="FK34" s="131" t="s">
        <v>0</v>
      </c>
      <c r="FL34" s="126"/>
      <c r="FM34" s="131"/>
      <c r="FN34" s="170"/>
      <c r="FO34" s="156"/>
      <c r="FP34" s="126"/>
      <c r="FQ34" s="131" t="s">
        <v>0</v>
      </c>
      <c r="FR34" s="126"/>
      <c r="FS34" s="131"/>
      <c r="FT34" s="170"/>
      <c r="FU34" s="156"/>
      <c r="FV34" s="126"/>
      <c r="FW34" s="131" t="s">
        <v>0</v>
      </c>
      <c r="FX34" s="126"/>
      <c r="FY34" s="131"/>
      <c r="FZ34" s="170"/>
      <c r="GA34" s="156"/>
      <c r="GB34" s="126"/>
      <c r="GC34" s="131" t="s">
        <v>0</v>
      </c>
      <c r="GD34" s="126"/>
      <c r="GE34" s="131"/>
      <c r="GF34" s="170"/>
      <c r="GG34" s="156"/>
      <c r="GH34" s="126"/>
      <c r="GI34" s="131" t="s">
        <v>0</v>
      </c>
      <c r="GJ34" s="126"/>
      <c r="GK34" s="131"/>
      <c r="GL34" s="170"/>
      <c r="GM34" s="156"/>
      <c r="GN34" s="126"/>
      <c r="GO34" s="131" t="s">
        <v>0</v>
      </c>
      <c r="GP34" s="126"/>
      <c r="GQ34" s="131"/>
      <c r="GR34" s="170"/>
      <c r="GS34" s="156"/>
      <c r="GT34" s="126"/>
      <c r="GU34" s="131" t="s">
        <v>0</v>
      </c>
      <c r="GV34" s="126"/>
      <c r="GW34" s="131"/>
      <c r="GX34" s="170"/>
      <c r="GY34" s="156"/>
      <c r="GZ34" s="126"/>
      <c r="HA34" s="131" t="s">
        <v>0</v>
      </c>
      <c r="HB34" s="126"/>
      <c r="HC34" s="131"/>
      <c r="HD34" s="170"/>
      <c r="HE34" s="156"/>
      <c r="HF34" s="126"/>
      <c r="HG34" s="131" t="s">
        <v>0</v>
      </c>
      <c r="HH34" s="126"/>
      <c r="HI34" s="131"/>
      <c r="HJ34" s="170"/>
      <c r="HK34" s="156"/>
      <c r="HL34" s="126"/>
      <c r="HM34" s="131" t="s">
        <v>0</v>
      </c>
      <c r="HN34" s="126"/>
      <c r="HO34" s="131"/>
      <c r="HP34" s="170"/>
      <c r="HQ34" s="156"/>
      <c r="HR34" s="126"/>
      <c r="HS34" s="131" t="s">
        <v>0</v>
      </c>
      <c r="HT34" s="126"/>
      <c r="HU34" s="131"/>
      <c r="HV34" s="170"/>
      <c r="HW34" s="156"/>
      <c r="HX34" s="126"/>
      <c r="HY34" s="131" t="s">
        <v>0</v>
      </c>
      <c r="HZ34" s="126"/>
      <c r="IA34" s="131"/>
      <c r="IB34" s="170"/>
      <c r="IC34" s="156"/>
      <c r="ID34" s="126"/>
      <c r="IE34" s="131" t="s">
        <v>0</v>
      </c>
      <c r="IF34" s="126"/>
      <c r="IG34" s="131"/>
      <c r="IH34" s="170"/>
      <c r="II34" s="156"/>
      <c r="IJ34" s="126"/>
      <c r="IK34" s="131" t="s">
        <v>0</v>
      </c>
      <c r="IL34" s="126"/>
      <c r="IM34" s="131"/>
      <c r="IN34" s="170"/>
      <c r="IO34" s="156"/>
      <c r="IP34" s="126"/>
      <c r="IQ34" s="131" t="s">
        <v>0</v>
      </c>
      <c r="IR34" s="126"/>
      <c r="IS34" s="131"/>
      <c r="IT34" s="170"/>
      <c r="IU34" s="156"/>
      <c r="IV34" s="126"/>
      <c r="IW34" s="131" t="s">
        <v>0</v>
      </c>
      <c r="IX34" s="126"/>
      <c r="IY34" s="131"/>
      <c r="IZ34" s="170"/>
      <c r="JA34" s="156"/>
      <c r="JB34" s="126"/>
      <c r="JC34" s="131" t="s">
        <v>0</v>
      </c>
      <c r="JD34" s="126"/>
      <c r="JE34" s="131"/>
      <c r="JF34" s="170"/>
      <c r="JG34" s="156"/>
      <c r="JH34" s="126"/>
      <c r="JI34" s="131" t="s">
        <v>0</v>
      </c>
      <c r="JJ34" s="126"/>
      <c r="JK34" s="131"/>
      <c r="JL34" s="170"/>
      <c r="JM34" s="156"/>
      <c r="JN34" s="126"/>
      <c r="JO34" s="131" t="s">
        <v>0</v>
      </c>
      <c r="JP34" s="126"/>
      <c r="JQ34" s="131"/>
      <c r="JR34" s="170"/>
      <c r="JS34" s="156"/>
      <c r="JT34" s="126"/>
      <c r="JU34" s="131" t="s">
        <v>0</v>
      </c>
      <c r="JV34" s="126"/>
      <c r="JW34" s="131"/>
      <c r="JX34" s="170"/>
      <c r="JY34" s="156"/>
      <c r="JZ34" s="126"/>
      <c r="KA34" s="131" t="s">
        <v>0</v>
      </c>
      <c r="KB34" s="126"/>
      <c r="KC34" s="131"/>
      <c r="KD34" s="170"/>
      <c r="KE34" s="156"/>
      <c r="KF34" s="126"/>
      <c r="KG34" s="131" t="s">
        <v>0</v>
      </c>
      <c r="KH34" s="126"/>
      <c r="KI34" s="131"/>
      <c r="KJ34" s="170"/>
      <c r="KK34" s="156"/>
      <c r="KL34" s="126"/>
      <c r="KM34" s="131" t="s">
        <v>0</v>
      </c>
      <c r="KN34" s="126"/>
      <c r="KO34" s="131"/>
      <c r="KP34" s="170"/>
      <c r="KQ34" s="156"/>
      <c r="KR34" s="126"/>
      <c r="KS34" s="131" t="s">
        <v>0</v>
      </c>
      <c r="KT34" s="126"/>
      <c r="KU34" s="131"/>
      <c r="KV34" s="170"/>
      <c r="KW34" s="156"/>
      <c r="KX34" s="126"/>
      <c r="KY34" s="131" t="s">
        <v>0</v>
      </c>
      <c r="KZ34" s="126"/>
      <c r="LA34" s="131"/>
      <c r="LB34" s="170"/>
      <c r="LC34" s="156"/>
      <c r="LD34" s="126"/>
      <c r="LE34" s="131" t="s">
        <v>0</v>
      </c>
      <c r="LF34" s="126"/>
      <c r="LG34" s="131"/>
      <c r="LH34" s="170"/>
      <c r="LI34" s="156"/>
      <c r="LJ34" s="126"/>
      <c r="LK34" s="131" t="s">
        <v>0</v>
      </c>
      <c r="LL34" s="126"/>
      <c r="LM34" s="131"/>
      <c r="LN34" s="170"/>
      <c r="LO34" s="156"/>
      <c r="LP34" s="126"/>
      <c r="LQ34" s="131" t="s">
        <v>0</v>
      </c>
      <c r="LR34" s="126"/>
      <c r="LS34" s="131"/>
      <c r="LT34" s="170"/>
      <c r="LU34" s="156"/>
      <c r="LV34" s="126"/>
      <c r="LW34" s="131" t="s">
        <v>0</v>
      </c>
      <c r="LX34" s="126"/>
      <c r="LY34" s="131"/>
      <c r="LZ34" s="170"/>
      <c r="MA34" s="156"/>
      <c r="MB34" s="126"/>
      <c r="MC34" s="131" t="s">
        <v>0</v>
      </c>
      <c r="MD34" s="126"/>
      <c r="ME34" s="131"/>
      <c r="MF34" s="170"/>
      <c r="MG34" s="156"/>
      <c r="MH34" s="126"/>
      <c r="MI34" s="131" t="s">
        <v>0</v>
      </c>
      <c r="MJ34" s="126"/>
      <c r="MK34" s="131"/>
      <c r="ML34" s="170"/>
      <c r="MM34" s="156"/>
      <c r="MN34" s="126"/>
      <c r="MO34" s="131" t="s">
        <v>0</v>
      </c>
      <c r="MP34" s="126"/>
      <c r="MQ34" s="131"/>
      <c r="MR34" s="170"/>
      <c r="MS34" s="156"/>
      <c r="MT34" s="126"/>
      <c r="MU34" s="131" t="s">
        <v>0</v>
      </c>
      <c r="MV34" s="126"/>
      <c r="MW34" s="131"/>
      <c r="MX34" s="170"/>
      <c r="MY34" s="156"/>
      <c r="MZ34" s="126"/>
      <c r="NA34" s="131" t="s">
        <v>0</v>
      </c>
      <c r="NB34" s="126"/>
      <c r="NC34" s="131"/>
      <c r="ND34" s="170"/>
      <c r="NE34" s="156"/>
      <c r="NF34" s="126"/>
      <c r="NG34" s="131" t="s">
        <v>0</v>
      </c>
      <c r="NH34" s="126"/>
      <c r="NI34" s="131"/>
      <c r="NJ34" s="170"/>
      <c r="NK34" s="156"/>
      <c r="NL34" s="126"/>
      <c r="NM34" s="131" t="s">
        <v>0</v>
      </c>
      <c r="NN34" s="126"/>
      <c r="NO34" s="131"/>
      <c r="NP34" s="170"/>
      <c r="NQ34" s="156"/>
      <c r="NR34" s="188"/>
      <c r="NS34" s="188" t="s">
        <v>0</v>
      </c>
      <c r="NT34" s="188"/>
      <c r="NU34" s="186" t="s">
        <v>331</v>
      </c>
      <c r="NV34" s="187" t="s">
        <v>331</v>
      </c>
      <c r="NW34" s="164"/>
    </row>
    <row r="35" spans="1:387" ht="15" x14ac:dyDescent="0.2">
      <c r="A35" s="124">
        <f>IF(B35="","",VLOOKUP(B35,'Registrovaní tipéri'!$A$2:$B$101,2,FALSE))</f>
        <v>30</v>
      </c>
      <c r="B35" s="173" t="s">
        <v>311</v>
      </c>
      <c r="C35" s="125"/>
      <c r="D35" s="171"/>
      <c r="E35" s="176" t="s">
        <v>0</v>
      </c>
      <c r="F35" s="168"/>
      <c r="G35" s="182" t="s">
        <v>331</v>
      </c>
      <c r="H35" s="183" t="s">
        <v>331</v>
      </c>
      <c r="I35" s="25"/>
      <c r="J35" s="188">
        <v>1</v>
      </c>
      <c r="K35" s="188" t="s">
        <v>0</v>
      </c>
      <c r="L35" s="188">
        <v>4</v>
      </c>
      <c r="M35" s="186" t="s">
        <v>275</v>
      </c>
      <c r="N35" s="187" t="s">
        <v>264</v>
      </c>
      <c r="O35" s="149"/>
      <c r="P35" s="126">
        <v>3</v>
      </c>
      <c r="Q35" s="131" t="s">
        <v>0</v>
      </c>
      <c r="R35" s="126">
        <v>0</v>
      </c>
      <c r="S35" s="186" t="s">
        <v>275</v>
      </c>
      <c r="T35" s="187" t="s">
        <v>264</v>
      </c>
      <c r="U35" s="156"/>
      <c r="V35" s="126">
        <v>1</v>
      </c>
      <c r="W35" s="131" t="s">
        <v>0</v>
      </c>
      <c r="X35" s="126">
        <v>2</v>
      </c>
      <c r="Y35" s="186" t="s">
        <v>279</v>
      </c>
      <c r="Z35" s="187" t="s">
        <v>261</v>
      </c>
      <c r="AA35" s="156"/>
      <c r="AB35" s="126">
        <v>3</v>
      </c>
      <c r="AC35" s="131" t="s">
        <v>0</v>
      </c>
      <c r="AD35" s="126">
        <v>0</v>
      </c>
      <c r="AE35" s="193" t="s">
        <v>275</v>
      </c>
      <c r="AF35" s="194" t="s">
        <v>278</v>
      </c>
      <c r="AG35" s="156"/>
      <c r="AH35" s="126">
        <v>3</v>
      </c>
      <c r="AI35" s="131" t="s">
        <v>0</v>
      </c>
      <c r="AJ35" s="126">
        <v>1</v>
      </c>
      <c r="AK35" s="186" t="s">
        <v>274</v>
      </c>
      <c r="AL35" s="187" t="s">
        <v>264</v>
      </c>
      <c r="AM35" s="156"/>
      <c r="AN35" s="126"/>
      <c r="AO35" s="131" t="s">
        <v>0</v>
      </c>
      <c r="AP35" s="126"/>
      <c r="AQ35" s="186" t="s">
        <v>331</v>
      </c>
      <c r="AR35" s="187" t="s">
        <v>331</v>
      </c>
      <c r="AS35" s="156"/>
      <c r="AT35" s="126"/>
      <c r="AU35" s="131" t="s">
        <v>0</v>
      </c>
      <c r="AV35" s="126"/>
      <c r="AW35" s="186" t="s">
        <v>331</v>
      </c>
      <c r="AX35" s="187" t="s">
        <v>331</v>
      </c>
      <c r="AY35" s="156"/>
      <c r="AZ35" s="126"/>
      <c r="BA35" s="131" t="s">
        <v>0</v>
      </c>
      <c r="BB35" s="126"/>
      <c r="BC35" s="131"/>
      <c r="BD35" s="170"/>
      <c r="BE35" s="156"/>
      <c r="BF35" s="126"/>
      <c r="BG35" s="131" t="s">
        <v>0</v>
      </c>
      <c r="BH35" s="126"/>
      <c r="BI35" s="186" t="s">
        <v>331</v>
      </c>
      <c r="BJ35" s="187" t="s">
        <v>331</v>
      </c>
      <c r="BK35" s="156"/>
      <c r="BL35" s="126"/>
      <c r="BM35" s="131" t="s">
        <v>0</v>
      </c>
      <c r="BN35" s="126"/>
      <c r="BO35" s="131"/>
      <c r="BP35" s="170"/>
      <c r="BQ35" s="156"/>
      <c r="BR35" s="126"/>
      <c r="BS35" s="131" t="s">
        <v>0</v>
      </c>
      <c r="BT35" s="126"/>
      <c r="BU35" s="186" t="s">
        <v>331</v>
      </c>
      <c r="BV35" s="187" t="s">
        <v>331</v>
      </c>
      <c r="BW35" s="156"/>
      <c r="BX35" s="126"/>
      <c r="BY35" s="131" t="s">
        <v>0</v>
      </c>
      <c r="BZ35" s="126"/>
      <c r="CA35" s="186" t="s">
        <v>331</v>
      </c>
      <c r="CB35" s="187" t="s">
        <v>331</v>
      </c>
      <c r="CC35" s="156"/>
      <c r="CD35" s="126"/>
      <c r="CE35" s="131" t="s">
        <v>0</v>
      </c>
      <c r="CF35" s="126"/>
      <c r="CG35" s="131"/>
      <c r="CH35" s="170"/>
      <c r="CI35" s="156"/>
      <c r="CJ35" s="126"/>
      <c r="CK35" s="131" t="s">
        <v>0</v>
      </c>
      <c r="CL35" s="126"/>
      <c r="CM35" s="131"/>
      <c r="CN35" s="170"/>
      <c r="CO35" s="156"/>
      <c r="CP35" s="126"/>
      <c r="CQ35" s="131" t="s">
        <v>0</v>
      </c>
      <c r="CR35" s="126"/>
      <c r="CS35" s="131"/>
      <c r="CT35" s="170"/>
      <c r="CU35" s="156"/>
      <c r="CV35" s="126"/>
      <c r="CW35" s="131" t="s">
        <v>0</v>
      </c>
      <c r="CX35" s="126"/>
      <c r="CY35" s="131"/>
      <c r="CZ35" s="170"/>
      <c r="DA35" s="156"/>
      <c r="DB35" s="126"/>
      <c r="DC35" s="131" t="s">
        <v>0</v>
      </c>
      <c r="DD35" s="126"/>
      <c r="DE35" s="131"/>
      <c r="DF35" s="170"/>
      <c r="DG35" s="156"/>
      <c r="DH35" s="126"/>
      <c r="DI35" s="131" t="s">
        <v>0</v>
      </c>
      <c r="DJ35" s="126"/>
      <c r="DK35" s="131"/>
      <c r="DL35" s="170"/>
      <c r="DM35" s="156"/>
      <c r="DN35" s="126"/>
      <c r="DO35" s="131" t="s">
        <v>0</v>
      </c>
      <c r="DP35" s="126"/>
      <c r="DQ35" s="131"/>
      <c r="DR35" s="170"/>
      <c r="DS35" s="156"/>
      <c r="DT35" s="126"/>
      <c r="DU35" s="131" t="s">
        <v>0</v>
      </c>
      <c r="DV35" s="126"/>
      <c r="DW35" s="131"/>
      <c r="DX35" s="170"/>
      <c r="DY35" s="156"/>
      <c r="DZ35" s="126"/>
      <c r="EA35" s="131" t="s">
        <v>0</v>
      </c>
      <c r="EB35" s="126"/>
      <c r="EC35" s="131"/>
      <c r="ED35" s="170"/>
      <c r="EE35" s="156"/>
      <c r="EF35" s="126"/>
      <c r="EG35" s="131" t="s">
        <v>0</v>
      </c>
      <c r="EH35" s="126"/>
      <c r="EI35" s="131"/>
      <c r="EJ35" s="170"/>
      <c r="EK35" s="156"/>
      <c r="EL35" s="126"/>
      <c r="EM35" s="131" t="s">
        <v>0</v>
      </c>
      <c r="EN35" s="126"/>
      <c r="EO35" s="131"/>
      <c r="EP35" s="170"/>
      <c r="EQ35" s="156"/>
      <c r="ER35" s="126"/>
      <c r="ES35" s="131" t="s">
        <v>0</v>
      </c>
      <c r="ET35" s="126"/>
      <c r="EU35" s="131"/>
      <c r="EV35" s="170"/>
      <c r="EW35" s="156"/>
      <c r="EX35" s="126"/>
      <c r="EY35" s="131" t="s">
        <v>0</v>
      </c>
      <c r="EZ35" s="126"/>
      <c r="FA35" s="131"/>
      <c r="FB35" s="170"/>
      <c r="FC35" s="156"/>
      <c r="FD35" s="126"/>
      <c r="FE35" s="131" t="s">
        <v>0</v>
      </c>
      <c r="FF35" s="126"/>
      <c r="FG35" s="131"/>
      <c r="FH35" s="170"/>
      <c r="FI35" s="156"/>
      <c r="FJ35" s="126"/>
      <c r="FK35" s="131" t="s">
        <v>0</v>
      </c>
      <c r="FL35" s="126"/>
      <c r="FM35" s="131"/>
      <c r="FN35" s="170"/>
      <c r="FO35" s="156"/>
      <c r="FP35" s="126"/>
      <c r="FQ35" s="131" t="s">
        <v>0</v>
      </c>
      <c r="FR35" s="126"/>
      <c r="FS35" s="131"/>
      <c r="FT35" s="170"/>
      <c r="FU35" s="156"/>
      <c r="FV35" s="126"/>
      <c r="FW35" s="131" t="s">
        <v>0</v>
      </c>
      <c r="FX35" s="126"/>
      <c r="FY35" s="131"/>
      <c r="FZ35" s="170"/>
      <c r="GA35" s="156"/>
      <c r="GB35" s="126"/>
      <c r="GC35" s="131" t="s">
        <v>0</v>
      </c>
      <c r="GD35" s="126"/>
      <c r="GE35" s="131"/>
      <c r="GF35" s="170"/>
      <c r="GG35" s="156"/>
      <c r="GH35" s="126"/>
      <c r="GI35" s="131" t="s">
        <v>0</v>
      </c>
      <c r="GJ35" s="126"/>
      <c r="GK35" s="131"/>
      <c r="GL35" s="170"/>
      <c r="GM35" s="156"/>
      <c r="GN35" s="126"/>
      <c r="GO35" s="131" t="s">
        <v>0</v>
      </c>
      <c r="GP35" s="126"/>
      <c r="GQ35" s="131"/>
      <c r="GR35" s="170"/>
      <c r="GS35" s="156"/>
      <c r="GT35" s="126"/>
      <c r="GU35" s="131" t="s">
        <v>0</v>
      </c>
      <c r="GV35" s="126"/>
      <c r="GW35" s="131"/>
      <c r="GX35" s="170"/>
      <c r="GY35" s="156"/>
      <c r="GZ35" s="126"/>
      <c r="HA35" s="131" t="s">
        <v>0</v>
      </c>
      <c r="HB35" s="126"/>
      <c r="HC35" s="131"/>
      <c r="HD35" s="170"/>
      <c r="HE35" s="156"/>
      <c r="HF35" s="126"/>
      <c r="HG35" s="131" t="s">
        <v>0</v>
      </c>
      <c r="HH35" s="126"/>
      <c r="HI35" s="131"/>
      <c r="HJ35" s="170"/>
      <c r="HK35" s="156"/>
      <c r="HL35" s="126"/>
      <c r="HM35" s="131" t="s">
        <v>0</v>
      </c>
      <c r="HN35" s="126"/>
      <c r="HO35" s="131"/>
      <c r="HP35" s="170"/>
      <c r="HQ35" s="156"/>
      <c r="HR35" s="126"/>
      <c r="HS35" s="131" t="s">
        <v>0</v>
      </c>
      <c r="HT35" s="126"/>
      <c r="HU35" s="131"/>
      <c r="HV35" s="170"/>
      <c r="HW35" s="156"/>
      <c r="HX35" s="126"/>
      <c r="HY35" s="131" t="s">
        <v>0</v>
      </c>
      <c r="HZ35" s="126"/>
      <c r="IA35" s="131"/>
      <c r="IB35" s="170"/>
      <c r="IC35" s="156"/>
      <c r="ID35" s="126"/>
      <c r="IE35" s="131" t="s">
        <v>0</v>
      </c>
      <c r="IF35" s="126"/>
      <c r="IG35" s="131"/>
      <c r="IH35" s="170"/>
      <c r="II35" s="156"/>
      <c r="IJ35" s="126"/>
      <c r="IK35" s="131" t="s">
        <v>0</v>
      </c>
      <c r="IL35" s="126"/>
      <c r="IM35" s="131"/>
      <c r="IN35" s="170"/>
      <c r="IO35" s="156"/>
      <c r="IP35" s="126"/>
      <c r="IQ35" s="131" t="s">
        <v>0</v>
      </c>
      <c r="IR35" s="126"/>
      <c r="IS35" s="131"/>
      <c r="IT35" s="170"/>
      <c r="IU35" s="156"/>
      <c r="IV35" s="126"/>
      <c r="IW35" s="131" t="s">
        <v>0</v>
      </c>
      <c r="IX35" s="126"/>
      <c r="IY35" s="131"/>
      <c r="IZ35" s="170"/>
      <c r="JA35" s="156"/>
      <c r="JB35" s="126"/>
      <c r="JC35" s="131" t="s">
        <v>0</v>
      </c>
      <c r="JD35" s="126"/>
      <c r="JE35" s="131"/>
      <c r="JF35" s="170"/>
      <c r="JG35" s="156"/>
      <c r="JH35" s="126"/>
      <c r="JI35" s="131" t="s">
        <v>0</v>
      </c>
      <c r="JJ35" s="126"/>
      <c r="JK35" s="131"/>
      <c r="JL35" s="170"/>
      <c r="JM35" s="156"/>
      <c r="JN35" s="126"/>
      <c r="JO35" s="131" t="s">
        <v>0</v>
      </c>
      <c r="JP35" s="126"/>
      <c r="JQ35" s="131"/>
      <c r="JR35" s="170"/>
      <c r="JS35" s="156"/>
      <c r="JT35" s="126"/>
      <c r="JU35" s="131" t="s">
        <v>0</v>
      </c>
      <c r="JV35" s="126"/>
      <c r="JW35" s="131"/>
      <c r="JX35" s="170"/>
      <c r="JY35" s="156"/>
      <c r="JZ35" s="126"/>
      <c r="KA35" s="131" t="s">
        <v>0</v>
      </c>
      <c r="KB35" s="126"/>
      <c r="KC35" s="131"/>
      <c r="KD35" s="170"/>
      <c r="KE35" s="156"/>
      <c r="KF35" s="126"/>
      <c r="KG35" s="131" t="s">
        <v>0</v>
      </c>
      <c r="KH35" s="126"/>
      <c r="KI35" s="131"/>
      <c r="KJ35" s="170"/>
      <c r="KK35" s="156"/>
      <c r="KL35" s="126"/>
      <c r="KM35" s="131" t="s">
        <v>0</v>
      </c>
      <c r="KN35" s="126"/>
      <c r="KO35" s="131"/>
      <c r="KP35" s="170"/>
      <c r="KQ35" s="156"/>
      <c r="KR35" s="126"/>
      <c r="KS35" s="131" t="s">
        <v>0</v>
      </c>
      <c r="KT35" s="126"/>
      <c r="KU35" s="131"/>
      <c r="KV35" s="170"/>
      <c r="KW35" s="156"/>
      <c r="KX35" s="126"/>
      <c r="KY35" s="131" t="s">
        <v>0</v>
      </c>
      <c r="KZ35" s="126"/>
      <c r="LA35" s="131"/>
      <c r="LB35" s="170"/>
      <c r="LC35" s="156"/>
      <c r="LD35" s="126"/>
      <c r="LE35" s="131" t="s">
        <v>0</v>
      </c>
      <c r="LF35" s="126"/>
      <c r="LG35" s="131"/>
      <c r="LH35" s="170"/>
      <c r="LI35" s="156"/>
      <c r="LJ35" s="126"/>
      <c r="LK35" s="131" t="s">
        <v>0</v>
      </c>
      <c r="LL35" s="126"/>
      <c r="LM35" s="131"/>
      <c r="LN35" s="170"/>
      <c r="LO35" s="156"/>
      <c r="LP35" s="126"/>
      <c r="LQ35" s="131" t="s">
        <v>0</v>
      </c>
      <c r="LR35" s="126"/>
      <c r="LS35" s="131"/>
      <c r="LT35" s="170"/>
      <c r="LU35" s="156"/>
      <c r="LV35" s="126"/>
      <c r="LW35" s="131" t="s">
        <v>0</v>
      </c>
      <c r="LX35" s="126"/>
      <c r="LY35" s="131"/>
      <c r="LZ35" s="170"/>
      <c r="MA35" s="156"/>
      <c r="MB35" s="126"/>
      <c r="MC35" s="131" t="s">
        <v>0</v>
      </c>
      <c r="MD35" s="126"/>
      <c r="ME35" s="131"/>
      <c r="MF35" s="170"/>
      <c r="MG35" s="156"/>
      <c r="MH35" s="126"/>
      <c r="MI35" s="131" t="s">
        <v>0</v>
      </c>
      <c r="MJ35" s="126"/>
      <c r="MK35" s="131"/>
      <c r="ML35" s="170"/>
      <c r="MM35" s="156"/>
      <c r="MN35" s="126"/>
      <c r="MO35" s="131" t="s">
        <v>0</v>
      </c>
      <c r="MP35" s="126"/>
      <c r="MQ35" s="131"/>
      <c r="MR35" s="170"/>
      <c r="MS35" s="156"/>
      <c r="MT35" s="126"/>
      <c r="MU35" s="131" t="s">
        <v>0</v>
      </c>
      <c r="MV35" s="126"/>
      <c r="MW35" s="131"/>
      <c r="MX35" s="170"/>
      <c r="MY35" s="156"/>
      <c r="MZ35" s="126"/>
      <c r="NA35" s="131" t="s">
        <v>0</v>
      </c>
      <c r="NB35" s="126"/>
      <c r="NC35" s="131"/>
      <c r="ND35" s="170"/>
      <c r="NE35" s="156"/>
      <c r="NF35" s="126"/>
      <c r="NG35" s="131" t="s">
        <v>0</v>
      </c>
      <c r="NH35" s="126"/>
      <c r="NI35" s="131"/>
      <c r="NJ35" s="170"/>
      <c r="NK35" s="156"/>
      <c r="NL35" s="126"/>
      <c r="NM35" s="131" t="s">
        <v>0</v>
      </c>
      <c r="NN35" s="126"/>
      <c r="NO35" s="131"/>
      <c r="NP35" s="170"/>
      <c r="NQ35" s="156"/>
      <c r="NR35" s="188"/>
      <c r="NS35" s="188" t="s">
        <v>0</v>
      </c>
      <c r="NT35" s="188"/>
      <c r="NU35" s="186" t="s">
        <v>331</v>
      </c>
      <c r="NV35" s="187" t="s">
        <v>331</v>
      </c>
      <c r="NW35" s="164"/>
    </row>
    <row r="36" spans="1:387" ht="15" x14ac:dyDescent="0.2">
      <c r="A36" s="124">
        <f>IF(B36="","",VLOOKUP(B36,'Registrovaní tipéri'!$A$2:$B$101,2,FALSE))</f>
        <v>41</v>
      </c>
      <c r="B36" s="173" t="s">
        <v>4</v>
      </c>
      <c r="C36" s="125"/>
      <c r="D36" s="171">
        <v>2</v>
      </c>
      <c r="E36" s="176" t="s">
        <v>0</v>
      </c>
      <c r="F36" s="168">
        <v>2</v>
      </c>
      <c r="G36" s="176" t="s">
        <v>279</v>
      </c>
      <c r="H36" s="175" t="s">
        <v>270</v>
      </c>
      <c r="I36" s="25"/>
      <c r="J36" s="188">
        <v>1</v>
      </c>
      <c r="K36" s="188" t="s">
        <v>0</v>
      </c>
      <c r="L36" s="188">
        <v>3</v>
      </c>
      <c r="M36" s="186" t="s">
        <v>279</v>
      </c>
      <c r="N36" s="187" t="s">
        <v>264</v>
      </c>
      <c r="O36" s="149"/>
      <c r="P36" s="126">
        <v>5</v>
      </c>
      <c r="Q36" s="131" t="s">
        <v>0</v>
      </c>
      <c r="R36" s="126">
        <v>1</v>
      </c>
      <c r="S36" s="186" t="s">
        <v>275</v>
      </c>
      <c r="T36" s="187" t="s">
        <v>264</v>
      </c>
      <c r="U36" s="156"/>
      <c r="V36" s="126">
        <v>1</v>
      </c>
      <c r="W36" s="131" t="s">
        <v>0</v>
      </c>
      <c r="X36" s="126">
        <v>1</v>
      </c>
      <c r="Y36" s="186" t="s">
        <v>273</v>
      </c>
      <c r="Z36" s="187" t="s">
        <v>261</v>
      </c>
      <c r="AA36" s="156"/>
      <c r="AB36" s="126">
        <v>2</v>
      </c>
      <c r="AC36" s="131" t="s">
        <v>0</v>
      </c>
      <c r="AD36" s="126">
        <v>0</v>
      </c>
      <c r="AE36" s="193" t="s">
        <v>279</v>
      </c>
      <c r="AF36" s="194" t="s">
        <v>264</v>
      </c>
      <c r="AG36" s="156"/>
      <c r="AH36" s="126">
        <v>2</v>
      </c>
      <c r="AI36" s="131" t="s">
        <v>0</v>
      </c>
      <c r="AJ36" s="126">
        <v>1</v>
      </c>
      <c r="AK36" s="186" t="s">
        <v>279</v>
      </c>
      <c r="AL36" s="187" t="s">
        <v>259</v>
      </c>
      <c r="AM36" s="156"/>
      <c r="AN36" s="126">
        <v>1</v>
      </c>
      <c r="AO36" s="131" t="s">
        <v>0</v>
      </c>
      <c r="AP36" s="126">
        <v>3</v>
      </c>
      <c r="AQ36" s="186" t="s">
        <v>277</v>
      </c>
      <c r="AR36" s="187" t="s">
        <v>273</v>
      </c>
      <c r="AS36" s="156"/>
      <c r="AT36" s="126">
        <v>1</v>
      </c>
      <c r="AU36" s="131" t="s">
        <v>0</v>
      </c>
      <c r="AV36" s="126">
        <v>1</v>
      </c>
      <c r="AW36" s="186" t="s">
        <v>274</v>
      </c>
      <c r="AX36" s="187" t="s">
        <v>261</v>
      </c>
      <c r="AY36" s="156"/>
      <c r="AZ36" s="126"/>
      <c r="BA36" s="131" t="s">
        <v>0</v>
      </c>
      <c r="BB36" s="126"/>
      <c r="BC36" s="131"/>
      <c r="BD36" s="170"/>
      <c r="BE36" s="156"/>
      <c r="BF36" s="126">
        <v>4</v>
      </c>
      <c r="BG36" s="131" t="s">
        <v>0</v>
      </c>
      <c r="BH36" s="126">
        <v>2</v>
      </c>
      <c r="BI36" s="186" t="s">
        <v>274</v>
      </c>
      <c r="BJ36" s="187" t="s">
        <v>261</v>
      </c>
      <c r="BK36" s="156"/>
      <c r="BL36" s="126"/>
      <c r="BM36" s="131" t="s">
        <v>0</v>
      </c>
      <c r="BN36" s="126"/>
      <c r="BO36" s="131"/>
      <c r="BP36" s="170"/>
      <c r="BQ36" s="156"/>
      <c r="BR36" s="126">
        <v>2</v>
      </c>
      <c r="BS36" s="131" t="s">
        <v>0</v>
      </c>
      <c r="BT36" s="126">
        <v>1</v>
      </c>
      <c r="BU36" s="186" t="s">
        <v>279</v>
      </c>
      <c r="BV36" s="187" t="s">
        <v>259</v>
      </c>
      <c r="BW36" s="156"/>
      <c r="BX36" s="126">
        <v>5</v>
      </c>
      <c r="BY36" s="131" t="s">
        <v>0</v>
      </c>
      <c r="BZ36" s="126">
        <v>1</v>
      </c>
      <c r="CA36" s="131" t="s">
        <v>276</v>
      </c>
      <c r="CB36" s="170" t="s">
        <v>279</v>
      </c>
      <c r="CC36" s="156"/>
      <c r="CD36" s="126"/>
      <c r="CE36" s="131" t="s">
        <v>0</v>
      </c>
      <c r="CF36" s="126"/>
      <c r="CG36" s="131"/>
      <c r="CH36" s="170"/>
      <c r="CI36" s="156"/>
      <c r="CJ36" s="126"/>
      <c r="CK36" s="131" t="s">
        <v>0</v>
      </c>
      <c r="CL36" s="126"/>
      <c r="CM36" s="131"/>
      <c r="CN36" s="170"/>
      <c r="CO36" s="156"/>
      <c r="CP36" s="126"/>
      <c r="CQ36" s="131" t="s">
        <v>0</v>
      </c>
      <c r="CR36" s="126"/>
      <c r="CS36" s="131"/>
      <c r="CT36" s="170"/>
      <c r="CU36" s="156"/>
      <c r="CV36" s="126"/>
      <c r="CW36" s="131" t="s">
        <v>0</v>
      </c>
      <c r="CX36" s="126"/>
      <c r="CY36" s="131"/>
      <c r="CZ36" s="170"/>
      <c r="DA36" s="156"/>
      <c r="DB36" s="126"/>
      <c r="DC36" s="131" t="s">
        <v>0</v>
      </c>
      <c r="DD36" s="126"/>
      <c r="DE36" s="131"/>
      <c r="DF36" s="170"/>
      <c r="DG36" s="156"/>
      <c r="DH36" s="126"/>
      <c r="DI36" s="131" t="s">
        <v>0</v>
      </c>
      <c r="DJ36" s="126"/>
      <c r="DK36" s="131"/>
      <c r="DL36" s="170"/>
      <c r="DM36" s="156"/>
      <c r="DN36" s="126"/>
      <c r="DO36" s="131" t="s">
        <v>0</v>
      </c>
      <c r="DP36" s="126"/>
      <c r="DQ36" s="131"/>
      <c r="DR36" s="170"/>
      <c r="DS36" s="156"/>
      <c r="DT36" s="126"/>
      <c r="DU36" s="131" t="s">
        <v>0</v>
      </c>
      <c r="DV36" s="126"/>
      <c r="DW36" s="131"/>
      <c r="DX36" s="170"/>
      <c r="DY36" s="156"/>
      <c r="DZ36" s="126"/>
      <c r="EA36" s="131" t="s">
        <v>0</v>
      </c>
      <c r="EB36" s="126"/>
      <c r="EC36" s="131"/>
      <c r="ED36" s="170"/>
      <c r="EE36" s="156"/>
      <c r="EF36" s="126"/>
      <c r="EG36" s="131" t="s">
        <v>0</v>
      </c>
      <c r="EH36" s="126"/>
      <c r="EI36" s="131"/>
      <c r="EJ36" s="170"/>
      <c r="EK36" s="156"/>
      <c r="EL36" s="126"/>
      <c r="EM36" s="131" t="s">
        <v>0</v>
      </c>
      <c r="EN36" s="126"/>
      <c r="EO36" s="131"/>
      <c r="EP36" s="170"/>
      <c r="EQ36" s="156"/>
      <c r="ER36" s="126"/>
      <c r="ES36" s="131" t="s">
        <v>0</v>
      </c>
      <c r="ET36" s="126"/>
      <c r="EU36" s="131"/>
      <c r="EV36" s="170"/>
      <c r="EW36" s="156"/>
      <c r="EX36" s="126"/>
      <c r="EY36" s="131" t="s">
        <v>0</v>
      </c>
      <c r="EZ36" s="126"/>
      <c r="FA36" s="131"/>
      <c r="FB36" s="170"/>
      <c r="FC36" s="156"/>
      <c r="FD36" s="126"/>
      <c r="FE36" s="131" t="s">
        <v>0</v>
      </c>
      <c r="FF36" s="126"/>
      <c r="FG36" s="131"/>
      <c r="FH36" s="170"/>
      <c r="FI36" s="156"/>
      <c r="FJ36" s="126"/>
      <c r="FK36" s="131" t="s">
        <v>0</v>
      </c>
      <c r="FL36" s="126"/>
      <c r="FM36" s="131"/>
      <c r="FN36" s="170"/>
      <c r="FO36" s="156"/>
      <c r="FP36" s="126"/>
      <c r="FQ36" s="131" t="s">
        <v>0</v>
      </c>
      <c r="FR36" s="126"/>
      <c r="FS36" s="131"/>
      <c r="FT36" s="170"/>
      <c r="FU36" s="156"/>
      <c r="FV36" s="126"/>
      <c r="FW36" s="131" t="s">
        <v>0</v>
      </c>
      <c r="FX36" s="126"/>
      <c r="FY36" s="131"/>
      <c r="FZ36" s="170"/>
      <c r="GA36" s="156"/>
      <c r="GB36" s="126"/>
      <c r="GC36" s="131" t="s">
        <v>0</v>
      </c>
      <c r="GD36" s="126"/>
      <c r="GE36" s="131"/>
      <c r="GF36" s="170"/>
      <c r="GG36" s="156"/>
      <c r="GH36" s="126"/>
      <c r="GI36" s="131" t="s">
        <v>0</v>
      </c>
      <c r="GJ36" s="126"/>
      <c r="GK36" s="131"/>
      <c r="GL36" s="170"/>
      <c r="GM36" s="156"/>
      <c r="GN36" s="126"/>
      <c r="GO36" s="131" t="s">
        <v>0</v>
      </c>
      <c r="GP36" s="126"/>
      <c r="GQ36" s="131"/>
      <c r="GR36" s="170"/>
      <c r="GS36" s="156"/>
      <c r="GT36" s="126"/>
      <c r="GU36" s="131" t="s">
        <v>0</v>
      </c>
      <c r="GV36" s="126"/>
      <c r="GW36" s="131"/>
      <c r="GX36" s="170"/>
      <c r="GY36" s="156"/>
      <c r="GZ36" s="126"/>
      <c r="HA36" s="131" t="s">
        <v>0</v>
      </c>
      <c r="HB36" s="126"/>
      <c r="HC36" s="131"/>
      <c r="HD36" s="170"/>
      <c r="HE36" s="156"/>
      <c r="HF36" s="126"/>
      <c r="HG36" s="131" t="s">
        <v>0</v>
      </c>
      <c r="HH36" s="126"/>
      <c r="HI36" s="131"/>
      <c r="HJ36" s="170"/>
      <c r="HK36" s="156"/>
      <c r="HL36" s="126"/>
      <c r="HM36" s="131" t="s">
        <v>0</v>
      </c>
      <c r="HN36" s="126"/>
      <c r="HO36" s="131"/>
      <c r="HP36" s="170"/>
      <c r="HQ36" s="156"/>
      <c r="HR36" s="126"/>
      <c r="HS36" s="131" t="s">
        <v>0</v>
      </c>
      <c r="HT36" s="126"/>
      <c r="HU36" s="131"/>
      <c r="HV36" s="170"/>
      <c r="HW36" s="156"/>
      <c r="HX36" s="126"/>
      <c r="HY36" s="131" t="s">
        <v>0</v>
      </c>
      <c r="HZ36" s="126"/>
      <c r="IA36" s="131"/>
      <c r="IB36" s="170"/>
      <c r="IC36" s="156"/>
      <c r="ID36" s="126"/>
      <c r="IE36" s="131" t="s">
        <v>0</v>
      </c>
      <c r="IF36" s="126"/>
      <c r="IG36" s="131"/>
      <c r="IH36" s="170"/>
      <c r="II36" s="156"/>
      <c r="IJ36" s="126"/>
      <c r="IK36" s="131" t="s">
        <v>0</v>
      </c>
      <c r="IL36" s="126"/>
      <c r="IM36" s="131"/>
      <c r="IN36" s="170"/>
      <c r="IO36" s="156"/>
      <c r="IP36" s="126"/>
      <c r="IQ36" s="131" t="s">
        <v>0</v>
      </c>
      <c r="IR36" s="126"/>
      <c r="IS36" s="131"/>
      <c r="IT36" s="170"/>
      <c r="IU36" s="156"/>
      <c r="IV36" s="126"/>
      <c r="IW36" s="131" t="s">
        <v>0</v>
      </c>
      <c r="IX36" s="126"/>
      <c r="IY36" s="131"/>
      <c r="IZ36" s="170"/>
      <c r="JA36" s="156"/>
      <c r="JB36" s="126"/>
      <c r="JC36" s="131" t="s">
        <v>0</v>
      </c>
      <c r="JD36" s="126"/>
      <c r="JE36" s="131"/>
      <c r="JF36" s="170"/>
      <c r="JG36" s="156"/>
      <c r="JH36" s="126"/>
      <c r="JI36" s="131" t="s">
        <v>0</v>
      </c>
      <c r="JJ36" s="126"/>
      <c r="JK36" s="131"/>
      <c r="JL36" s="170"/>
      <c r="JM36" s="156"/>
      <c r="JN36" s="126"/>
      <c r="JO36" s="131" t="s">
        <v>0</v>
      </c>
      <c r="JP36" s="126"/>
      <c r="JQ36" s="131"/>
      <c r="JR36" s="170"/>
      <c r="JS36" s="156"/>
      <c r="JT36" s="126"/>
      <c r="JU36" s="131" t="s">
        <v>0</v>
      </c>
      <c r="JV36" s="126"/>
      <c r="JW36" s="131"/>
      <c r="JX36" s="170"/>
      <c r="JY36" s="156"/>
      <c r="JZ36" s="126"/>
      <c r="KA36" s="131" t="s">
        <v>0</v>
      </c>
      <c r="KB36" s="126"/>
      <c r="KC36" s="131"/>
      <c r="KD36" s="170"/>
      <c r="KE36" s="156"/>
      <c r="KF36" s="126"/>
      <c r="KG36" s="131" t="s">
        <v>0</v>
      </c>
      <c r="KH36" s="126"/>
      <c r="KI36" s="131"/>
      <c r="KJ36" s="170"/>
      <c r="KK36" s="156"/>
      <c r="KL36" s="126"/>
      <c r="KM36" s="131" t="s">
        <v>0</v>
      </c>
      <c r="KN36" s="126"/>
      <c r="KO36" s="131"/>
      <c r="KP36" s="170"/>
      <c r="KQ36" s="156"/>
      <c r="KR36" s="126"/>
      <c r="KS36" s="131" t="s">
        <v>0</v>
      </c>
      <c r="KT36" s="126"/>
      <c r="KU36" s="131"/>
      <c r="KV36" s="170"/>
      <c r="KW36" s="156"/>
      <c r="KX36" s="126"/>
      <c r="KY36" s="131" t="s">
        <v>0</v>
      </c>
      <c r="KZ36" s="126"/>
      <c r="LA36" s="131"/>
      <c r="LB36" s="170"/>
      <c r="LC36" s="156"/>
      <c r="LD36" s="126"/>
      <c r="LE36" s="131" t="s">
        <v>0</v>
      </c>
      <c r="LF36" s="126"/>
      <c r="LG36" s="131"/>
      <c r="LH36" s="170"/>
      <c r="LI36" s="156"/>
      <c r="LJ36" s="126"/>
      <c r="LK36" s="131" t="s">
        <v>0</v>
      </c>
      <c r="LL36" s="126"/>
      <c r="LM36" s="131"/>
      <c r="LN36" s="170"/>
      <c r="LO36" s="156"/>
      <c r="LP36" s="126"/>
      <c r="LQ36" s="131" t="s">
        <v>0</v>
      </c>
      <c r="LR36" s="126"/>
      <c r="LS36" s="131"/>
      <c r="LT36" s="170"/>
      <c r="LU36" s="156"/>
      <c r="LV36" s="126"/>
      <c r="LW36" s="131" t="s">
        <v>0</v>
      </c>
      <c r="LX36" s="126"/>
      <c r="LY36" s="131"/>
      <c r="LZ36" s="170"/>
      <c r="MA36" s="156"/>
      <c r="MB36" s="126"/>
      <c r="MC36" s="131" t="s">
        <v>0</v>
      </c>
      <c r="MD36" s="126"/>
      <c r="ME36" s="131"/>
      <c r="MF36" s="170"/>
      <c r="MG36" s="156"/>
      <c r="MH36" s="126"/>
      <c r="MI36" s="131" t="s">
        <v>0</v>
      </c>
      <c r="MJ36" s="126"/>
      <c r="MK36" s="131"/>
      <c r="ML36" s="170"/>
      <c r="MM36" s="156"/>
      <c r="MN36" s="126"/>
      <c r="MO36" s="131" t="s">
        <v>0</v>
      </c>
      <c r="MP36" s="126"/>
      <c r="MQ36" s="131"/>
      <c r="MR36" s="170"/>
      <c r="MS36" s="156"/>
      <c r="MT36" s="126"/>
      <c r="MU36" s="131" t="s">
        <v>0</v>
      </c>
      <c r="MV36" s="126"/>
      <c r="MW36" s="131"/>
      <c r="MX36" s="170"/>
      <c r="MY36" s="156"/>
      <c r="MZ36" s="126"/>
      <c r="NA36" s="131" t="s">
        <v>0</v>
      </c>
      <c r="NB36" s="126"/>
      <c r="NC36" s="131"/>
      <c r="ND36" s="170"/>
      <c r="NE36" s="156"/>
      <c r="NF36" s="126"/>
      <c r="NG36" s="131" t="s">
        <v>0</v>
      </c>
      <c r="NH36" s="126"/>
      <c r="NI36" s="131"/>
      <c r="NJ36" s="170"/>
      <c r="NK36" s="156"/>
      <c r="NL36" s="126"/>
      <c r="NM36" s="131" t="s">
        <v>0</v>
      </c>
      <c r="NN36" s="126"/>
      <c r="NO36" s="131"/>
      <c r="NP36" s="170"/>
      <c r="NQ36" s="156"/>
      <c r="NR36" s="188"/>
      <c r="NS36" s="188" t="s">
        <v>0</v>
      </c>
      <c r="NT36" s="188"/>
      <c r="NU36" s="186" t="s">
        <v>331</v>
      </c>
      <c r="NV36" s="187" t="s">
        <v>331</v>
      </c>
      <c r="NW36" s="164"/>
    </row>
    <row r="37" spans="1:387" ht="15" x14ac:dyDescent="0.2">
      <c r="A37" s="124">
        <f>IF(B37="","",VLOOKUP(B37,'Registrovaní tipéri'!$A$2:$B$101,2,FALSE))</f>
        <v>21</v>
      </c>
      <c r="B37" s="173" t="s">
        <v>238</v>
      </c>
      <c r="C37" s="125"/>
      <c r="D37" s="171">
        <v>1</v>
      </c>
      <c r="E37" s="176" t="s">
        <v>0</v>
      </c>
      <c r="F37" s="168">
        <v>1</v>
      </c>
      <c r="G37" s="176" t="s">
        <v>279</v>
      </c>
      <c r="H37" s="175" t="s">
        <v>264</v>
      </c>
      <c r="I37" s="25"/>
      <c r="J37" s="188">
        <v>0</v>
      </c>
      <c r="K37" s="188" t="s">
        <v>0</v>
      </c>
      <c r="L37" s="188">
        <v>3</v>
      </c>
      <c r="M37" s="186" t="s">
        <v>275</v>
      </c>
      <c r="N37" s="187" t="s">
        <v>261</v>
      </c>
      <c r="O37" s="149"/>
      <c r="P37" s="126">
        <v>2</v>
      </c>
      <c r="Q37" s="131" t="s">
        <v>0</v>
      </c>
      <c r="R37" s="126">
        <v>0</v>
      </c>
      <c r="S37" s="186" t="s">
        <v>275</v>
      </c>
      <c r="T37" s="187" t="s">
        <v>277</v>
      </c>
      <c r="U37" s="156"/>
      <c r="V37" s="126">
        <v>1</v>
      </c>
      <c r="W37" s="131" t="s">
        <v>0</v>
      </c>
      <c r="X37" s="126">
        <v>3</v>
      </c>
      <c r="Y37" s="186" t="s">
        <v>275</v>
      </c>
      <c r="Z37" s="187" t="s">
        <v>261</v>
      </c>
      <c r="AA37" s="156"/>
      <c r="AB37" s="126">
        <v>2</v>
      </c>
      <c r="AC37" s="131" t="s">
        <v>0</v>
      </c>
      <c r="AD37" s="126">
        <v>0</v>
      </c>
      <c r="AE37" s="193" t="s">
        <v>279</v>
      </c>
      <c r="AF37" s="194" t="s">
        <v>275</v>
      </c>
      <c r="AG37" s="156"/>
      <c r="AH37" s="126">
        <v>3</v>
      </c>
      <c r="AI37" s="131" t="s">
        <v>0</v>
      </c>
      <c r="AJ37" s="126">
        <v>0</v>
      </c>
      <c r="AK37" s="186" t="s">
        <v>275</v>
      </c>
      <c r="AL37" s="187" t="s">
        <v>264</v>
      </c>
      <c r="AM37" s="156"/>
      <c r="AN37" s="126">
        <v>0</v>
      </c>
      <c r="AO37" s="131" t="s">
        <v>0</v>
      </c>
      <c r="AP37" s="126">
        <v>2</v>
      </c>
      <c r="AQ37" s="186" t="s">
        <v>275</v>
      </c>
      <c r="AR37" s="187" t="s">
        <v>261</v>
      </c>
      <c r="AS37" s="156"/>
      <c r="AT37" s="126">
        <v>0</v>
      </c>
      <c r="AU37" s="131" t="s">
        <v>0</v>
      </c>
      <c r="AV37" s="126">
        <v>1</v>
      </c>
      <c r="AW37" s="186" t="s">
        <v>277</v>
      </c>
      <c r="AX37" s="187" t="s">
        <v>279</v>
      </c>
      <c r="AY37" s="156"/>
      <c r="AZ37" s="126"/>
      <c r="BA37" s="131" t="s">
        <v>0</v>
      </c>
      <c r="BB37" s="126"/>
      <c r="BC37" s="131"/>
      <c r="BD37" s="170"/>
      <c r="BE37" s="156"/>
      <c r="BF37" s="126">
        <v>2</v>
      </c>
      <c r="BG37" s="131" t="s">
        <v>0</v>
      </c>
      <c r="BH37" s="126">
        <v>0</v>
      </c>
      <c r="BI37" s="186" t="s">
        <v>275</v>
      </c>
      <c r="BJ37" s="187" t="s">
        <v>264</v>
      </c>
      <c r="BK37" s="156"/>
      <c r="BL37" s="126"/>
      <c r="BM37" s="131" t="s">
        <v>0</v>
      </c>
      <c r="BN37" s="126"/>
      <c r="BO37" s="131"/>
      <c r="BP37" s="170"/>
      <c r="BQ37" s="156"/>
      <c r="BR37" s="126">
        <v>2</v>
      </c>
      <c r="BS37" s="131" t="s">
        <v>0</v>
      </c>
      <c r="BT37" s="126">
        <v>0</v>
      </c>
      <c r="BU37" s="186" t="s">
        <v>276</v>
      </c>
      <c r="BV37" s="187" t="s">
        <v>259</v>
      </c>
      <c r="BW37" s="156"/>
      <c r="BX37" s="126">
        <v>5</v>
      </c>
      <c r="BY37" s="131" t="s">
        <v>0</v>
      </c>
      <c r="BZ37" s="126">
        <v>0</v>
      </c>
      <c r="CA37" s="131" t="s">
        <v>276</v>
      </c>
      <c r="CB37" s="170" t="s">
        <v>275</v>
      </c>
      <c r="CC37" s="156"/>
      <c r="CD37" s="126"/>
      <c r="CE37" s="131" t="s">
        <v>0</v>
      </c>
      <c r="CF37" s="126"/>
      <c r="CG37" s="131"/>
      <c r="CH37" s="170"/>
      <c r="CI37" s="156"/>
      <c r="CJ37" s="126"/>
      <c r="CK37" s="131" t="s">
        <v>0</v>
      </c>
      <c r="CL37" s="126"/>
      <c r="CM37" s="131"/>
      <c r="CN37" s="170"/>
      <c r="CO37" s="156"/>
      <c r="CP37" s="126"/>
      <c r="CQ37" s="131" t="s">
        <v>0</v>
      </c>
      <c r="CR37" s="126"/>
      <c r="CS37" s="131"/>
      <c r="CT37" s="170"/>
      <c r="CU37" s="156"/>
      <c r="CV37" s="126"/>
      <c r="CW37" s="131" t="s">
        <v>0</v>
      </c>
      <c r="CX37" s="126"/>
      <c r="CY37" s="131"/>
      <c r="CZ37" s="170"/>
      <c r="DA37" s="156"/>
      <c r="DB37" s="126"/>
      <c r="DC37" s="131" t="s">
        <v>0</v>
      </c>
      <c r="DD37" s="126"/>
      <c r="DE37" s="131"/>
      <c r="DF37" s="170"/>
      <c r="DG37" s="156"/>
      <c r="DH37" s="126"/>
      <c r="DI37" s="131" t="s">
        <v>0</v>
      </c>
      <c r="DJ37" s="126"/>
      <c r="DK37" s="131"/>
      <c r="DL37" s="170"/>
      <c r="DM37" s="156"/>
      <c r="DN37" s="126"/>
      <c r="DO37" s="131" t="s">
        <v>0</v>
      </c>
      <c r="DP37" s="126"/>
      <c r="DQ37" s="131"/>
      <c r="DR37" s="170"/>
      <c r="DS37" s="156"/>
      <c r="DT37" s="126"/>
      <c r="DU37" s="131" t="s">
        <v>0</v>
      </c>
      <c r="DV37" s="126"/>
      <c r="DW37" s="131"/>
      <c r="DX37" s="170"/>
      <c r="DY37" s="156"/>
      <c r="DZ37" s="126"/>
      <c r="EA37" s="131" t="s">
        <v>0</v>
      </c>
      <c r="EB37" s="126"/>
      <c r="EC37" s="131"/>
      <c r="ED37" s="170"/>
      <c r="EE37" s="156"/>
      <c r="EF37" s="126"/>
      <c r="EG37" s="131" t="s">
        <v>0</v>
      </c>
      <c r="EH37" s="126"/>
      <c r="EI37" s="131"/>
      <c r="EJ37" s="170"/>
      <c r="EK37" s="156"/>
      <c r="EL37" s="126"/>
      <c r="EM37" s="131" t="s">
        <v>0</v>
      </c>
      <c r="EN37" s="126"/>
      <c r="EO37" s="131"/>
      <c r="EP37" s="170"/>
      <c r="EQ37" s="156"/>
      <c r="ER37" s="126"/>
      <c r="ES37" s="131" t="s">
        <v>0</v>
      </c>
      <c r="ET37" s="126"/>
      <c r="EU37" s="131"/>
      <c r="EV37" s="170"/>
      <c r="EW37" s="156"/>
      <c r="EX37" s="126"/>
      <c r="EY37" s="131" t="s">
        <v>0</v>
      </c>
      <c r="EZ37" s="126"/>
      <c r="FA37" s="131"/>
      <c r="FB37" s="170"/>
      <c r="FC37" s="156"/>
      <c r="FD37" s="126"/>
      <c r="FE37" s="131" t="s">
        <v>0</v>
      </c>
      <c r="FF37" s="126"/>
      <c r="FG37" s="131"/>
      <c r="FH37" s="170"/>
      <c r="FI37" s="156"/>
      <c r="FJ37" s="126"/>
      <c r="FK37" s="131" t="s">
        <v>0</v>
      </c>
      <c r="FL37" s="126"/>
      <c r="FM37" s="131"/>
      <c r="FN37" s="170"/>
      <c r="FO37" s="156"/>
      <c r="FP37" s="126"/>
      <c r="FQ37" s="131" t="s">
        <v>0</v>
      </c>
      <c r="FR37" s="126"/>
      <c r="FS37" s="131"/>
      <c r="FT37" s="170"/>
      <c r="FU37" s="156"/>
      <c r="FV37" s="126"/>
      <c r="FW37" s="131" t="s">
        <v>0</v>
      </c>
      <c r="FX37" s="126"/>
      <c r="FY37" s="131"/>
      <c r="FZ37" s="170"/>
      <c r="GA37" s="156"/>
      <c r="GB37" s="126"/>
      <c r="GC37" s="131" t="s">
        <v>0</v>
      </c>
      <c r="GD37" s="126"/>
      <c r="GE37" s="131"/>
      <c r="GF37" s="170"/>
      <c r="GG37" s="156"/>
      <c r="GH37" s="126"/>
      <c r="GI37" s="131" t="s">
        <v>0</v>
      </c>
      <c r="GJ37" s="126"/>
      <c r="GK37" s="131"/>
      <c r="GL37" s="170"/>
      <c r="GM37" s="156"/>
      <c r="GN37" s="126"/>
      <c r="GO37" s="131" t="s">
        <v>0</v>
      </c>
      <c r="GP37" s="126"/>
      <c r="GQ37" s="131"/>
      <c r="GR37" s="170"/>
      <c r="GS37" s="156"/>
      <c r="GT37" s="126"/>
      <c r="GU37" s="131" t="s">
        <v>0</v>
      </c>
      <c r="GV37" s="126"/>
      <c r="GW37" s="131"/>
      <c r="GX37" s="170"/>
      <c r="GY37" s="156"/>
      <c r="GZ37" s="126"/>
      <c r="HA37" s="131" t="s">
        <v>0</v>
      </c>
      <c r="HB37" s="126"/>
      <c r="HC37" s="131"/>
      <c r="HD37" s="170"/>
      <c r="HE37" s="156"/>
      <c r="HF37" s="126"/>
      <c r="HG37" s="131" t="s">
        <v>0</v>
      </c>
      <c r="HH37" s="126"/>
      <c r="HI37" s="131"/>
      <c r="HJ37" s="170"/>
      <c r="HK37" s="156"/>
      <c r="HL37" s="126"/>
      <c r="HM37" s="131" t="s">
        <v>0</v>
      </c>
      <c r="HN37" s="126"/>
      <c r="HO37" s="131"/>
      <c r="HP37" s="170"/>
      <c r="HQ37" s="156"/>
      <c r="HR37" s="126"/>
      <c r="HS37" s="131" t="s">
        <v>0</v>
      </c>
      <c r="HT37" s="126"/>
      <c r="HU37" s="131"/>
      <c r="HV37" s="170"/>
      <c r="HW37" s="156"/>
      <c r="HX37" s="126"/>
      <c r="HY37" s="131" t="s">
        <v>0</v>
      </c>
      <c r="HZ37" s="126"/>
      <c r="IA37" s="131"/>
      <c r="IB37" s="170"/>
      <c r="IC37" s="156"/>
      <c r="ID37" s="126"/>
      <c r="IE37" s="131" t="s">
        <v>0</v>
      </c>
      <c r="IF37" s="126"/>
      <c r="IG37" s="131"/>
      <c r="IH37" s="170"/>
      <c r="II37" s="156"/>
      <c r="IJ37" s="126"/>
      <c r="IK37" s="131" t="s">
        <v>0</v>
      </c>
      <c r="IL37" s="126"/>
      <c r="IM37" s="131"/>
      <c r="IN37" s="170"/>
      <c r="IO37" s="156"/>
      <c r="IP37" s="126"/>
      <c r="IQ37" s="131" t="s">
        <v>0</v>
      </c>
      <c r="IR37" s="126"/>
      <c r="IS37" s="131"/>
      <c r="IT37" s="170"/>
      <c r="IU37" s="156"/>
      <c r="IV37" s="126"/>
      <c r="IW37" s="131" t="s">
        <v>0</v>
      </c>
      <c r="IX37" s="126"/>
      <c r="IY37" s="131"/>
      <c r="IZ37" s="170"/>
      <c r="JA37" s="156"/>
      <c r="JB37" s="126"/>
      <c r="JC37" s="131" t="s">
        <v>0</v>
      </c>
      <c r="JD37" s="126"/>
      <c r="JE37" s="131"/>
      <c r="JF37" s="170"/>
      <c r="JG37" s="156"/>
      <c r="JH37" s="126"/>
      <c r="JI37" s="131" t="s">
        <v>0</v>
      </c>
      <c r="JJ37" s="126"/>
      <c r="JK37" s="131"/>
      <c r="JL37" s="170"/>
      <c r="JM37" s="156"/>
      <c r="JN37" s="126"/>
      <c r="JO37" s="131" t="s">
        <v>0</v>
      </c>
      <c r="JP37" s="126"/>
      <c r="JQ37" s="131"/>
      <c r="JR37" s="170"/>
      <c r="JS37" s="156"/>
      <c r="JT37" s="126"/>
      <c r="JU37" s="131" t="s">
        <v>0</v>
      </c>
      <c r="JV37" s="126"/>
      <c r="JW37" s="131"/>
      <c r="JX37" s="170"/>
      <c r="JY37" s="156"/>
      <c r="JZ37" s="126"/>
      <c r="KA37" s="131" t="s">
        <v>0</v>
      </c>
      <c r="KB37" s="126"/>
      <c r="KC37" s="131"/>
      <c r="KD37" s="170"/>
      <c r="KE37" s="156"/>
      <c r="KF37" s="126"/>
      <c r="KG37" s="131" t="s">
        <v>0</v>
      </c>
      <c r="KH37" s="126"/>
      <c r="KI37" s="131"/>
      <c r="KJ37" s="170"/>
      <c r="KK37" s="156"/>
      <c r="KL37" s="126"/>
      <c r="KM37" s="131" t="s">
        <v>0</v>
      </c>
      <c r="KN37" s="126"/>
      <c r="KO37" s="131"/>
      <c r="KP37" s="170"/>
      <c r="KQ37" s="156"/>
      <c r="KR37" s="126"/>
      <c r="KS37" s="131" t="s">
        <v>0</v>
      </c>
      <c r="KT37" s="126"/>
      <c r="KU37" s="131"/>
      <c r="KV37" s="170"/>
      <c r="KW37" s="156"/>
      <c r="KX37" s="126"/>
      <c r="KY37" s="131" t="s">
        <v>0</v>
      </c>
      <c r="KZ37" s="126"/>
      <c r="LA37" s="131"/>
      <c r="LB37" s="170"/>
      <c r="LC37" s="156"/>
      <c r="LD37" s="126"/>
      <c r="LE37" s="131" t="s">
        <v>0</v>
      </c>
      <c r="LF37" s="126"/>
      <c r="LG37" s="131"/>
      <c r="LH37" s="170"/>
      <c r="LI37" s="156"/>
      <c r="LJ37" s="126"/>
      <c r="LK37" s="131" t="s">
        <v>0</v>
      </c>
      <c r="LL37" s="126"/>
      <c r="LM37" s="131"/>
      <c r="LN37" s="170"/>
      <c r="LO37" s="156"/>
      <c r="LP37" s="126"/>
      <c r="LQ37" s="131" t="s">
        <v>0</v>
      </c>
      <c r="LR37" s="126"/>
      <c r="LS37" s="131"/>
      <c r="LT37" s="170"/>
      <c r="LU37" s="156"/>
      <c r="LV37" s="126"/>
      <c r="LW37" s="131" t="s">
        <v>0</v>
      </c>
      <c r="LX37" s="126"/>
      <c r="LY37" s="131"/>
      <c r="LZ37" s="170"/>
      <c r="MA37" s="156"/>
      <c r="MB37" s="126"/>
      <c r="MC37" s="131" t="s">
        <v>0</v>
      </c>
      <c r="MD37" s="126"/>
      <c r="ME37" s="131"/>
      <c r="MF37" s="170"/>
      <c r="MG37" s="156"/>
      <c r="MH37" s="126"/>
      <c r="MI37" s="131" t="s">
        <v>0</v>
      </c>
      <c r="MJ37" s="126"/>
      <c r="MK37" s="131"/>
      <c r="ML37" s="170"/>
      <c r="MM37" s="156"/>
      <c r="MN37" s="126"/>
      <c r="MO37" s="131" t="s">
        <v>0</v>
      </c>
      <c r="MP37" s="126"/>
      <c r="MQ37" s="131"/>
      <c r="MR37" s="170"/>
      <c r="MS37" s="156"/>
      <c r="MT37" s="126"/>
      <c r="MU37" s="131" t="s">
        <v>0</v>
      </c>
      <c r="MV37" s="126"/>
      <c r="MW37" s="131"/>
      <c r="MX37" s="170"/>
      <c r="MY37" s="156"/>
      <c r="MZ37" s="126"/>
      <c r="NA37" s="131" t="s">
        <v>0</v>
      </c>
      <c r="NB37" s="126"/>
      <c r="NC37" s="131"/>
      <c r="ND37" s="170"/>
      <c r="NE37" s="156"/>
      <c r="NF37" s="126"/>
      <c r="NG37" s="131" t="s">
        <v>0</v>
      </c>
      <c r="NH37" s="126"/>
      <c r="NI37" s="131"/>
      <c r="NJ37" s="170"/>
      <c r="NK37" s="156"/>
      <c r="NL37" s="126"/>
      <c r="NM37" s="131" t="s">
        <v>0</v>
      </c>
      <c r="NN37" s="126"/>
      <c r="NO37" s="131"/>
      <c r="NP37" s="170"/>
      <c r="NQ37" s="156"/>
      <c r="NR37" s="188"/>
      <c r="NS37" s="188" t="s">
        <v>0</v>
      </c>
      <c r="NT37" s="188"/>
      <c r="NU37" s="186" t="s">
        <v>331</v>
      </c>
      <c r="NV37" s="187" t="s">
        <v>331</v>
      </c>
      <c r="NW37" s="164"/>
    </row>
    <row r="38" spans="1:387" ht="15" x14ac:dyDescent="0.2">
      <c r="A38" s="124">
        <f>IF(B38="","",VLOOKUP(B38,'Registrovaní tipéri'!$A$2:$B$101,2,FALSE))</f>
        <v>34</v>
      </c>
      <c r="B38" s="173" t="s">
        <v>243</v>
      </c>
      <c r="C38" s="125"/>
      <c r="D38" s="171">
        <v>1</v>
      </c>
      <c r="E38" s="176" t="s">
        <v>0</v>
      </c>
      <c r="F38" s="168">
        <v>1</v>
      </c>
      <c r="G38" s="176" t="s">
        <v>279</v>
      </c>
      <c r="H38" s="175" t="s">
        <v>275</v>
      </c>
      <c r="I38" s="25"/>
      <c r="J38" s="188">
        <v>0</v>
      </c>
      <c r="K38" s="188" t="s">
        <v>0</v>
      </c>
      <c r="L38" s="188">
        <v>2</v>
      </c>
      <c r="M38" s="186" t="s">
        <v>275</v>
      </c>
      <c r="N38" s="187" t="s">
        <v>279</v>
      </c>
      <c r="O38" s="149"/>
      <c r="P38" s="126">
        <v>4</v>
      </c>
      <c r="Q38" s="131" t="s">
        <v>0</v>
      </c>
      <c r="R38" s="126">
        <v>0</v>
      </c>
      <c r="S38" s="186" t="s">
        <v>275</v>
      </c>
      <c r="T38" s="187" t="s">
        <v>279</v>
      </c>
      <c r="U38" s="156"/>
      <c r="V38" s="126">
        <v>0</v>
      </c>
      <c r="W38" s="131" t="s">
        <v>0</v>
      </c>
      <c r="X38" s="126">
        <v>3</v>
      </c>
      <c r="Y38" s="186" t="s">
        <v>275</v>
      </c>
      <c r="Z38" s="187" t="s">
        <v>264</v>
      </c>
      <c r="AA38" s="156"/>
      <c r="AB38" s="126">
        <v>3</v>
      </c>
      <c r="AC38" s="131" t="s">
        <v>0</v>
      </c>
      <c r="AD38" s="126">
        <v>1</v>
      </c>
      <c r="AE38" s="193" t="s">
        <v>275</v>
      </c>
      <c r="AF38" s="194" t="s">
        <v>279</v>
      </c>
      <c r="AG38" s="156"/>
      <c r="AH38" s="126">
        <v>2</v>
      </c>
      <c r="AI38" s="131" t="s">
        <v>0</v>
      </c>
      <c r="AJ38" s="126">
        <v>1</v>
      </c>
      <c r="AK38" s="186" t="s">
        <v>279</v>
      </c>
      <c r="AL38" s="187" t="s">
        <v>264</v>
      </c>
      <c r="AM38" s="156"/>
      <c r="AN38" s="126">
        <v>1</v>
      </c>
      <c r="AO38" s="131" t="s">
        <v>0</v>
      </c>
      <c r="AP38" s="126">
        <v>2</v>
      </c>
      <c r="AQ38" s="186" t="s">
        <v>274</v>
      </c>
      <c r="AR38" s="187" t="s">
        <v>275</v>
      </c>
      <c r="AS38" s="156"/>
      <c r="AT38" s="126">
        <v>1</v>
      </c>
      <c r="AU38" s="131" t="s">
        <v>0</v>
      </c>
      <c r="AV38" s="126">
        <v>1</v>
      </c>
      <c r="AW38" s="186" t="s">
        <v>275</v>
      </c>
      <c r="AX38" s="187" t="s">
        <v>277</v>
      </c>
      <c r="AY38" s="156"/>
      <c r="AZ38" s="126"/>
      <c r="BA38" s="131" t="s">
        <v>0</v>
      </c>
      <c r="BB38" s="126"/>
      <c r="BC38" s="131"/>
      <c r="BD38" s="170"/>
      <c r="BE38" s="156"/>
      <c r="BF38" s="126"/>
      <c r="BG38" s="131" t="s">
        <v>0</v>
      </c>
      <c r="BH38" s="126"/>
      <c r="BI38" s="186" t="s">
        <v>331</v>
      </c>
      <c r="BJ38" s="187" t="s">
        <v>331</v>
      </c>
      <c r="BK38" s="156"/>
      <c r="BL38" s="126"/>
      <c r="BM38" s="131" t="s">
        <v>0</v>
      </c>
      <c r="BN38" s="126"/>
      <c r="BO38" s="131"/>
      <c r="BP38" s="170"/>
      <c r="BQ38" s="156"/>
      <c r="BR38" s="126">
        <v>2</v>
      </c>
      <c r="BS38" s="131" t="s">
        <v>0</v>
      </c>
      <c r="BT38" s="126">
        <v>1</v>
      </c>
      <c r="BU38" s="186" t="s">
        <v>277</v>
      </c>
      <c r="BV38" s="187" t="s">
        <v>275</v>
      </c>
      <c r="BW38" s="156"/>
      <c r="BX38" s="126">
        <v>3</v>
      </c>
      <c r="BY38" s="131" t="s">
        <v>0</v>
      </c>
      <c r="BZ38" s="126">
        <v>0</v>
      </c>
      <c r="CA38" s="131" t="s">
        <v>277</v>
      </c>
      <c r="CB38" s="170" t="s">
        <v>279</v>
      </c>
      <c r="CC38" s="156"/>
      <c r="CD38" s="126"/>
      <c r="CE38" s="131" t="s">
        <v>0</v>
      </c>
      <c r="CF38" s="126"/>
      <c r="CG38" s="131"/>
      <c r="CH38" s="170"/>
      <c r="CI38" s="156"/>
      <c r="CJ38" s="126"/>
      <c r="CK38" s="131" t="s">
        <v>0</v>
      </c>
      <c r="CL38" s="126"/>
      <c r="CM38" s="131"/>
      <c r="CN38" s="170"/>
      <c r="CO38" s="156"/>
      <c r="CP38" s="126"/>
      <c r="CQ38" s="131" t="s">
        <v>0</v>
      </c>
      <c r="CR38" s="126"/>
      <c r="CS38" s="131"/>
      <c r="CT38" s="170"/>
      <c r="CU38" s="156"/>
      <c r="CV38" s="126"/>
      <c r="CW38" s="131" t="s">
        <v>0</v>
      </c>
      <c r="CX38" s="126"/>
      <c r="CY38" s="131"/>
      <c r="CZ38" s="170"/>
      <c r="DA38" s="156"/>
      <c r="DB38" s="126"/>
      <c r="DC38" s="131" t="s">
        <v>0</v>
      </c>
      <c r="DD38" s="126"/>
      <c r="DE38" s="131"/>
      <c r="DF38" s="170"/>
      <c r="DG38" s="156"/>
      <c r="DH38" s="126"/>
      <c r="DI38" s="131" t="s">
        <v>0</v>
      </c>
      <c r="DJ38" s="126"/>
      <c r="DK38" s="131"/>
      <c r="DL38" s="170"/>
      <c r="DM38" s="156"/>
      <c r="DN38" s="126"/>
      <c r="DO38" s="131" t="s">
        <v>0</v>
      </c>
      <c r="DP38" s="126"/>
      <c r="DQ38" s="131"/>
      <c r="DR38" s="170"/>
      <c r="DS38" s="156"/>
      <c r="DT38" s="126"/>
      <c r="DU38" s="131" t="s">
        <v>0</v>
      </c>
      <c r="DV38" s="126"/>
      <c r="DW38" s="131"/>
      <c r="DX38" s="170"/>
      <c r="DY38" s="156"/>
      <c r="DZ38" s="126"/>
      <c r="EA38" s="131" t="s">
        <v>0</v>
      </c>
      <c r="EB38" s="126"/>
      <c r="EC38" s="131"/>
      <c r="ED38" s="170"/>
      <c r="EE38" s="156"/>
      <c r="EF38" s="126"/>
      <c r="EG38" s="131" t="s">
        <v>0</v>
      </c>
      <c r="EH38" s="126"/>
      <c r="EI38" s="131"/>
      <c r="EJ38" s="170"/>
      <c r="EK38" s="156"/>
      <c r="EL38" s="126"/>
      <c r="EM38" s="131" t="s">
        <v>0</v>
      </c>
      <c r="EN38" s="126"/>
      <c r="EO38" s="131"/>
      <c r="EP38" s="170"/>
      <c r="EQ38" s="156"/>
      <c r="ER38" s="126"/>
      <c r="ES38" s="131" t="s">
        <v>0</v>
      </c>
      <c r="ET38" s="126"/>
      <c r="EU38" s="131"/>
      <c r="EV38" s="170"/>
      <c r="EW38" s="156"/>
      <c r="EX38" s="126"/>
      <c r="EY38" s="131" t="s">
        <v>0</v>
      </c>
      <c r="EZ38" s="126"/>
      <c r="FA38" s="131"/>
      <c r="FB38" s="170"/>
      <c r="FC38" s="156"/>
      <c r="FD38" s="126"/>
      <c r="FE38" s="131" t="s">
        <v>0</v>
      </c>
      <c r="FF38" s="126"/>
      <c r="FG38" s="131"/>
      <c r="FH38" s="170"/>
      <c r="FI38" s="156"/>
      <c r="FJ38" s="126"/>
      <c r="FK38" s="131" t="s">
        <v>0</v>
      </c>
      <c r="FL38" s="126"/>
      <c r="FM38" s="131"/>
      <c r="FN38" s="170"/>
      <c r="FO38" s="156"/>
      <c r="FP38" s="126"/>
      <c r="FQ38" s="131" t="s">
        <v>0</v>
      </c>
      <c r="FR38" s="126"/>
      <c r="FS38" s="131"/>
      <c r="FT38" s="170"/>
      <c r="FU38" s="156"/>
      <c r="FV38" s="126"/>
      <c r="FW38" s="131" t="s">
        <v>0</v>
      </c>
      <c r="FX38" s="126"/>
      <c r="FY38" s="131"/>
      <c r="FZ38" s="170"/>
      <c r="GA38" s="156"/>
      <c r="GB38" s="126"/>
      <c r="GC38" s="131" t="s">
        <v>0</v>
      </c>
      <c r="GD38" s="126"/>
      <c r="GE38" s="131"/>
      <c r="GF38" s="170"/>
      <c r="GG38" s="156"/>
      <c r="GH38" s="126"/>
      <c r="GI38" s="131" t="s">
        <v>0</v>
      </c>
      <c r="GJ38" s="126"/>
      <c r="GK38" s="131"/>
      <c r="GL38" s="170"/>
      <c r="GM38" s="156"/>
      <c r="GN38" s="126"/>
      <c r="GO38" s="131" t="s">
        <v>0</v>
      </c>
      <c r="GP38" s="126"/>
      <c r="GQ38" s="131"/>
      <c r="GR38" s="170"/>
      <c r="GS38" s="156"/>
      <c r="GT38" s="126"/>
      <c r="GU38" s="131" t="s">
        <v>0</v>
      </c>
      <c r="GV38" s="126"/>
      <c r="GW38" s="131"/>
      <c r="GX38" s="170"/>
      <c r="GY38" s="156"/>
      <c r="GZ38" s="126"/>
      <c r="HA38" s="131" t="s">
        <v>0</v>
      </c>
      <c r="HB38" s="126"/>
      <c r="HC38" s="131"/>
      <c r="HD38" s="170"/>
      <c r="HE38" s="156"/>
      <c r="HF38" s="126"/>
      <c r="HG38" s="131" t="s">
        <v>0</v>
      </c>
      <c r="HH38" s="126"/>
      <c r="HI38" s="131"/>
      <c r="HJ38" s="170"/>
      <c r="HK38" s="156"/>
      <c r="HL38" s="126"/>
      <c r="HM38" s="131" t="s">
        <v>0</v>
      </c>
      <c r="HN38" s="126"/>
      <c r="HO38" s="131"/>
      <c r="HP38" s="170"/>
      <c r="HQ38" s="156"/>
      <c r="HR38" s="126"/>
      <c r="HS38" s="131" t="s">
        <v>0</v>
      </c>
      <c r="HT38" s="126"/>
      <c r="HU38" s="131"/>
      <c r="HV38" s="170"/>
      <c r="HW38" s="156"/>
      <c r="HX38" s="126"/>
      <c r="HY38" s="131" t="s">
        <v>0</v>
      </c>
      <c r="HZ38" s="126"/>
      <c r="IA38" s="131"/>
      <c r="IB38" s="170"/>
      <c r="IC38" s="156"/>
      <c r="ID38" s="126"/>
      <c r="IE38" s="131" t="s">
        <v>0</v>
      </c>
      <c r="IF38" s="126"/>
      <c r="IG38" s="131"/>
      <c r="IH38" s="170"/>
      <c r="II38" s="156"/>
      <c r="IJ38" s="126"/>
      <c r="IK38" s="131" t="s">
        <v>0</v>
      </c>
      <c r="IL38" s="126"/>
      <c r="IM38" s="131"/>
      <c r="IN38" s="170"/>
      <c r="IO38" s="156"/>
      <c r="IP38" s="126"/>
      <c r="IQ38" s="131" t="s">
        <v>0</v>
      </c>
      <c r="IR38" s="126"/>
      <c r="IS38" s="131"/>
      <c r="IT38" s="170"/>
      <c r="IU38" s="156"/>
      <c r="IV38" s="126"/>
      <c r="IW38" s="131" t="s">
        <v>0</v>
      </c>
      <c r="IX38" s="126"/>
      <c r="IY38" s="131"/>
      <c r="IZ38" s="170"/>
      <c r="JA38" s="156"/>
      <c r="JB38" s="126"/>
      <c r="JC38" s="131" t="s">
        <v>0</v>
      </c>
      <c r="JD38" s="126"/>
      <c r="JE38" s="131"/>
      <c r="JF38" s="170"/>
      <c r="JG38" s="156"/>
      <c r="JH38" s="126"/>
      <c r="JI38" s="131" t="s">
        <v>0</v>
      </c>
      <c r="JJ38" s="126"/>
      <c r="JK38" s="131"/>
      <c r="JL38" s="170"/>
      <c r="JM38" s="156"/>
      <c r="JN38" s="126"/>
      <c r="JO38" s="131" t="s">
        <v>0</v>
      </c>
      <c r="JP38" s="126"/>
      <c r="JQ38" s="131"/>
      <c r="JR38" s="170"/>
      <c r="JS38" s="156"/>
      <c r="JT38" s="126"/>
      <c r="JU38" s="131" t="s">
        <v>0</v>
      </c>
      <c r="JV38" s="126"/>
      <c r="JW38" s="131"/>
      <c r="JX38" s="170"/>
      <c r="JY38" s="156"/>
      <c r="JZ38" s="126"/>
      <c r="KA38" s="131" t="s">
        <v>0</v>
      </c>
      <c r="KB38" s="126"/>
      <c r="KC38" s="131"/>
      <c r="KD38" s="170"/>
      <c r="KE38" s="156"/>
      <c r="KF38" s="126"/>
      <c r="KG38" s="131" t="s">
        <v>0</v>
      </c>
      <c r="KH38" s="126"/>
      <c r="KI38" s="131"/>
      <c r="KJ38" s="170"/>
      <c r="KK38" s="156"/>
      <c r="KL38" s="126"/>
      <c r="KM38" s="131" t="s">
        <v>0</v>
      </c>
      <c r="KN38" s="126"/>
      <c r="KO38" s="131"/>
      <c r="KP38" s="170"/>
      <c r="KQ38" s="156"/>
      <c r="KR38" s="126"/>
      <c r="KS38" s="131" t="s">
        <v>0</v>
      </c>
      <c r="KT38" s="126"/>
      <c r="KU38" s="131"/>
      <c r="KV38" s="170"/>
      <c r="KW38" s="156"/>
      <c r="KX38" s="126"/>
      <c r="KY38" s="131" t="s">
        <v>0</v>
      </c>
      <c r="KZ38" s="126"/>
      <c r="LA38" s="131"/>
      <c r="LB38" s="170"/>
      <c r="LC38" s="156"/>
      <c r="LD38" s="126"/>
      <c r="LE38" s="131" t="s">
        <v>0</v>
      </c>
      <c r="LF38" s="126"/>
      <c r="LG38" s="131"/>
      <c r="LH38" s="170"/>
      <c r="LI38" s="156"/>
      <c r="LJ38" s="126"/>
      <c r="LK38" s="131" t="s">
        <v>0</v>
      </c>
      <c r="LL38" s="126"/>
      <c r="LM38" s="131"/>
      <c r="LN38" s="170"/>
      <c r="LO38" s="156"/>
      <c r="LP38" s="126"/>
      <c r="LQ38" s="131" t="s">
        <v>0</v>
      </c>
      <c r="LR38" s="126"/>
      <c r="LS38" s="131"/>
      <c r="LT38" s="170"/>
      <c r="LU38" s="156"/>
      <c r="LV38" s="126"/>
      <c r="LW38" s="131" t="s">
        <v>0</v>
      </c>
      <c r="LX38" s="126"/>
      <c r="LY38" s="131"/>
      <c r="LZ38" s="170"/>
      <c r="MA38" s="156"/>
      <c r="MB38" s="126"/>
      <c r="MC38" s="131" t="s">
        <v>0</v>
      </c>
      <c r="MD38" s="126"/>
      <c r="ME38" s="131"/>
      <c r="MF38" s="170"/>
      <c r="MG38" s="156"/>
      <c r="MH38" s="126"/>
      <c r="MI38" s="131" t="s">
        <v>0</v>
      </c>
      <c r="MJ38" s="126"/>
      <c r="MK38" s="131"/>
      <c r="ML38" s="170"/>
      <c r="MM38" s="156"/>
      <c r="MN38" s="126"/>
      <c r="MO38" s="131" t="s">
        <v>0</v>
      </c>
      <c r="MP38" s="126"/>
      <c r="MQ38" s="131"/>
      <c r="MR38" s="170"/>
      <c r="MS38" s="156"/>
      <c r="MT38" s="126"/>
      <c r="MU38" s="131" t="s">
        <v>0</v>
      </c>
      <c r="MV38" s="126"/>
      <c r="MW38" s="131"/>
      <c r="MX38" s="170"/>
      <c r="MY38" s="156"/>
      <c r="MZ38" s="126"/>
      <c r="NA38" s="131" t="s">
        <v>0</v>
      </c>
      <c r="NB38" s="126"/>
      <c r="NC38" s="131"/>
      <c r="ND38" s="170"/>
      <c r="NE38" s="156"/>
      <c r="NF38" s="126"/>
      <c r="NG38" s="131" t="s">
        <v>0</v>
      </c>
      <c r="NH38" s="126"/>
      <c r="NI38" s="131"/>
      <c r="NJ38" s="170"/>
      <c r="NK38" s="156"/>
      <c r="NL38" s="126"/>
      <c r="NM38" s="131" t="s">
        <v>0</v>
      </c>
      <c r="NN38" s="126"/>
      <c r="NO38" s="131"/>
      <c r="NP38" s="170"/>
      <c r="NQ38" s="156"/>
      <c r="NR38" s="188"/>
      <c r="NS38" s="188" t="s">
        <v>0</v>
      </c>
      <c r="NT38" s="188"/>
      <c r="NU38" s="186" t="s">
        <v>331</v>
      </c>
      <c r="NV38" s="187" t="s">
        <v>331</v>
      </c>
      <c r="NW38" s="164"/>
    </row>
    <row r="39" spans="1:387" ht="15" x14ac:dyDescent="0.2">
      <c r="A39" s="124">
        <f>IF(B39="","",VLOOKUP(B39,'Registrovaní tipéri'!$A$2:$B$101,2,FALSE))</f>
        <v>22</v>
      </c>
      <c r="B39" s="173" t="s">
        <v>239</v>
      </c>
      <c r="C39" s="125"/>
      <c r="D39" s="171">
        <v>1</v>
      </c>
      <c r="E39" s="176" t="s">
        <v>0</v>
      </c>
      <c r="F39" s="168">
        <v>2</v>
      </c>
      <c r="G39" s="177" t="s">
        <v>275</v>
      </c>
      <c r="H39" s="178" t="s">
        <v>279</v>
      </c>
      <c r="I39" s="25"/>
      <c r="J39" s="188">
        <v>0</v>
      </c>
      <c r="K39" s="188" t="s">
        <v>0</v>
      </c>
      <c r="L39" s="188">
        <v>2</v>
      </c>
      <c r="M39" s="186" t="s">
        <v>275</v>
      </c>
      <c r="N39" s="187" t="s">
        <v>264</v>
      </c>
      <c r="O39" s="149"/>
      <c r="P39" s="126">
        <v>2</v>
      </c>
      <c r="Q39" s="131" t="s">
        <v>0</v>
      </c>
      <c r="R39" s="126">
        <v>0</v>
      </c>
      <c r="S39" s="186" t="s">
        <v>277</v>
      </c>
      <c r="T39" s="187" t="s">
        <v>279</v>
      </c>
      <c r="U39" s="156"/>
      <c r="V39" s="126">
        <v>0</v>
      </c>
      <c r="W39" s="131" t="s">
        <v>0</v>
      </c>
      <c r="X39" s="126">
        <v>2</v>
      </c>
      <c r="Y39" s="186" t="s">
        <v>275</v>
      </c>
      <c r="Z39" s="187" t="s">
        <v>279</v>
      </c>
      <c r="AA39" s="156"/>
      <c r="AB39" s="126"/>
      <c r="AC39" s="131" t="s">
        <v>0</v>
      </c>
      <c r="AD39" s="126"/>
      <c r="AE39" s="186" t="s">
        <v>331</v>
      </c>
      <c r="AF39" s="187" t="s">
        <v>331</v>
      </c>
      <c r="AG39" s="156"/>
      <c r="AH39" s="126">
        <v>3</v>
      </c>
      <c r="AI39" s="131" t="s">
        <v>0</v>
      </c>
      <c r="AJ39" s="126">
        <v>1</v>
      </c>
      <c r="AK39" s="186" t="s">
        <v>279</v>
      </c>
      <c r="AL39" s="187" t="s">
        <v>264</v>
      </c>
      <c r="AM39" s="156"/>
      <c r="AN39" s="126">
        <v>0</v>
      </c>
      <c r="AO39" s="131" t="s">
        <v>0</v>
      </c>
      <c r="AP39" s="126">
        <v>2</v>
      </c>
      <c r="AQ39" s="186" t="s">
        <v>275</v>
      </c>
      <c r="AR39" s="187" t="s">
        <v>279</v>
      </c>
      <c r="AS39" s="156"/>
      <c r="AT39" s="126">
        <v>1</v>
      </c>
      <c r="AU39" s="131" t="s">
        <v>0</v>
      </c>
      <c r="AV39" s="126">
        <v>1</v>
      </c>
      <c r="AW39" s="186" t="s">
        <v>275</v>
      </c>
      <c r="AX39" s="187" t="s">
        <v>279</v>
      </c>
      <c r="AY39" s="156"/>
      <c r="AZ39" s="126"/>
      <c r="BA39" s="131" t="s">
        <v>0</v>
      </c>
      <c r="BB39" s="126"/>
      <c r="BC39" s="131"/>
      <c r="BD39" s="170"/>
      <c r="BE39" s="156"/>
      <c r="BF39" s="126">
        <v>2</v>
      </c>
      <c r="BG39" s="131" t="s">
        <v>0</v>
      </c>
      <c r="BH39" s="126">
        <v>0</v>
      </c>
      <c r="BI39" s="186" t="s">
        <v>275</v>
      </c>
      <c r="BJ39" s="187" t="s">
        <v>277</v>
      </c>
      <c r="BK39" s="156"/>
      <c r="BL39" s="126"/>
      <c r="BM39" s="131" t="s">
        <v>0</v>
      </c>
      <c r="BN39" s="126"/>
      <c r="BO39" s="131"/>
      <c r="BP39" s="170"/>
      <c r="BQ39" s="156"/>
      <c r="BR39" s="126"/>
      <c r="BS39" s="131" t="s">
        <v>0</v>
      </c>
      <c r="BT39" s="126"/>
      <c r="BU39" s="186" t="s">
        <v>331</v>
      </c>
      <c r="BV39" s="187" t="s">
        <v>331</v>
      </c>
      <c r="BW39" s="156"/>
      <c r="BX39" s="126"/>
      <c r="BY39" s="131" t="s">
        <v>0</v>
      </c>
      <c r="BZ39" s="126"/>
      <c r="CA39" s="186" t="s">
        <v>331</v>
      </c>
      <c r="CB39" s="187" t="s">
        <v>331</v>
      </c>
      <c r="CC39" s="156"/>
      <c r="CD39" s="126"/>
      <c r="CE39" s="131" t="s">
        <v>0</v>
      </c>
      <c r="CF39" s="126"/>
      <c r="CG39" s="131"/>
      <c r="CH39" s="170"/>
      <c r="CI39" s="156"/>
      <c r="CJ39" s="126"/>
      <c r="CK39" s="131" t="s">
        <v>0</v>
      </c>
      <c r="CL39" s="126"/>
      <c r="CM39" s="131"/>
      <c r="CN39" s="170"/>
      <c r="CO39" s="156"/>
      <c r="CP39" s="126"/>
      <c r="CQ39" s="131" t="s">
        <v>0</v>
      </c>
      <c r="CR39" s="126"/>
      <c r="CS39" s="131"/>
      <c r="CT39" s="170"/>
      <c r="CU39" s="156"/>
      <c r="CV39" s="126"/>
      <c r="CW39" s="131" t="s">
        <v>0</v>
      </c>
      <c r="CX39" s="126"/>
      <c r="CY39" s="131"/>
      <c r="CZ39" s="170"/>
      <c r="DA39" s="156"/>
      <c r="DB39" s="126"/>
      <c r="DC39" s="131" t="s">
        <v>0</v>
      </c>
      <c r="DD39" s="126"/>
      <c r="DE39" s="131"/>
      <c r="DF39" s="170"/>
      <c r="DG39" s="156"/>
      <c r="DH39" s="126"/>
      <c r="DI39" s="131" t="s">
        <v>0</v>
      </c>
      <c r="DJ39" s="126"/>
      <c r="DK39" s="131"/>
      <c r="DL39" s="170"/>
      <c r="DM39" s="156"/>
      <c r="DN39" s="126"/>
      <c r="DO39" s="131" t="s">
        <v>0</v>
      </c>
      <c r="DP39" s="126"/>
      <c r="DQ39" s="131"/>
      <c r="DR39" s="170"/>
      <c r="DS39" s="156"/>
      <c r="DT39" s="126"/>
      <c r="DU39" s="131" t="s">
        <v>0</v>
      </c>
      <c r="DV39" s="126"/>
      <c r="DW39" s="131"/>
      <c r="DX39" s="170"/>
      <c r="DY39" s="156"/>
      <c r="DZ39" s="126"/>
      <c r="EA39" s="131" t="s">
        <v>0</v>
      </c>
      <c r="EB39" s="126"/>
      <c r="EC39" s="131"/>
      <c r="ED39" s="170"/>
      <c r="EE39" s="156"/>
      <c r="EF39" s="126"/>
      <c r="EG39" s="131" t="s">
        <v>0</v>
      </c>
      <c r="EH39" s="126"/>
      <c r="EI39" s="131"/>
      <c r="EJ39" s="170"/>
      <c r="EK39" s="156"/>
      <c r="EL39" s="126"/>
      <c r="EM39" s="131" t="s">
        <v>0</v>
      </c>
      <c r="EN39" s="126"/>
      <c r="EO39" s="131"/>
      <c r="EP39" s="170"/>
      <c r="EQ39" s="156"/>
      <c r="ER39" s="126"/>
      <c r="ES39" s="131" t="s">
        <v>0</v>
      </c>
      <c r="ET39" s="126"/>
      <c r="EU39" s="131"/>
      <c r="EV39" s="170"/>
      <c r="EW39" s="156"/>
      <c r="EX39" s="126"/>
      <c r="EY39" s="131" t="s">
        <v>0</v>
      </c>
      <c r="EZ39" s="126"/>
      <c r="FA39" s="131"/>
      <c r="FB39" s="170"/>
      <c r="FC39" s="156"/>
      <c r="FD39" s="126"/>
      <c r="FE39" s="131" t="s">
        <v>0</v>
      </c>
      <c r="FF39" s="126"/>
      <c r="FG39" s="131"/>
      <c r="FH39" s="170"/>
      <c r="FI39" s="156"/>
      <c r="FJ39" s="126"/>
      <c r="FK39" s="131" t="s">
        <v>0</v>
      </c>
      <c r="FL39" s="126"/>
      <c r="FM39" s="131"/>
      <c r="FN39" s="170"/>
      <c r="FO39" s="156"/>
      <c r="FP39" s="126"/>
      <c r="FQ39" s="131" t="s">
        <v>0</v>
      </c>
      <c r="FR39" s="126"/>
      <c r="FS39" s="131"/>
      <c r="FT39" s="170"/>
      <c r="FU39" s="156"/>
      <c r="FV39" s="126"/>
      <c r="FW39" s="131" t="s">
        <v>0</v>
      </c>
      <c r="FX39" s="126"/>
      <c r="FY39" s="131"/>
      <c r="FZ39" s="170"/>
      <c r="GA39" s="156"/>
      <c r="GB39" s="126"/>
      <c r="GC39" s="131" t="s">
        <v>0</v>
      </c>
      <c r="GD39" s="126"/>
      <c r="GE39" s="131"/>
      <c r="GF39" s="170"/>
      <c r="GG39" s="156"/>
      <c r="GH39" s="126"/>
      <c r="GI39" s="131" t="s">
        <v>0</v>
      </c>
      <c r="GJ39" s="126"/>
      <c r="GK39" s="131"/>
      <c r="GL39" s="170"/>
      <c r="GM39" s="156"/>
      <c r="GN39" s="126"/>
      <c r="GO39" s="131" t="s">
        <v>0</v>
      </c>
      <c r="GP39" s="126"/>
      <c r="GQ39" s="131"/>
      <c r="GR39" s="170"/>
      <c r="GS39" s="156"/>
      <c r="GT39" s="126"/>
      <c r="GU39" s="131" t="s">
        <v>0</v>
      </c>
      <c r="GV39" s="126"/>
      <c r="GW39" s="131"/>
      <c r="GX39" s="170"/>
      <c r="GY39" s="156"/>
      <c r="GZ39" s="126"/>
      <c r="HA39" s="131" t="s">
        <v>0</v>
      </c>
      <c r="HB39" s="126"/>
      <c r="HC39" s="131"/>
      <c r="HD39" s="170"/>
      <c r="HE39" s="156"/>
      <c r="HF39" s="126"/>
      <c r="HG39" s="131" t="s">
        <v>0</v>
      </c>
      <c r="HH39" s="126"/>
      <c r="HI39" s="131"/>
      <c r="HJ39" s="170"/>
      <c r="HK39" s="156"/>
      <c r="HL39" s="126"/>
      <c r="HM39" s="131" t="s">
        <v>0</v>
      </c>
      <c r="HN39" s="126"/>
      <c r="HO39" s="131"/>
      <c r="HP39" s="170"/>
      <c r="HQ39" s="156"/>
      <c r="HR39" s="126"/>
      <c r="HS39" s="131" t="s">
        <v>0</v>
      </c>
      <c r="HT39" s="126"/>
      <c r="HU39" s="131"/>
      <c r="HV39" s="170"/>
      <c r="HW39" s="156"/>
      <c r="HX39" s="126"/>
      <c r="HY39" s="131" t="s">
        <v>0</v>
      </c>
      <c r="HZ39" s="126"/>
      <c r="IA39" s="131"/>
      <c r="IB39" s="170"/>
      <c r="IC39" s="156"/>
      <c r="ID39" s="126"/>
      <c r="IE39" s="131" t="s">
        <v>0</v>
      </c>
      <c r="IF39" s="126"/>
      <c r="IG39" s="131"/>
      <c r="IH39" s="170"/>
      <c r="II39" s="156"/>
      <c r="IJ39" s="126"/>
      <c r="IK39" s="131" t="s">
        <v>0</v>
      </c>
      <c r="IL39" s="126"/>
      <c r="IM39" s="131"/>
      <c r="IN39" s="170"/>
      <c r="IO39" s="156"/>
      <c r="IP39" s="126"/>
      <c r="IQ39" s="131" t="s">
        <v>0</v>
      </c>
      <c r="IR39" s="126"/>
      <c r="IS39" s="131"/>
      <c r="IT39" s="170"/>
      <c r="IU39" s="156"/>
      <c r="IV39" s="126"/>
      <c r="IW39" s="131" t="s">
        <v>0</v>
      </c>
      <c r="IX39" s="126"/>
      <c r="IY39" s="131"/>
      <c r="IZ39" s="170"/>
      <c r="JA39" s="156"/>
      <c r="JB39" s="126"/>
      <c r="JC39" s="131" t="s">
        <v>0</v>
      </c>
      <c r="JD39" s="126"/>
      <c r="JE39" s="131"/>
      <c r="JF39" s="170"/>
      <c r="JG39" s="156"/>
      <c r="JH39" s="126"/>
      <c r="JI39" s="131" t="s">
        <v>0</v>
      </c>
      <c r="JJ39" s="126"/>
      <c r="JK39" s="131"/>
      <c r="JL39" s="170"/>
      <c r="JM39" s="156"/>
      <c r="JN39" s="126"/>
      <c r="JO39" s="131" t="s">
        <v>0</v>
      </c>
      <c r="JP39" s="126"/>
      <c r="JQ39" s="131"/>
      <c r="JR39" s="170"/>
      <c r="JS39" s="156"/>
      <c r="JT39" s="126"/>
      <c r="JU39" s="131" t="s">
        <v>0</v>
      </c>
      <c r="JV39" s="126"/>
      <c r="JW39" s="131"/>
      <c r="JX39" s="170"/>
      <c r="JY39" s="156"/>
      <c r="JZ39" s="126"/>
      <c r="KA39" s="131" t="s">
        <v>0</v>
      </c>
      <c r="KB39" s="126"/>
      <c r="KC39" s="131"/>
      <c r="KD39" s="170"/>
      <c r="KE39" s="156"/>
      <c r="KF39" s="126"/>
      <c r="KG39" s="131" t="s">
        <v>0</v>
      </c>
      <c r="KH39" s="126"/>
      <c r="KI39" s="131"/>
      <c r="KJ39" s="170"/>
      <c r="KK39" s="156"/>
      <c r="KL39" s="126"/>
      <c r="KM39" s="131" t="s">
        <v>0</v>
      </c>
      <c r="KN39" s="126"/>
      <c r="KO39" s="131"/>
      <c r="KP39" s="170"/>
      <c r="KQ39" s="156"/>
      <c r="KR39" s="126"/>
      <c r="KS39" s="131" t="s">
        <v>0</v>
      </c>
      <c r="KT39" s="126"/>
      <c r="KU39" s="131"/>
      <c r="KV39" s="170"/>
      <c r="KW39" s="156"/>
      <c r="KX39" s="126"/>
      <c r="KY39" s="131" t="s">
        <v>0</v>
      </c>
      <c r="KZ39" s="126"/>
      <c r="LA39" s="131"/>
      <c r="LB39" s="170"/>
      <c r="LC39" s="156"/>
      <c r="LD39" s="126"/>
      <c r="LE39" s="131" t="s">
        <v>0</v>
      </c>
      <c r="LF39" s="126"/>
      <c r="LG39" s="131"/>
      <c r="LH39" s="170"/>
      <c r="LI39" s="156"/>
      <c r="LJ39" s="126"/>
      <c r="LK39" s="131" t="s">
        <v>0</v>
      </c>
      <c r="LL39" s="126"/>
      <c r="LM39" s="131"/>
      <c r="LN39" s="170"/>
      <c r="LO39" s="156"/>
      <c r="LP39" s="126"/>
      <c r="LQ39" s="131" t="s">
        <v>0</v>
      </c>
      <c r="LR39" s="126"/>
      <c r="LS39" s="131"/>
      <c r="LT39" s="170"/>
      <c r="LU39" s="156"/>
      <c r="LV39" s="126"/>
      <c r="LW39" s="131" t="s">
        <v>0</v>
      </c>
      <c r="LX39" s="126"/>
      <c r="LY39" s="131"/>
      <c r="LZ39" s="170"/>
      <c r="MA39" s="156"/>
      <c r="MB39" s="126"/>
      <c r="MC39" s="131" t="s">
        <v>0</v>
      </c>
      <c r="MD39" s="126"/>
      <c r="ME39" s="131"/>
      <c r="MF39" s="170"/>
      <c r="MG39" s="156"/>
      <c r="MH39" s="126"/>
      <c r="MI39" s="131" t="s">
        <v>0</v>
      </c>
      <c r="MJ39" s="126"/>
      <c r="MK39" s="131"/>
      <c r="ML39" s="170"/>
      <c r="MM39" s="156"/>
      <c r="MN39" s="126"/>
      <c r="MO39" s="131" t="s">
        <v>0</v>
      </c>
      <c r="MP39" s="126"/>
      <c r="MQ39" s="131"/>
      <c r="MR39" s="170"/>
      <c r="MS39" s="156"/>
      <c r="MT39" s="126"/>
      <c r="MU39" s="131" t="s">
        <v>0</v>
      </c>
      <c r="MV39" s="126"/>
      <c r="MW39" s="131"/>
      <c r="MX39" s="170"/>
      <c r="MY39" s="156"/>
      <c r="MZ39" s="126"/>
      <c r="NA39" s="131" t="s">
        <v>0</v>
      </c>
      <c r="NB39" s="126"/>
      <c r="NC39" s="131"/>
      <c r="ND39" s="170"/>
      <c r="NE39" s="156"/>
      <c r="NF39" s="126"/>
      <c r="NG39" s="131" t="s">
        <v>0</v>
      </c>
      <c r="NH39" s="126"/>
      <c r="NI39" s="131"/>
      <c r="NJ39" s="170"/>
      <c r="NK39" s="156"/>
      <c r="NL39" s="126"/>
      <c r="NM39" s="131" t="s">
        <v>0</v>
      </c>
      <c r="NN39" s="126"/>
      <c r="NO39" s="131"/>
      <c r="NP39" s="170"/>
      <c r="NQ39" s="156"/>
      <c r="NR39" s="188"/>
      <c r="NS39" s="188" t="s">
        <v>0</v>
      </c>
      <c r="NT39" s="188"/>
      <c r="NU39" s="186" t="s">
        <v>331</v>
      </c>
      <c r="NV39" s="187" t="s">
        <v>331</v>
      </c>
      <c r="NW39" s="164"/>
    </row>
    <row r="40" spans="1:387" ht="15" x14ac:dyDescent="0.2">
      <c r="A40" s="124">
        <f>IF(B40="","",VLOOKUP(B40,'Registrovaní tipéri'!$A$2:$B$101,2,FALSE))</f>
        <v>45</v>
      </c>
      <c r="B40" s="173" t="s">
        <v>40</v>
      </c>
      <c r="C40" s="125"/>
      <c r="D40" s="171">
        <v>1</v>
      </c>
      <c r="E40" s="176" t="s">
        <v>0</v>
      </c>
      <c r="F40" s="168">
        <v>1</v>
      </c>
      <c r="G40" s="185" t="s">
        <v>277</v>
      </c>
      <c r="H40" s="184" t="s">
        <v>274</v>
      </c>
      <c r="I40" s="25"/>
      <c r="J40" s="188">
        <v>1</v>
      </c>
      <c r="K40" s="188" t="s">
        <v>0</v>
      </c>
      <c r="L40" s="188">
        <v>2</v>
      </c>
      <c r="M40" s="186" t="s">
        <v>279</v>
      </c>
      <c r="N40" s="187" t="s">
        <v>270</v>
      </c>
      <c r="O40" s="149"/>
      <c r="P40" s="126"/>
      <c r="Q40" s="131" t="s">
        <v>0</v>
      </c>
      <c r="R40" s="126"/>
      <c r="S40" s="186" t="s">
        <v>331</v>
      </c>
      <c r="T40" s="187" t="s">
        <v>331</v>
      </c>
      <c r="U40" s="156"/>
      <c r="V40" s="126"/>
      <c r="W40" s="131" t="s">
        <v>0</v>
      </c>
      <c r="X40" s="126"/>
      <c r="Y40" s="186" t="s">
        <v>331</v>
      </c>
      <c r="Z40" s="187" t="s">
        <v>331</v>
      </c>
      <c r="AA40" s="156"/>
      <c r="AB40" s="126">
        <v>2</v>
      </c>
      <c r="AC40" s="131" t="s">
        <v>0</v>
      </c>
      <c r="AD40" s="126">
        <v>1</v>
      </c>
      <c r="AE40" s="193" t="s">
        <v>257</v>
      </c>
      <c r="AF40" s="194" t="s">
        <v>279</v>
      </c>
      <c r="AG40" s="156"/>
      <c r="AH40" s="126">
        <v>2</v>
      </c>
      <c r="AI40" s="131" t="s">
        <v>0</v>
      </c>
      <c r="AJ40" s="126">
        <v>0</v>
      </c>
      <c r="AK40" s="186" t="s">
        <v>275</v>
      </c>
      <c r="AL40" s="187" t="s">
        <v>261</v>
      </c>
      <c r="AM40" s="156"/>
      <c r="AN40" s="126"/>
      <c r="AO40" s="131" t="s">
        <v>0</v>
      </c>
      <c r="AP40" s="126"/>
      <c r="AQ40" s="186" t="s">
        <v>331</v>
      </c>
      <c r="AR40" s="187" t="s">
        <v>331</v>
      </c>
      <c r="AS40" s="156"/>
      <c r="AT40" s="126">
        <v>1</v>
      </c>
      <c r="AU40" s="131" t="s">
        <v>0</v>
      </c>
      <c r="AV40" s="126">
        <v>1</v>
      </c>
      <c r="AW40" s="186" t="s">
        <v>276</v>
      </c>
      <c r="AX40" s="187" t="s">
        <v>274</v>
      </c>
      <c r="AY40" s="156"/>
      <c r="AZ40" s="126"/>
      <c r="BA40" s="131" t="s">
        <v>0</v>
      </c>
      <c r="BB40" s="126"/>
      <c r="BC40" s="131"/>
      <c r="BD40" s="170"/>
      <c r="BE40" s="156"/>
      <c r="BF40" s="126">
        <v>2</v>
      </c>
      <c r="BG40" s="131" t="s">
        <v>0</v>
      </c>
      <c r="BH40" s="126">
        <v>2</v>
      </c>
      <c r="BI40" s="186" t="s">
        <v>276</v>
      </c>
      <c r="BJ40" s="187" t="s">
        <v>275</v>
      </c>
      <c r="BK40" s="156"/>
      <c r="BL40" s="126"/>
      <c r="BM40" s="131" t="s">
        <v>0</v>
      </c>
      <c r="BN40" s="126"/>
      <c r="BO40" s="131"/>
      <c r="BP40" s="170"/>
      <c r="BQ40" s="156"/>
      <c r="BR40" s="126"/>
      <c r="BS40" s="131" t="s">
        <v>0</v>
      </c>
      <c r="BT40" s="126"/>
      <c r="BU40" s="186" t="s">
        <v>331</v>
      </c>
      <c r="BV40" s="187" t="s">
        <v>331</v>
      </c>
      <c r="BW40" s="156"/>
      <c r="BX40" s="126">
        <v>3</v>
      </c>
      <c r="BY40" s="131" t="s">
        <v>0</v>
      </c>
      <c r="BZ40" s="126">
        <v>1</v>
      </c>
      <c r="CA40" s="131" t="s">
        <v>276</v>
      </c>
      <c r="CB40" s="170" t="s">
        <v>279</v>
      </c>
      <c r="CC40" s="156"/>
      <c r="CD40" s="126"/>
      <c r="CE40" s="131" t="s">
        <v>0</v>
      </c>
      <c r="CF40" s="126"/>
      <c r="CG40" s="131"/>
      <c r="CH40" s="170"/>
      <c r="CI40" s="156"/>
      <c r="CJ40" s="126"/>
      <c r="CK40" s="131" t="s">
        <v>0</v>
      </c>
      <c r="CL40" s="126"/>
      <c r="CM40" s="131"/>
      <c r="CN40" s="170"/>
      <c r="CO40" s="156"/>
      <c r="CP40" s="126"/>
      <c r="CQ40" s="131" t="s">
        <v>0</v>
      </c>
      <c r="CR40" s="126"/>
      <c r="CS40" s="131"/>
      <c r="CT40" s="170"/>
      <c r="CU40" s="156"/>
      <c r="CV40" s="126"/>
      <c r="CW40" s="131" t="s">
        <v>0</v>
      </c>
      <c r="CX40" s="126"/>
      <c r="CY40" s="131"/>
      <c r="CZ40" s="170"/>
      <c r="DA40" s="156"/>
      <c r="DB40" s="126"/>
      <c r="DC40" s="131" t="s">
        <v>0</v>
      </c>
      <c r="DD40" s="126"/>
      <c r="DE40" s="131"/>
      <c r="DF40" s="170"/>
      <c r="DG40" s="156"/>
      <c r="DH40" s="126"/>
      <c r="DI40" s="131" t="s">
        <v>0</v>
      </c>
      <c r="DJ40" s="126"/>
      <c r="DK40" s="131"/>
      <c r="DL40" s="170"/>
      <c r="DM40" s="156"/>
      <c r="DN40" s="126"/>
      <c r="DO40" s="131" t="s">
        <v>0</v>
      </c>
      <c r="DP40" s="126"/>
      <c r="DQ40" s="131"/>
      <c r="DR40" s="170"/>
      <c r="DS40" s="156"/>
      <c r="DT40" s="126"/>
      <c r="DU40" s="131" t="s">
        <v>0</v>
      </c>
      <c r="DV40" s="126"/>
      <c r="DW40" s="131"/>
      <c r="DX40" s="170"/>
      <c r="DY40" s="156"/>
      <c r="DZ40" s="126"/>
      <c r="EA40" s="131" t="s">
        <v>0</v>
      </c>
      <c r="EB40" s="126"/>
      <c r="EC40" s="131"/>
      <c r="ED40" s="170"/>
      <c r="EE40" s="156"/>
      <c r="EF40" s="126"/>
      <c r="EG40" s="131" t="s">
        <v>0</v>
      </c>
      <c r="EH40" s="126"/>
      <c r="EI40" s="131"/>
      <c r="EJ40" s="170"/>
      <c r="EK40" s="156"/>
      <c r="EL40" s="126"/>
      <c r="EM40" s="131" t="s">
        <v>0</v>
      </c>
      <c r="EN40" s="126"/>
      <c r="EO40" s="131"/>
      <c r="EP40" s="170"/>
      <c r="EQ40" s="156"/>
      <c r="ER40" s="126"/>
      <c r="ES40" s="131" t="s">
        <v>0</v>
      </c>
      <c r="ET40" s="126"/>
      <c r="EU40" s="131"/>
      <c r="EV40" s="170"/>
      <c r="EW40" s="156"/>
      <c r="EX40" s="126"/>
      <c r="EY40" s="131" t="s">
        <v>0</v>
      </c>
      <c r="EZ40" s="126"/>
      <c r="FA40" s="131"/>
      <c r="FB40" s="170"/>
      <c r="FC40" s="156"/>
      <c r="FD40" s="126"/>
      <c r="FE40" s="131" t="s">
        <v>0</v>
      </c>
      <c r="FF40" s="126"/>
      <c r="FG40" s="131"/>
      <c r="FH40" s="170"/>
      <c r="FI40" s="156"/>
      <c r="FJ40" s="126"/>
      <c r="FK40" s="131" t="s">
        <v>0</v>
      </c>
      <c r="FL40" s="126"/>
      <c r="FM40" s="131"/>
      <c r="FN40" s="170"/>
      <c r="FO40" s="156"/>
      <c r="FP40" s="126"/>
      <c r="FQ40" s="131" t="s">
        <v>0</v>
      </c>
      <c r="FR40" s="126"/>
      <c r="FS40" s="131"/>
      <c r="FT40" s="170"/>
      <c r="FU40" s="156"/>
      <c r="FV40" s="126"/>
      <c r="FW40" s="131" t="s">
        <v>0</v>
      </c>
      <c r="FX40" s="126"/>
      <c r="FY40" s="131"/>
      <c r="FZ40" s="170"/>
      <c r="GA40" s="156"/>
      <c r="GB40" s="126"/>
      <c r="GC40" s="131" t="s">
        <v>0</v>
      </c>
      <c r="GD40" s="126"/>
      <c r="GE40" s="131"/>
      <c r="GF40" s="170"/>
      <c r="GG40" s="156"/>
      <c r="GH40" s="126"/>
      <c r="GI40" s="131" t="s">
        <v>0</v>
      </c>
      <c r="GJ40" s="126"/>
      <c r="GK40" s="131"/>
      <c r="GL40" s="170"/>
      <c r="GM40" s="156"/>
      <c r="GN40" s="126"/>
      <c r="GO40" s="131" t="s">
        <v>0</v>
      </c>
      <c r="GP40" s="126"/>
      <c r="GQ40" s="131"/>
      <c r="GR40" s="170"/>
      <c r="GS40" s="156"/>
      <c r="GT40" s="126"/>
      <c r="GU40" s="131" t="s">
        <v>0</v>
      </c>
      <c r="GV40" s="126"/>
      <c r="GW40" s="131"/>
      <c r="GX40" s="170"/>
      <c r="GY40" s="156"/>
      <c r="GZ40" s="126"/>
      <c r="HA40" s="131" t="s">
        <v>0</v>
      </c>
      <c r="HB40" s="126"/>
      <c r="HC40" s="131"/>
      <c r="HD40" s="170"/>
      <c r="HE40" s="156"/>
      <c r="HF40" s="126"/>
      <c r="HG40" s="131" t="s">
        <v>0</v>
      </c>
      <c r="HH40" s="126"/>
      <c r="HI40" s="131"/>
      <c r="HJ40" s="170"/>
      <c r="HK40" s="156"/>
      <c r="HL40" s="126"/>
      <c r="HM40" s="131" t="s">
        <v>0</v>
      </c>
      <c r="HN40" s="126"/>
      <c r="HO40" s="131"/>
      <c r="HP40" s="170"/>
      <c r="HQ40" s="156"/>
      <c r="HR40" s="126"/>
      <c r="HS40" s="131" t="s">
        <v>0</v>
      </c>
      <c r="HT40" s="126"/>
      <c r="HU40" s="131"/>
      <c r="HV40" s="170"/>
      <c r="HW40" s="156"/>
      <c r="HX40" s="126"/>
      <c r="HY40" s="131" t="s">
        <v>0</v>
      </c>
      <c r="HZ40" s="126"/>
      <c r="IA40" s="131"/>
      <c r="IB40" s="170"/>
      <c r="IC40" s="156"/>
      <c r="ID40" s="126"/>
      <c r="IE40" s="131" t="s">
        <v>0</v>
      </c>
      <c r="IF40" s="126"/>
      <c r="IG40" s="131"/>
      <c r="IH40" s="170"/>
      <c r="II40" s="156"/>
      <c r="IJ40" s="126"/>
      <c r="IK40" s="131" t="s">
        <v>0</v>
      </c>
      <c r="IL40" s="126"/>
      <c r="IM40" s="131"/>
      <c r="IN40" s="170"/>
      <c r="IO40" s="156"/>
      <c r="IP40" s="126"/>
      <c r="IQ40" s="131" t="s">
        <v>0</v>
      </c>
      <c r="IR40" s="126"/>
      <c r="IS40" s="131"/>
      <c r="IT40" s="170"/>
      <c r="IU40" s="156"/>
      <c r="IV40" s="126"/>
      <c r="IW40" s="131" t="s">
        <v>0</v>
      </c>
      <c r="IX40" s="126"/>
      <c r="IY40" s="131"/>
      <c r="IZ40" s="170"/>
      <c r="JA40" s="156"/>
      <c r="JB40" s="126"/>
      <c r="JC40" s="131" t="s">
        <v>0</v>
      </c>
      <c r="JD40" s="126"/>
      <c r="JE40" s="131"/>
      <c r="JF40" s="170"/>
      <c r="JG40" s="156"/>
      <c r="JH40" s="126"/>
      <c r="JI40" s="131" t="s">
        <v>0</v>
      </c>
      <c r="JJ40" s="126"/>
      <c r="JK40" s="131"/>
      <c r="JL40" s="170"/>
      <c r="JM40" s="156"/>
      <c r="JN40" s="126"/>
      <c r="JO40" s="131" t="s">
        <v>0</v>
      </c>
      <c r="JP40" s="126"/>
      <c r="JQ40" s="131"/>
      <c r="JR40" s="170"/>
      <c r="JS40" s="156"/>
      <c r="JT40" s="126"/>
      <c r="JU40" s="131" t="s">
        <v>0</v>
      </c>
      <c r="JV40" s="126"/>
      <c r="JW40" s="131"/>
      <c r="JX40" s="170"/>
      <c r="JY40" s="156"/>
      <c r="JZ40" s="126"/>
      <c r="KA40" s="131" t="s">
        <v>0</v>
      </c>
      <c r="KB40" s="126"/>
      <c r="KC40" s="131"/>
      <c r="KD40" s="170"/>
      <c r="KE40" s="156"/>
      <c r="KF40" s="126"/>
      <c r="KG40" s="131" t="s">
        <v>0</v>
      </c>
      <c r="KH40" s="126"/>
      <c r="KI40" s="131"/>
      <c r="KJ40" s="170"/>
      <c r="KK40" s="156"/>
      <c r="KL40" s="126"/>
      <c r="KM40" s="131" t="s">
        <v>0</v>
      </c>
      <c r="KN40" s="126"/>
      <c r="KO40" s="131"/>
      <c r="KP40" s="170"/>
      <c r="KQ40" s="156"/>
      <c r="KR40" s="126"/>
      <c r="KS40" s="131" t="s">
        <v>0</v>
      </c>
      <c r="KT40" s="126"/>
      <c r="KU40" s="131"/>
      <c r="KV40" s="170"/>
      <c r="KW40" s="156"/>
      <c r="KX40" s="126"/>
      <c r="KY40" s="131" t="s">
        <v>0</v>
      </c>
      <c r="KZ40" s="126"/>
      <c r="LA40" s="131"/>
      <c r="LB40" s="170"/>
      <c r="LC40" s="156"/>
      <c r="LD40" s="126"/>
      <c r="LE40" s="131" t="s">
        <v>0</v>
      </c>
      <c r="LF40" s="126"/>
      <c r="LG40" s="131"/>
      <c r="LH40" s="170"/>
      <c r="LI40" s="156"/>
      <c r="LJ40" s="126"/>
      <c r="LK40" s="131" t="s">
        <v>0</v>
      </c>
      <c r="LL40" s="126"/>
      <c r="LM40" s="131"/>
      <c r="LN40" s="170"/>
      <c r="LO40" s="156"/>
      <c r="LP40" s="126"/>
      <c r="LQ40" s="131" t="s">
        <v>0</v>
      </c>
      <c r="LR40" s="126"/>
      <c r="LS40" s="131"/>
      <c r="LT40" s="170"/>
      <c r="LU40" s="156"/>
      <c r="LV40" s="126"/>
      <c r="LW40" s="131" t="s">
        <v>0</v>
      </c>
      <c r="LX40" s="126"/>
      <c r="LY40" s="131"/>
      <c r="LZ40" s="170"/>
      <c r="MA40" s="156"/>
      <c r="MB40" s="126"/>
      <c r="MC40" s="131" t="s">
        <v>0</v>
      </c>
      <c r="MD40" s="126"/>
      <c r="ME40" s="131"/>
      <c r="MF40" s="170"/>
      <c r="MG40" s="156"/>
      <c r="MH40" s="126"/>
      <c r="MI40" s="131" t="s">
        <v>0</v>
      </c>
      <c r="MJ40" s="126"/>
      <c r="MK40" s="131"/>
      <c r="ML40" s="170"/>
      <c r="MM40" s="156"/>
      <c r="MN40" s="126"/>
      <c r="MO40" s="131" t="s">
        <v>0</v>
      </c>
      <c r="MP40" s="126"/>
      <c r="MQ40" s="131"/>
      <c r="MR40" s="170"/>
      <c r="MS40" s="156"/>
      <c r="MT40" s="126"/>
      <c r="MU40" s="131" t="s">
        <v>0</v>
      </c>
      <c r="MV40" s="126"/>
      <c r="MW40" s="131"/>
      <c r="MX40" s="170"/>
      <c r="MY40" s="156"/>
      <c r="MZ40" s="126"/>
      <c r="NA40" s="131" t="s">
        <v>0</v>
      </c>
      <c r="NB40" s="126"/>
      <c r="NC40" s="131"/>
      <c r="ND40" s="170"/>
      <c r="NE40" s="156"/>
      <c r="NF40" s="126"/>
      <c r="NG40" s="131" t="s">
        <v>0</v>
      </c>
      <c r="NH40" s="126"/>
      <c r="NI40" s="131"/>
      <c r="NJ40" s="170"/>
      <c r="NK40" s="156"/>
      <c r="NL40" s="126"/>
      <c r="NM40" s="131" t="s">
        <v>0</v>
      </c>
      <c r="NN40" s="126"/>
      <c r="NO40" s="131"/>
      <c r="NP40" s="170"/>
      <c r="NQ40" s="156"/>
      <c r="NR40" s="188"/>
      <c r="NS40" s="188" t="s">
        <v>0</v>
      </c>
      <c r="NT40" s="188"/>
      <c r="NU40" s="186" t="s">
        <v>331</v>
      </c>
      <c r="NV40" s="187" t="s">
        <v>331</v>
      </c>
      <c r="NW40" s="164"/>
    </row>
    <row r="41" spans="1:387" ht="15" x14ac:dyDescent="0.2">
      <c r="A41" s="124">
        <f>IF(B41="","",VLOOKUP(B41,'Registrovaní tipéri'!$A$2:$B$101,2,FALSE))</f>
        <v>63</v>
      </c>
      <c r="B41" s="173" t="s">
        <v>52</v>
      </c>
      <c r="C41" s="125"/>
      <c r="D41" s="171">
        <v>3</v>
      </c>
      <c r="E41" s="176" t="s">
        <v>0</v>
      </c>
      <c r="F41" s="168">
        <v>1</v>
      </c>
      <c r="G41" s="176" t="s">
        <v>320</v>
      </c>
      <c r="H41" s="175" t="s">
        <v>321</v>
      </c>
      <c r="I41" s="25"/>
      <c r="J41" s="188">
        <v>0</v>
      </c>
      <c r="K41" s="188" t="s">
        <v>0</v>
      </c>
      <c r="L41" s="188">
        <v>2</v>
      </c>
      <c r="M41" s="186" t="s">
        <v>275</v>
      </c>
      <c r="N41" s="187" t="s">
        <v>264</v>
      </c>
      <c r="O41" s="149"/>
      <c r="P41" s="126">
        <v>3</v>
      </c>
      <c r="Q41" s="131" t="s">
        <v>0</v>
      </c>
      <c r="R41" s="126">
        <v>2</v>
      </c>
      <c r="S41" s="186" t="s">
        <v>275</v>
      </c>
      <c r="T41" s="187" t="s">
        <v>261</v>
      </c>
      <c r="U41" s="156"/>
      <c r="V41" s="126">
        <v>1</v>
      </c>
      <c r="W41" s="131" t="s">
        <v>0</v>
      </c>
      <c r="X41" s="126">
        <v>1</v>
      </c>
      <c r="Y41" s="186" t="s">
        <v>275</v>
      </c>
      <c r="Z41" s="187" t="s">
        <v>264</v>
      </c>
      <c r="AA41" s="156"/>
      <c r="AB41" s="126">
        <v>2</v>
      </c>
      <c r="AC41" s="131" t="s">
        <v>0</v>
      </c>
      <c r="AD41" s="126">
        <v>0</v>
      </c>
      <c r="AE41" s="193" t="s">
        <v>275</v>
      </c>
      <c r="AF41" s="194" t="s">
        <v>279</v>
      </c>
      <c r="AG41" s="156"/>
      <c r="AH41" s="126">
        <v>2</v>
      </c>
      <c r="AI41" s="131" t="s">
        <v>0</v>
      </c>
      <c r="AJ41" s="126">
        <v>1</v>
      </c>
      <c r="AK41" s="186" t="s">
        <v>275</v>
      </c>
      <c r="AL41" s="187" t="s">
        <v>275</v>
      </c>
      <c r="AM41" s="156"/>
      <c r="AN41" s="126">
        <v>1</v>
      </c>
      <c r="AO41" s="131" t="s">
        <v>0</v>
      </c>
      <c r="AP41" s="126">
        <v>1</v>
      </c>
      <c r="AQ41" s="186" t="s">
        <v>279</v>
      </c>
      <c r="AR41" s="187" t="s">
        <v>275</v>
      </c>
      <c r="AS41" s="156"/>
      <c r="AT41" s="126"/>
      <c r="AU41" s="131" t="s">
        <v>0</v>
      </c>
      <c r="AV41" s="126"/>
      <c r="AW41" s="186" t="s">
        <v>331</v>
      </c>
      <c r="AX41" s="187" t="s">
        <v>331</v>
      </c>
      <c r="AY41" s="156"/>
      <c r="AZ41" s="126"/>
      <c r="BA41" s="131" t="s">
        <v>0</v>
      </c>
      <c r="BB41" s="126"/>
      <c r="BC41" s="131"/>
      <c r="BD41" s="170"/>
      <c r="BE41" s="156"/>
      <c r="BF41" s="126"/>
      <c r="BG41" s="131" t="s">
        <v>0</v>
      </c>
      <c r="BH41" s="126"/>
      <c r="BI41" s="186" t="s">
        <v>331</v>
      </c>
      <c r="BJ41" s="187" t="s">
        <v>331</v>
      </c>
      <c r="BK41" s="156"/>
      <c r="BL41" s="126"/>
      <c r="BM41" s="131" t="s">
        <v>0</v>
      </c>
      <c r="BN41" s="126"/>
      <c r="BO41" s="131"/>
      <c r="BP41" s="170"/>
      <c r="BQ41" s="156"/>
      <c r="BR41" s="126"/>
      <c r="BS41" s="131" t="s">
        <v>0</v>
      </c>
      <c r="BT41" s="126"/>
      <c r="BU41" s="186" t="s">
        <v>331</v>
      </c>
      <c r="BV41" s="187" t="s">
        <v>331</v>
      </c>
      <c r="BW41" s="156"/>
      <c r="BX41" s="126"/>
      <c r="BY41" s="131" t="s">
        <v>0</v>
      </c>
      <c r="BZ41" s="126"/>
      <c r="CA41" s="186" t="s">
        <v>331</v>
      </c>
      <c r="CB41" s="187" t="s">
        <v>331</v>
      </c>
      <c r="CC41" s="156"/>
      <c r="CD41" s="126"/>
      <c r="CE41" s="131" t="s">
        <v>0</v>
      </c>
      <c r="CF41" s="126"/>
      <c r="CG41" s="131"/>
      <c r="CH41" s="170"/>
      <c r="CI41" s="156"/>
      <c r="CJ41" s="126"/>
      <c r="CK41" s="131" t="s">
        <v>0</v>
      </c>
      <c r="CL41" s="126"/>
      <c r="CM41" s="131"/>
      <c r="CN41" s="170"/>
      <c r="CO41" s="156"/>
      <c r="CP41" s="126"/>
      <c r="CQ41" s="131" t="s">
        <v>0</v>
      </c>
      <c r="CR41" s="126"/>
      <c r="CS41" s="131"/>
      <c r="CT41" s="170"/>
      <c r="CU41" s="156"/>
      <c r="CV41" s="126"/>
      <c r="CW41" s="131" t="s">
        <v>0</v>
      </c>
      <c r="CX41" s="126"/>
      <c r="CY41" s="131"/>
      <c r="CZ41" s="170"/>
      <c r="DA41" s="156"/>
      <c r="DB41" s="126"/>
      <c r="DC41" s="131" t="s">
        <v>0</v>
      </c>
      <c r="DD41" s="126"/>
      <c r="DE41" s="131"/>
      <c r="DF41" s="170"/>
      <c r="DG41" s="156"/>
      <c r="DH41" s="126"/>
      <c r="DI41" s="131" t="s">
        <v>0</v>
      </c>
      <c r="DJ41" s="126"/>
      <c r="DK41" s="131"/>
      <c r="DL41" s="170"/>
      <c r="DM41" s="156"/>
      <c r="DN41" s="126"/>
      <c r="DO41" s="131" t="s">
        <v>0</v>
      </c>
      <c r="DP41" s="126"/>
      <c r="DQ41" s="131"/>
      <c r="DR41" s="170"/>
      <c r="DS41" s="156"/>
      <c r="DT41" s="126"/>
      <c r="DU41" s="131" t="s">
        <v>0</v>
      </c>
      <c r="DV41" s="126"/>
      <c r="DW41" s="131"/>
      <c r="DX41" s="170"/>
      <c r="DY41" s="156"/>
      <c r="DZ41" s="126"/>
      <c r="EA41" s="131" t="s">
        <v>0</v>
      </c>
      <c r="EB41" s="126"/>
      <c r="EC41" s="131"/>
      <c r="ED41" s="170"/>
      <c r="EE41" s="156"/>
      <c r="EF41" s="126"/>
      <c r="EG41" s="131" t="s">
        <v>0</v>
      </c>
      <c r="EH41" s="126"/>
      <c r="EI41" s="131"/>
      <c r="EJ41" s="170"/>
      <c r="EK41" s="156"/>
      <c r="EL41" s="126"/>
      <c r="EM41" s="131" t="s">
        <v>0</v>
      </c>
      <c r="EN41" s="126"/>
      <c r="EO41" s="131"/>
      <c r="EP41" s="170"/>
      <c r="EQ41" s="156"/>
      <c r="ER41" s="126"/>
      <c r="ES41" s="131" t="s">
        <v>0</v>
      </c>
      <c r="ET41" s="126"/>
      <c r="EU41" s="131"/>
      <c r="EV41" s="170"/>
      <c r="EW41" s="156"/>
      <c r="EX41" s="126"/>
      <c r="EY41" s="131" t="s">
        <v>0</v>
      </c>
      <c r="EZ41" s="126"/>
      <c r="FA41" s="131"/>
      <c r="FB41" s="170"/>
      <c r="FC41" s="156"/>
      <c r="FD41" s="126"/>
      <c r="FE41" s="131" t="s">
        <v>0</v>
      </c>
      <c r="FF41" s="126"/>
      <c r="FG41" s="131"/>
      <c r="FH41" s="170"/>
      <c r="FI41" s="156"/>
      <c r="FJ41" s="126"/>
      <c r="FK41" s="131" t="s">
        <v>0</v>
      </c>
      <c r="FL41" s="126"/>
      <c r="FM41" s="131"/>
      <c r="FN41" s="170"/>
      <c r="FO41" s="156"/>
      <c r="FP41" s="126"/>
      <c r="FQ41" s="131" t="s">
        <v>0</v>
      </c>
      <c r="FR41" s="126"/>
      <c r="FS41" s="131"/>
      <c r="FT41" s="170"/>
      <c r="FU41" s="156"/>
      <c r="FV41" s="126"/>
      <c r="FW41" s="131" t="s">
        <v>0</v>
      </c>
      <c r="FX41" s="126"/>
      <c r="FY41" s="131"/>
      <c r="FZ41" s="170"/>
      <c r="GA41" s="156"/>
      <c r="GB41" s="126"/>
      <c r="GC41" s="131" t="s">
        <v>0</v>
      </c>
      <c r="GD41" s="126"/>
      <c r="GE41" s="131"/>
      <c r="GF41" s="170"/>
      <c r="GG41" s="156"/>
      <c r="GH41" s="126"/>
      <c r="GI41" s="131" t="s">
        <v>0</v>
      </c>
      <c r="GJ41" s="126"/>
      <c r="GK41" s="131"/>
      <c r="GL41" s="170"/>
      <c r="GM41" s="156"/>
      <c r="GN41" s="126"/>
      <c r="GO41" s="131" t="s">
        <v>0</v>
      </c>
      <c r="GP41" s="126"/>
      <c r="GQ41" s="131"/>
      <c r="GR41" s="170"/>
      <c r="GS41" s="156"/>
      <c r="GT41" s="126"/>
      <c r="GU41" s="131" t="s">
        <v>0</v>
      </c>
      <c r="GV41" s="126"/>
      <c r="GW41" s="131"/>
      <c r="GX41" s="170"/>
      <c r="GY41" s="156"/>
      <c r="GZ41" s="126"/>
      <c r="HA41" s="131" t="s">
        <v>0</v>
      </c>
      <c r="HB41" s="126"/>
      <c r="HC41" s="131"/>
      <c r="HD41" s="170"/>
      <c r="HE41" s="156"/>
      <c r="HF41" s="126"/>
      <c r="HG41" s="131" t="s">
        <v>0</v>
      </c>
      <c r="HH41" s="126"/>
      <c r="HI41" s="131"/>
      <c r="HJ41" s="170"/>
      <c r="HK41" s="156"/>
      <c r="HL41" s="126"/>
      <c r="HM41" s="131" t="s">
        <v>0</v>
      </c>
      <c r="HN41" s="126"/>
      <c r="HO41" s="131"/>
      <c r="HP41" s="170"/>
      <c r="HQ41" s="156"/>
      <c r="HR41" s="126"/>
      <c r="HS41" s="131" t="s">
        <v>0</v>
      </c>
      <c r="HT41" s="126"/>
      <c r="HU41" s="131"/>
      <c r="HV41" s="170"/>
      <c r="HW41" s="156"/>
      <c r="HX41" s="126"/>
      <c r="HY41" s="131" t="s">
        <v>0</v>
      </c>
      <c r="HZ41" s="126"/>
      <c r="IA41" s="131"/>
      <c r="IB41" s="170"/>
      <c r="IC41" s="156"/>
      <c r="ID41" s="126"/>
      <c r="IE41" s="131" t="s">
        <v>0</v>
      </c>
      <c r="IF41" s="126"/>
      <c r="IG41" s="131"/>
      <c r="IH41" s="170"/>
      <c r="II41" s="156"/>
      <c r="IJ41" s="126"/>
      <c r="IK41" s="131" t="s">
        <v>0</v>
      </c>
      <c r="IL41" s="126"/>
      <c r="IM41" s="131"/>
      <c r="IN41" s="170"/>
      <c r="IO41" s="156"/>
      <c r="IP41" s="126"/>
      <c r="IQ41" s="131" t="s">
        <v>0</v>
      </c>
      <c r="IR41" s="126"/>
      <c r="IS41" s="131"/>
      <c r="IT41" s="170"/>
      <c r="IU41" s="156"/>
      <c r="IV41" s="126"/>
      <c r="IW41" s="131" t="s">
        <v>0</v>
      </c>
      <c r="IX41" s="126"/>
      <c r="IY41" s="131"/>
      <c r="IZ41" s="170"/>
      <c r="JA41" s="156"/>
      <c r="JB41" s="126"/>
      <c r="JC41" s="131" t="s">
        <v>0</v>
      </c>
      <c r="JD41" s="126"/>
      <c r="JE41" s="131"/>
      <c r="JF41" s="170"/>
      <c r="JG41" s="156"/>
      <c r="JH41" s="126"/>
      <c r="JI41" s="131" t="s">
        <v>0</v>
      </c>
      <c r="JJ41" s="126"/>
      <c r="JK41" s="131"/>
      <c r="JL41" s="170"/>
      <c r="JM41" s="156"/>
      <c r="JN41" s="126"/>
      <c r="JO41" s="131" t="s">
        <v>0</v>
      </c>
      <c r="JP41" s="126"/>
      <c r="JQ41" s="131"/>
      <c r="JR41" s="170"/>
      <c r="JS41" s="156"/>
      <c r="JT41" s="126"/>
      <c r="JU41" s="131" t="s">
        <v>0</v>
      </c>
      <c r="JV41" s="126"/>
      <c r="JW41" s="131"/>
      <c r="JX41" s="170"/>
      <c r="JY41" s="156"/>
      <c r="JZ41" s="126"/>
      <c r="KA41" s="131" t="s">
        <v>0</v>
      </c>
      <c r="KB41" s="126"/>
      <c r="KC41" s="131"/>
      <c r="KD41" s="170"/>
      <c r="KE41" s="156"/>
      <c r="KF41" s="126"/>
      <c r="KG41" s="131" t="s">
        <v>0</v>
      </c>
      <c r="KH41" s="126"/>
      <c r="KI41" s="131"/>
      <c r="KJ41" s="170"/>
      <c r="KK41" s="156"/>
      <c r="KL41" s="126"/>
      <c r="KM41" s="131" t="s">
        <v>0</v>
      </c>
      <c r="KN41" s="126"/>
      <c r="KO41" s="131"/>
      <c r="KP41" s="170"/>
      <c r="KQ41" s="156"/>
      <c r="KR41" s="126"/>
      <c r="KS41" s="131" t="s">
        <v>0</v>
      </c>
      <c r="KT41" s="126"/>
      <c r="KU41" s="131"/>
      <c r="KV41" s="170"/>
      <c r="KW41" s="156"/>
      <c r="KX41" s="126"/>
      <c r="KY41" s="131" t="s">
        <v>0</v>
      </c>
      <c r="KZ41" s="126"/>
      <c r="LA41" s="131"/>
      <c r="LB41" s="170"/>
      <c r="LC41" s="156"/>
      <c r="LD41" s="126"/>
      <c r="LE41" s="131" t="s">
        <v>0</v>
      </c>
      <c r="LF41" s="126"/>
      <c r="LG41" s="131"/>
      <c r="LH41" s="170"/>
      <c r="LI41" s="156"/>
      <c r="LJ41" s="126"/>
      <c r="LK41" s="131" t="s">
        <v>0</v>
      </c>
      <c r="LL41" s="126"/>
      <c r="LM41" s="131"/>
      <c r="LN41" s="170"/>
      <c r="LO41" s="156"/>
      <c r="LP41" s="126"/>
      <c r="LQ41" s="131" t="s">
        <v>0</v>
      </c>
      <c r="LR41" s="126"/>
      <c r="LS41" s="131"/>
      <c r="LT41" s="170"/>
      <c r="LU41" s="156"/>
      <c r="LV41" s="126"/>
      <c r="LW41" s="131" t="s">
        <v>0</v>
      </c>
      <c r="LX41" s="126"/>
      <c r="LY41" s="131"/>
      <c r="LZ41" s="170"/>
      <c r="MA41" s="156"/>
      <c r="MB41" s="126"/>
      <c r="MC41" s="131" t="s">
        <v>0</v>
      </c>
      <c r="MD41" s="126"/>
      <c r="ME41" s="131"/>
      <c r="MF41" s="170"/>
      <c r="MG41" s="156"/>
      <c r="MH41" s="126"/>
      <c r="MI41" s="131" t="s">
        <v>0</v>
      </c>
      <c r="MJ41" s="126"/>
      <c r="MK41" s="131"/>
      <c r="ML41" s="170"/>
      <c r="MM41" s="156"/>
      <c r="MN41" s="126"/>
      <c r="MO41" s="131" t="s">
        <v>0</v>
      </c>
      <c r="MP41" s="126"/>
      <c r="MQ41" s="131"/>
      <c r="MR41" s="170"/>
      <c r="MS41" s="156"/>
      <c r="MT41" s="126"/>
      <c r="MU41" s="131" t="s">
        <v>0</v>
      </c>
      <c r="MV41" s="126"/>
      <c r="MW41" s="131"/>
      <c r="MX41" s="170"/>
      <c r="MY41" s="156"/>
      <c r="MZ41" s="126"/>
      <c r="NA41" s="131" t="s">
        <v>0</v>
      </c>
      <c r="NB41" s="126"/>
      <c r="NC41" s="131"/>
      <c r="ND41" s="170"/>
      <c r="NE41" s="156"/>
      <c r="NF41" s="126"/>
      <c r="NG41" s="131" t="s">
        <v>0</v>
      </c>
      <c r="NH41" s="126"/>
      <c r="NI41" s="131"/>
      <c r="NJ41" s="170"/>
      <c r="NK41" s="156"/>
      <c r="NL41" s="126"/>
      <c r="NM41" s="131" t="s">
        <v>0</v>
      </c>
      <c r="NN41" s="126"/>
      <c r="NO41" s="131"/>
      <c r="NP41" s="170"/>
      <c r="NQ41" s="156"/>
      <c r="NR41" s="188"/>
      <c r="NS41" s="188" t="s">
        <v>0</v>
      </c>
      <c r="NT41" s="188"/>
      <c r="NU41" s="186" t="s">
        <v>331</v>
      </c>
      <c r="NV41" s="187" t="s">
        <v>331</v>
      </c>
      <c r="NW41" s="164"/>
    </row>
    <row r="42" spans="1:387" ht="15" x14ac:dyDescent="0.2">
      <c r="A42" s="124">
        <f>IF(B42="","",VLOOKUP(B42,'Registrovaní tipéri'!$A$2:$B$101,2,FALSE))</f>
        <v>10</v>
      </c>
      <c r="B42" s="173" t="s">
        <v>235</v>
      </c>
      <c r="C42" s="125"/>
      <c r="D42" s="171"/>
      <c r="E42" s="176" t="s">
        <v>0</v>
      </c>
      <c r="F42" s="168"/>
      <c r="G42" s="182" t="s">
        <v>331</v>
      </c>
      <c r="H42" s="183" t="s">
        <v>331</v>
      </c>
      <c r="I42" s="25"/>
      <c r="J42" s="188">
        <v>1</v>
      </c>
      <c r="K42" s="188" t="s">
        <v>0</v>
      </c>
      <c r="L42" s="188">
        <v>2</v>
      </c>
      <c r="M42" s="186" t="s">
        <v>275</v>
      </c>
      <c r="N42" s="187" t="s">
        <v>270</v>
      </c>
      <c r="O42" s="149"/>
      <c r="P42" s="126">
        <v>1</v>
      </c>
      <c r="Q42" s="131" t="s">
        <v>0</v>
      </c>
      <c r="R42" s="126">
        <v>0</v>
      </c>
      <c r="S42" s="186" t="s">
        <v>279</v>
      </c>
      <c r="T42" s="187" t="s">
        <v>261</v>
      </c>
      <c r="U42" s="156"/>
      <c r="V42" s="126">
        <v>1</v>
      </c>
      <c r="W42" s="131" t="s">
        <v>0</v>
      </c>
      <c r="X42" s="126">
        <v>3</v>
      </c>
      <c r="Y42" s="186" t="s">
        <v>279</v>
      </c>
      <c r="Z42" s="187" t="s">
        <v>261</v>
      </c>
      <c r="AA42" s="156"/>
      <c r="AB42" s="126">
        <v>3</v>
      </c>
      <c r="AC42" s="131" t="s">
        <v>0</v>
      </c>
      <c r="AD42" s="126">
        <v>1</v>
      </c>
      <c r="AE42" s="193" t="s">
        <v>278</v>
      </c>
      <c r="AF42" s="194" t="s">
        <v>273</v>
      </c>
      <c r="AG42" s="156"/>
      <c r="AH42" s="126">
        <v>3</v>
      </c>
      <c r="AI42" s="131" t="s">
        <v>0</v>
      </c>
      <c r="AJ42" s="126">
        <v>1</v>
      </c>
      <c r="AK42" s="186" t="s">
        <v>279</v>
      </c>
      <c r="AL42" s="187" t="s">
        <v>264</v>
      </c>
      <c r="AM42" s="156"/>
      <c r="AN42" s="126"/>
      <c r="AO42" s="131" t="s">
        <v>0</v>
      </c>
      <c r="AP42" s="126"/>
      <c r="AQ42" s="186" t="s">
        <v>331</v>
      </c>
      <c r="AR42" s="187" t="s">
        <v>331</v>
      </c>
      <c r="AS42" s="156"/>
      <c r="AT42" s="126">
        <v>1</v>
      </c>
      <c r="AU42" s="131" t="s">
        <v>0</v>
      </c>
      <c r="AV42" s="126">
        <v>1</v>
      </c>
      <c r="AW42" s="186" t="s">
        <v>279</v>
      </c>
      <c r="AX42" s="187" t="s">
        <v>261</v>
      </c>
      <c r="AY42" s="156"/>
      <c r="AZ42" s="126"/>
      <c r="BA42" s="131" t="s">
        <v>0</v>
      </c>
      <c r="BB42" s="126"/>
      <c r="BC42" s="131"/>
      <c r="BD42" s="170"/>
      <c r="BE42" s="156"/>
      <c r="BF42" s="126">
        <v>1</v>
      </c>
      <c r="BG42" s="131" t="s">
        <v>0</v>
      </c>
      <c r="BH42" s="126">
        <v>0</v>
      </c>
      <c r="BI42" s="186" t="s">
        <v>275</v>
      </c>
      <c r="BJ42" s="187" t="s">
        <v>264</v>
      </c>
      <c r="BK42" s="156"/>
      <c r="BL42" s="126"/>
      <c r="BM42" s="131" t="s">
        <v>0</v>
      </c>
      <c r="BN42" s="126"/>
      <c r="BO42" s="131"/>
      <c r="BP42" s="170"/>
      <c r="BQ42" s="156"/>
      <c r="BR42" s="126">
        <v>1</v>
      </c>
      <c r="BS42" s="131" t="s">
        <v>0</v>
      </c>
      <c r="BT42" s="126">
        <v>0</v>
      </c>
      <c r="BU42" s="186" t="s">
        <v>276</v>
      </c>
      <c r="BV42" s="187" t="s">
        <v>267</v>
      </c>
      <c r="BW42" s="156"/>
      <c r="BX42" s="126">
        <v>2</v>
      </c>
      <c r="BY42" s="131" t="s">
        <v>0</v>
      </c>
      <c r="BZ42" s="126">
        <v>0</v>
      </c>
      <c r="CA42" s="131" t="s">
        <v>275</v>
      </c>
      <c r="CB42" s="170" t="s">
        <v>267</v>
      </c>
      <c r="CC42" s="156"/>
      <c r="CD42" s="126"/>
      <c r="CE42" s="131" t="s">
        <v>0</v>
      </c>
      <c r="CF42" s="126"/>
      <c r="CG42" s="131"/>
      <c r="CH42" s="170"/>
      <c r="CI42" s="156"/>
      <c r="CJ42" s="126"/>
      <c r="CK42" s="131" t="s">
        <v>0</v>
      </c>
      <c r="CL42" s="126"/>
      <c r="CM42" s="131"/>
      <c r="CN42" s="170"/>
      <c r="CO42" s="156"/>
      <c r="CP42" s="126"/>
      <c r="CQ42" s="131" t="s">
        <v>0</v>
      </c>
      <c r="CR42" s="126"/>
      <c r="CS42" s="131"/>
      <c r="CT42" s="170"/>
      <c r="CU42" s="156"/>
      <c r="CV42" s="126"/>
      <c r="CW42" s="131" t="s">
        <v>0</v>
      </c>
      <c r="CX42" s="126"/>
      <c r="CY42" s="131"/>
      <c r="CZ42" s="170"/>
      <c r="DA42" s="156"/>
      <c r="DB42" s="126"/>
      <c r="DC42" s="131" t="s">
        <v>0</v>
      </c>
      <c r="DD42" s="126"/>
      <c r="DE42" s="131"/>
      <c r="DF42" s="170"/>
      <c r="DG42" s="156"/>
      <c r="DH42" s="126"/>
      <c r="DI42" s="131" t="s">
        <v>0</v>
      </c>
      <c r="DJ42" s="126"/>
      <c r="DK42" s="131"/>
      <c r="DL42" s="170"/>
      <c r="DM42" s="156"/>
      <c r="DN42" s="126"/>
      <c r="DO42" s="131" t="s">
        <v>0</v>
      </c>
      <c r="DP42" s="126"/>
      <c r="DQ42" s="131"/>
      <c r="DR42" s="170"/>
      <c r="DS42" s="156"/>
      <c r="DT42" s="126"/>
      <c r="DU42" s="131" t="s">
        <v>0</v>
      </c>
      <c r="DV42" s="126"/>
      <c r="DW42" s="131"/>
      <c r="DX42" s="170"/>
      <c r="DY42" s="156"/>
      <c r="DZ42" s="126"/>
      <c r="EA42" s="131" t="s">
        <v>0</v>
      </c>
      <c r="EB42" s="126"/>
      <c r="EC42" s="131"/>
      <c r="ED42" s="170"/>
      <c r="EE42" s="156"/>
      <c r="EF42" s="126"/>
      <c r="EG42" s="131" t="s">
        <v>0</v>
      </c>
      <c r="EH42" s="126"/>
      <c r="EI42" s="131"/>
      <c r="EJ42" s="170"/>
      <c r="EK42" s="156"/>
      <c r="EL42" s="126"/>
      <c r="EM42" s="131" t="s">
        <v>0</v>
      </c>
      <c r="EN42" s="126"/>
      <c r="EO42" s="131"/>
      <c r="EP42" s="170"/>
      <c r="EQ42" s="156"/>
      <c r="ER42" s="126"/>
      <c r="ES42" s="131" t="s">
        <v>0</v>
      </c>
      <c r="ET42" s="126"/>
      <c r="EU42" s="131"/>
      <c r="EV42" s="170"/>
      <c r="EW42" s="156"/>
      <c r="EX42" s="126"/>
      <c r="EY42" s="131" t="s">
        <v>0</v>
      </c>
      <c r="EZ42" s="126"/>
      <c r="FA42" s="131"/>
      <c r="FB42" s="170"/>
      <c r="FC42" s="156"/>
      <c r="FD42" s="126"/>
      <c r="FE42" s="131" t="s">
        <v>0</v>
      </c>
      <c r="FF42" s="126"/>
      <c r="FG42" s="131"/>
      <c r="FH42" s="170"/>
      <c r="FI42" s="156"/>
      <c r="FJ42" s="126"/>
      <c r="FK42" s="131" t="s">
        <v>0</v>
      </c>
      <c r="FL42" s="126"/>
      <c r="FM42" s="131"/>
      <c r="FN42" s="170"/>
      <c r="FO42" s="156"/>
      <c r="FP42" s="126"/>
      <c r="FQ42" s="131" t="s">
        <v>0</v>
      </c>
      <c r="FR42" s="126"/>
      <c r="FS42" s="131"/>
      <c r="FT42" s="170"/>
      <c r="FU42" s="156"/>
      <c r="FV42" s="126"/>
      <c r="FW42" s="131" t="s">
        <v>0</v>
      </c>
      <c r="FX42" s="126"/>
      <c r="FY42" s="131"/>
      <c r="FZ42" s="170"/>
      <c r="GA42" s="156"/>
      <c r="GB42" s="126"/>
      <c r="GC42" s="131" t="s">
        <v>0</v>
      </c>
      <c r="GD42" s="126"/>
      <c r="GE42" s="131"/>
      <c r="GF42" s="170"/>
      <c r="GG42" s="156"/>
      <c r="GH42" s="126"/>
      <c r="GI42" s="131" t="s">
        <v>0</v>
      </c>
      <c r="GJ42" s="126"/>
      <c r="GK42" s="131"/>
      <c r="GL42" s="170"/>
      <c r="GM42" s="156"/>
      <c r="GN42" s="126"/>
      <c r="GO42" s="131" t="s">
        <v>0</v>
      </c>
      <c r="GP42" s="126"/>
      <c r="GQ42" s="131"/>
      <c r="GR42" s="170"/>
      <c r="GS42" s="156"/>
      <c r="GT42" s="126"/>
      <c r="GU42" s="131" t="s">
        <v>0</v>
      </c>
      <c r="GV42" s="126"/>
      <c r="GW42" s="131"/>
      <c r="GX42" s="170"/>
      <c r="GY42" s="156"/>
      <c r="GZ42" s="126"/>
      <c r="HA42" s="131" t="s">
        <v>0</v>
      </c>
      <c r="HB42" s="126"/>
      <c r="HC42" s="131"/>
      <c r="HD42" s="170"/>
      <c r="HE42" s="156"/>
      <c r="HF42" s="126"/>
      <c r="HG42" s="131" t="s">
        <v>0</v>
      </c>
      <c r="HH42" s="126"/>
      <c r="HI42" s="131"/>
      <c r="HJ42" s="170"/>
      <c r="HK42" s="156"/>
      <c r="HL42" s="126"/>
      <c r="HM42" s="131" t="s">
        <v>0</v>
      </c>
      <c r="HN42" s="126"/>
      <c r="HO42" s="131"/>
      <c r="HP42" s="170"/>
      <c r="HQ42" s="156"/>
      <c r="HR42" s="126"/>
      <c r="HS42" s="131" t="s">
        <v>0</v>
      </c>
      <c r="HT42" s="126"/>
      <c r="HU42" s="131"/>
      <c r="HV42" s="170"/>
      <c r="HW42" s="156"/>
      <c r="HX42" s="126"/>
      <c r="HY42" s="131" t="s">
        <v>0</v>
      </c>
      <c r="HZ42" s="126"/>
      <c r="IA42" s="131"/>
      <c r="IB42" s="170"/>
      <c r="IC42" s="156"/>
      <c r="ID42" s="126"/>
      <c r="IE42" s="131" t="s">
        <v>0</v>
      </c>
      <c r="IF42" s="126"/>
      <c r="IG42" s="131"/>
      <c r="IH42" s="170"/>
      <c r="II42" s="156"/>
      <c r="IJ42" s="126"/>
      <c r="IK42" s="131" t="s">
        <v>0</v>
      </c>
      <c r="IL42" s="126"/>
      <c r="IM42" s="131"/>
      <c r="IN42" s="170"/>
      <c r="IO42" s="156"/>
      <c r="IP42" s="126"/>
      <c r="IQ42" s="131" t="s">
        <v>0</v>
      </c>
      <c r="IR42" s="126"/>
      <c r="IS42" s="131"/>
      <c r="IT42" s="170"/>
      <c r="IU42" s="156"/>
      <c r="IV42" s="126"/>
      <c r="IW42" s="131" t="s">
        <v>0</v>
      </c>
      <c r="IX42" s="126"/>
      <c r="IY42" s="131"/>
      <c r="IZ42" s="170"/>
      <c r="JA42" s="156"/>
      <c r="JB42" s="126"/>
      <c r="JC42" s="131" t="s">
        <v>0</v>
      </c>
      <c r="JD42" s="126"/>
      <c r="JE42" s="131"/>
      <c r="JF42" s="170"/>
      <c r="JG42" s="156"/>
      <c r="JH42" s="126"/>
      <c r="JI42" s="131" t="s">
        <v>0</v>
      </c>
      <c r="JJ42" s="126"/>
      <c r="JK42" s="131"/>
      <c r="JL42" s="170"/>
      <c r="JM42" s="156"/>
      <c r="JN42" s="126"/>
      <c r="JO42" s="131" t="s">
        <v>0</v>
      </c>
      <c r="JP42" s="126"/>
      <c r="JQ42" s="131"/>
      <c r="JR42" s="170"/>
      <c r="JS42" s="156"/>
      <c r="JT42" s="126"/>
      <c r="JU42" s="131" t="s">
        <v>0</v>
      </c>
      <c r="JV42" s="126"/>
      <c r="JW42" s="131"/>
      <c r="JX42" s="170"/>
      <c r="JY42" s="156"/>
      <c r="JZ42" s="126"/>
      <c r="KA42" s="131" t="s">
        <v>0</v>
      </c>
      <c r="KB42" s="126"/>
      <c r="KC42" s="131"/>
      <c r="KD42" s="170"/>
      <c r="KE42" s="156"/>
      <c r="KF42" s="126"/>
      <c r="KG42" s="131" t="s">
        <v>0</v>
      </c>
      <c r="KH42" s="126"/>
      <c r="KI42" s="131"/>
      <c r="KJ42" s="170"/>
      <c r="KK42" s="156"/>
      <c r="KL42" s="126"/>
      <c r="KM42" s="131" t="s">
        <v>0</v>
      </c>
      <c r="KN42" s="126"/>
      <c r="KO42" s="131"/>
      <c r="KP42" s="170"/>
      <c r="KQ42" s="156"/>
      <c r="KR42" s="126"/>
      <c r="KS42" s="131" t="s">
        <v>0</v>
      </c>
      <c r="KT42" s="126"/>
      <c r="KU42" s="131"/>
      <c r="KV42" s="170"/>
      <c r="KW42" s="156"/>
      <c r="KX42" s="126"/>
      <c r="KY42" s="131" t="s">
        <v>0</v>
      </c>
      <c r="KZ42" s="126"/>
      <c r="LA42" s="131"/>
      <c r="LB42" s="170"/>
      <c r="LC42" s="156"/>
      <c r="LD42" s="126"/>
      <c r="LE42" s="131" t="s">
        <v>0</v>
      </c>
      <c r="LF42" s="126"/>
      <c r="LG42" s="131"/>
      <c r="LH42" s="170"/>
      <c r="LI42" s="156"/>
      <c r="LJ42" s="126"/>
      <c r="LK42" s="131" t="s">
        <v>0</v>
      </c>
      <c r="LL42" s="126"/>
      <c r="LM42" s="131"/>
      <c r="LN42" s="170"/>
      <c r="LO42" s="156"/>
      <c r="LP42" s="126"/>
      <c r="LQ42" s="131" t="s">
        <v>0</v>
      </c>
      <c r="LR42" s="126"/>
      <c r="LS42" s="131"/>
      <c r="LT42" s="170"/>
      <c r="LU42" s="156"/>
      <c r="LV42" s="126"/>
      <c r="LW42" s="131" t="s">
        <v>0</v>
      </c>
      <c r="LX42" s="126"/>
      <c r="LY42" s="131"/>
      <c r="LZ42" s="170"/>
      <c r="MA42" s="156"/>
      <c r="MB42" s="126"/>
      <c r="MC42" s="131" t="s">
        <v>0</v>
      </c>
      <c r="MD42" s="126"/>
      <c r="ME42" s="131"/>
      <c r="MF42" s="170"/>
      <c r="MG42" s="156"/>
      <c r="MH42" s="126"/>
      <c r="MI42" s="131" t="s">
        <v>0</v>
      </c>
      <c r="MJ42" s="126"/>
      <c r="MK42" s="131"/>
      <c r="ML42" s="170"/>
      <c r="MM42" s="156"/>
      <c r="MN42" s="126"/>
      <c r="MO42" s="131" t="s">
        <v>0</v>
      </c>
      <c r="MP42" s="126"/>
      <c r="MQ42" s="131"/>
      <c r="MR42" s="170"/>
      <c r="MS42" s="156"/>
      <c r="MT42" s="126"/>
      <c r="MU42" s="131" t="s">
        <v>0</v>
      </c>
      <c r="MV42" s="126"/>
      <c r="MW42" s="131"/>
      <c r="MX42" s="170"/>
      <c r="MY42" s="156"/>
      <c r="MZ42" s="126"/>
      <c r="NA42" s="131" t="s">
        <v>0</v>
      </c>
      <c r="NB42" s="126"/>
      <c r="NC42" s="131"/>
      <c r="ND42" s="170"/>
      <c r="NE42" s="156"/>
      <c r="NF42" s="126"/>
      <c r="NG42" s="131" t="s">
        <v>0</v>
      </c>
      <c r="NH42" s="126"/>
      <c r="NI42" s="131"/>
      <c r="NJ42" s="170"/>
      <c r="NK42" s="156"/>
      <c r="NL42" s="126"/>
      <c r="NM42" s="131" t="s">
        <v>0</v>
      </c>
      <c r="NN42" s="126"/>
      <c r="NO42" s="131"/>
      <c r="NP42" s="170"/>
      <c r="NQ42" s="156"/>
      <c r="NR42" s="188"/>
      <c r="NS42" s="188" t="s">
        <v>0</v>
      </c>
      <c r="NT42" s="188"/>
      <c r="NU42" s="186" t="s">
        <v>331</v>
      </c>
      <c r="NV42" s="187" t="s">
        <v>331</v>
      </c>
      <c r="NW42" s="164"/>
    </row>
    <row r="43" spans="1:387" ht="15" x14ac:dyDescent="0.2">
      <c r="A43" s="124">
        <f>IF(B43="","",VLOOKUP(B43,'Registrovaní tipéri'!$A$2:$B$101,2,FALSE))</f>
        <v>37</v>
      </c>
      <c r="B43" s="173" t="s">
        <v>245</v>
      </c>
      <c r="C43" s="125"/>
      <c r="D43" s="171">
        <v>1</v>
      </c>
      <c r="E43" s="176" t="s">
        <v>0</v>
      </c>
      <c r="F43" s="168">
        <v>2</v>
      </c>
      <c r="G43" s="176" t="s">
        <v>277</v>
      </c>
      <c r="H43" s="175" t="s">
        <v>261</v>
      </c>
      <c r="I43" s="25"/>
      <c r="J43" s="188">
        <v>1</v>
      </c>
      <c r="K43" s="188" t="s">
        <v>0</v>
      </c>
      <c r="L43" s="188">
        <v>2</v>
      </c>
      <c r="M43" s="186" t="s">
        <v>257</v>
      </c>
      <c r="N43" s="187" t="s">
        <v>270</v>
      </c>
      <c r="O43" s="149"/>
      <c r="P43" s="126">
        <v>3</v>
      </c>
      <c r="Q43" s="131" t="s">
        <v>0</v>
      </c>
      <c r="R43" s="126">
        <v>0</v>
      </c>
      <c r="S43" s="186" t="s">
        <v>275</v>
      </c>
      <c r="T43" s="187" t="s">
        <v>264</v>
      </c>
      <c r="U43" s="156"/>
      <c r="V43" s="126">
        <v>1</v>
      </c>
      <c r="W43" s="131" t="s">
        <v>0</v>
      </c>
      <c r="X43" s="126">
        <v>4</v>
      </c>
      <c r="Y43" s="186" t="s">
        <v>279</v>
      </c>
      <c r="Z43" s="187" t="s">
        <v>264</v>
      </c>
      <c r="AA43" s="156"/>
      <c r="AB43" s="126">
        <v>3</v>
      </c>
      <c r="AC43" s="131" t="s">
        <v>0</v>
      </c>
      <c r="AD43" s="126">
        <v>0</v>
      </c>
      <c r="AE43" s="193" t="s">
        <v>279</v>
      </c>
      <c r="AF43" s="194" t="s">
        <v>279</v>
      </c>
      <c r="AG43" s="156"/>
      <c r="AH43" s="126">
        <v>3</v>
      </c>
      <c r="AI43" s="131" t="s">
        <v>0</v>
      </c>
      <c r="AJ43" s="126">
        <v>1</v>
      </c>
      <c r="AK43" s="186" t="s">
        <v>275</v>
      </c>
      <c r="AL43" s="187" t="s">
        <v>274</v>
      </c>
      <c r="AM43" s="156"/>
      <c r="AN43" s="126">
        <v>0</v>
      </c>
      <c r="AO43" s="131" t="s">
        <v>0</v>
      </c>
      <c r="AP43" s="126">
        <v>3</v>
      </c>
      <c r="AQ43" s="186" t="s">
        <v>273</v>
      </c>
      <c r="AR43" s="187" t="s">
        <v>261</v>
      </c>
      <c r="AS43" s="156"/>
      <c r="AT43" s="126">
        <v>1</v>
      </c>
      <c r="AU43" s="131" t="s">
        <v>0</v>
      </c>
      <c r="AV43" s="126">
        <v>2</v>
      </c>
      <c r="AW43" s="186" t="s">
        <v>277</v>
      </c>
      <c r="AX43" s="187" t="s">
        <v>275</v>
      </c>
      <c r="AY43" s="156"/>
      <c r="AZ43" s="126"/>
      <c r="BA43" s="131" t="s">
        <v>0</v>
      </c>
      <c r="BB43" s="126"/>
      <c r="BC43" s="131"/>
      <c r="BD43" s="170"/>
      <c r="BE43" s="156"/>
      <c r="BF43" s="126">
        <v>3</v>
      </c>
      <c r="BG43" s="131" t="s">
        <v>0</v>
      </c>
      <c r="BH43" s="126">
        <v>1</v>
      </c>
      <c r="BI43" s="186" t="s">
        <v>275</v>
      </c>
      <c r="BJ43" s="187" t="s">
        <v>275</v>
      </c>
      <c r="BK43" s="156"/>
      <c r="BL43" s="126"/>
      <c r="BM43" s="131" t="s">
        <v>0</v>
      </c>
      <c r="BN43" s="126"/>
      <c r="BO43" s="131"/>
      <c r="BP43" s="170"/>
      <c r="BQ43" s="156"/>
      <c r="BR43" s="126">
        <v>2</v>
      </c>
      <c r="BS43" s="131" t="s">
        <v>0</v>
      </c>
      <c r="BT43" s="126">
        <v>0</v>
      </c>
      <c r="BU43" s="186" t="s">
        <v>276</v>
      </c>
      <c r="BV43" s="187" t="s">
        <v>264</v>
      </c>
      <c r="BW43" s="156"/>
      <c r="BX43" s="126"/>
      <c r="BY43" s="131" t="s">
        <v>0</v>
      </c>
      <c r="BZ43" s="126"/>
      <c r="CA43" s="186" t="s">
        <v>331</v>
      </c>
      <c r="CB43" s="187" t="s">
        <v>331</v>
      </c>
      <c r="CC43" s="156"/>
      <c r="CD43" s="126"/>
      <c r="CE43" s="131" t="s">
        <v>0</v>
      </c>
      <c r="CF43" s="126"/>
      <c r="CG43" s="131"/>
      <c r="CH43" s="170"/>
      <c r="CI43" s="156"/>
      <c r="CJ43" s="126"/>
      <c r="CK43" s="131" t="s">
        <v>0</v>
      </c>
      <c r="CL43" s="126"/>
      <c r="CM43" s="131"/>
      <c r="CN43" s="170"/>
      <c r="CO43" s="156"/>
      <c r="CP43" s="126"/>
      <c r="CQ43" s="131" t="s">
        <v>0</v>
      </c>
      <c r="CR43" s="126"/>
      <c r="CS43" s="131"/>
      <c r="CT43" s="170"/>
      <c r="CU43" s="156"/>
      <c r="CV43" s="126"/>
      <c r="CW43" s="131" t="s">
        <v>0</v>
      </c>
      <c r="CX43" s="126"/>
      <c r="CY43" s="131"/>
      <c r="CZ43" s="170"/>
      <c r="DA43" s="156"/>
      <c r="DB43" s="126"/>
      <c r="DC43" s="131" t="s">
        <v>0</v>
      </c>
      <c r="DD43" s="126"/>
      <c r="DE43" s="131"/>
      <c r="DF43" s="170"/>
      <c r="DG43" s="156"/>
      <c r="DH43" s="126"/>
      <c r="DI43" s="131" t="s">
        <v>0</v>
      </c>
      <c r="DJ43" s="126"/>
      <c r="DK43" s="131"/>
      <c r="DL43" s="170"/>
      <c r="DM43" s="156"/>
      <c r="DN43" s="126"/>
      <c r="DO43" s="131" t="s">
        <v>0</v>
      </c>
      <c r="DP43" s="126"/>
      <c r="DQ43" s="131"/>
      <c r="DR43" s="170"/>
      <c r="DS43" s="156"/>
      <c r="DT43" s="126"/>
      <c r="DU43" s="131" t="s">
        <v>0</v>
      </c>
      <c r="DV43" s="126"/>
      <c r="DW43" s="131"/>
      <c r="DX43" s="170"/>
      <c r="DY43" s="156"/>
      <c r="DZ43" s="126"/>
      <c r="EA43" s="131" t="s">
        <v>0</v>
      </c>
      <c r="EB43" s="126"/>
      <c r="EC43" s="131"/>
      <c r="ED43" s="170"/>
      <c r="EE43" s="156"/>
      <c r="EF43" s="126"/>
      <c r="EG43" s="131" t="s">
        <v>0</v>
      </c>
      <c r="EH43" s="126"/>
      <c r="EI43" s="131"/>
      <c r="EJ43" s="170"/>
      <c r="EK43" s="156"/>
      <c r="EL43" s="126"/>
      <c r="EM43" s="131" t="s">
        <v>0</v>
      </c>
      <c r="EN43" s="126"/>
      <c r="EO43" s="131"/>
      <c r="EP43" s="170"/>
      <c r="EQ43" s="156"/>
      <c r="ER43" s="126"/>
      <c r="ES43" s="131" t="s">
        <v>0</v>
      </c>
      <c r="ET43" s="126"/>
      <c r="EU43" s="131"/>
      <c r="EV43" s="170"/>
      <c r="EW43" s="156"/>
      <c r="EX43" s="126"/>
      <c r="EY43" s="131" t="s">
        <v>0</v>
      </c>
      <c r="EZ43" s="126"/>
      <c r="FA43" s="131"/>
      <c r="FB43" s="170"/>
      <c r="FC43" s="156"/>
      <c r="FD43" s="126"/>
      <c r="FE43" s="131" t="s">
        <v>0</v>
      </c>
      <c r="FF43" s="126"/>
      <c r="FG43" s="131"/>
      <c r="FH43" s="170"/>
      <c r="FI43" s="156"/>
      <c r="FJ43" s="126"/>
      <c r="FK43" s="131" t="s">
        <v>0</v>
      </c>
      <c r="FL43" s="126"/>
      <c r="FM43" s="131"/>
      <c r="FN43" s="170"/>
      <c r="FO43" s="156"/>
      <c r="FP43" s="126"/>
      <c r="FQ43" s="131" t="s">
        <v>0</v>
      </c>
      <c r="FR43" s="126"/>
      <c r="FS43" s="131"/>
      <c r="FT43" s="170"/>
      <c r="FU43" s="156"/>
      <c r="FV43" s="126"/>
      <c r="FW43" s="131" t="s">
        <v>0</v>
      </c>
      <c r="FX43" s="126"/>
      <c r="FY43" s="131"/>
      <c r="FZ43" s="170"/>
      <c r="GA43" s="156"/>
      <c r="GB43" s="126"/>
      <c r="GC43" s="131" t="s">
        <v>0</v>
      </c>
      <c r="GD43" s="126"/>
      <c r="GE43" s="131"/>
      <c r="GF43" s="170"/>
      <c r="GG43" s="156"/>
      <c r="GH43" s="126"/>
      <c r="GI43" s="131" t="s">
        <v>0</v>
      </c>
      <c r="GJ43" s="126"/>
      <c r="GK43" s="131"/>
      <c r="GL43" s="170"/>
      <c r="GM43" s="156"/>
      <c r="GN43" s="126"/>
      <c r="GO43" s="131" t="s">
        <v>0</v>
      </c>
      <c r="GP43" s="126"/>
      <c r="GQ43" s="131"/>
      <c r="GR43" s="170"/>
      <c r="GS43" s="156"/>
      <c r="GT43" s="126"/>
      <c r="GU43" s="131" t="s">
        <v>0</v>
      </c>
      <c r="GV43" s="126"/>
      <c r="GW43" s="131"/>
      <c r="GX43" s="170"/>
      <c r="GY43" s="156"/>
      <c r="GZ43" s="126"/>
      <c r="HA43" s="131" t="s">
        <v>0</v>
      </c>
      <c r="HB43" s="126"/>
      <c r="HC43" s="131"/>
      <c r="HD43" s="170"/>
      <c r="HE43" s="156"/>
      <c r="HF43" s="126"/>
      <c r="HG43" s="131" t="s">
        <v>0</v>
      </c>
      <c r="HH43" s="126"/>
      <c r="HI43" s="131"/>
      <c r="HJ43" s="170"/>
      <c r="HK43" s="156"/>
      <c r="HL43" s="126"/>
      <c r="HM43" s="131" t="s">
        <v>0</v>
      </c>
      <c r="HN43" s="126"/>
      <c r="HO43" s="131"/>
      <c r="HP43" s="170"/>
      <c r="HQ43" s="156"/>
      <c r="HR43" s="126"/>
      <c r="HS43" s="131" t="s">
        <v>0</v>
      </c>
      <c r="HT43" s="126"/>
      <c r="HU43" s="131"/>
      <c r="HV43" s="170"/>
      <c r="HW43" s="156"/>
      <c r="HX43" s="126"/>
      <c r="HY43" s="131" t="s">
        <v>0</v>
      </c>
      <c r="HZ43" s="126"/>
      <c r="IA43" s="131"/>
      <c r="IB43" s="170"/>
      <c r="IC43" s="156"/>
      <c r="ID43" s="126"/>
      <c r="IE43" s="131" t="s">
        <v>0</v>
      </c>
      <c r="IF43" s="126"/>
      <c r="IG43" s="131"/>
      <c r="IH43" s="170"/>
      <c r="II43" s="156"/>
      <c r="IJ43" s="126"/>
      <c r="IK43" s="131" t="s">
        <v>0</v>
      </c>
      <c r="IL43" s="126"/>
      <c r="IM43" s="131"/>
      <c r="IN43" s="170"/>
      <c r="IO43" s="156"/>
      <c r="IP43" s="126"/>
      <c r="IQ43" s="131" t="s">
        <v>0</v>
      </c>
      <c r="IR43" s="126"/>
      <c r="IS43" s="131"/>
      <c r="IT43" s="170"/>
      <c r="IU43" s="156"/>
      <c r="IV43" s="126"/>
      <c r="IW43" s="131" t="s">
        <v>0</v>
      </c>
      <c r="IX43" s="126"/>
      <c r="IY43" s="131"/>
      <c r="IZ43" s="170"/>
      <c r="JA43" s="156"/>
      <c r="JB43" s="126"/>
      <c r="JC43" s="131" t="s">
        <v>0</v>
      </c>
      <c r="JD43" s="126"/>
      <c r="JE43" s="131"/>
      <c r="JF43" s="170"/>
      <c r="JG43" s="156"/>
      <c r="JH43" s="126"/>
      <c r="JI43" s="131" t="s">
        <v>0</v>
      </c>
      <c r="JJ43" s="126"/>
      <c r="JK43" s="131"/>
      <c r="JL43" s="170"/>
      <c r="JM43" s="156"/>
      <c r="JN43" s="126"/>
      <c r="JO43" s="131" t="s">
        <v>0</v>
      </c>
      <c r="JP43" s="126"/>
      <c r="JQ43" s="131"/>
      <c r="JR43" s="170"/>
      <c r="JS43" s="156"/>
      <c r="JT43" s="126"/>
      <c r="JU43" s="131" t="s">
        <v>0</v>
      </c>
      <c r="JV43" s="126"/>
      <c r="JW43" s="131"/>
      <c r="JX43" s="170"/>
      <c r="JY43" s="156"/>
      <c r="JZ43" s="126"/>
      <c r="KA43" s="131" t="s">
        <v>0</v>
      </c>
      <c r="KB43" s="126"/>
      <c r="KC43" s="131"/>
      <c r="KD43" s="170"/>
      <c r="KE43" s="156"/>
      <c r="KF43" s="126"/>
      <c r="KG43" s="131" t="s">
        <v>0</v>
      </c>
      <c r="KH43" s="126"/>
      <c r="KI43" s="131"/>
      <c r="KJ43" s="170"/>
      <c r="KK43" s="156"/>
      <c r="KL43" s="126"/>
      <c r="KM43" s="131" t="s">
        <v>0</v>
      </c>
      <c r="KN43" s="126"/>
      <c r="KO43" s="131"/>
      <c r="KP43" s="170"/>
      <c r="KQ43" s="156"/>
      <c r="KR43" s="126"/>
      <c r="KS43" s="131" t="s">
        <v>0</v>
      </c>
      <c r="KT43" s="126"/>
      <c r="KU43" s="131"/>
      <c r="KV43" s="170"/>
      <c r="KW43" s="156"/>
      <c r="KX43" s="126"/>
      <c r="KY43" s="131" t="s">
        <v>0</v>
      </c>
      <c r="KZ43" s="126"/>
      <c r="LA43" s="131"/>
      <c r="LB43" s="170"/>
      <c r="LC43" s="156"/>
      <c r="LD43" s="126"/>
      <c r="LE43" s="131" t="s">
        <v>0</v>
      </c>
      <c r="LF43" s="126"/>
      <c r="LG43" s="131"/>
      <c r="LH43" s="170"/>
      <c r="LI43" s="156"/>
      <c r="LJ43" s="126"/>
      <c r="LK43" s="131" t="s">
        <v>0</v>
      </c>
      <c r="LL43" s="126"/>
      <c r="LM43" s="131"/>
      <c r="LN43" s="170"/>
      <c r="LO43" s="156"/>
      <c r="LP43" s="126"/>
      <c r="LQ43" s="131" t="s">
        <v>0</v>
      </c>
      <c r="LR43" s="126"/>
      <c r="LS43" s="131"/>
      <c r="LT43" s="170"/>
      <c r="LU43" s="156"/>
      <c r="LV43" s="126"/>
      <c r="LW43" s="131" t="s">
        <v>0</v>
      </c>
      <c r="LX43" s="126"/>
      <c r="LY43" s="131"/>
      <c r="LZ43" s="170"/>
      <c r="MA43" s="156"/>
      <c r="MB43" s="126"/>
      <c r="MC43" s="131" t="s">
        <v>0</v>
      </c>
      <c r="MD43" s="126"/>
      <c r="ME43" s="131"/>
      <c r="MF43" s="170"/>
      <c r="MG43" s="156"/>
      <c r="MH43" s="126"/>
      <c r="MI43" s="131" t="s">
        <v>0</v>
      </c>
      <c r="MJ43" s="126"/>
      <c r="MK43" s="131"/>
      <c r="ML43" s="170"/>
      <c r="MM43" s="156"/>
      <c r="MN43" s="126"/>
      <c r="MO43" s="131" t="s">
        <v>0</v>
      </c>
      <c r="MP43" s="126"/>
      <c r="MQ43" s="131"/>
      <c r="MR43" s="170"/>
      <c r="MS43" s="156"/>
      <c r="MT43" s="126"/>
      <c r="MU43" s="131" t="s">
        <v>0</v>
      </c>
      <c r="MV43" s="126"/>
      <c r="MW43" s="131"/>
      <c r="MX43" s="170"/>
      <c r="MY43" s="156"/>
      <c r="MZ43" s="126"/>
      <c r="NA43" s="131" t="s">
        <v>0</v>
      </c>
      <c r="NB43" s="126"/>
      <c r="NC43" s="131"/>
      <c r="ND43" s="170"/>
      <c r="NE43" s="156"/>
      <c r="NF43" s="126"/>
      <c r="NG43" s="131" t="s">
        <v>0</v>
      </c>
      <c r="NH43" s="126"/>
      <c r="NI43" s="131"/>
      <c r="NJ43" s="170"/>
      <c r="NK43" s="156"/>
      <c r="NL43" s="126"/>
      <c r="NM43" s="131" t="s">
        <v>0</v>
      </c>
      <c r="NN43" s="126"/>
      <c r="NO43" s="131"/>
      <c r="NP43" s="170"/>
      <c r="NQ43" s="156"/>
      <c r="NR43" s="188"/>
      <c r="NS43" s="188" t="s">
        <v>0</v>
      </c>
      <c r="NT43" s="188"/>
      <c r="NU43" s="186" t="s">
        <v>331</v>
      </c>
      <c r="NV43" s="187" t="s">
        <v>331</v>
      </c>
      <c r="NW43" s="164"/>
    </row>
    <row r="44" spans="1:387" ht="15" x14ac:dyDescent="0.2">
      <c r="A44" s="124">
        <f>IF(B44="","",VLOOKUP(B44,'Registrovaní tipéri'!$A$2:$B$101,2,FALSE))</f>
        <v>70</v>
      </c>
      <c r="B44" s="173" t="s">
        <v>327</v>
      </c>
      <c r="C44" s="125"/>
      <c r="D44" s="171">
        <v>1</v>
      </c>
      <c r="E44" s="176" t="s">
        <v>0</v>
      </c>
      <c r="F44" s="168">
        <v>3</v>
      </c>
      <c r="G44" s="176" t="s">
        <v>279</v>
      </c>
      <c r="H44" s="175" t="s">
        <v>267</v>
      </c>
      <c r="I44" s="25"/>
      <c r="J44" s="188">
        <v>1</v>
      </c>
      <c r="K44" s="188" t="s">
        <v>0</v>
      </c>
      <c r="L44" s="188">
        <v>5</v>
      </c>
      <c r="M44" s="186" t="s">
        <v>275</v>
      </c>
      <c r="N44" s="187" t="s">
        <v>264</v>
      </c>
      <c r="O44" s="149"/>
      <c r="P44" s="126">
        <v>4</v>
      </c>
      <c r="Q44" s="131" t="s">
        <v>0</v>
      </c>
      <c r="R44" s="126">
        <v>0</v>
      </c>
      <c r="S44" s="186" t="s">
        <v>277</v>
      </c>
      <c r="T44" s="187" t="s">
        <v>275</v>
      </c>
      <c r="U44" s="156"/>
      <c r="V44" s="126">
        <v>0</v>
      </c>
      <c r="W44" s="131" t="s">
        <v>0</v>
      </c>
      <c r="X44" s="126">
        <v>3</v>
      </c>
      <c r="Y44" s="186" t="s">
        <v>279</v>
      </c>
      <c r="Z44" s="187" t="s">
        <v>275</v>
      </c>
      <c r="AA44" s="156"/>
      <c r="AB44" s="126">
        <v>4</v>
      </c>
      <c r="AC44" s="131" t="s">
        <v>0</v>
      </c>
      <c r="AD44" s="126">
        <v>0</v>
      </c>
      <c r="AE44" s="193" t="s">
        <v>275</v>
      </c>
      <c r="AF44" s="194" t="s">
        <v>275</v>
      </c>
      <c r="AG44" s="156"/>
      <c r="AH44" s="126">
        <v>4</v>
      </c>
      <c r="AI44" s="131" t="s">
        <v>0</v>
      </c>
      <c r="AJ44" s="126">
        <v>0</v>
      </c>
      <c r="AK44" s="186" t="s">
        <v>275</v>
      </c>
      <c r="AL44" s="187" t="s">
        <v>275</v>
      </c>
      <c r="AM44" s="156"/>
      <c r="AN44" s="126">
        <v>0</v>
      </c>
      <c r="AO44" s="131" t="s">
        <v>0</v>
      </c>
      <c r="AP44" s="126">
        <v>4</v>
      </c>
      <c r="AQ44" s="186" t="s">
        <v>277</v>
      </c>
      <c r="AR44" s="187" t="s">
        <v>279</v>
      </c>
      <c r="AS44" s="156"/>
      <c r="AT44" s="126">
        <v>0</v>
      </c>
      <c r="AU44" s="131" t="s">
        <v>0</v>
      </c>
      <c r="AV44" s="126">
        <v>2</v>
      </c>
      <c r="AW44" s="186" t="s">
        <v>277</v>
      </c>
      <c r="AX44" s="187" t="s">
        <v>275</v>
      </c>
      <c r="AY44" s="156"/>
      <c r="AZ44" s="126"/>
      <c r="BA44" s="131" t="s">
        <v>0</v>
      </c>
      <c r="BB44" s="126"/>
      <c r="BC44" s="131"/>
      <c r="BD44" s="170"/>
      <c r="BE44" s="156"/>
      <c r="BF44" s="126">
        <v>2</v>
      </c>
      <c r="BG44" s="131" t="s">
        <v>0</v>
      </c>
      <c r="BH44" s="126">
        <v>0</v>
      </c>
      <c r="BI44" s="186" t="s">
        <v>275</v>
      </c>
      <c r="BJ44" s="187" t="s">
        <v>275</v>
      </c>
      <c r="BK44" s="156"/>
      <c r="BL44" s="126"/>
      <c r="BM44" s="131" t="s">
        <v>0</v>
      </c>
      <c r="BN44" s="126"/>
      <c r="BO44" s="131"/>
      <c r="BP44" s="170"/>
      <c r="BQ44" s="156"/>
      <c r="BR44" s="126">
        <v>4</v>
      </c>
      <c r="BS44" s="131" t="s">
        <v>0</v>
      </c>
      <c r="BT44" s="126">
        <v>0</v>
      </c>
      <c r="BU44" s="186" t="s">
        <v>275</v>
      </c>
      <c r="BV44" s="187" t="s">
        <v>275</v>
      </c>
      <c r="BW44" s="156"/>
      <c r="BX44" s="126">
        <v>4</v>
      </c>
      <c r="BY44" s="131" t="s">
        <v>0</v>
      </c>
      <c r="BZ44" s="126">
        <v>0</v>
      </c>
      <c r="CA44" s="131" t="s">
        <v>277</v>
      </c>
      <c r="CB44" s="170" t="s">
        <v>275</v>
      </c>
      <c r="CC44" s="156"/>
      <c r="CD44" s="126"/>
      <c r="CE44" s="131" t="s">
        <v>0</v>
      </c>
      <c r="CF44" s="126"/>
      <c r="CG44" s="131"/>
      <c r="CH44" s="170"/>
      <c r="CI44" s="156"/>
      <c r="CJ44" s="126"/>
      <c r="CK44" s="131" t="s">
        <v>0</v>
      </c>
      <c r="CL44" s="126"/>
      <c r="CM44" s="131"/>
      <c r="CN44" s="170"/>
      <c r="CO44" s="156"/>
      <c r="CP44" s="126"/>
      <c r="CQ44" s="131" t="s">
        <v>0</v>
      </c>
      <c r="CR44" s="126"/>
      <c r="CS44" s="131"/>
      <c r="CT44" s="170"/>
      <c r="CU44" s="156"/>
      <c r="CV44" s="126"/>
      <c r="CW44" s="131" t="s">
        <v>0</v>
      </c>
      <c r="CX44" s="126"/>
      <c r="CY44" s="131"/>
      <c r="CZ44" s="170"/>
      <c r="DA44" s="156"/>
      <c r="DB44" s="126"/>
      <c r="DC44" s="131" t="s">
        <v>0</v>
      </c>
      <c r="DD44" s="126"/>
      <c r="DE44" s="131"/>
      <c r="DF44" s="170"/>
      <c r="DG44" s="156"/>
      <c r="DH44" s="126"/>
      <c r="DI44" s="131" t="s">
        <v>0</v>
      </c>
      <c r="DJ44" s="126"/>
      <c r="DK44" s="131"/>
      <c r="DL44" s="170"/>
      <c r="DM44" s="156"/>
      <c r="DN44" s="126"/>
      <c r="DO44" s="131" t="s">
        <v>0</v>
      </c>
      <c r="DP44" s="126"/>
      <c r="DQ44" s="131"/>
      <c r="DR44" s="170"/>
      <c r="DS44" s="156"/>
      <c r="DT44" s="126"/>
      <c r="DU44" s="131" t="s">
        <v>0</v>
      </c>
      <c r="DV44" s="126"/>
      <c r="DW44" s="131"/>
      <c r="DX44" s="170"/>
      <c r="DY44" s="156"/>
      <c r="DZ44" s="126"/>
      <c r="EA44" s="131" t="s">
        <v>0</v>
      </c>
      <c r="EB44" s="126"/>
      <c r="EC44" s="131"/>
      <c r="ED44" s="170"/>
      <c r="EE44" s="156"/>
      <c r="EF44" s="126"/>
      <c r="EG44" s="131" t="s">
        <v>0</v>
      </c>
      <c r="EH44" s="126"/>
      <c r="EI44" s="131"/>
      <c r="EJ44" s="170"/>
      <c r="EK44" s="156"/>
      <c r="EL44" s="126"/>
      <c r="EM44" s="131" t="s">
        <v>0</v>
      </c>
      <c r="EN44" s="126"/>
      <c r="EO44" s="131"/>
      <c r="EP44" s="170"/>
      <c r="EQ44" s="156"/>
      <c r="ER44" s="126"/>
      <c r="ES44" s="131" t="s">
        <v>0</v>
      </c>
      <c r="ET44" s="126"/>
      <c r="EU44" s="131"/>
      <c r="EV44" s="170"/>
      <c r="EW44" s="156"/>
      <c r="EX44" s="126"/>
      <c r="EY44" s="131" t="s">
        <v>0</v>
      </c>
      <c r="EZ44" s="126"/>
      <c r="FA44" s="131"/>
      <c r="FB44" s="170"/>
      <c r="FC44" s="156"/>
      <c r="FD44" s="126"/>
      <c r="FE44" s="131" t="s">
        <v>0</v>
      </c>
      <c r="FF44" s="126"/>
      <c r="FG44" s="131"/>
      <c r="FH44" s="170"/>
      <c r="FI44" s="156"/>
      <c r="FJ44" s="126"/>
      <c r="FK44" s="131" t="s">
        <v>0</v>
      </c>
      <c r="FL44" s="126"/>
      <c r="FM44" s="131"/>
      <c r="FN44" s="170"/>
      <c r="FO44" s="156"/>
      <c r="FP44" s="126"/>
      <c r="FQ44" s="131" t="s">
        <v>0</v>
      </c>
      <c r="FR44" s="126"/>
      <c r="FS44" s="131"/>
      <c r="FT44" s="170"/>
      <c r="FU44" s="156"/>
      <c r="FV44" s="126"/>
      <c r="FW44" s="131" t="s">
        <v>0</v>
      </c>
      <c r="FX44" s="126"/>
      <c r="FY44" s="131"/>
      <c r="FZ44" s="170"/>
      <c r="GA44" s="156"/>
      <c r="GB44" s="126"/>
      <c r="GC44" s="131" t="s">
        <v>0</v>
      </c>
      <c r="GD44" s="126"/>
      <c r="GE44" s="131"/>
      <c r="GF44" s="170"/>
      <c r="GG44" s="156"/>
      <c r="GH44" s="126"/>
      <c r="GI44" s="131" t="s">
        <v>0</v>
      </c>
      <c r="GJ44" s="126"/>
      <c r="GK44" s="131"/>
      <c r="GL44" s="170"/>
      <c r="GM44" s="156"/>
      <c r="GN44" s="126"/>
      <c r="GO44" s="131" t="s">
        <v>0</v>
      </c>
      <c r="GP44" s="126"/>
      <c r="GQ44" s="131"/>
      <c r="GR44" s="170"/>
      <c r="GS44" s="156"/>
      <c r="GT44" s="126"/>
      <c r="GU44" s="131" t="s">
        <v>0</v>
      </c>
      <c r="GV44" s="126"/>
      <c r="GW44" s="131"/>
      <c r="GX44" s="170"/>
      <c r="GY44" s="156"/>
      <c r="GZ44" s="126"/>
      <c r="HA44" s="131" t="s">
        <v>0</v>
      </c>
      <c r="HB44" s="126"/>
      <c r="HC44" s="131"/>
      <c r="HD44" s="170"/>
      <c r="HE44" s="156"/>
      <c r="HF44" s="126"/>
      <c r="HG44" s="131" t="s">
        <v>0</v>
      </c>
      <c r="HH44" s="126"/>
      <c r="HI44" s="131"/>
      <c r="HJ44" s="170"/>
      <c r="HK44" s="156"/>
      <c r="HL44" s="126"/>
      <c r="HM44" s="131" t="s">
        <v>0</v>
      </c>
      <c r="HN44" s="126"/>
      <c r="HO44" s="131"/>
      <c r="HP44" s="170"/>
      <c r="HQ44" s="156"/>
      <c r="HR44" s="126"/>
      <c r="HS44" s="131" t="s">
        <v>0</v>
      </c>
      <c r="HT44" s="126"/>
      <c r="HU44" s="131"/>
      <c r="HV44" s="170"/>
      <c r="HW44" s="156"/>
      <c r="HX44" s="126"/>
      <c r="HY44" s="131" t="s">
        <v>0</v>
      </c>
      <c r="HZ44" s="126"/>
      <c r="IA44" s="131"/>
      <c r="IB44" s="170"/>
      <c r="IC44" s="156"/>
      <c r="ID44" s="126"/>
      <c r="IE44" s="131" t="s">
        <v>0</v>
      </c>
      <c r="IF44" s="126"/>
      <c r="IG44" s="131"/>
      <c r="IH44" s="170"/>
      <c r="II44" s="156"/>
      <c r="IJ44" s="126"/>
      <c r="IK44" s="131" t="s">
        <v>0</v>
      </c>
      <c r="IL44" s="126"/>
      <c r="IM44" s="131"/>
      <c r="IN44" s="170"/>
      <c r="IO44" s="156"/>
      <c r="IP44" s="126"/>
      <c r="IQ44" s="131" t="s">
        <v>0</v>
      </c>
      <c r="IR44" s="126"/>
      <c r="IS44" s="131"/>
      <c r="IT44" s="170"/>
      <c r="IU44" s="156"/>
      <c r="IV44" s="126"/>
      <c r="IW44" s="131" t="s">
        <v>0</v>
      </c>
      <c r="IX44" s="126"/>
      <c r="IY44" s="131"/>
      <c r="IZ44" s="170"/>
      <c r="JA44" s="156"/>
      <c r="JB44" s="126"/>
      <c r="JC44" s="131" t="s">
        <v>0</v>
      </c>
      <c r="JD44" s="126"/>
      <c r="JE44" s="131"/>
      <c r="JF44" s="170"/>
      <c r="JG44" s="156"/>
      <c r="JH44" s="126"/>
      <c r="JI44" s="131" t="s">
        <v>0</v>
      </c>
      <c r="JJ44" s="126"/>
      <c r="JK44" s="131"/>
      <c r="JL44" s="170"/>
      <c r="JM44" s="156"/>
      <c r="JN44" s="126"/>
      <c r="JO44" s="131" t="s">
        <v>0</v>
      </c>
      <c r="JP44" s="126"/>
      <c r="JQ44" s="131"/>
      <c r="JR44" s="170"/>
      <c r="JS44" s="156"/>
      <c r="JT44" s="126"/>
      <c r="JU44" s="131" t="s">
        <v>0</v>
      </c>
      <c r="JV44" s="126"/>
      <c r="JW44" s="131"/>
      <c r="JX44" s="170"/>
      <c r="JY44" s="156"/>
      <c r="JZ44" s="126"/>
      <c r="KA44" s="131" t="s">
        <v>0</v>
      </c>
      <c r="KB44" s="126"/>
      <c r="KC44" s="131"/>
      <c r="KD44" s="170"/>
      <c r="KE44" s="156"/>
      <c r="KF44" s="126"/>
      <c r="KG44" s="131" t="s">
        <v>0</v>
      </c>
      <c r="KH44" s="126"/>
      <c r="KI44" s="131"/>
      <c r="KJ44" s="170"/>
      <c r="KK44" s="156"/>
      <c r="KL44" s="126"/>
      <c r="KM44" s="131" t="s">
        <v>0</v>
      </c>
      <c r="KN44" s="126"/>
      <c r="KO44" s="131"/>
      <c r="KP44" s="170"/>
      <c r="KQ44" s="156"/>
      <c r="KR44" s="126"/>
      <c r="KS44" s="131" t="s">
        <v>0</v>
      </c>
      <c r="KT44" s="126"/>
      <c r="KU44" s="131"/>
      <c r="KV44" s="170"/>
      <c r="KW44" s="156"/>
      <c r="KX44" s="126"/>
      <c r="KY44" s="131" t="s">
        <v>0</v>
      </c>
      <c r="KZ44" s="126"/>
      <c r="LA44" s="131"/>
      <c r="LB44" s="170"/>
      <c r="LC44" s="156"/>
      <c r="LD44" s="126"/>
      <c r="LE44" s="131" t="s">
        <v>0</v>
      </c>
      <c r="LF44" s="126"/>
      <c r="LG44" s="131"/>
      <c r="LH44" s="170"/>
      <c r="LI44" s="156"/>
      <c r="LJ44" s="126"/>
      <c r="LK44" s="131" t="s">
        <v>0</v>
      </c>
      <c r="LL44" s="126"/>
      <c r="LM44" s="131"/>
      <c r="LN44" s="170"/>
      <c r="LO44" s="156"/>
      <c r="LP44" s="126"/>
      <c r="LQ44" s="131" t="s">
        <v>0</v>
      </c>
      <c r="LR44" s="126"/>
      <c r="LS44" s="131"/>
      <c r="LT44" s="170"/>
      <c r="LU44" s="156"/>
      <c r="LV44" s="126"/>
      <c r="LW44" s="131" t="s">
        <v>0</v>
      </c>
      <c r="LX44" s="126"/>
      <c r="LY44" s="131"/>
      <c r="LZ44" s="170"/>
      <c r="MA44" s="156"/>
      <c r="MB44" s="126"/>
      <c r="MC44" s="131" t="s">
        <v>0</v>
      </c>
      <c r="MD44" s="126"/>
      <c r="ME44" s="131"/>
      <c r="MF44" s="170"/>
      <c r="MG44" s="156"/>
      <c r="MH44" s="126"/>
      <c r="MI44" s="131" t="s">
        <v>0</v>
      </c>
      <c r="MJ44" s="126"/>
      <c r="MK44" s="131"/>
      <c r="ML44" s="170"/>
      <c r="MM44" s="156"/>
      <c r="MN44" s="126"/>
      <c r="MO44" s="131" t="s">
        <v>0</v>
      </c>
      <c r="MP44" s="126"/>
      <c r="MQ44" s="131"/>
      <c r="MR44" s="170"/>
      <c r="MS44" s="156"/>
      <c r="MT44" s="126"/>
      <c r="MU44" s="131" t="s">
        <v>0</v>
      </c>
      <c r="MV44" s="126"/>
      <c r="MW44" s="131"/>
      <c r="MX44" s="170"/>
      <c r="MY44" s="156"/>
      <c r="MZ44" s="126"/>
      <c r="NA44" s="131" t="s">
        <v>0</v>
      </c>
      <c r="NB44" s="126"/>
      <c r="NC44" s="131"/>
      <c r="ND44" s="170"/>
      <c r="NE44" s="156"/>
      <c r="NF44" s="126"/>
      <c r="NG44" s="131" t="s">
        <v>0</v>
      </c>
      <c r="NH44" s="126"/>
      <c r="NI44" s="131"/>
      <c r="NJ44" s="170"/>
      <c r="NK44" s="156"/>
      <c r="NL44" s="126"/>
      <c r="NM44" s="131" t="s">
        <v>0</v>
      </c>
      <c r="NN44" s="126"/>
      <c r="NO44" s="131"/>
      <c r="NP44" s="170"/>
      <c r="NQ44" s="156"/>
      <c r="NR44" s="188"/>
      <c r="NS44" s="188" t="s">
        <v>0</v>
      </c>
      <c r="NT44" s="188"/>
      <c r="NU44" s="186" t="s">
        <v>331</v>
      </c>
      <c r="NV44" s="187" t="s">
        <v>331</v>
      </c>
      <c r="NW44" s="164"/>
    </row>
    <row r="45" spans="1:387" ht="15" x14ac:dyDescent="0.2">
      <c r="A45" s="124">
        <f>IF(B45="","",VLOOKUP(B45,'Registrovaní tipéri'!$A$2:$B$101,2,FALSE))</f>
        <v>66</v>
      </c>
      <c r="B45" s="173" t="s">
        <v>323</v>
      </c>
      <c r="C45" s="125"/>
      <c r="D45" s="171">
        <v>1</v>
      </c>
      <c r="E45" s="176" t="s">
        <v>0</v>
      </c>
      <c r="F45" s="168">
        <v>2</v>
      </c>
      <c r="G45" s="176" t="s">
        <v>279</v>
      </c>
      <c r="H45" s="175" t="s">
        <v>275</v>
      </c>
      <c r="I45" s="25"/>
      <c r="J45" s="188"/>
      <c r="K45" s="188" t="s">
        <v>0</v>
      </c>
      <c r="L45" s="188"/>
      <c r="M45" s="186" t="s">
        <v>331</v>
      </c>
      <c r="N45" s="187" t="s">
        <v>331</v>
      </c>
      <c r="O45" s="149"/>
      <c r="P45" s="126">
        <v>3</v>
      </c>
      <c r="Q45" s="131" t="s">
        <v>0</v>
      </c>
      <c r="R45" s="126">
        <v>0</v>
      </c>
      <c r="S45" s="186" t="s">
        <v>279</v>
      </c>
      <c r="T45" s="187" t="s">
        <v>278</v>
      </c>
      <c r="U45" s="156"/>
      <c r="V45" s="126">
        <v>2</v>
      </c>
      <c r="W45" s="131" t="s">
        <v>0</v>
      </c>
      <c r="X45" s="126">
        <v>2</v>
      </c>
      <c r="Y45" s="186" t="s">
        <v>279</v>
      </c>
      <c r="Z45" s="187" t="s">
        <v>275</v>
      </c>
      <c r="AA45" s="156"/>
      <c r="AB45" s="126">
        <v>3</v>
      </c>
      <c r="AC45" s="131" t="s">
        <v>0</v>
      </c>
      <c r="AD45" s="126">
        <v>0</v>
      </c>
      <c r="AE45" s="193" t="s">
        <v>275</v>
      </c>
      <c r="AF45" s="194" t="s">
        <v>270</v>
      </c>
      <c r="AG45" s="156"/>
      <c r="AH45" s="126">
        <v>3</v>
      </c>
      <c r="AI45" s="131" t="s">
        <v>0</v>
      </c>
      <c r="AJ45" s="126">
        <v>1</v>
      </c>
      <c r="AK45" s="186" t="s">
        <v>279</v>
      </c>
      <c r="AL45" s="187" t="s">
        <v>274</v>
      </c>
      <c r="AM45" s="156"/>
      <c r="AN45" s="126">
        <v>1</v>
      </c>
      <c r="AO45" s="131" t="s">
        <v>0</v>
      </c>
      <c r="AP45" s="126">
        <v>3</v>
      </c>
      <c r="AQ45" s="186" t="s">
        <v>279</v>
      </c>
      <c r="AR45" s="187" t="s">
        <v>275</v>
      </c>
      <c r="AS45" s="156"/>
      <c r="AT45" s="126">
        <v>1</v>
      </c>
      <c r="AU45" s="131" t="s">
        <v>0</v>
      </c>
      <c r="AV45" s="126">
        <v>2</v>
      </c>
      <c r="AW45" s="186" t="s">
        <v>279</v>
      </c>
      <c r="AX45" s="187" t="s">
        <v>275</v>
      </c>
      <c r="AY45" s="156"/>
      <c r="AZ45" s="126"/>
      <c r="BA45" s="131" t="s">
        <v>0</v>
      </c>
      <c r="BB45" s="126"/>
      <c r="BC45" s="131"/>
      <c r="BD45" s="170"/>
      <c r="BE45" s="156"/>
      <c r="BF45" s="126">
        <v>2</v>
      </c>
      <c r="BG45" s="131" t="s">
        <v>0</v>
      </c>
      <c r="BH45" s="126">
        <v>1</v>
      </c>
      <c r="BI45" s="186" t="s">
        <v>277</v>
      </c>
      <c r="BJ45" s="187" t="s">
        <v>275</v>
      </c>
      <c r="BK45" s="156"/>
      <c r="BL45" s="126"/>
      <c r="BM45" s="131" t="s">
        <v>0</v>
      </c>
      <c r="BN45" s="126"/>
      <c r="BO45" s="131"/>
      <c r="BP45" s="170"/>
      <c r="BQ45" s="156"/>
      <c r="BR45" s="126"/>
      <c r="BS45" s="131" t="s">
        <v>0</v>
      </c>
      <c r="BT45" s="126"/>
      <c r="BU45" s="186" t="s">
        <v>331</v>
      </c>
      <c r="BV45" s="187" t="s">
        <v>331</v>
      </c>
      <c r="BW45" s="156"/>
      <c r="BX45" s="126"/>
      <c r="BY45" s="131" t="s">
        <v>0</v>
      </c>
      <c r="BZ45" s="126"/>
      <c r="CA45" s="186" t="s">
        <v>331</v>
      </c>
      <c r="CB45" s="187" t="s">
        <v>331</v>
      </c>
      <c r="CC45" s="156"/>
      <c r="CD45" s="126"/>
      <c r="CE45" s="131" t="s">
        <v>0</v>
      </c>
      <c r="CF45" s="126"/>
      <c r="CG45" s="131"/>
      <c r="CH45" s="170"/>
      <c r="CI45" s="156"/>
      <c r="CJ45" s="126"/>
      <c r="CK45" s="131" t="s">
        <v>0</v>
      </c>
      <c r="CL45" s="126"/>
      <c r="CM45" s="131"/>
      <c r="CN45" s="170"/>
      <c r="CO45" s="156"/>
      <c r="CP45" s="126"/>
      <c r="CQ45" s="131" t="s">
        <v>0</v>
      </c>
      <c r="CR45" s="126"/>
      <c r="CS45" s="131"/>
      <c r="CT45" s="170"/>
      <c r="CU45" s="156"/>
      <c r="CV45" s="126"/>
      <c r="CW45" s="131" t="s">
        <v>0</v>
      </c>
      <c r="CX45" s="126"/>
      <c r="CY45" s="131"/>
      <c r="CZ45" s="170"/>
      <c r="DA45" s="156"/>
      <c r="DB45" s="126"/>
      <c r="DC45" s="131" t="s">
        <v>0</v>
      </c>
      <c r="DD45" s="126"/>
      <c r="DE45" s="131"/>
      <c r="DF45" s="170"/>
      <c r="DG45" s="156"/>
      <c r="DH45" s="126"/>
      <c r="DI45" s="131" t="s">
        <v>0</v>
      </c>
      <c r="DJ45" s="126"/>
      <c r="DK45" s="131"/>
      <c r="DL45" s="170"/>
      <c r="DM45" s="156"/>
      <c r="DN45" s="126"/>
      <c r="DO45" s="131" t="s">
        <v>0</v>
      </c>
      <c r="DP45" s="126"/>
      <c r="DQ45" s="131"/>
      <c r="DR45" s="170"/>
      <c r="DS45" s="156"/>
      <c r="DT45" s="126"/>
      <c r="DU45" s="131" t="s">
        <v>0</v>
      </c>
      <c r="DV45" s="126"/>
      <c r="DW45" s="131"/>
      <c r="DX45" s="170"/>
      <c r="DY45" s="156"/>
      <c r="DZ45" s="126"/>
      <c r="EA45" s="131" t="s">
        <v>0</v>
      </c>
      <c r="EB45" s="126"/>
      <c r="EC45" s="131"/>
      <c r="ED45" s="170"/>
      <c r="EE45" s="156"/>
      <c r="EF45" s="126"/>
      <c r="EG45" s="131" t="s">
        <v>0</v>
      </c>
      <c r="EH45" s="126"/>
      <c r="EI45" s="131"/>
      <c r="EJ45" s="170"/>
      <c r="EK45" s="156"/>
      <c r="EL45" s="126"/>
      <c r="EM45" s="131" t="s">
        <v>0</v>
      </c>
      <c r="EN45" s="126"/>
      <c r="EO45" s="131"/>
      <c r="EP45" s="170"/>
      <c r="EQ45" s="156"/>
      <c r="ER45" s="126"/>
      <c r="ES45" s="131" t="s">
        <v>0</v>
      </c>
      <c r="ET45" s="126"/>
      <c r="EU45" s="131"/>
      <c r="EV45" s="170"/>
      <c r="EW45" s="156"/>
      <c r="EX45" s="126"/>
      <c r="EY45" s="131" t="s">
        <v>0</v>
      </c>
      <c r="EZ45" s="126"/>
      <c r="FA45" s="131"/>
      <c r="FB45" s="170"/>
      <c r="FC45" s="156"/>
      <c r="FD45" s="126"/>
      <c r="FE45" s="131" t="s">
        <v>0</v>
      </c>
      <c r="FF45" s="126"/>
      <c r="FG45" s="131"/>
      <c r="FH45" s="170"/>
      <c r="FI45" s="156"/>
      <c r="FJ45" s="126"/>
      <c r="FK45" s="131" t="s">
        <v>0</v>
      </c>
      <c r="FL45" s="126"/>
      <c r="FM45" s="131"/>
      <c r="FN45" s="170"/>
      <c r="FO45" s="156"/>
      <c r="FP45" s="126"/>
      <c r="FQ45" s="131" t="s">
        <v>0</v>
      </c>
      <c r="FR45" s="126"/>
      <c r="FS45" s="131"/>
      <c r="FT45" s="170"/>
      <c r="FU45" s="156"/>
      <c r="FV45" s="126"/>
      <c r="FW45" s="131" t="s">
        <v>0</v>
      </c>
      <c r="FX45" s="126"/>
      <c r="FY45" s="131"/>
      <c r="FZ45" s="170"/>
      <c r="GA45" s="156"/>
      <c r="GB45" s="126"/>
      <c r="GC45" s="131" t="s">
        <v>0</v>
      </c>
      <c r="GD45" s="126"/>
      <c r="GE45" s="131"/>
      <c r="GF45" s="170"/>
      <c r="GG45" s="156"/>
      <c r="GH45" s="126"/>
      <c r="GI45" s="131" t="s">
        <v>0</v>
      </c>
      <c r="GJ45" s="126"/>
      <c r="GK45" s="131"/>
      <c r="GL45" s="170"/>
      <c r="GM45" s="156"/>
      <c r="GN45" s="126"/>
      <c r="GO45" s="131" t="s">
        <v>0</v>
      </c>
      <c r="GP45" s="126"/>
      <c r="GQ45" s="131"/>
      <c r="GR45" s="170"/>
      <c r="GS45" s="156"/>
      <c r="GT45" s="126"/>
      <c r="GU45" s="131" t="s">
        <v>0</v>
      </c>
      <c r="GV45" s="126"/>
      <c r="GW45" s="131"/>
      <c r="GX45" s="170"/>
      <c r="GY45" s="156"/>
      <c r="GZ45" s="126"/>
      <c r="HA45" s="131" t="s">
        <v>0</v>
      </c>
      <c r="HB45" s="126"/>
      <c r="HC45" s="131"/>
      <c r="HD45" s="170"/>
      <c r="HE45" s="156"/>
      <c r="HF45" s="126"/>
      <c r="HG45" s="131" t="s">
        <v>0</v>
      </c>
      <c r="HH45" s="126"/>
      <c r="HI45" s="131"/>
      <c r="HJ45" s="170"/>
      <c r="HK45" s="156"/>
      <c r="HL45" s="126"/>
      <c r="HM45" s="131" t="s">
        <v>0</v>
      </c>
      <c r="HN45" s="126"/>
      <c r="HO45" s="131"/>
      <c r="HP45" s="170"/>
      <c r="HQ45" s="156"/>
      <c r="HR45" s="126"/>
      <c r="HS45" s="131" t="s">
        <v>0</v>
      </c>
      <c r="HT45" s="126"/>
      <c r="HU45" s="131"/>
      <c r="HV45" s="170"/>
      <c r="HW45" s="156"/>
      <c r="HX45" s="126"/>
      <c r="HY45" s="131" t="s">
        <v>0</v>
      </c>
      <c r="HZ45" s="126"/>
      <c r="IA45" s="131"/>
      <c r="IB45" s="170"/>
      <c r="IC45" s="156"/>
      <c r="ID45" s="126"/>
      <c r="IE45" s="131" t="s">
        <v>0</v>
      </c>
      <c r="IF45" s="126"/>
      <c r="IG45" s="131"/>
      <c r="IH45" s="170"/>
      <c r="II45" s="156"/>
      <c r="IJ45" s="126"/>
      <c r="IK45" s="131" t="s">
        <v>0</v>
      </c>
      <c r="IL45" s="126"/>
      <c r="IM45" s="131"/>
      <c r="IN45" s="170"/>
      <c r="IO45" s="156"/>
      <c r="IP45" s="126"/>
      <c r="IQ45" s="131" t="s">
        <v>0</v>
      </c>
      <c r="IR45" s="126"/>
      <c r="IS45" s="131"/>
      <c r="IT45" s="170"/>
      <c r="IU45" s="156"/>
      <c r="IV45" s="126"/>
      <c r="IW45" s="131" t="s">
        <v>0</v>
      </c>
      <c r="IX45" s="126"/>
      <c r="IY45" s="131"/>
      <c r="IZ45" s="170"/>
      <c r="JA45" s="156"/>
      <c r="JB45" s="126"/>
      <c r="JC45" s="131" t="s">
        <v>0</v>
      </c>
      <c r="JD45" s="126"/>
      <c r="JE45" s="131"/>
      <c r="JF45" s="170"/>
      <c r="JG45" s="156"/>
      <c r="JH45" s="126"/>
      <c r="JI45" s="131" t="s">
        <v>0</v>
      </c>
      <c r="JJ45" s="126"/>
      <c r="JK45" s="131"/>
      <c r="JL45" s="170"/>
      <c r="JM45" s="156"/>
      <c r="JN45" s="126"/>
      <c r="JO45" s="131" t="s">
        <v>0</v>
      </c>
      <c r="JP45" s="126"/>
      <c r="JQ45" s="131"/>
      <c r="JR45" s="170"/>
      <c r="JS45" s="156"/>
      <c r="JT45" s="126"/>
      <c r="JU45" s="131" t="s">
        <v>0</v>
      </c>
      <c r="JV45" s="126"/>
      <c r="JW45" s="131"/>
      <c r="JX45" s="170"/>
      <c r="JY45" s="156"/>
      <c r="JZ45" s="126"/>
      <c r="KA45" s="131" t="s">
        <v>0</v>
      </c>
      <c r="KB45" s="126"/>
      <c r="KC45" s="131"/>
      <c r="KD45" s="170"/>
      <c r="KE45" s="156"/>
      <c r="KF45" s="126"/>
      <c r="KG45" s="131" t="s">
        <v>0</v>
      </c>
      <c r="KH45" s="126"/>
      <c r="KI45" s="131"/>
      <c r="KJ45" s="170"/>
      <c r="KK45" s="156"/>
      <c r="KL45" s="126"/>
      <c r="KM45" s="131" t="s">
        <v>0</v>
      </c>
      <c r="KN45" s="126"/>
      <c r="KO45" s="131"/>
      <c r="KP45" s="170"/>
      <c r="KQ45" s="156"/>
      <c r="KR45" s="126"/>
      <c r="KS45" s="131" t="s">
        <v>0</v>
      </c>
      <c r="KT45" s="126"/>
      <c r="KU45" s="131"/>
      <c r="KV45" s="170"/>
      <c r="KW45" s="156"/>
      <c r="KX45" s="126"/>
      <c r="KY45" s="131" t="s">
        <v>0</v>
      </c>
      <c r="KZ45" s="126"/>
      <c r="LA45" s="131"/>
      <c r="LB45" s="170"/>
      <c r="LC45" s="156"/>
      <c r="LD45" s="126"/>
      <c r="LE45" s="131" t="s">
        <v>0</v>
      </c>
      <c r="LF45" s="126"/>
      <c r="LG45" s="131"/>
      <c r="LH45" s="170"/>
      <c r="LI45" s="156"/>
      <c r="LJ45" s="126"/>
      <c r="LK45" s="131" t="s">
        <v>0</v>
      </c>
      <c r="LL45" s="126"/>
      <c r="LM45" s="131"/>
      <c r="LN45" s="170"/>
      <c r="LO45" s="156"/>
      <c r="LP45" s="126"/>
      <c r="LQ45" s="131" t="s">
        <v>0</v>
      </c>
      <c r="LR45" s="126"/>
      <c r="LS45" s="131"/>
      <c r="LT45" s="170"/>
      <c r="LU45" s="156"/>
      <c r="LV45" s="126"/>
      <c r="LW45" s="131" t="s">
        <v>0</v>
      </c>
      <c r="LX45" s="126"/>
      <c r="LY45" s="131"/>
      <c r="LZ45" s="170"/>
      <c r="MA45" s="156"/>
      <c r="MB45" s="126"/>
      <c r="MC45" s="131" t="s">
        <v>0</v>
      </c>
      <c r="MD45" s="126"/>
      <c r="ME45" s="131"/>
      <c r="MF45" s="170"/>
      <c r="MG45" s="156"/>
      <c r="MH45" s="126"/>
      <c r="MI45" s="131" t="s">
        <v>0</v>
      </c>
      <c r="MJ45" s="126"/>
      <c r="MK45" s="131"/>
      <c r="ML45" s="170"/>
      <c r="MM45" s="156"/>
      <c r="MN45" s="126"/>
      <c r="MO45" s="131" t="s">
        <v>0</v>
      </c>
      <c r="MP45" s="126"/>
      <c r="MQ45" s="131"/>
      <c r="MR45" s="170"/>
      <c r="MS45" s="156"/>
      <c r="MT45" s="126"/>
      <c r="MU45" s="131" t="s">
        <v>0</v>
      </c>
      <c r="MV45" s="126"/>
      <c r="MW45" s="131"/>
      <c r="MX45" s="170"/>
      <c r="MY45" s="156"/>
      <c r="MZ45" s="126"/>
      <c r="NA45" s="131" t="s">
        <v>0</v>
      </c>
      <c r="NB45" s="126"/>
      <c r="NC45" s="131"/>
      <c r="ND45" s="170"/>
      <c r="NE45" s="156"/>
      <c r="NF45" s="126"/>
      <c r="NG45" s="131" t="s">
        <v>0</v>
      </c>
      <c r="NH45" s="126"/>
      <c r="NI45" s="131"/>
      <c r="NJ45" s="170"/>
      <c r="NK45" s="156"/>
      <c r="NL45" s="126"/>
      <c r="NM45" s="131" t="s">
        <v>0</v>
      </c>
      <c r="NN45" s="126"/>
      <c r="NO45" s="131"/>
      <c r="NP45" s="170"/>
      <c r="NQ45" s="156"/>
      <c r="NR45" s="188"/>
      <c r="NS45" s="188" t="s">
        <v>0</v>
      </c>
      <c r="NT45" s="188"/>
      <c r="NU45" s="186" t="s">
        <v>331</v>
      </c>
      <c r="NV45" s="187" t="s">
        <v>331</v>
      </c>
      <c r="NW45" s="164"/>
    </row>
    <row r="46" spans="1:387" ht="15" x14ac:dyDescent="0.2">
      <c r="A46" s="124">
        <f>IF(B46="","",VLOOKUP(B46,'Registrovaní tipéri'!$A$2:$B$101,2,FALSE))</f>
        <v>69</v>
      </c>
      <c r="B46" s="173" t="s">
        <v>326</v>
      </c>
      <c r="C46" s="125"/>
      <c r="D46" s="171">
        <v>1</v>
      </c>
      <c r="E46" s="176" t="s">
        <v>0</v>
      </c>
      <c r="F46" s="168">
        <v>0</v>
      </c>
      <c r="G46" s="185" t="s">
        <v>320</v>
      </c>
      <c r="H46" s="184" t="s">
        <v>319</v>
      </c>
      <c r="I46" s="25"/>
      <c r="J46" s="188">
        <v>0</v>
      </c>
      <c r="K46" s="188" t="s">
        <v>0</v>
      </c>
      <c r="L46" s="188">
        <v>2</v>
      </c>
      <c r="M46" s="186" t="s">
        <v>277</v>
      </c>
      <c r="N46" s="187" t="s">
        <v>275</v>
      </c>
      <c r="O46" s="149"/>
      <c r="P46" s="126">
        <v>4</v>
      </c>
      <c r="Q46" s="131" t="s">
        <v>0</v>
      </c>
      <c r="R46" s="126">
        <v>0</v>
      </c>
      <c r="S46" s="186" t="s">
        <v>277</v>
      </c>
      <c r="T46" s="187" t="s">
        <v>275</v>
      </c>
      <c r="U46" s="156"/>
      <c r="V46" s="126">
        <v>2</v>
      </c>
      <c r="W46" s="131" t="s">
        <v>0</v>
      </c>
      <c r="X46" s="126">
        <v>3</v>
      </c>
      <c r="Y46" s="186" t="s">
        <v>275</v>
      </c>
      <c r="Z46" s="187" t="s">
        <v>264</v>
      </c>
      <c r="AA46" s="156"/>
      <c r="AB46" s="126">
        <v>4</v>
      </c>
      <c r="AC46" s="131" t="s">
        <v>0</v>
      </c>
      <c r="AD46" s="126">
        <v>0</v>
      </c>
      <c r="AE46" s="193" t="s">
        <v>275</v>
      </c>
      <c r="AF46" s="194" t="s">
        <v>264</v>
      </c>
      <c r="AG46" s="156"/>
      <c r="AH46" s="126"/>
      <c r="AI46" s="131" t="s">
        <v>0</v>
      </c>
      <c r="AJ46" s="126"/>
      <c r="AK46" s="186" t="s">
        <v>331</v>
      </c>
      <c r="AL46" s="187" t="s">
        <v>331</v>
      </c>
      <c r="AM46" s="156"/>
      <c r="AN46" s="126">
        <v>0</v>
      </c>
      <c r="AO46" s="131" t="s">
        <v>0</v>
      </c>
      <c r="AP46" s="126">
        <v>1</v>
      </c>
      <c r="AQ46" s="186" t="s">
        <v>275</v>
      </c>
      <c r="AR46" s="187" t="s">
        <v>264</v>
      </c>
      <c r="AS46" s="156"/>
      <c r="AT46" s="126">
        <v>0</v>
      </c>
      <c r="AU46" s="131" t="s">
        <v>0</v>
      </c>
      <c r="AV46" s="126">
        <v>1</v>
      </c>
      <c r="AW46" s="186" t="s">
        <v>276</v>
      </c>
      <c r="AX46" s="187" t="s">
        <v>261</v>
      </c>
      <c r="AY46" s="156"/>
      <c r="AZ46" s="126"/>
      <c r="BA46" s="131" t="s">
        <v>0</v>
      </c>
      <c r="BB46" s="126"/>
      <c r="BC46" s="131"/>
      <c r="BD46" s="170"/>
      <c r="BE46" s="156"/>
      <c r="BF46" s="126">
        <v>2</v>
      </c>
      <c r="BG46" s="131" t="s">
        <v>0</v>
      </c>
      <c r="BH46" s="126">
        <v>3</v>
      </c>
      <c r="BI46" s="186" t="s">
        <v>346</v>
      </c>
      <c r="BJ46" s="187" t="s">
        <v>347</v>
      </c>
      <c r="BK46" s="156"/>
      <c r="BL46" s="126"/>
      <c r="BM46" s="131" t="s">
        <v>0</v>
      </c>
      <c r="BN46" s="126"/>
      <c r="BO46" s="131"/>
      <c r="BP46" s="170"/>
      <c r="BQ46" s="156"/>
      <c r="BR46" s="126">
        <v>1</v>
      </c>
      <c r="BS46" s="131" t="s">
        <v>0</v>
      </c>
      <c r="BT46" s="126">
        <v>0</v>
      </c>
      <c r="BU46" s="186" t="s">
        <v>275</v>
      </c>
      <c r="BV46" s="187" t="s">
        <v>259</v>
      </c>
      <c r="BW46" s="156"/>
      <c r="BX46" s="126">
        <v>4</v>
      </c>
      <c r="BY46" s="131" t="s">
        <v>0</v>
      </c>
      <c r="BZ46" s="126">
        <v>0</v>
      </c>
      <c r="CA46" s="131" t="s">
        <v>275</v>
      </c>
      <c r="CB46" s="170" t="s">
        <v>264</v>
      </c>
      <c r="CC46" s="156"/>
      <c r="CD46" s="126"/>
      <c r="CE46" s="131" t="s">
        <v>0</v>
      </c>
      <c r="CF46" s="126"/>
      <c r="CG46" s="131"/>
      <c r="CH46" s="170"/>
      <c r="CI46" s="156"/>
      <c r="CJ46" s="126"/>
      <c r="CK46" s="131" t="s">
        <v>0</v>
      </c>
      <c r="CL46" s="126"/>
      <c r="CM46" s="131"/>
      <c r="CN46" s="170"/>
      <c r="CO46" s="156"/>
      <c r="CP46" s="126"/>
      <c r="CQ46" s="131" t="s">
        <v>0</v>
      </c>
      <c r="CR46" s="126"/>
      <c r="CS46" s="131"/>
      <c r="CT46" s="170"/>
      <c r="CU46" s="156"/>
      <c r="CV46" s="126"/>
      <c r="CW46" s="131" t="s">
        <v>0</v>
      </c>
      <c r="CX46" s="126"/>
      <c r="CY46" s="131"/>
      <c r="CZ46" s="170"/>
      <c r="DA46" s="156"/>
      <c r="DB46" s="126"/>
      <c r="DC46" s="131" t="s">
        <v>0</v>
      </c>
      <c r="DD46" s="126"/>
      <c r="DE46" s="131"/>
      <c r="DF46" s="170"/>
      <c r="DG46" s="156"/>
      <c r="DH46" s="126"/>
      <c r="DI46" s="131" t="s">
        <v>0</v>
      </c>
      <c r="DJ46" s="126"/>
      <c r="DK46" s="131"/>
      <c r="DL46" s="170"/>
      <c r="DM46" s="156"/>
      <c r="DN46" s="126"/>
      <c r="DO46" s="131" t="s">
        <v>0</v>
      </c>
      <c r="DP46" s="126"/>
      <c r="DQ46" s="131"/>
      <c r="DR46" s="170"/>
      <c r="DS46" s="156"/>
      <c r="DT46" s="126"/>
      <c r="DU46" s="131" t="s">
        <v>0</v>
      </c>
      <c r="DV46" s="126"/>
      <c r="DW46" s="131"/>
      <c r="DX46" s="170"/>
      <c r="DY46" s="156"/>
      <c r="DZ46" s="126"/>
      <c r="EA46" s="131" t="s">
        <v>0</v>
      </c>
      <c r="EB46" s="126"/>
      <c r="EC46" s="131"/>
      <c r="ED46" s="170"/>
      <c r="EE46" s="156"/>
      <c r="EF46" s="126"/>
      <c r="EG46" s="131" t="s">
        <v>0</v>
      </c>
      <c r="EH46" s="126"/>
      <c r="EI46" s="131"/>
      <c r="EJ46" s="170"/>
      <c r="EK46" s="156"/>
      <c r="EL46" s="126"/>
      <c r="EM46" s="131" t="s">
        <v>0</v>
      </c>
      <c r="EN46" s="126"/>
      <c r="EO46" s="131"/>
      <c r="EP46" s="170"/>
      <c r="EQ46" s="156"/>
      <c r="ER46" s="126"/>
      <c r="ES46" s="131" t="s">
        <v>0</v>
      </c>
      <c r="ET46" s="126"/>
      <c r="EU46" s="131"/>
      <c r="EV46" s="170"/>
      <c r="EW46" s="156"/>
      <c r="EX46" s="126"/>
      <c r="EY46" s="131" t="s">
        <v>0</v>
      </c>
      <c r="EZ46" s="126"/>
      <c r="FA46" s="131"/>
      <c r="FB46" s="170"/>
      <c r="FC46" s="156"/>
      <c r="FD46" s="126"/>
      <c r="FE46" s="131" t="s">
        <v>0</v>
      </c>
      <c r="FF46" s="126"/>
      <c r="FG46" s="131"/>
      <c r="FH46" s="170"/>
      <c r="FI46" s="156"/>
      <c r="FJ46" s="126"/>
      <c r="FK46" s="131" t="s">
        <v>0</v>
      </c>
      <c r="FL46" s="126"/>
      <c r="FM46" s="131"/>
      <c r="FN46" s="170"/>
      <c r="FO46" s="156"/>
      <c r="FP46" s="126"/>
      <c r="FQ46" s="131" t="s">
        <v>0</v>
      </c>
      <c r="FR46" s="126"/>
      <c r="FS46" s="131"/>
      <c r="FT46" s="170"/>
      <c r="FU46" s="156"/>
      <c r="FV46" s="126"/>
      <c r="FW46" s="131" t="s">
        <v>0</v>
      </c>
      <c r="FX46" s="126"/>
      <c r="FY46" s="131"/>
      <c r="FZ46" s="170"/>
      <c r="GA46" s="156"/>
      <c r="GB46" s="126"/>
      <c r="GC46" s="131" t="s">
        <v>0</v>
      </c>
      <c r="GD46" s="126"/>
      <c r="GE46" s="131"/>
      <c r="GF46" s="170"/>
      <c r="GG46" s="156"/>
      <c r="GH46" s="126"/>
      <c r="GI46" s="131" t="s">
        <v>0</v>
      </c>
      <c r="GJ46" s="126"/>
      <c r="GK46" s="131"/>
      <c r="GL46" s="170"/>
      <c r="GM46" s="156"/>
      <c r="GN46" s="126"/>
      <c r="GO46" s="131" t="s">
        <v>0</v>
      </c>
      <c r="GP46" s="126"/>
      <c r="GQ46" s="131"/>
      <c r="GR46" s="170"/>
      <c r="GS46" s="156"/>
      <c r="GT46" s="126"/>
      <c r="GU46" s="131" t="s">
        <v>0</v>
      </c>
      <c r="GV46" s="126"/>
      <c r="GW46" s="131"/>
      <c r="GX46" s="170"/>
      <c r="GY46" s="156"/>
      <c r="GZ46" s="126"/>
      <c r="HA46" s="131" t="s">
        <v>0</v>
      </c>
      <c r="HB46" s="126"/>
      <c r="HC46" s="131"/>
      <c r="HD46" s="170"/>
      <c r="HE46" s="156"/>
      <c r="HF46" s="126"/>
      <c r="HG46" s="131" t="s">
        <v>0</v>
      </c>
      <c r="HH46" s="126"/>
      <c r="HI46" s="131"/>
      <c r="HJ46" s="170"/>
      <c r="HK46" s="156"/>
      <c r="HL46" s="126"/>
      <c r="HM46" s="131" t="s">
        <v>0</v>
      </c>
      <c r="HN46" s="126"/>
      <c r="HO46" s="131"/>
      <c r="HP46" s="170"/>
      <c r="HQ46" s="156"/>
      <c r="HR46" s="126"/>
      <c r="HS46" s="131" t="s">
        <v>0</v>
      </c>
      <c r="HT46" s="126"/>
      <c r="HU46" s="131"/>
      <c r="HV46" s="170"/>
      <c r="HW46" s="156"/>
      <c r="HX46" s="126"/>
      <c r="HY46" s="131" t="s">
        <v>0</v>
      </c>
      <c r="HZ46" s="126"/>
      <c r="IA46" s="131"/>
      <c r="IB46" s="170"/>
      <c r="IC46" s="156"/>
      <c r="ID46" s="126"/>
      <c r="IE46" s="131" t="s">
        <v>0</v>
      </c>
      <c r="IF46" s="126"/>
      <c r="IG46" s="131"/>
      <c r="IH46" s="170"/>
      <c r="II46" s="156"/>
      <c r="IJ46" s="126"/>
      <c r="IK46" s="131" t="s">
        <v>0</v>
      </c>
      <c r="IL46" s="126"/>
      <c r="IM46" s="131"/>
      <c r="IN46" s="170"/>
      <c r="IO46" s="156"/>
      <c r="IP46" s="126"/>
      <c r="IQ46" s="131" t="s">
        <v>0</v>
      </c>
      <c r="IR46" s="126"/>
      <c r="IS46" s="131"/>
      <c r="IT46" s="170"/>
      <c r="IU46" s="156"/>
      <c r="IV46" s="126"/>
      <c r="IW46" s="131" t="s">
        <v>0</v>
      </c>
      <c r="IX46" s="126"/>
      <c r="IY46" s="131"/>
      <c r="IZ46" s="170"/>
      <c r="JA46" s="156"/>
      <c r="JB46" s="126"/>
      <c r="JC46" s="131" t="s">
        <v>0</v>
      </c>
      <c r="JD46" s="126"/>
      <c r="JE46" s="131"/>
      <c r="JF46" s="170"/>
      <c r="JG46" s="156"/>
      <c r="JH46" s="126"/>
      <c r="JI46" s="131" t="s">
        <v>0</v>
      </c>
      <c r="JJ46" s="126"/>
      <c r="JK46" s="131"/>
      <c r="JL46" s="170"/>
      <c r="JM46" s="156"/>
      <c r="JN46" s="126"/>
      <c r="JO46" s="131" t="s">
        <v>0</v>
      </c>
      <c r="JP46" s="126"/>
      <c r="JQ46" s="131"/>
      <c r="JR46" s="170"/>
      <c r="JS46" s="156"/>
      <c r="JT46" s="126"/>
      <c r="JU46" s="131" t="s">
        <v>0</v>
      </c>
      <c r="JV46" s="126"/>
      <c r="JW46" s="131"/>
      <c r="JX46" s="170"/>
      <c r="JY46" s="156"/>
      <c r="JZ46" s="126"/>
      <c r="KA46" s="131" t="s">
        <v>0</v>
      </c>
      <c r="KB46" s="126"/>
      <c r="KC46" s="131"/>
      <c r="KD46" s="170"/>
      <c r="KE46" s="156"/>
      <c r="KF46" s="126"/>
      <c r="KG46" s="131" t="s">
        <v>0</v>
      </c>
      <c r="KH46" s="126"/>
      <c r="KI46" s="131"/>
      <c r="KJ46" s="170"/>
      <c r="KK46" s="156"/>
      <c r="KL46" s="126"/>
      <c r="KM46" s="131" t="s">
        <v>0</v>
      </c>
      <c r="KN46" s="126"/>
      <c r="KO46" s="131"/>
      <c r="KP46" s="170"/>
      <c r="KQ46" s="156"/>
      <c r="KR46" s="126"/>
      <c r="KS46" s="131" t="s">
        <v>0</v>
      </c>
      <c r="KT46" s="126"/>
      <c r="KU46" s="131"/>
      <c r="KV46" s="170"/>
      <c r="KW46" s="156"/>
      <c r="KX46" s="126"/>
      <c r="KY46" s="131" t="s">
        <v>0</v>
      </c>
      <c r="KZ46" s="126"/>
      <c r="LA46" s="131"/>
      <c r="LB46" s="170"/>
      <c r="LC46" s="156"/>
      <c r="LD46" s="126"/>
      <c r="LE46" s="131" t="s">
        <v>0</v>
      </c>
      <c r="LF46" s="126"/>
      <c r="LG46" s="131"/>
      <c r="LH46" s="170"/>
      <c r="LI46" s="156"/>
      <c r="LJ46" s="126"/>
      <c r="LK46" s="131" t="s">
        <v>0</v>
      </c>
      <c r="LL46" s="126"/>
      <c r="LM46" s="131"/>
      <c r="LN46" s="170"/>
      <c r="LO46" s="156"/>
      <c r="LP46" s="126"/>
      <c r="LQ46" s="131" t="s">
        <v>0</v>
      </c>
      <c r="LR46" s="126"/>
      <c r="LS46" s="131"/>
      <c r="LT46" s="170"/>
      <c r="LU46" s="156"/>
      <c r="LV46" s="126"/>
      <c r="LW46" s="131" t="s">
        <v>0</v>
      </c>
      <c r="LX46" s="126"/>
      <c r="LY46" s="131"/>
      <c r="LZ46" s="170"/>
      <c r="MA46" s="156"/>
      <c r="MB46" s="126"/>
      <c r="MC46" s="131" t="s">
        <v>0</v>
      </c>
      <c r="MD46" s="126"/>
      <c r="ME46" s="131"/>
      <c r="MF46" s="170"/>
      <c r="MG46" s="156"/>
      <c r="MH46" s="126"/>
      <c r="MI46" s="131" t="s">
        <v>0</v>
      </c>
      <c r="MJ46" s="126"/>
      <c r="MK46" s="131"/>
      <c r="ML46" s="170"/>
      <c r="MM46" s="156"/>
      <c r="MN46" s="126"/>
      <c r="MO46" s="131" t="s">
        <v>0</v>
      </c>
      <c r="MP46" s="126"/>
      <c r="MQ46" s="131"/>
      <c r="MR46" s="170"/>
      <c r="MS46" s="156"/>
      <c r="MT46" s="126"/>
      <c r="MU46" s="131" t="s">
        <v>0</v>
      </c>
      <c r="MV46" s="126"/>
      <c r="MW46" s="131"/>
      <c r="MX46" s="170"/>
      <c r="MY46" s="156"/>
      <c r="MZ46" s="126"/>
      <c r="NA46" s="131" t="s">
        <v>0</v>
      </c>
      <c r="NB46" s="126"/>
      <c r="NC46" s="131"/>
      <c r="ND46" s="170"/>
      <c r="NE46" s="156"/>
      <c r="NF46" s="126"/>
      <c r="NG46" s="131" t="s">
        <v>0</v>
      </c>
      <c r="NH46" s="126"/>
      <c r="NI46" s="131"/>
      <c r="NJ46" s="170"/>
      <c r="NK46" s="156"/>
      <c r="NL46" s="126"/>
      <c r="NM46" s="131" t="s">
        <v>0</v>
      </c>
      <c r="NN46" s="126"/>
      <c r="NO46" s="131"/>
      <c r="NP46" s="170"/>
      <c r="NQ46" s="156"/>
      <c r="NR46" s="188"/>
      <c r="NS46" s="188" t="s">
        <v>0</v>
      </c>
      <c r="NT46" s="188"/>
      <c r="NU46" s="186" t="s">
        <v>331</v>
      </c>
      <c r="NV46" s="187" t="s">
        <v>331</v>
      </c>
      <c r="NW46" s="164"/>
    </row>
    <row r="47" spans="1:387" ht="15" x14ac:dyDescent="0.2">
      <c r="A47" s="124">
        <f>IF(B47="","",VLOOKUP(B47,'Registrovaní tipéri'!$A$2:$B$101,2,FALSE))</f>
        <v>64</v>
      </c>
      <c r="B47" s="173" t="s">
        <v>36</v>
      </c>
      <c r="C47" s="125"/>
      <c r="D47" s="171">
        <v>2</v>
      </c>
      <c r="E47" s="176" t="s">
        <v>0</v>
      </c>
      <c r="F47" s="168">
        <v>1</v>
      </c>
      <c r="G47" s="177" t="s">
        <v>275</v>
      </c>
      <c r="H47" s="178" t="s">
        <v>264</v>
      </c>
      <c r="I47" s="25"/>
      <c r="J47" s="188"/>
      <c r="K47" s="188" t="s">
        <v>0</v>
      </c>
      <c r="L47" s="188"/>
      <c r="M47" s="186" t="s">
        <v>331</v>
      </c>
      <c r="N47" s="187" t="s">
        <v>331</v>
      </c>
      <c r="O47" s="149"/>
      <c r="P47" s="126">
        <v>2</v>
      </c>
      <c r="Q47" s="131" t="s">
        <v>0</v>
      </c>
      <c r="R47" s="126">
        <v>0</v>
      </c>
      <c r="S47" s="186" t="s">
        <v>275</v>
      </c>
      <c r="T47" s="187" t="s">
        <v>264</v>
      </c>
      <c r="U47" s="156"/>
      <c r="V47" s="126"/>
      <c r="W47" s="131" t="s">
        <v>0</v>
      </c>
      <c r="X47" s="126"/>
      <c r="Y47" s="186" t="s">
        <v>331</v>
      </c>
      <c r="Z47" s="187" t="s">
        <v>331</v>
      </c>
      <c r="AA47" s="156"/>
      <c r="AB47" s="126">
        <v>3</v>
      </c>
      <c r="AC47" s="131" t="s">
        <v>0</v>
      </c>
      <c r="AD47" s="126">
        <v>0</v>
      </c>
      <c r="AE47" s="193" t="s">
        <v>275</v>
      </c>
      <c r="AF47" s="194" t="s">
        <v>264</v>
      </c>
      <c r="AG47" s="156"/>
      <c r="AH47" s="126">
        <v>2</v>
      </c>
      <c r="AI47" s="131" t="s">
        <v>0</v>
      </c>
      <c r="AJ47" s="126">
        <v>0</v>
      </c>
      <c r="AK47" s="186" t="s">
        <v>275</v>
      </c>
      <c r="AL47" s="187" t="s">
        <v>264</v>
      </c>
      <c r="AM47" s="156"/>
      <c r="AN47" s="126">
        <v>0</v>
      </c>
      <c r="AO47" s="131" t="s">
        <v>0</v>
      </c>
      <c r="AP47" s="126">
        <v>2</v>
      </c>
      <c r="AQ47" s="186" t="s">
        <v>275</v>
      </c>
      <c r="AR47" s="187" t="s">
        <v>264</v>
      </c>
      <c r="AS47" s="156"/>
      <c r="AT47" s="126">
        <v>2</v>
      </c>
      <c r="AU47" s="131" t="s">
        <v>0</v>
      </c>
      <c r="AV47" s="126">
        <v>1</v>
      </c>
      <c r="AW47" s="186" t="s">
        <v>277</v>
      </c>
      <c r="AX47" s="187" t="s">
        <v>264</v>
      </c>
      <c r="AY47" s="156"/>
      <c r="AZ47" s="126"/>
      <c r="BA47" s="131" t="s">
        <v>0</v>
      </c>
      <c r="BB47" s="126"/>
      <c r="BC47" s="131"/>
      <c r="BD47" s="170"/>
      <c r="BE47" s="156"/>
      <c r="BF47" s="126">
        <v>2</v>
      </c>
      <c r="BG47" s="131" t="s">
        <v>0</v>
      </c>
      <c r="BH47" s="126">
        <v>2</v>
      </c>
      <c r="BI47" s="186" t="s">
        <v>277</v>
      </c>
      <c r="BJ47" s="187" t="s">
        <v>264</v>
      </c>
      <c r="BK47" s="156"/>
      <c r="BL47" s="126"/>
      <c r="BM47" s="131" t="s">
        <v>0</v>
      </c>
      <c r="BN47" s="126"/>
      <c r="BO47" s="131"/>
      <c r="BP47" s="170"/>
      <c r="BQ47" s="156"/>
      <c r="BR47" s="126">
        <v>3</v>
      </c>
      <c r="BS47" s="131" t="s">
        <v>0</v>
      </c>
      <c r="BT47" s="126">
        <v>0</v>
      </c>
      <c r="BU47" s="186" t="s">
        <v>275</v>
      </c>
      <c r="BV47" s="187" t="s">
        <v>275</v>
      </c>
      <c r="BW47" s="156"/>
      <c r="BX47" s="126">
        <v>2</v>
      </c>
      <c r="BY47" s="131" t="s">
        <v>0</v>
      </c>
      <c r="BZ47" s="126">
        <v>0</v>
      </c>
      <c r="CA47" s="131" t="s">
        <v>277</v>
      </c>
      <c r="CB47" s="170" t="s">
        <v>275</v>
      </c>
      <c r="CC47" s="156"/>
      <c r="CD47" s="126"/>
      <c r="CE47" s="131" t="s">
        <v>0</v>
      </c>
      <c r="CF47" s="126"/>
      <c r="CG47" s="131"/>
      <c r="CH47" s="170"/>
      <c r="CI47" s="156"/>
      <c r="CJ47" s="126"/>
      <c r="CK47" s="131" t="s">
        <v>0</v>
      </c>
      <c r="CL47" s="126"/>
      <c r="CM47" s="131"/>
      <c r="CN47" s="170"/>
      <c r="CO47" s="156"/>
      <c r="CP47" s="126"/>
      <c r="CQ47" s="131" t="s">
        <v>0</v>
      </c>
      <c r="CR47" s="126"/>
      <c r="CS47" s="131"/>
      <c r="CT47" s="170"/>
      <c r="CU47" s="156"/>
      <c r="CV47" s="126"/>
      <c r="CW47" s="131" t="s">
        <v>0</v>
      </c>
      <c r="CX47" s="126"/>
      <c r="CY47" s="131"/>
      <c r="CZ47" s="170"/>
      <c r="DA47" s="156"/>
      <c r="DB47" s="126"/>
      <c r="DC47" s="131" t="s">
        <v>0</v>
      </c>
      <c r="DD47" s="126"/>
      <c r="DE47" s="131"/>
      <c r="DF47" s="170"/>
      <c r="DG47" s="156"/>
      <c r="DH47" s="126"/>
      <c r="DI47" s="131" t="s">
        <v>0</v>
      </c>
      <c r="DJ47" s="126"/>
      <c r="DK47" s="131"/>
      <c r="DL47" s="170"/>
      <c r="DM47" s="156"/>
      <c r="DN47" s="126"/>
      <c r="DO47" s="131" t="s">
        <v>0</v>
      </c>
      <c r="DP47" s="126"/>
      <c r="DQ47" s="131"/>
      <c r="DR47" s="170"/>
      <c r="DS47" s="156"/>
      <c r="DT47" s="126"/>
      <c r="DU47" s="131" t="s">
        <v>0</v>
      </c>
      <c r="DV47" s="126"/>
      <c r="DW47" s="131"/>
      <c r="DX47" s="170"/>
      <c r="DY47" s="156"/>
      <c r="DZ47" s="126"/>
      <c r="EA47" s="131" t="s">
        <v>0</v>
      </c>
      <c r="EB47" s="126"/>
      <c r="EC47" s="131"/>
      <c r="ED47" s="170"/>
      <c r="EE47" s="156"/>
      <c r="EF47" s="126"/>
      <c r="EG47" s="131" t="s">
        <v>0</v>
      </c>
      <c r="EH47" s="126"/>
      <c r="EI47" s="131"/>
      <c r="EJ47" s="170"/>
      <c r="EK47" s="156"/>
      <c r="EL47" s="126"/>
      <c r="EM47" s="131" t="s">
        <v>0</v>
      </c>
      <c r="EN47" s="126"/>
      <c r="EO47" s="131"/>
      <c r="EP47" s="170"/>
      <c r="EQ47" s="156"/>
      <c r="ER47" s="126"/>
      <c r="ES47" s="131" t="s">
        <v>0</v>
      </c>
      <c r="ET47" s="126"/>
      <c r="EU47" s="131"/>
      <c r="EV47" s="170"/>
      <c r="EW47" s="156"/>
      <c r="EX47" s="126"/>
      <c r="EY47" s="131" t="s">
        <v>0</v>
      </c>
      <c r="EZ47" s="126"/>
      <c r="FA47" s="131"/>
      <c r="FB47" s="170"/>
      <c r="FC47" s="156"/>
      <c r="FD47" s="126"/>
      <c r="FE47" s="131" t="s">
        <v>0</v>
      </c>
      <c r="FF47" s="126"/>
      <c r="FG47" s="131"/>
      <c r="FH47" s="170"/>
      <c r="FI47" s="156"/>
      <c r="FJ47" s="126"/>
      <c r="FK47" s="131" t="s">
        <v>0</v>
      </c>
      <c r="FL47" s="126"/>
      <c r="FM47" s="131"/>
      <c r="FN47" s="170"/>
      <c r="FO47" s="156"/>
      <c r="FP47" s="126"/>
      <c r="FQ47" s="131" t="s">
        <v>0</v>
      </c>
      <c r="FR47" s="126"/>
      <c r="FS47" s="131"/>
      <c r="FT47" s="170"/>
      <c r="FU47" s="156"/>
      <c r="FV47" s="126"/>
      <c r="FW47" s="131" t="s">
        <v>0</v>
      </c>
      <c r="FX47" s="126"/>
      <c r="FY47" s="131"/>
      <c r="FZ47" s="170"/>
      <c r="GA47" s="156"/>
      <c r="GB47" s="126"/>
      <c r="GC47" s="131" t="s">
        <v>0</v>
      </c>
      <c r="GD47" s="126"/>
      <c r="GE47" s="131"/>
      <c r="GF47" s="170"/>
      <c r="GG47" s="156"/>
      <c r="GH47" s="126"/>
      <c r="GI47" s="131" t="s">
        <v>0</v>
      </c>
      <c r="GJ47" s="126"/>
      <c r="GK47" s="131"/>
      <c r="GL47" s="170"/>
      <c r="GM47" s="156"/>
      <c r="GN47" s="126"/>
      <c r="GO47" s="131" t="s">
        <v>0</v>
      </c>
      <c r="GP47" s="126"/>
      <c r="GQ47" s="131"/>
      <c r="GR47" s="170"/>
      <c r="GS47" s="156"/>
      <c r="GT47" s="126"/>
      <c r="GU47" s="131" t="s">
        <v>0</v>
      </c>
      <c r="GV47" s="126"/>
      <c r="GW47" s="131"/>
      <c r="GX47" s="170"/>
      <c r="GY47" s="156"/>
      <c r="GZ47" s="126"/>
      <c r="HA47" s="131" t="s">
        <v>0</v>
      </c>
      <c r="HB47" s="126"/>
      <c r="HC47" s="131"/>
      <c r="HD47" s="170"/>
      <c r="HE47" s="156"/>
      <c r="HF47" s="126"/>
      <c r="HG47" s="131" t="s">
        <v>0</v>
      </c>
      <c r="HH47" s="126"/>
      <c r="HI47" s="131"/>
      <c r="HJ47" s="170"/>
      <c r="HK47" s="156"/>
      <c r="HL47" s="126"/>
      <c r="HM47" s="131" t="s">
        <v>0</v>
      </c>
      <c r="HN47" s="126"/>
      <c r="HO47" s="131"/>
      <c r="HP47" s="170"/>
      <c r="HQ47" s="156"/>
      <c r="HR47" s="126"/>
      <c r="HS47" s="131" t="s">
        <v>0</v>
      </c>
      <c r="HT47" s="126"/>
      <c r="HU47" s="131"/>
      <c r="HV47" s="170"/>
      <c r="HW47" s="156"/>
      <c r="HX47" s="126"/>
      <c r="HY47" s="131" t="s">
        <v>0</v>
      </c>
      <c r="HZ47" s="126"/>
      <c r="IA47" s="131"/>
      <c r="IB47" s="170"/>
      <c r="IC47" s="156"/>
      <c r="ID47" s="126"/>
      <c r="IE47" s="131" t="s">
        <v>0</v>
      </c>
      <c r="IF47" s="126"/>
      <c r="IG47" s="131"/>
      <c r="IH47" s="170"/>
      <c r="II47" s="156"/>
      <c r="IJ47" s="126"/>
      <c r="IK47" s="131" t="s">
        <v>0</v>
      </c>
      <c r="IL47" s="126"/>
      <c r="IM47" s="131"/>
      <c r="IN47" s="170"/>
      <c r="IO47" s="156"/>
      <c r="IP47" s="126"/>
      <c r="IQ47" s="131" t="s">
        <v>0</v>
      </c>
      <c r="IR47" s="126"/>
      <c r="IS47" s="131"/>
      <c r="IT47" s="170"/>
      <c r="IU47" s="156"/>
      <c r="IV47" s="126"/>
      <c r="IW47" s="131" t="s">
        <v>0</v>
      </c>
      <c r="IX47" s="126"/>
      <c r="IY47" s="131"/>
      <c r="IZ47" s="170"/>
      <c r="JA47" s="156"/>
      <c r="JB47" s="126"/>
      <c r="JC47" s="131" t="s">
        <v>0</v>
      </c>
      <c r="JD47" s="126"/>
      <c r="JE47" s="131"/>
      <c r="JF47" s="170"/>
      <c r="JG47" s="156"/>
      <c r="JH47" s="126"/>
      <c r="JI47" s="131" t="s">
        <v>0</v>
      </c>
      <c r="JJ47" s="126"/>
      <c r="JK47" s="131"/>
      <c r="JL47" s="170"/>
      <c r="JM47" s="156"/>
      <c r="JN47" s="126"/>
      <c r="JO47" s="131" t="s">
        <v>0</v>
      </c>
      <c r="JP47" s="126"/>
      <c r="JQ47" s="131"/>
      <c r="JR47" s="170"/>
      <c r="JS47" s="156"/>
      <c r="JT47" s="126"/>
      <c r="JU47" s="131" t="s">
        <v>0</v>
      </c>
      <c r="JV47" s="126"/>
      <c r="JW47" s="131"/>
      <c r="JX47" s="170"/>
      <c r="JY47" s="156"/>
      <c r="JZ47" s="126"/>
      <c r="KA47" s="131" t="s">
        <v>0</v>
      </c>
      <c r="KB47" s="126"/>
      <c r="KC47" s="131"/>
      <c r="KD47" s="170"/>
      <c r="KE47" s="156"/>
      <c r="KF47" s="126"/>
      <c r="KG47" s="131" t="s">
        <v>0</v>
      </c>
      <c r="KH47" s="126"/>
      <c r="KI47" s="131"/>
      <c r="KJ47" s="170"/>
      <c r="KK47" s="156"/>
      <c r="KL47" s="126"/>
      <c r="KM47" s="131" t="s">
        <v>0</v>
      </c>
      <c r="KN47" s="126"/>
      <c r="KO47" s="131"/>
      <c r="KP47" s="170"/>
      <c r="KQ47" s="156"/>
      <c r="KR47" s="126"/>
      <c r="KS47" s="131" t="s">
        <v>0</v>
      </c>
      <c r="KT47" s="126"/>
      <c r="KU47" s="131"/>
      <c r="KV47" s="170"/>
      <c r="KW47" s="156"/>
      <c r="KX47" s="126"/>
      <c r="KY47" s="131" t="s">
        <v>0</v>
      </c>
      <c r="KZ47" s="126"/>
      <c r="LA47" s="131"/>
      <c r="LB47" s="170"/>
      <c r="LC47" s="156"/>
      <c r="LD47" s="126"/>
      <c r="LE47" s="131" t="s">
        <v>0</v>
      </c>
      <c r="LF47" s="126"/>
      <c r="LG47" s="131"/>
      <c r="LH47" s="170"/>
      <c r="LI47" s="156"/>
      <c r="LJ47" s="126"/>
      <c r="LK47" s="131" t="s">
        <v>0</v>
      </c>
      <c r="LL47" s="126"/>
      <c r="LM47" s="131"/>
      <c r="LN47" s="170"/>
      <c r="LO47" s="156"/>
      <c r="LP47" s="126"/>
      <c r="LQ47" s="131" t="s">
        <v>0</v>
      </c>
      <c r="LR47" s="126"/>
      <c r="LS47" s="131"/>
      <c r="LT47" s="170"/>
      <c r="LU47" s="156"/>
      <c r="LV47" s="126"/>
      <c r="LW47" s="131" t="s">
        <v>0</v>
      </c>
      <c r="LX47" s="126"/>
      <c r="LY47" s="131"/>
      <c r="LZ47" s="170"/>
      <c r="MA47" s="156"/>
      <c r="MB47" s="126"/>
      <c r="MC47" s="131" t="s">
        <v>0</v>
      </c>
      <c r="MD47" s="126"/>
      <c r="ME47" s="131"/>
      <c r="MF47" s="170"/>
      <c r="MG47" s="156"/>
      <c r="MH47" s="126"/>
      <c r="MI47" s="131" t="s">
        <v>0</v>
      </c>
      <c r="MJ47" s="126"/>
      <c r="MK47" s="131"/>
      <c r="ML47" s="170"/>
      <c r="MM47" s="156"/>
      <c r="MN47" s="126"/>
      <c r="MO47" s="131" t="s">
        <v>0</v>
      </c>
      <c r="MP47" s="126"/>
      <c r="MQ47" s="131"/>
      <c r="MR47" s="170"/>
      <c r="MS47" s="156"/>
      <c r="MT47" s="126"/>
      <c r="MU47" s="131" t="s">
        <v>0</v>
      </c>
      <c r="MV47" s="126"/>
      <c r="MW47" s="131"/>
      <c r="MX47" s="170"/>
      <c r="MY47" s="156"/>
      <c r="MZ47" s="126"/>
      <c r="NA47" s="131" t="s">
        <v>0</v>
      </c>
      <c r="NB47" s="126"/>
      <c r="NC47" s="131"/>
      <c r="ND47" s="170"/>
      <c r="NE47" s="156"/>
      <c r="NF47" s="126"/>
      <c r="NG47" s="131" t="s">
        <v>0</v>
      </c>
      <c r="NH47" s="126"/>
      <c r="NI47" s="131"/>
      <c r="NJ47" s="170"/>
      <c r="NK47" s="156"/>
      <c r="NL47" s="126"/>
      <c r="NM47" s="131" t="s">
        <v>0</v>
      </c>
      <c r="NN47" s="126"/>
      <c r="NO47" s="131"/>
      <c r="NP47" s="170"/>
      <c r="NQ47" s="156"/>
      <c r="NR47" s="188"/>
      <c r="NS47" s="188" t="s">
        <v>0</v>
      </c>
      <c r="NT47" s="188"/>
      <c r="NU47" s="186" t="s">
        <v>331</v>
      </c>
      <c r="NV47" s="187" t="s">
        <v>331</v>
      </c>
      <c r="NW47" s="164"/>
    </row>
    <row r="48" spans="1:387" ht="15" x14ac:dyDescent="0.2">
      <c r="A48" s="124">
        <f>IF(B48="","",VLOOKUP(B48,'Registrovaní tipéri'!$A$2:$B$101,2,FALSE))</f>
        <v>74</v>
      </c>
      <c r="B48" s="173" t="s">
        <v>333</v>
      </c>
      <c r="C48" s="125"/>
      <c r="D48" s="171"/>
      <c r="E48" s="176" t="s">
        <v>0</v>
      </c>
      <c r="F48" s="168"/>
      <c r="G48" s="182" t="s">
        <v>331</v>
      </c>
      <c r="H48" s="183" t="s">
        <v>331</v>
      </c>
      <c r="I48" s="25"/>
      <c r="J48" s="188">
        <v>1</v>
      </c>
      <c r="K48" s="188" t="s">
        <v>0</v>
      </c>
      <c r="L48" s="188">
        <v>3</v>
      </c>
      <c r="M48" s="186" t="s">
        <v>331</v>
      </c>
      <c r="N48" s="187" t="s">
        <v>331</v>
      </c>
      <c r="O48" s="149"/>
      <c r="P48" s="126">
        <v>3</v>
      </c>
      <c r="Q48" s="131" t="s">
        <v>0</v>
      </c>
      <c r="R48" s="126">
        <v>2</v>
      </c>
      <c r="S48" s="186" t="s">
        <v>331</v>
      </c>
      <c r="T48" s="187" t="s">
        <v>331</v>
      </c>
      <c r="U48" s="156"/>
      <c r="V48" s="126">
        <v>2</v>
      </c>
      <c r="W48" s="131" t="s">
        <v>0</v>
      </c>
      <c r="X48" s="126">
        <v>2</v>
      </c>
      <c r="Y48" s="186" t="s">
        <v>275</v>
      </c>
      <c r="Z48" s="187" t="s">
        <v>331</v>
      </c>
      <c r="AA48" s="156"/>
      <c r="AB48" s="126"/>
      <c r="AC48" s="131" t="s">
        <v>0</v>
      </c>
      <c r="AD48" s="126"/>
      <c r="AE48" s="186" t="s">
        <v>331</v>
      </c>
      <c r="AF48" s="187" t="s">
        <v>331</v>
      </c>
      <c r="AG48" s="156"/>
      <c r="AH48" s="126"/>
      <c r="AI48" s="131" t="s">
        <v>0</v>
      </c>
      <c r="AJ48" s="126"/>
      <c r="AK48" s="186" t="s">
        <v>331</v>
      </c>
      <c r="AL48" s="187" t="s">
        <v>331</v>
      </c>
      <c r="AM48" s="156"/>
      <c r="AN48" s="126"/>
      <c r="AO48" s="131" t="s">
        <v>0</v>
      </c>
      <c r="AP48" s="126"/>
      <c r="AQ48" s="186" t="s">
        <v>331</v>
      </c>
      <c r="AR48" s="187" t="s">
        <v>331</v>
      </c>
      <c r="AS48" s="156"/>
      <c r="AT48" s="126"/>
      <c r="AU48" s="131" t="s">
        <v>0</v>
      </c>
      <c r="AV48" s="126"/>
      <c r="AW48" s="186" t="s">
        <v>331</v>
      </c>
      <c r="AX48" s="187" t="s">
        <v>331</v>
      </c>
      <c r="AY48" s="156"/>
      <c r="AZ48" s="126"/>
      <c r="BA48" s="131" t="s">
        <v>0</v>
      </c>
      <c r="BB48" s="126"/>
      <c r="BC48" s="131"/>
      <c r="BD48" s="170"/>
      <c r="BE48" s="156"/>
      <c r="BF48" s="126"/>
      <c r="BG48" s="131" t="s">
        <v>0</v>
      </c>
      <c r="BH48" s="126"/>
      <c r="BI48" s="186" t="s">
        <v>331</v>
      </c>
      <c r="BJ48" s="187" t="s">
        <v>331</v>
      </c>
      <c r="BK48" s="156"/>
      <c r="BL48" s="126"/>
      <c r="BM48" s="131" t="s">
        <v>0</v>
      </c>
      <c r="BN48" s="126"/>
      <c r="BO48" s="131"/>
      <c r="BP48" s="170"/>
      <c r="BQ48" s="156"/>
      <c r="BR48" s="126"/>
      <c r="BS48" s="131" t="s">
        <v>0</v>
      </c>
      <c r="BT48" s="126"/>
      <c r="BU48" s="186" t="s">
        <v>331</v>
      </c>
      <c r="BV48" s="187" t="s">
        <v>331</v>
      </c>
      <c r="BW48" s="156"/>
      <c r="BX48" s="126"/>
      <c r="BY48" s="131" t="s">
        <v>0</v>
      </c>
      <c r="BZ48" s="126"/>
      <c r="CA48" s="186" t="s">
        <v>331</v>
      </c>
      <c r="CB48" s="187" t="s">
        <v>331</v>
      </c>
      <c r="CC48" s="156"/>
      <c r="CD48" s="126"/>
      <c r="CE48" s="131" t="s">
        <v>0</v>
      </c>
      <c r="CF48" s="126"/>
      <c r="CG48" s="131"/>
      <c r="CH48" s="170"/>
      <c r="CI48" s="156"/>
      <c r="CJ48" s="126"/>
      <c r="CK48" s="131" t="s">
        <v>0</v>
      </c>
      <c r="CL48" s="126"/>
      <c r="CM48" s="131"/>
      <c r="CN48" s="170"/>
      <c r="CO48" s="156"/>
      <c r="CP48" s="126"/>
      <c r="CQ48" s="131" t="s">
        <v>0</v>
      </c>
      <c r="CR48" s="126"/>
      <c r="CS48" s="131"/>
      <c r="CT48" s="170"/>
      <c r="CU48" s="156"/>
      <c r="CV48" s="126"/>
      <c r="CW48" s="131" t="s">
        <v>0</v>
      </c>
      <c r="CX48" s="126"/>
      <c r="CY48" s="131"/>
      <c r="CZ48" s="170"/>
      <c r="DA48" s="156"/>
      <c r="DB48" s="126"/>
      <c r="DC48" s="131" t="s">
        <v>0</v>
      </c>
      <c r="DD48" s="126"/>
      <c r="DE48" s="131"/>
      <c r="DF48" s="170"/>
      <c r="DG48" s="156"/>
      <c r="DH48" s="126"/>
      <c r="DI48" s="131" t="s">
        <v>0</v>
      </c>
      <c r="DJ48" s="126"/>
      <c r="DK48" s="131"/>
      <c r="DL48" s="170"/>
      <c r="DM48" s="156"/>
      <c r="DN48" s="126"/>
      <c r="DO48" s="131" t="s">
        <v>0</v>
      </c>
      <c r="DP48" s="126"/>
      <c r="DQ48" s="131"/>
      <c r="DR48" s="170"/>
      <c r="DS48" s="156"/>
      <c r="DT48" s="126"/>
      <c r="DU48" s="131" t="s">
        <v>0</v>
      </c>
      <c r="DV48" s="126"/>
      <c r="DW48" s="131"/>
      <c r="DX48" s="170"/>
      <c r="DY48" s="156"/>
      <c r="DZ48" s="126"/>
      <c r="EA48" s="131" t="s">
        <v>0</v>
      </c>
      <c r="EB48" s="126"/>
      <c r="EC48" s="131"/>
      <c r="ED48" s="170"/>
      <c r="EE48" s="156"/>
      <c r="EF48" s="126"/>
      <c r="EG48" s="131" t="s">
        <v>0</v>
      </c>
      <c r="EH48" s="126"/>
      <c r="EI48" s="131"/>
      <c r="EJ48" s="170"/>
      <c r="EK48" s="156"/>
      <c r="EL48" s="126"/>
      <c r="EM48" s="131" t="s">
        <v>0</v>
      </c>
      <c r="EN48" s="126"/>
      <c r="EO48" s="131"/>
      <c r="EP48" s="170"/>
      <c r="EQ48" s="156"/>
      <c r="ER48" s="126"/>
      <c r="ES48" s="131" t="s">
        <v>0</v>
      </c>
      <c r="ET48" s="126"/>
      <c r="EU48" s="131"/>
      <c r="EV48" s="170"/>
      <c r="EW48" s="156"/>
      <c r="EX48" s="126"/>
      <c r="EY48" s="131" t="s">
        <v>0</v>
      </c>
      <c r="EZ48" s="126"/>
      <c r="FA48" s="131"/>
      <c r="FB48" s="170"/>
      <c r="FC48" s="156"/>
      <c r="FD48" s="126"/>
      <c r="FE48" s="131" t="s">
        <v>0</v>
      </c>
      <c r="FF48" s="126"/>
      <c r="FG48" s="131"/>
      <c r="FH48" s="170"/>
      <c r="FI48" s="156"/>
      <c r="FJ48" s="126"/>
      <c r="FK48" s="131" t="s">
        <v>0</v>
      </c>
      <c r="FL48" s="126"/>
      <c r="FM48" s="131"/>
      <c r="FN48" s="170"/>
      <c r="FO48" s="156"/>
      <c r="FP48" s="126"/>
      <c r="FQ48" s="131" t="s">
        <v>0</v>
      </c>
      <c r="FR48" s="126"/>
      <c r="FS48" s="131"/>
      <c r="FT48" s="170"/>
      <c r="FU48" s="156"/>
      <c r="FV48" s="126"/>
      <c r="FW48" s="131" t="s">
        <v>0</v>
      </c>
      <c r="FX48" s="126"/>
      <c r="FY48" s="131"/>
      <c r="FZ48" s="170"/>
      <c r="GA48" s="156"/>
      <c r="GB48" s="126"/>
      <c r="GC48" s="131" t="s">
        <v>0</v>
      </c>
      <c r="GD48" s="126"/>
      <c r="GE48" s="131"/>
      <c r="GF48" s="170"/>
      <c r="GG48" s="156"/>
      <c r="GH48" s="126"/>
      <c r="GI48" s="131" t="s">
        <v>0</v>
      </c>
      <c r="GJ48" s="126"/>
      <c r="GK48" s="131"/>
      <c r="GL48" s="170"/>
      <c r="GM48" s="156"/>
      <c r="GN48" s="126"/>
      <c r="GO48" s="131" t="s">
        <v>0</v>
      </c>
      <c r="GP48" s="126"/>
      <c r="GQ48" s="131"/>
      <c r="GR48" s="170"/>
      <c r="GS48" s="156"/>
      <c r="GT48" s="126"/>
      <c r="GU48" s="131" t="s">
        <v>0</v>
      </c>
      <c r="GV48" s="126"/>
      <c r="GW48" s="131"/>
      <c r="GX48" s="170"/>
      <c r="GY48" s="156"/>
      <c r="GZ48" s="126"/>
      <c r="HA48" s="131" t="s">
        <v>0</v>
      </c>
      <c r="HB48" s="126"/>
      <c r="HC48" s="131"/>
      <c r="HD48" s="170"/>
      <c r="HE48" s="156"/>
      <c r="HF48" s="126"/>
      <c r="HG48" s="131" t="s">
        <v>0</v>
      </c>
      <c r="HH48" s="126"/>
      <c r="HI48" s="131"/>
      <c r="HJ48" s="170"/>
      <c r="HK48" s="156"/>
      <c r="HL48" s="126"/>
      <c r="HM48" s="131" t="s">
        <v>0</v>
      </c>
      <c r="HN48" s="126"/>
      <c r="HO48" s="131"/>
      <c r="HP48" s="170"/>
      <c r="HQ48" s="156"/>
      <c r="HR48" s="126"/>
      <c r="HS48" s="131" t="s">
        <v>0</v>
      </c>
      <c r="HT48" s="126"/>
      <c r="HU48" s="131"/>
      <c r="HV48" s="170"/>
      <c r="HW48" s="156"/>
      <c r="HX48" s="126"/>
      <c r="HY48" s="131" t="s">
        <v>0</v>
      </c>
      <c r="HZ48" s="126"/>
      <c r="IA48" s="131"/>
      <c r="IB48" s="170"/>
      <c r="IC48" s="156"/>
      <c r="ID48" s="126"/>
      <c r="IE48" s="131" t="s">
        <v>0</v>
      </c>
      <c r="IF48" s="126"/>
      <c r="IG48" s="131"/>
      <c r="IH48" s="170"/>
      <c r="II48" s="156"/>
      <c r="IJ48" s="126"/>
      <c r="IK48" s="131" t="s">
        <v>0</v>
      </c>
      <c r="IL48" s="126"/>
      <c r="IM48" s="131"/>
      <c r="IN48" s="170"/>
      <c r="IO48" s="156"/>
      <c r="IP48" s="126"/>
      <c r="IQ48" s="131" t="s">
        <v>0</v>
      </c>
      <c r="IR48" s="126"/>
      <c r="IS48" s="131"/>
      <c r="IT48" s="170"/>
      <c r="IU48" s="156"/>
      <c r="IV48" s="126"/>
      <c r="IW48" s="131" t="s">
        <v>0</v>
      </c>
      <c r="IX48" s="126"/>
      <c r="IY48" s="131"/>
      <c r="IZ48" s="170"/>
      <c r="JA48" s="156"/>
      <c r="JB48" s="126"/>
      <c r="JC48" s="131" t="s">
        <v>0</v>
      </c>
      <c r="JD48" s="126"/>
      <c r="JE48" s="131"/>
      <c r="JF48" s="170"/>
      <c r="JG48" s="156"/>
      <c r="JH48" s="126"/>
      <c r="JI48" s="131" t="s">
        <v>0</v>
      </c>
      <c r="JJ48" s="126"/>
      <c r="JK48" s="131"/>
      <c r="JL48" s="170"/>
      <c r="JM48" s="156"/>
      <c r="JN48" s="126"/>
      <c r="JO48" s="131" t="s">
        <v>0</v>
      </c>
      <c r="JP48" s="126"/>
      <c r="JQ48" s="131"/>
      <c r="JR48" s="170"/>
      <c r="JS48" s="156"/>
      <c r="JT48" s="126"/>
      <c r="JU48" s="131" t="s">
        <v>0</v>
      </c>
      <c r="JV48" s="126"/>
      <c r="JW48" s="131"/>
      <c r="JX48" s="170"/>
      <c r="JY48" s="156"/>
      <c r="JZ48" s="126"/>
      <c r="KA48" s="131" t="s">
        <v>0</v>
      </c>
      <c r="KB48" s="126"/>
      <c r="KC48" s="131"/>
      <c r="KD48" s="170"/>
      <c r="KE48" s="156"/>
      <c r="KF48" s="126"/>
      <c r="KG48" s="131" t="s">
        <v>0</v>
      </c>
      <c r="KH48" s="126"/>
      <c r="KI48" s="131"/>
      <c r="KJ48" s="170"/>
      <c r="KK48" s="156"/>
      <c r="KL48" s="126"/>
      <c r="KM48" s="131" t="s">
        <v>0</v>
      </c>
      <c r="KN48" s="126"/>
      <c r="KO48" s="131"/>
      <c r="KP48" s="170"/>
      <c r="KQ48" s="156"/>
      <c r="KR48" s="126"/>
      <c r="KS48" s="131" t="s">
        <v>0</v>
      </c>
      <c r="KT48" s="126"/>
      <c r="KU48" s="131"/>
      <c r="KV48" s="170"/>
      <c r="KW48" s="156"/>
      <c r="KX48" s="126"/>
      <c r="KY48" s="131" t="s">
        <v>0</v>
      </c>
      <c r="KZ48" s="126"/>
      <c r="LA48" s="131"/>
      <c r="LB48" s="170"/>
      <c r="LC48" s="156"/>
      <c r="LD48" s="126"/>
      <c r="LE48" s="131" t="s">
        <v>0</v>
      </c>
      <c r="LF48" s="126"/>
      <c r="LG48" s="131"/>
      <c r="LH48" s="170"/>
      <c r="LI48" s="156"/>
      <c r="LJ48" s="126"/>
      <c r="LK48" s="131" t="s">
        <v>0</v>
      </c>
      <c r="LL48" s="126"/>
      <c r="LM48" s="131"/>
      <c r="LN48" s="170"/>
      <c r="LO48" s="156"/>
      <c r="LP48" s="126"/>
      <c r="LQ48" s="131" t="s">
        <v>0</v>
      </c>
      <c r="LR48" s="126"/>
      <c r="LS48" s="131"/>
      <c r="LT48" s="170"/>
      <c r="LU48" s="156"/>
      <c r="LV48" s="126"/>
      <c r="LW48" s="131" t="s">
        <v>0</v>
      </c>
      <c r="LX48" s="126"/>
      <c r="LY48" s="131"/>
      <c r="LZ48" s="170"/>
      <c r="MA48" s="156"/>
      <c r="MB48" s="126"/>
      <c r="MC48" s="131" t="s">
        <v>0</v>
      </c>
      <c r="MD48" s="126"/>
      <c r="ME48" s="131"/>
      <c r="MF48" s="170"/>
      <c r="MG48" s="156"/>
      <c r="MH48" s="126"/>
      <c r="MI48" s="131" t="s">
        <v>0</v>
      </c>
      <c r="MJ48" s="126"/>
      <c r="MK48" s="131"/>
      <c r="ML48" s="170"/>
      <c r="MM48" s="156"/>
      <c r="MN48" s="126"/>
      <c r="MO48" s="131" t="s">
        <v>0</v>
      </c>
      <c r="MP48" s="126"/>
      <c r="MQ48" s="131"/>
      <c r="MR48" s="170"/>
      <c r="MS48" s="156"/>
      <c r="MT48" s="126"/>
      <c r="MU48" s="131" t="s">
        <v>0</v>
      </c>
      <c r="MV48" s="126"/>
      <c r="MW48" s="131"/>
      <c r="MX48" s="170"/>
      <c r="MY48" s="156"/>
      <c r="MZ48" s="126"/>
      <c r="NA48" s="131" t="s">
        <v>0</v>
      </c>
      <c r="NB48" s="126"/>
      <c r="NC48" s="131"/>
      <c r="ND48" s="170"/>
      <c r="NE48" s="156"/>
      <c r="NF48" s="126"/>
      <c r="NG48" s="131" t="s">
        <v>0</v>
      </c>
      <c r="NH48" s="126"/>
      <c r="NI48" s="131"/>
      <c r="NJ48" s="170"/>
      <c r="NK48" s="156"/>
      <c r="NL48" s="126"/>
      <c r="NM48" s="131" t="s">
        <v>0</v>
      </c>
      <c r="NN48" s="126"/>
      <c r="NO48" s="131"/>
      <c r="NP48" s="170"/>
      <c r="NQ48" s="156"/>
      <c r="NR48" s="188"/>
      <c r="NS48" s="188" t="s">
        <v>0</v>
      </c>
      <c r="NT48" s="188"/>
      <c r="NU48" s="186" t="s">
        <v>331</v>
      </c>
      <c r="NV48" s="187" t="s">
        <v>331</v>
      </c>
      <c r="NW48" s="164"/>
    </row>
    <row r="49" spans="1:387" ht="15" x14ac:dyDescent="0.2">
      <c r="A49" s="124">
        <f>IF(B49="","",VLOOKUP(B49,'Registrovaní tipéri'!$A$2:$B$101,2,FALSE))</f>
        <v>68</v>
      </c>
      <c r="B49" s="173" t="s">
        <v>325</v>
      </c>
      <c r="C49" s="125"/>
      <c r="D49" s="171">
        <v>1</v>
      </c>
      <c r="E49" s="176" t="s">
        <v>0</v>
      </c>
      <c r="F49" s="168">
        <v>1</v>
      </c>
      <c r="G49" s="185" t="s">
        <v>275</v>
      </c>
      <c r="H49" s="184" t="s">
        <v>264</v>
      </c>
      <c r="I49" s="25"/>
      <c r="J49" s="188"/>
      <c r="K49" s="188" t="s">
        <v>0</v>
      </c>
      <c r="L49" s="188"/>
      <c r="M49" s="186" t="s">
        <v>331</v>
      </c>
      <c r="N49" s="187" t="s">
        <v>331</v>
      </c>
      <c r="O49" s="149"/>
      <c r="P49" s="126"/>
      <c r="Q49" s="131" t="s">
        <v>0</v>
      </c>
      <c r="R49" s="126"/>
      <c r="S49" s="186" t="s">
        <v>331</v>
      </c>
      <c r="T49" s="187" t="s">
        <v>331</v>
      </c>
      <c r="U49" s="156"/>
      <c r="V49" s="126"/>
      <c r="W49" s="131" t="s">
        <v>0</v>
      </c>
      <c r="X49" s="126"/>
      <c r="Y49" s="186" t="s">
        <v>331</v>
      </c>
      <c r="Z49" s="187" t="s">
        <v>331</v>
      </c>
      <c r="AA49" s="156"/>
      <c r="AB49" s="126"/>
      <c r="AC49" s="131" t="s">
        <v>0</v>
      </c>
      <c r="AD49" s="126"/>
      <c r="AE49" s="186" t="s">
        <v>331</v>
      </c>
      <c r="AF49" s="187" t="s">
        <v>331</v>
      </c>
      <c r="AG49" s="156"/>
      <c r="AH49" s="126"/>
      <c r="AI49" s="131" t="s">
        <v>0</v>
      </c>
      <c r="AJ49" s="126"/>
      <c r="AK49" s="186" t="s">
        <v>331</v>
      </c>
      <c r="AL49" s="187" t="s">
        <v>331</v>
      </c>
      <c r="AM49" s="156"/>
      <c r="AN49" s="126"/>
      <c r="AO49" s="131" t="s">
        <v>0</v>
      </c>
      <c r="AP49" s="126"/>
      <c r="AQ49" s="186" t="s">
        <v>331</v>
      </c>
      <c r="AR49" s="187" t="s">
        <v>331</v>
      </c>
      <c r="AS49" s="156"/>
      <c r="AT49" s="126"/>
      <c r="AU49" s="131" t="s">
        <v>0</v>
      </c>
      <c r="AV49" s="126"/>
      <c r="AW49" s="186" t="s">
        <v>331</v>
      </c>
      <c r="AX49" s="187" t="s">
        <v>331</v>
      </c>
      <c r="AY49" s="156"/>
      <c r="AZ49" s="126"/>
      <c r="BA49" s="131" t="s">
        <v>0</v>
      </c>
      <c r="BB49" s="126"/>
      <c r="BC49" s="131"/>
      <c r="BD49" s="170"/>
      <c r="BE49" s="156"/>
      <c r="BF49" s="126"/>
      <c r="BG49" s="131" t="s">
        <v>0</v>
      </c>
      <c r="BH49" s="126"/>
      <c r="BI49" s="186" t="s">
        <v>331</v>
      </c>
      <c r="BJ49" s="187" t="s">
        <v>331</v>
      </c>
      <c r="BK49" s="156"/>
      <c r="BL49" s="126"/>
      <c r="BM49" s="131" t="s">
        <v>0</v>
      </c>
      <c r="BN49" s="126"/>
      <c r="BO49" s="131"/>
      <c r="BP49" s="170"/>
      <c r="BQ49" s="156"/>
      <c r="BR49" s="126"/>
      <c r="BS49" s="131" t="s">
        <v>0</v>
      </c>
      <c r="BT49" s="126"/>
      <c r="BU49" s="186" t="s">
        <v>331</v>
      </c>
      <c r="BV49" s="187" t="s">
        <v>331</v>
      </c>
      <c r="BW49" s="156"/>
      <c r="BX49" s="126"/>
      <c r="BY49" s="131" t="s">
        <v>0</v>
      </c>
      <c r="BZ49" s="126"/>
      <c r="CA49" s="186" t="s">
        <v>331</v>
      </c>
      <c r="CB49" s="187" t="s">
        <v>331</v>
      </c>
      <c r="CC49" s="156"/>
      <c r="CD49" s="126"/>
      <c r="CE49" s="131" t="s">
        <v>0</v>
      </c>
      <c r="CF49" s="126"/>
      <c r="CG49" s="131"/>
      <c r="CH49" s="170"/>
      <c r="CI49" s="156"/>
      <c r="CJ49" s="126"/>
      <c r="CK49" s="131" t="s">
        <v>0</v>
      </c>
      <c r="CL49" s="126"/>
      <c r="CM49" s="131"/>
      <c r="CN49" s="170"/>
      <c r="CO49" s="156"/>
      <c r="CP49" s="126"/>
      <c r="CQ49" s="131" t="s">
        <v>0</v>
      </c>
      <c r="CR49" s="126"/>
      <c r="CS49" s="131"/>
      <c r="CT49" s="170"/>
      <c r="CU49" s="156"/>
      <c r="CV49" s="126"/>
      <c r="CW49" s="131" t="s">
        <v>0</v>
      </c>
      <c r="CX49" s="126"/>
      <c r="CY49" s="131"/>
      <c r="CZ49" s="170"/>
      <c r="DA49" s="156"/>
      <c r="DB49" s="126"/>
      <c r="DC49" s="131" t="s">
        <v>0</v>
      </c>
      <c r="DD49" s="126"/>
      <c r="DE49" s="131"/>
      <c r="DF49" s="170"/>
      <c r="DG49" s="156"/>
      <c r="DH49" s="126"/>
      <c r="DI49" s="131" t="s">
        <v>0</v>
      </c>
      <c r="DJ49" s="126"/>
      <c r="DK49" s="131"/>
      <c r="DL49" s="170"/>
      <c r="DM49" s="156"/>
      <c r="DN49" s="126"/>
      <c r="DO49" s="131" t="s">
        <v>0</v>
      </c>
      <c r="DP49" s="126"/>
      <c r="DQ49" s="131"/>
      <c r="DR49" s="170"/>
      <c r="DS49" s="156"/>
      <c r="DT49" s="126"/>
      <c r="DU49" s="131" t="s">
        <v>0</v>
      </c>
      <c r="DV49" s="126"/>
      <c r="DW49" s="131"/>
      <c r="DX49" s="170"/>
      <c r="DY49" s="156"/>
      <c r="DZ49" s="126"/>
      <c r="EA49" s="131" t="s">
        <v>0</v>
      </c>
      <c r="EB49" s="126"/>
      <c r="EC49" s="131"/>
      <c r="ED49" s="170"/>
      <c r="EE49" s="156"/>
      <c r="EF49" s="126"/>
      <c r="EG49" s="131" t="s">
        <v>0</v>
      </c>
      <c r="EH49" s="126"/>
      <c r="EI49" s="131"/>
      <c r="EJ49" s="170"/>
      <c r="EK49" s="156"/>
      <c r="EL49" s="126"/>
      <c r="EM49" s="131" t="s">
        <v>0</v>
      </c>
      <c r="EN49" s="126"/>
      <c r="EO49" s="131"/>
      <c r="EP49" s="170"/>
      <c r="EQ49" s="156"/>
      <c r="ER49" s="126"/>
      <c r="ES49" s="131" t="s">
        <v>0</v>
      </c>
      <c r="ET49" s="126"/>
      <c r="EU49" s="131"/>
      <c r="EV49" s="170"/>
      <c r="EW49" s="156"/>
      <c r="EX49" s="126"/>
      <c r="EY49" s="131" t="s">
        <v>0</v>
      </c>
      <c r="EZ49" s="126"/>
      <c r="FA49" s="131"/>
      <c r="FB49" s="170"/>
      <c r="FC49" s="156"/>
      <c r="FD49" s="126"/>
      <c r="FE49" s="131" t="s">
        <v>0</v>
      </c>
      <c r="FF49" s="126"/>
      <c r="FG49" s="131"/>
      <c r="FH49" s="170"/>
      <c r="FI49" s="156"/>
      <c r="FJ49" s="126"/>
      <c r="FK49" s="131" t="s">
        <v>0</v>
      </c>
      <c r="FL49" s="126"/>
      <c r="FM49" s="131"/>
      <c r="FN49" s="170"/>
      <c r="FO49" s="156"/>
      <c r="FP49" s="126"/>
      <c r="FQ49" s="131" t="s">
        <v>0</v>
      </c>
      <c r="FR49" s="126"/>
      <c r="FS49" s="131"/>
      <c r="FT49" s="170"/>
      <c r="FU49" s="156"/>
      <c r="FV49" s="126"/>
      <c r="FW49" s="131" t="s">
        <v>0</v>
      </c>
      <c r="FX49" s="126"/>
      <c r="FY49" s="131"/>
      <c r="FZ49" s="170"/>
      <c r="GA49" s="156"/>
      <c r="GB49" s="126"/>
      <c r="GC49" s="131" t="s">
        <v>0</v>
      </c>
      <c r="GD49" s="126"/>
      <c r="GE49" s="131"/>
      <c r="GF49" s="170"/>
      <c r="GG49" s="156"/>
      <c r="GH49" s="126"/>
      <c r="GI49" s="131" t="s">
        <v>0</v>
      </c>
      <c r="GJ49" s="126"/>
      <c r="GK49" s="131"/>
      <c r="GL49" s="170"/>
      <c r="GM49" s="156"/>
      <c r="GN49" s="126"/>
      <c r="GO49" s="131" t="s">
        <v>0</v>
      </c>
      <c r="GP49" s="126"/>
      <c r="GQ49" s="131"/>
      <c r="GR49" s="170"/>
      <c r="GS49" s="156"/>
      <c r="GT49" s="126"/>
      <c r="GU49" s="131" t="s">
        <v>0</v>
      </c>
      <c r="GV49" s="126"/>
      <c r="GW49" s="131"/>
      <c r="GX49" s="170"/>
      <c r="GY49" s="156"/>
      <c r="GZ49" s="126"/>
      <c r="HA49" s="131" t="s">
        <v>0</v>
      </c>
      <c r="HB49" s="126"/>
      <c r="HC49" s="131"/>
      <c r="HD49" s="170"/>
      <c r="HE49" s="156"/>
      <c r="HF49" s="126"/>
      <c r="HG49" s="131" t="s">
        <v>0</v>
      </c>
      <c r="HH49" s="126"/>
      <c r="HI49" s="131"/>
      <c r="HJ49" s="170"/>
      <c r="HK49" s="156"/>
      <c r="HL49" s="126"/>
      <c r="HM49" s="131" t="s">
        <v>0</v>
      </c>
      <c r="HN49" s="126"/>
      <c r="HO49" s="131"/>
      <c r="HP49" s="170"/>
      <c r="HQ49" s="156"/>
      <c r="HR49" s="126"/>
      <c r="HS49" s="131" t="s">
        <v>0</v>
      </c>
      <c r="HT49" s="126"/>
      <c r="HU49" s="131"/>
      <c r="HV49" s="170"/>
      <c r="HW49" s="156"/>
      <c r="HX49" s="126"/>
      <c r="HY49" s="131" t="s">
        <v>0</v>
      </c>
      <c r="HZ49" s="126"/>
      <c r="IA49" s="131"/>
      <c r="IB49" s="170"/>
      <c r="IC49" s="156"/>
      <c r="ID49" s="126"/>
      <c r="IE49" s="131" t="s">
        <v>0</v>
      </c>
      <c r="IF49" s="126"/>
      <c r="IG49" s="131"/>
      <c r="IH49" s="170"/>
      <c r="II49" s="156"/>
      <c r="IJ49" s="126"/>
      <c r="IK49" s="131" t="s">
        <v>0</v>
      </c>
      <c r="IL49" s="126"/>
      <c r="IM49" s="131"/>
      <c r="IN49" s="170"/>
      <c r="IO49" s="156"/>
      <c r="IP49" s="126"/>
      <c r="IQ49" s="131" t="s">
        <v>0</v>
      </c>
      <c r="IR49" s="126"/>
      <c r="IS49" s="131"/>
      <c r="IT49" s="170"/>
      <c r="IU49" s="156"/>
      <c r="IV49" s="126"/>
      <c r="IW49" s="131" t="s">
        <v>0</v>
      </c>
      <c r="IX49" s="126"/>
      <c r="IY49" s="131"/>
      <c r="IZ49" s="170"/>
      <c r="JA49" s="156"/>
      <c r="JB49" s="126"/>
      <c r="JC49" s="131" t="s">
        <v>0</v>
      </c>
      <c r="JD49" s="126"/>
      <c r="JE49" s="131"/>
      <c r="JF49" s="170"/>
      <c r="JG49" s="156"/>
      <c r="JH49" s="126"/>
      <c r="JI49" s="131" t="s">
        <v>0</v>
      </c>
      <c r="JJ49" s="126"/>
      <c r="JK49" s="131"/>
      <c r="JL49" s="170"/>
      <c r="JM49" s="156"/>
      <c r="JN49" s="126"/>
      <c r="JO49" s="131" t="s">
        <v>0</v>
      </c>
      <c r="JP49" s="126"/>
      <c r="JQ49" s="131"/>
      <c r="JR49" s="170"/>
      <c r="JS49" s="156"/>
      <c r="JT49" s="126"/>
      <c r="JU49" s="131" t="s">
        <v>0</v>
      </c>
      <c r="JV49" s="126"/>
      <c r="JW49" s="131"/>
      <c r="JX49" s="170"/>
      <c r="JY49" s="156"/>
      <c r="JZ49" s="126"/>
      <c r="KA49" s="131" t="s">
        <v>0</v>
      </c>
      <c r="KB49" s="126"/>
      <c r="KC49" s="131"/>
      <c r="KD49" s="170"/>
      <c r="KE49" s="156"/>
      <c r="KF49" s="126"/>
      <c r="KG49" s="131" t="s">
        <v>0</v>
      </c>
      <c r="KH49" s="126"/>
      <c r="KI49" s="131"/>
      <c r="KJ49" s="170"/>
      <c r="KK49" s="156"/>
      <c r="KL49" s="126"/>
      <c r="KM49" s="131" t="s">
        <v>0</v>
      </c>
      <c r="KN49" s="126"/>
      <c r="KO49" s="131"/>
      <c r="KP49" s="170"/>
      <c r="KQ49" s="156"/>
      <c r="KR49" s="126"/>
      <c r="KS49" s="131" t="s">
        <v>0</v>
      </c>
      <c r="KT49" s="126"/>
      <c r="KU49" s="131"/>
      <c r="KV49" s="170"/>
      <c r="KW49" s="156"/>
      <c r="KX49" s="126"/>
      <c r="KY49" s="131" t="s">
        <v>0</v>
      </c>
      <c r="KZ49" s="126"/>
      <c r="LA49" s="131"/>
      <c r="LB49" s="170"/>
      <c r="LC49" s="156"/>
      <c r="LD49" s="126"/>
      <c r="LE49" s="131" t="s">
        <v>0</v>
      </c>
      <c r="LF49" s="126"/>
      <c r="LG49" s="131"/>
      <c r="LH49" s="170"/>
      <c r="LI49" s="156"/>
      <c r="LJ49" s="126"/>
      <c r="LK49" s="131" t="s">
        <v>0</v>
      </c>
      <c r="LL49" s="126"/>
      <c r="LM49" s="131"/>
      <c r="LN49" s="170"/>
      <c r="LO49" s="156"/>
      <c r="LP49" s="126"/>
      <c r="LQ49" s="131" t="s">
        <v>0</v>
      </c>
      <c r="LR49" s="126"/>
      <c r="LS49" s="131"/>
      <c r="LT49" s="170"/>
      <c r="LU49" s="156"/>
      <c r="LV49" s="126"/>
      <c r="LW49" s="131" t="s">
        <v>0</v>
      </c>
      <c r="LX49" s="126"/>
      <c r="LY49" s="131"/>
      <c r="LZ49" s="170"/>
      <c r="MA49" s="156"/>
      <c r="MB49" s="126"/>
      <c r="MC49" s="131" t="s">
        <v>0</v>
      </c>
      <c r="MD49" s="126"/>
      <c r="ME49" s="131"/>
      <c r="MF49" s="170"/>
      <c r="MG49" s="156"/>
      <c r="MH49" s="126"/>
      <c r="MI49" s="131" t="s">
        <v>0</v>
      </c>
      <c r="MJ49" s="126"/>
      <c r="MK49" s="131"/>
      <c r="ML49" s="170"/>
      <c r="MM49" s="156"/>
      <c r="MN49" s="126"/>
      <c r="MO49" s="131" t="s">
        <v>0</v>
      </c>
      <c r="MP49" s="126"/>
      <c r="MQ49" s="131"/>
      <c r="MR49" s="170"/>
      <c r="MS49" s="156"/>
      <c r="MT49" s="126"/>
      <c r="MU49" s="131" t="s">
        <v>0</v>
      </c>
      <c r="MV49" s="126"/>
      <c r="MW49" s="131"/>
      <c r="MX49" s="170"/>
      <c r="MY49" s="156"/>
      <c r="MZ49" s="126"/>
      <c r="NA49" s="131" t="s">
        <v>0</v>
      </c>
      <c r="NB49" s="126"/>
      <c r="NC49" s="131"/>
      <c r="ND49" s="170"/>
      <c r="NE49" s="156"/>
      <c r="NF49" s="126"/>
      <c r="NG49" s="131" t="s">
        <v>0</v>
      </c>
      <c r="NH49" s="126"/>
      <c r="NI49" s="131"/>
      <c r="NJ49" s="170"/>
      <c r="NK49" s="156"/>
      <c r="NL49" s="126"/>
      <c r="NM49" s="131" t="s">
        <v>0</v>
      </c>
      <c r="NN49" s="126"/>
      <c r="NO49" s="131"/>
      <c r="NP49" s="170"/>
      <c r="NQ49" s="156"/>
      <c r="NR49" s="188"/>
      <c r="NS49" s="188" t="s">
        <v>0</v>
      </c>
      <c r="NT49" s="188"/>
      <c r="NU49" s="186" t="s">
        <v>331</v>
      </c>
      <c r="NV49" s="187" t="s">
        <v>331</v>
      </c>
      <c r="NW49" s="164"/>
    </row>
    <row r="50" spans="1:387" ht="15" x14ac:dyDescent="0.2">
      <c r="A50" s="124">
        <f>IF(B50="","",VLOOKUP(B50,'Registrovaní tipéri'!$A$2:$B$101,2,FALSE))</f>
        <v>11</v>
      </c>
      <c r="B50" s="173" t="s">
        <v>10</v>
      </c>
      <c r="C50" s="125"/>
      <c r="D50" s="171">
        <v>3</v>
      </c>
      <c r="E50" s="176" t="s">
        <v>0</v>
      </c>
      <c r="F50" s="168">
        <v>4</v>
      </c>
      <c r="G50" s="185" t="s">
        <v>275</v>
      </c>
      <c r="H50" s="184" t="s">
        <v>264</v>
      </c>
      <c r="I50" s="25"/>
      <c r="J50" s="188">
        <v>0</v>
      </c>
      <c r="K50" s="188" t="s">
        <v>0</v>
      </c>
      <c r="L50" s="188">
        <v>4</v>
      </c>
      <c r="M50" s="186" t="s">
        <v>275</v>
      </c>
      <c r="N50" s="187" t="s">
        <v>275</v>
      </c>
      <c r="O50" s="149"/>
      <c r="P50" s="126">
        <v>5</v>
      </c>
      <c r="Q50" s="131" t="s">
        <v>0</v>
      </c>
      <c r="R50" s="126">
        <v>0</v>
      </c>
      <c r="S50" s="186" t="s">
        <v>275</v>
      </c>
      <c r="T50" s="187" t="s">
        <v>264</v>
      </c>
      <c r="U50" s="156"/>
      <c r="V50" s="126">
        <v>0</v>
      </c>
      <c r="W50" s="131" t="s">
        <v>0</v>
      </c>
      <c r="X50" s="126">
        <v>5</v>
      </c>
      <c r="Y50" s="186" t="s">
        <v>275</v>
      </c>
      <c r="Z50" s="187" t="s">
        <v>275</v>
      </c>
      <c r="AA50" s="156"/>
      <c r="AB50" s="126">
        <v>5</v>
      </c>
      <c r="AC50" s="131" t="s">
        <v>0</v>
      </c>
      <c r="AD50" s="126">
        <v>0</v>
      </c>
      <c r="AE50" s="193" t="s">
        <v>275</v>
      </c>
      <c r="AF50" s="194" t="s">
        <v>275</v>
      </c>
      <c r="AG50" s="156"/>
      <c r="AH50" s="126">
        <v>5</v>
      </c>
      <c r="AI50" s="131" t="s">
        <v>0</v>
      </c>
      <c r="AJ50" s="126">
        <v>0</v>
      </c>
      <c r="AK50" s="186" t="s">
        <v>275</v>
      </c>
      <c r="AL50" s="187" t="s">
        <v>275</v>
      </c>
      <c r="AM50" s="156"/>
      <c r="AN50" s="126"/>
      <c r="AO50" s="131" t="s">
        <v>0</v>
      </c>
      <c r="AP50" s="126"/>
      <c r="AQ50" s="186" t="s">
        <v>331</v>
      </c>
      <c r="AR50" s="187" t="s">
        <v>331</v>
      </c>
      <c r="AS50" s="156"/>
      <c r="AT50" s="126">
        <v>0</v>
      </c>
      <c r="AU50" s="131" t="s">
        <v>0</v>
      </c>
      <c r="AV50" s="126">
        <v>2</v>
      </c>
      <c r="AW50" s="186" t="s">
        <v>275</v>
      </c>
      <c r="AX50" s="187" t="s">
        <v>279</v>
      </c>
      <c r="AY50" s="156"/>
      <c r="AZ50" s="126"/>
      <c r="BA50" s="131" t="s">
        <v>0</v>
      </c>
      <c r="BB50" s="126"/>
      <c r="BC50" s="131"/>
      <c r="BD50" s="170"/>
      <c r="BE50" s="156"/>
      <c r="BF50" s="126">
        <v>3</v>
      </c>
      <c r="BG50" s="131" t="s">
        <v>0</v>
      </c>
      <c r="BH50" s="126">
        <v>1</v>
      </c>
      <c r="BI50" s="186" t="s">
        <v>275</v>
      </c>
      <c r="BJ50" s="187" t="s">
        <v>275</v>
      </c>
      <c r="BK50" s="156"/>
      <c r="BL50" s="126"/>
      <c r="BM50" s="131" t="s">
        <v>0</v>
      </c>
      <c r="BN50" s="126"/>
      <c r="BO50" s="131"/>
      <c r="BP50" s="170"/>
      <c r="BQ50" s="156"/>
      <c r="BR50" s="126">
        <v>5</v>
      </c>
      <c r="BS50" s="131" t="s">
        <v>0</v>
      </c>
      <c r="BT50" s="126">
        <v>0</v>
      </c>
      <c r="BU50" s="186" t="s">
        <v>275</v>
      </c>
      <c r="BV50" s="187" t="s">
        <v>275</v>
      </c>
      <c r="BW50" s="156"/>
      <c r="BX50" s="126">
        <v>5</v>
      </c>
      <c r="BY50" s="131" t="s">
        <v>0</v>
      </c>
      <c r="BZ50" s="126">
        <v>0</v>
      </c>
      <c r="CA50" s="131" t="s">
        <v>275</v>
      </c>
      <c r="CB50" s="170" t="s">
        <v>275</v>
      </c>
      <c r="CC50" s="156"/>
      <c r="CD50" s="126"/>
      <c r="CE50" s="131" t="s">
        <v>0</v>
      </c>
      <c r="CF50" s="126"/>
      <c r="CG50" s="131"/>
      <c r="CH50" s="170"/>
      <c r="CI50" s="156"/>
      <c r="CJ50" s="126"/>
      <c r="CK50" s="131" t="s">
        <v>0</v>
      </c>
      <c r="CL50" s="126"/>
      <c r="CM50" s="131"/>
      <c r="CN50" s="170"/>
      <c r="CO50" s="156"/>
      <c r="CP50" s="126"/>
      <c r="CQ50" s="131" t="s">
        <v>0</v>
      </c>
      <c r="CR50" s="126"/>
      <c r="CS50" s="131"/>
      <c r="CT50" s="170"/>
      <c r="CU50" s="156"/>
      <c r="CV50" s="126"/>
      <c r="CW50" s="131" t="s">
        <v>0</v>
      </c>
      <c r="CX50" s="126"/>
      <c r="CY50" s="131"/>
      <c r="CZ50" s="170"/>
      <c r="DA50" s="156"/>
      <c r="DB50" s="126"/>
      <c r="DC50" s="131" t="s">
        <v>0</v>
      </c>
      <c r="DD50" s="126"/>
      <c r="DE50" s="131"/>
      <c r="DF50" s="170"/>
      <c r="DG50" s="156"/>
      <c r="DH50" s="126"/>
      <c r="DI50" s="131" t="s">
        <v>0</v>
      </c>
      <c r="DJ50" s="126"/>
      <c r="DK50" s="131"/>
      <c r="DL50" s="170"/>
      <c r="DM50" s="156"/>
      <c r="DN50" s="126"/>
      <c r="DO50" s="131" t="s">
        <v>0</v>
      </c>
      <c r="DP50" s="126"/>
      <c r="DQ50" s="131"/>
      <c r="DR50" s="170"/>
      <c r="DS50" s="156"/>
      <c r="DT50" s="126"/>
      <c r="DU50" s="131" t="s">
        <v>0</v>
      </c>
      <c r="DV50" s="126"/>
      <c r="DW50" s="131"/>
      <c r="DX50" s="170"/>
      <c r="DY50" s="156"/>
      <c r="DZ50" s="126"/>
      <c r="EA50" s="131" t="s">
        <v>0</v>
      </c>
      <c r="EB50" s="126"/>
      <c r="EC50" s="131"/>
      <c r="ED50" s="170"/>
      <c r="EE50" s="156"/>
      <c r="EF50" s="126"/>
      <c r="EG50" s="131" t="s">
        <v>0</v>
      </c>
      <c r="EH50" s="126"/>
      <c r="EI50" s="131"/>
      <c r="EJ50" s="170"/>
      <c r="EK50" s="156"/>
      <c r="EL50" s="126"/>
      <c r="EM50" s="131" t="s">
        <v>0</v>
      </c>
      <c r="EN50" s="126"/>
      <c r="EO50" s="131"/>
      <c r="EP50" s="170"/>
      <c r="EQ50" s="156"/>
      <c r="ER50" s="126"/>
      <c r="ES50" s="131" t="s">
        <v>0</v>
      </c>
      <c r="ET50" s="126"/>
      <c r="EU50" s="131"/>
      <c r="EV50" s="170"/>
      <c r="EW50" s="156"/>
      <c r="EX50" s="126"/>
      <c r="EY50" s="131" t="s">
        <v>0</v>
      </c>
      <c r="EZ50" s="126"/>
      <c r="FA50" s="131"/>
      <c r="FB50" s="170"/>
      <c r="FC50" s="156"/>
      <c r="FD50" s="126"/>
      <c r="FE50" s="131" t="s">
        <v>0</v>
      </c>
      <c r="FF50" s="126"/>
      <c r="FG50" s="131"/>
      <c r="FH50" s="170"/>
      <c r="FI50" s="156"/>
      <c r="FJ50" s="126"/>
      <c r="FK50" s="131" t="s">
        <v>0</v>
      </c>
      <c r="FL50" s="126"/>
      <c r="FM50" s="131"/>
      <c r="FN50" s="170"/>
      <c r="FO50" s="156"/>
      <c r="FP50" s="126"/>
      <c r="FQ50" s="131" t="s">
        <v>0</v>
      </c>
      <c r="FR50" s="126"/>
      <c r="FS50" s="131"/>
      <c r="FT50" s="170"/>
      <c r="FU50" s="156"/>
      <c r="FV50" s="126"/>
      <c r="FW50" s="131" t="s">
        <v>0</v>
      </c>
      <c r="FX50" s="126"/>
      <c r="FY50" s="131"/>
      <c r="FZ50" s="170"/>
      <c r="GA50" s="156"/>
      <c r="GB50" s="126"/>
      <c r="GC50" s="131" t="s">
        <v>0</v>
      </c>
      <c r="GD50" s="126"/>
      <c r="GE50" s="131"/>
      <c r="GF50" s="170"/>
      <c r="GG50" s="156"/>
      <c r="GH50" s="126"/>
      <c r="GI50" s="131" t="s">
        <v>0</v>
      </c>
      <c r="GJ50" s="126"/>
      <c r="GK50" s="131"/>
      <c r="GL50" s="170"/>
      <c r="GM50" s="156"/>
      <c r="GN50" s="126"/>
      <c r="GO50" s="131" t="s">
        <v>0</v>
      </c>
      <c r="GP50" s="126"/>
      <c r="GQ50" s="131"/>
      <c r="GR50" s="170"/>
      <c r="GS50" s="156"/>
      <c r="GT50" s="126"/>
      <c r="GU50" s="131" t="s">
        <v>0</v>
      </c>
      <c r="GV50" s="126"/>
      <c r="GW50" s="131"/>
      <c r="GX50" s="170"/>
      <c r="GY50" s="156"/>
      <c r="GZ50" s="126"/>
      <c r="HA50" s="131" t="s">
        <v>0</v>
      </c>
      <c r="HB50" s="126"/>
      <c r="HC50" s="131"/>
      <c r="HD50" s="170"/>
      <c r="HE50" s="156"/>
      <c r="HF50" s="126"/>
      <c r="HG50" s="131" t="s">
        <v>0</v>
      </c>
      <c r="HH50" s="126"/>
      <c r="HI50" s="131"/>
      <c r="HJ50" s="170"/>
      <c r="HK50" s="156"/>
      <c r="HL50" s="126"/>
      <c r="HM50" s="131" t="s">
        <v>0</v>
      </c>
      <c r="HN50" s="126"/>
      <c r="HO50" s="131"/>
      <c r="HP50" s="170"/>
      <c r="HQ50" s="156"/>
      <c r="HR50" s="126"/>
      <c r="HS50" s="131" t="s">
        <v>0</v>
      </c>
      <c r="HT50" s="126"/>
      <c r="HU50" s="131"/>
      <c r="HV50" s="170"/>
      <c r="HW50" s="156"/>
      <c r="HX50" s="126"/>
      <c r="HY50" s="131" t="s">
        <v>0</v>
      </c>
      <c r="HZ50" s="126"/>
      <c r="IA50" s="131"/>
      <c r="IB50" s="170"/>
      <c r="IC50" s="156"/>
      <c r="ID50" s="126"/>
      <c r="IE50" s="131" t="s">
        <v>0</v>
      </c>
      <c r="IF50" s="126"/>
      <c r="IG50" s="131"/>
      <c r="IH50" s="170"/>
      <c r="II50" s="156"/>
      <c r="IJ50" s="126"/>
      <c r="IK50" s="131" t="s">
        <v>0</v>
      </c>
      <c r="IL50" s="126"/>
      <c r="IM50" s="131"/>
      <c r="IN50" s="170"/>
      <c r="IO50" s="156"/>
      <c r="IP50" s="126"/>
      <c r="IQ50" s="131" t="s">
        <v>0</v>
      </c>
      <c r="IR50" s="126"/>
      <c r="IS50" s="131"/>
      <c r="IT50" s="170"/>
      <c r="IU50" s="156"/>
      <c r="IV50" s="126"/>
      <c r="IW50" s="131" t="s">
        <v>0</v>
      </c>
      <c r="IX50" s="126"/>
      <c r="IY50" s="131"/>
      <c r="IZ50" s="170"/>
      <c r="JA50" s="156"/>
      <c r="JB50" s="126"/>
      <c r="JC50" s="131" t="s">
        <v>0</v>
      </c>
      <c r="JD50" s="126"/>
      <c r="JE50" s="131"/>
      <c r="JF50" s="170"/>
      <c r="JG50" s="156"/>
      <c r="JH50" s="126"/>
      <c r="JI50" s="131" t="s">
        <v>0</v>
      </c>
      <c r="JJ50" s="126"/>
      <c r="JK50" s="131"/>
      <c r="JL50" s="170"/>
      <c r="JM50" s="156"/>
      <c r="JN50" s="126"/>
      <c r="JO50" s="131" t="s">
        <v>0</v>
      </c>
      <c r="JP50" s="126"/>
      <c r="JQ50" s="131"/>
      <c r="JR50" s="170"/>
      <c r="JS50" s="156"/>
      <c r="JT50" s="126"/>
      <c r="JU50" s="131" t="s">
        <v>0</v>
      </c>
      <c r="JV50" s="126"/>
      <c r="JW50" s="131"/>
      <c r="JX50" s="170"/>
      <c r="JY50" s="156"/>
      <c r="JZ50" s="126"/>
      <c r="KA50" s="131" t="s">
        <v>0</v>
      </c>
      <c r="KB50" s="126"/>
      <c r="KC50" s="131"/>
      <c r="KD50" s="170"/>
      <c r="KE50" s="156"/>
      <c r="KF50" s="126"/>
      <c r="KG50" s="131" t="s">
        <v>0</v>
      </c>
      <c r="KH50" s="126"/>
      <c r="KI50" s="131"/>
      <c r="KJ50" s="170"/>
      <c r="KK50" s="156"/>
      <c r="KL50" s="126"/>
      <c r="KM50" s="131" t="s">
        <v>0</v>
      </c>
      <c r="KN50" s="126"/>
      <c r="KO50" s="131"/>
      <c r="KP50" s="170"/>
      <c r="KQ50" s="156"/>
      <c r="KR50" s="126"/>
      <c r="KS50" s="131" t="s">
        <v>0</v>
      </c>
      <c r="KT50" s="126"/>
      <c r="KU50" s="131"/>
      <c r="KV50" s="170"/>
      <c r="KW50" s="156"/>
      <c r="KX50" s="126"/>
      <c r="KY50" s="131" t="s">
        <v>0</v>
      </c>
      <c r="KZ50" s="126"/>
      <c r="LA50" s="131"/>
      <c r="LB50" s="170"/>
      <c r="LC50" s="156"/>
      <c r="LD50" s="126"/>
      <c r="LE50" s="131" t="s">
        <v>0</v>
      </c>
      <c r="LF50" s="126"/>
      <c r="LG50" s="131"/>
      <c r="LH50" s="170"/>
      <c r="LI50" s="156"/>
      <c r="LJ50" s="126"/>
      <c r="LK50" s="131" t="s">
        <v>0</v>
      </c>
      <c r="LL50" s="126"/>
      <c r="LM50" s="131"/>
      <c r="LN50" s="170"/>
      <c r="LO50" s="156"/>
      <c r="LP50" s="126"/>
      <c r="LQ50" s="131" t="s">
        <v>0</v>
      </c>
      <c r="LR50" s="126"/>
      <c r="LS50" s="131"/>
      <c r="LT50" s="170"/>
      <c r="LU50" s="156"/>
      <c r="LV50" s="126"/>
      <c r="LW50" s="131" t="s">
        <v>0</v>
      </c>
      <c r="LX50" s="126"/>
      <c r="LY50" s="131"/>
      <c r="LZ50" s="170"/>
      <c r="MA50" s="156"/>
      <c r="MB50" s="126"/>
      <c r="MC50" s="131" t="s">
        <v>0</v>
      </c>
      <c r="MD50" s="126"/>
      <c r="ME50" s="131"/>
      <c r="MF50" s="170"/>
      <c r="MG50" s="156"/>
      <c r="MH50" s="126"/>
      <c r="MI50" s="131" t="s">
        <v>0</v>
      </c>
      <c r="MJ50" s="126"/>
      <c r="MK50" s="131"/>
      <c r="ML50" s="170"/>
      <c r="MM50" s="156"/>
      <c r="MN50" s="126"/>
      <c r="MO50" s="131" t="s">
        <v>0</v>
      </c>
      <c r="MP50" s="126"/>
      <c r="MQ50" s="131"/>
      <c r="MR50" s="170"/>
      <c r="MS50" s="156"/>
      <c r="MT50" s="126"/>
      <c r="MU50" s="131" t="s">
        <v>0</v>
      </c>
      <c r="MV50" s="126"/>
      <c r="MW50" s="131"/>
      <c r="MX50" s="170"/>
      <c r="MY50" s="156"/>
      <c r="MZ50" s="126"/>
      <c r="NA50" s="131" t="s">
        <v>0</v>
      </c>
      <c r="NB50" s="126"/>
      <c r="NC50" s="131"/>
      <c r="ND50" s="170"/>
      <c r="NE50" s="156"/>
      <c r="NF50" s="126"/>
      <c r="NG50" s="131" t="s">
        <v>0</v>
      </c>
      <c r="NH50" s="126"/>
      <c r="NI50" s="131"/>
      <c r="NJ50" s="170"/>
      <c r="NK50" s="156"/>
      <c r="NL50" s="126"/>
      <c r="NM50" s="131" t="s">
        <v>0</v>
      </c>
      <c r="NN50" s="126"/>
      <c r="NO50" s="131"/>
      <c r="NP50" s="170"/>
      <c r="NQ50" s="156"/>
      <c r="NR50" s="188"/>
      <c r="NS50" s="188" t="s">
        <v>0</v>
      </c>
      <c r="NT50" s="188"/>
      <c r="NU50" s="186" t="s">
        <v>331</v>
      </c>
      <c r="NV50" s="187" t="s">
        <v>331</v>
      </c>
      <c r="NW50" s="164"/>
    </row>
    <row r="51" spans="1:387" ht="15" x14ac:dyDescent="0.2">
      <c r="A51" s="124">
        <f>IF(B51="","",VLOOKUP(B51,'Registrovaní tipéri'!$A$2:$B$101,2,FALSE))</f>
        <v>39</v>
      </c>
      <c r="B51" s="173" t="s">
        <v>19</v>
      </c>
      <c r="C51" s="125"/>
      <c r="D51" s="171"/>
      <c r="E51" s="176" t="s">
        <v>0</v>
      </c>
      <c r="F51" s="168"/>
      <c r="G51" s="182" t="s">
        <v>331</v>
      </c>
      <c r="H51" s="183" t="s">
        <v>331</v>
      </c>
      <c r="I51" s="25"/>
      <c r="J51" s="188"/>
      <c r="K51" s="188" t="s">
        <v>0</v>
      </c>
      <c r="L51" s="188"/>
      <c r="M51" s="186" t="s">
        <v>331</v>
      </c>
      <c r="N51" s="187" t="s">
        <v>331</v>
      </c>
      <c r="O51" s="149"/>
      <c r="P51" s="168"/>
      <c r="Q51" s="169" t="s">
        <v>0</v>
      </c>
      <c r="R51" s="168"/>
      <c r="S51" s="186" t="s">
        <v>331</v>
      </c>
      <c r="T51" s="187" t="s">
        <v>331</v>
      </c>
      <c r="U51" s="156"/>
      <c r="V51" s="168"/>
      <c r="W51" s="169" t="s">
        <v>0</v>
      </c>
      <c r="X51" s="168"/>
      <c r="Y51" s="186" t="s">
        <v>331</v>
      </c>
      <c r="Z51" s="187" t="s">
        <v>331</v>
      </c>
      <c r="AA51" s="156"/>
      <c r="AB51" s="168"/>
      <c r="AC51" s="169" t="s">
        <v>0</v>
      </c>
      <c r="AD51" s="168"/>
      <c r="AE51" s="186" t="s">
        <v>331</v>
      </c>
      <c r="AF51" s="187" t="s">
        <v>331</v>
      </c>
      <c r="AG51" s="156"/>
      <c r="AH51" s="168"/>
      <c r="AI51" s="169" t="s">
        <v>0</v>
      </c>
      <c r="AJ51" s="168"/>
      <c r="AK51" s="186" t="s">
        <v>331</v>
      </c>
      <c r="AL51" s="187" t="s">
        <v>331</v>
      </c>
      <c r="AM51" s="156"/>
      <c r="AN51" s="168"/>
      <c r="AO51" s="169" t="s">
        <v>0</v>
      </c>
      <c r="AP51" s="168"/>
      <c r="AQ51" s="186" t="s">
        <v>331</v>
      </c>
      <c r="AR51" s="187" t="s">
        <v>331</v>
      </c>
      <c r="AS51" s="156"/>
      <c r="AT51" s="168"/>
      <c r="AU51" s="169" t="s">
        <v>0</v>
      </c>
      <c r="AV51" s="168"/>
      <c r="AW51" s="186" t="s">
        <v>331</v>
      </c>
      <c r="AX51" s="187" t="s">
        <v>331</v>
      </c>
      <c r="AY51" s="156"/>
      <c r="AZ51" s="168"/>
      <c r="BA51" s="169" t="s">
        <v>0</v>
      </c>
      <c r="BB51" s="168"/>
      <c r="BC51" s="169"/>
      <c r="BD51" s="170"/>
      <c r="BE51" s="156"/>
      <c r="BF51" s="168"/>
      <c r="BG51" s="169" t="s">
        <v>0</v>
      </c>
      <c r="BH51" s="168"/>
      <c r="BI51" s="186" t="s">
        <v>331</v>
      </c>
      <c r="BJ51" s="187" t="s">
        <v>331</v>
      </c>
      <c r="BK51" s="156"/>
      <c r="BL51" s="168"/>
      <c r="BM51" s="169" t="s">
        <v>0</v>
      </c>
      <c r="BN51" s="168"/>
      <c r="BO51" s="169"/>
      <c r="BP51" s="170"/>
      <c r="BQ51" s="156"/>
      <c r="BR51" s="168"/>
      <c r="BS51" s="169" t="s">
        <v>0</v>
      </c>
      <c r="BT51" s="168"/>
      <c r="BU51" s="186" t="s">
        <v>331</v>
      </c>
      <c r="BV51" s="187" t="s">
        <v>331</v>
      </c>
      <c r="BW51" s="156"/>
      <c r="BX51" s="168"/>
      <c r="BY51" s="169" t="s">
        <v>0</v>
      </c>
      <c r="BZ51" s="168"/>
      <c r="CA51" s="186" t="s">
        <v>331</v>
      </c>
      <c r="CB51" s="187" t="s">
        <v>331</v>
      </c>
      <c r="CC51" s="156"/>
      <c r="CD51" s="168"/>
      <c r="CE51" s="169" t="s">
        <v>0</v>
      </c>
      <c r="CF51" s="168"/>
      <c r="CG51" s="169"/>
      <c r="CH51" s="170"/>
      <c r="CI51" s="156"/>
      <c r="CJ51" s="168"/>
      <c r="CK51" s="169" t="s">
        <v>0</v>
      </c>
      <c r="CL51" s="168"/>
      <c r="CM51" s="169"/>
      <c r="CN51" s="170"/>
      <c r="CO51" s="156"/>
      <c r="CP51" s="168"/>
      <c r="CQ51" s="169" t="s">
        <v>0</v>
      </c>
      <c r="CR51" s="168"/>
      <c r="CS51" s="169"/>
      <c r="CT51" s="170"/>
      <c r="CU51" s="156"/>
      <c r="CV51" s="168"/>
      <c r="CW51" s="169" t="s">
        <v>0</v>
      </c>
      <c r="CX51" s="168"/>
      <c r="CY51" s="169"/>
      <c r="CZ51" s="170"/>
      <c r="DA51" s="156"/>
      <c r="DB51" s="168"/>
      <c r="DC51" s="169" t="s">
        <v>0</v>
      </c>
      <c r="DD51" s="168"/>
      <c r="DE51" s="169"/>
      <c r="DF51" s="170"/>
      <c r="DG51" s="156"/>
      <c r="DH51" s="168"/>
      <c r="DI51" s="169" t="s">
        <v>0</v>
      </c>
      <c r="DJ51" s="168"/>
      <c r="DK51" s="169"/>
      <c r="DL51" s="170"/>
      <c r="DM51" s="156"/>
      <c r="DN51" s="168"/>
      <c r="DO51" s="169" t="s">
        <v>0</v>
      </c>
      <c r="DP51" s="168"/>
      <c r="DQ51" s="169"/>
      <c r="DR51" s="170"/>
      <c r="DS51" s="156"/>
      <c r="DT51" s="168"/>
      <c r="DU51" s="169" t="s">
        <v>0</v>
      </c>
      <c r="DV51" s="168"/>
      <c r="DW51" s="169"/>
      <c r="DX51" s="170"/>
      <c r="DY51" s="156"/>
      <c r="DZ51" s="168"/>
      <c r="EA51" s="169" t="s">
        <v>0</v>
      </c>
      <c r="EB51" s="168"/>
      <c r="EC51" s="169"/>
      <c r="ED51" s="170"/>
      <c r="EE51" s="156"/>
      <c r="EF51" s="168"/>
      <c r="EG51" s="169" t="s">
        <v>0</v>
      </c>
      <c r="EH51" s="168"/>
      <c r="EI51" s="169"/>
      <c r="EJ51" s="170"/>
      <c r="EK51" s="156"/>
      <c r="EL51" s="168"/>
      <c r="EM51" s="169" t="s">
        <v>0</v>
      </c>
      <c r="EN51" s="168"/>
      <c r="EO51" s="169"/>
      <c r="EP51" s="170"/>
      <c r="EQ51" s="156"/>
      <c r="ER51" s="168"/>
      <c r="ES51" s="169" t="s">
        <v>0</v>
      </c>
      <c r="ET51" s="168"/>
      <c r="EU51" s="169"/>
      <c r="EV51" s="170"/>
      <c r="EW51" s="156"/>
      <c r="EX51" s="168"/>
      <c r="EY51" s="169" t="s">
        <v>0</v>
      </c>
      <c r="EZ51" s="168"/>
      <c r="FA51" s="169"/>
      <c r="FB51" s="170"/>
      <c r="FC51" s="156"/>
      <c r="FD51" s="168"/>
      <c r="FE51" s="169" t="s">
        <v>0</v>
      </c>
      <c r="FF51" s="168"/>
      <c r="FG51" s="169"/>
      <c r="FH51" s="170"/>
      <c r="FI51" s="156"/>
      <c r="FJ51" s="168"/>
      <c r="FK51" s="169" t="s">
        <v>0</v>
      </c>
      <c r="FL51" s="168"/>
      <c r="FM51" s="169"/>
      <c r="FN51" s="170"/>
      <c r="FO51" s="156"/>
      <c r="FP51" s="168"/>
      <c r="FQ51" s="169" t="s">
        <v>0</v>
      </c>
      <c r="FR51" s="168"/>
      <c r="FS51" s="169"/>
      <c r="FT51" s="170"/>
      <c r="FU51" s="156"/>
      <c r="FV51" s="168"/>
      <c r="FW51" s="169" t="s">
        <v>0</v>
      </c>
      <c r="FX51" s="168"/>
      <c r="FY51" s="169"/>
      <c r="FZ51" s="170"/>
      <c r="GA51" s="156"/>
      <c r="GB51" s="168"/>
      <c r="GC51" s="169" t="s">
        <v>0</v>
      </c>
      <c r="GD51" s="168"/>
      <c r="GE51" s="169"/>
      <c r="GF51" s="170"/>
      <c r="GG51" s="156"/>
      <c r="GH51" s="168"/>
      <c r="GI51" s="169" t="s">
        <v>0</v>
      </c>
      <c r="GJ51" s="168"/>
      <c r="GK51" s="169"/>
      <c r="GL51" s="170"/>
      <c r="GM51" s="156"/>
      <c r="GN51" s="168"/>
      <c r="GO51" s="169" t="s">
        <v>0</v>
      </c>
      <c r="GP51" s="168"/>
      <c r="GQ51" s="169"/>
      <c r="GR51" s="170"/>
      <c r="GS51" s="156"/>
      <c r="GT51" s="168"/>
      <c r="GU51" s="169" t="s">
        <v>0</v>
      </c>
      <c r="GV51" s="168"/>
      <c r="GW51" s="169"/>
      <c r="GX51" s="170"/>
      <c r="GY51" s="156"/>
      <c r="GZ51" s="168"/>
      <c r="HA51" s="169" t="s">
        <v>0</v>
      </c>
      <c r="HB51" s="168"/>
      <c r="HC51" s="169"/>
      <c r="HD51" s="170"/>
      <c r="HE51" s="156"/>
      <c r="HF51" s="168"/>
      <c r="HG51" s="169" t="s">
        <v>0</v>
      </c>
      <c r="HH51" s="168"/>
      <c r="HI51" s="169"/>
      <c r="HJ51" s="170"/>
      <c r="HK51" s="156"/>
      <c r="HL51" s="168"/>
      <c r="HM51" s="169" t="s">
        <v>0</v>
      </c>
      <c r="HN51" s="168"/>
      <c r="HO51" s="169"/>
      <c r="HP51" s="170"/>
      <c r="HQ51" s="156"/>
      <c r="HR51" s="168"/>
      <c r="HS51" s="169" t="s">
        <v>0</v>
      </c>
      <c r="HT51" s="168"/>
      <c r="HU51" s="169"/>
      <c r="HV51" s="170"/>
      <c r="HW51" s="156"/>
      <c r="HX51" s="168"/>
      <c r="HY51" s="169" t="s">
        <v>0</v>
      </c>
      <c r="HZ51" s="168"/>
      <c r="IA51" s="169"/>
      <c r="IB51" s="170"/>
      <c r="IC51" s="156"/>
      <c r="ID51" s="168"/>
      <c r="IE51" s="169" t="s">
        <v>0</v>
      </c>
      <c r="IF51" s="168"/>
      <c r="IG51" s="169"/>
      <c r="IH51" s="170"/>
      <c r="II51" s="156"/>
      <c r="IJ51" s="168"/>
      <c r="IK51" s="169" t="s">
        <v>0</v>
      </c>
      <c r="IL51" s="168"/>
      <c r="IM51" s="169"/>
      <c r="IN51" s="170"/>
      <c r="IO51" s="156"/>
      <c r="IP51" s="168"/>
      <c r="IQ51" s="169" t="s">
        <v>0</v>
      </c>
      <c r="IR51" s="168"/>
      <c r="IS51" s="169"/>
      <c r="IT51" s="170"/>
      <c r="IU51" s="156"/>
      <c r="IV51" s="168"/>
      <c r="IW51" s="169" t="s">
        <v>0</v>
      </c>
      <c r="IX51" s="168"/>
      <c r="IY51" s="169"/>
      <c r="IZ51" s="170"/>
      <c r="JA51" s="156"/>
      <c r="JB51" s="168"/>
      <c r="JC51" s="169" t="s">
        <v>0</v>
      </c>
      <c r="JD51" s="168"/>
      <c r="JE51" s="169"/>
      <c r="JF51" s="170"/>
      <c r="JG51" s="156"/>
      <c r="JH51" s="168"/>
      <c r="JI51" s="169" t="s">
        <v>0</v>
      </c>
      <c r="JJ51" s="168"/>
      <c r="JK51" s="169"/>
      <c r="JL51" s="170"/>
      <c r="JM51" s="156"/>
      <c r="JN51" s="168"/>
      <c r="JO51" s="169" t="s">
        <v>0</v>
      </c>
      <c r="JP51" s="168"/>
      <c r="JQ51" s="169"/>
      <c r="JR51" s="170"/>
      <c r="JS51" s="156"/>
      <c r="JT51" s="168"/>
      <c r="JU51" s="169" t="s">
        <v>0</v>
      </c>
      <c r="JV51" s="168"/>
      <c r="JW51" s="169"/>
      <c r="JX51" s="170"/>
      <c r="JY51" s="156"/>
      <c r="JZ51" s="168"/>
      <c r="KA51" s="169" t="s">
        <v>0</v>
      </c>
      <c r="KB51" s="168"/>
      <c r="KC51" s="169"/>
      <c r="KD51" s="170"/>
      <c r="KE51" s="156"/>
      <c r="KF51" s="168"/>
      <c r="KG51" s="169" t="s">
        <v>0</v>
      </c>
      <c r="KH51" s="168"/>
      <c r="KI51" s="169"/>
      <c r="KJ51" s="170"/>
      <c r="KK51" s="156"/>
      <c r="KL51" s="168"/>
      <c r="KM51" s="169" t="s">
        <v>0</v>
      </c>
      <c r="KN51" s="168"/>
      <c r="KO51" s="169"/>
      <c r="KP51" s="170"/>
      <c r="KQ51" s="156"/>
      <c r="KR51" s="168"/>
      <c r="KS51" s="169" t="s">
        <v>0</v>
      </c>
      <c r="KT51" s="168"/>
      <c r="KU51" s="169"/>
      <c r="KV51" s="170"/>
      <c r="KW51" s="156"/>
      <c r="KX51" s="168"/>
      <c r="KY51" s="169" t="s">
        <v>0</v>
      </c>
      <c r="KZ51" s="168"/>
      <c r="LA51" s="169"/>
      <c r="LB51" s="170"/>
      <c r="LC51" s="156"/>
      <c r="LD51" s="168"/>
      <c r="LE51" s="169" t="s">
        <v>0</v>
      </c>
      <c r="LF51" s="168"/>
      <c r="LG51" s="169"/>
      <c r="LH51" s="170"/>
      <c r="LI51" s="156"/>
      <c r="LJ51" s="168"/>
      <c r="LK51" s="169" t="s">
        <v>0</v>
      </c>
      <c r="LL51" s="168"/>
      <c r="LM51" s="169"/>
      <c r="LN51" s="170"/>
      <c r="LO51" s="156"/>
      <c r="LP51" s="168"/>
      <c r="LQ51" s="169" t="s">
        <v>0</v>
      </c>
      <c r="LR51" s="168"/>
      <c r="LS51" s="169"/>
      <c r="LT51" s="170"/>
      <c r="LU51" s="156"/>
      <c r="LV51" s="168"/>
      <c r="LW51" s="169" t="s">
        <v>0</v>
      </c>
      <c r="LX51" s="168"/>
      <c r="LY51" s="169"/>
      <c r="LZ51" s="170"/>
      <c r="MA51" s="156"/>
      <c r="MB51" s="168"/>
      <c r="MC51" s="169" t="s">
        <v>0</v>
      </c>
      <c r="MD51" s="168"/>
      <c r="ME51" s="169"/>
      <c r="MF51" s="170"/>
      <c r="MG51" s="156"/>
      <c r="MH51" s="168"/>
      <c r="MI51" s="169" t="s">
        <v>0</v>
      </c>
      <c r="MJ51" s="168"/>
      <c r="MK51" s="169"/>
      <c r="ML51" s="170"/>
      <c r="MM51" s="156"/>
      <c r="MN51" s="168"/>
      <c r="MO51" s="169" t="s">
        <v>0</v>
      </c>
      <c r="MP51" s="168"/>
      <c r="MQ51" s="169"/>
      <c r="MR51" s="170"/>
      <c r="MS51" s="156"/>
      <c r="MT51" s="168"/>
      <c r="MU51" s="169" t="s">
        <v>0</v>
      </c>
      <c r="MV51" s="168"/>
      <c r="MW51" s="169"/>
      <c r="MX51" s="170"/>
      <c r="MY51" s="156"/>
      <c r="MZ51" s="168"/>
      <c r="NA51" s="169" t="s">
        <v>0</v>
      </c>
      <c r="NB51" s="168"/>
      <c r="NC51" s="169"/>
      <c r="ND51" s="170"/>
      <c r="NE51" s="156"/>
      <c r="NF51" s="168"/>
      <c r="NG51" s="169" t="s">
        <v>0</v>
      </c>
      <c r="NH51" s="168"/>
      <c r="NI51" s="169"/>
      <c r="NJ51" s="170"/>
      <c r="NK51" s="156"/>
      <c r="NL51" s="168"/>
      <c r="NM51" s="169" t="s">
        <v>0</v>
      </c>
      <c r="NN51" s="168"/>
      <c r="NO51" s="169"/>
      <c r="NP51" s="170"/>
      <c r="NQ51" s="156"/>
      <c r="NR51" s="186"/>
      <c r="NS51" s="186" t="s">
        <v>0</v>
      </c>
      <c r="NT51" s="186"/>
      <c r="NU51" s="186" t="s">
        <v>331</v>
      </c>
      <c r="NV51" s="187" t="s">
        <v>331</v>
      </c>
      <c r="NW51" s="164"/>
    </row>
    <row r="52" spans="1:387" ht="15" x14ac:dyDescent="0.2">
      <c r="A52" s="124">
        <f>IF(B52="","",VLOOKUP(B52,'Registrovaní tipéri'!$A$2:$B$101,2,FALSE))</f>
        <v>17</v>
      </c>
      <c r="B52" s="173" t="s">
        <v>21</v>
      </c>
      <c r="C52" s="125"/>
      <c r="D52" s="171"/>
      <c r="E52" s="176" t="s">
        <v>0</v>
      </c>
      <c r="F52" s="168"/>
      <c r="G52" s="182" t="s">
        <v>331</v>
      </c>
      <c r="H52" s="183" t="s">
        <v>331</v>
      </c>
      <c r="I52" s="25"/>
      <c r="J52" s="188">
        <v>1</v>
      </c>
      <c r="K52" s="188" t="s">
        <v>0</v>
      </c>
      <c r="L52" s="188">
        <v>3</v>
      </c>
      <c r="M52" s="186" t="s">
        <v>275</v>
      </c>
      <c r="N52" s="187" t="s">
        <v>264</v>
      </c>
      <c r="O52" s="149"/>
      <c r="P52" s="126">
        <v>2</v>
      </c>
      <c r="Q52" s="131" t="s">
        <v>0</v>
      </c>
      <c r="R52" s="126">
        <v>0</v>
      </c>
      <c r="S52" s="186" t="s">
        <v>275</v>
      </c>
      <c r="T52" s="187" t="s">
        <v>279</v>
      </c>
      <c r="U52" s="156"/>
      <c r="V52" s="126">
        <v>1</v>
      </c>
      <c r="W52" s="131" t="s">
        <v>0</v>
      </c>
      <c r="X52" s="126">
        <v>2</v>
      </c>
      <c r="Y52" s="186" t="s">
        <v>275</v>
      </c>
      <c r="Z52" s="187" t="s">
        <v>279</v>
      </c>
      <c r="AA52" s="156"/>
      <c r="AB52" s="126">
        <v>4</v>
      </c>
      <c r="AC52" s="131" t="s">
        <v>0</v>
      </c>
      <c r="AD52" s="126">
        <v>1</v>
      </c>
      <c r="AE52" s="193" t="s">
        <v>275</v>
      </c>
      <c r="AF52" s="194" t="s">
        <v>279</v>
      </c>
      <c r="AG52" s="156"/>
      <c r="AH52" s="126">
        <v>3</v>
      </c>
      <c r="AI52" s="131" t="s">
        <v>0</v>
      </c>
      <c r="AJ52" s="126">
        <v>0</v>
      </c>
      <c r="AK52" s="186" t="s">
        <v>279</v>
      </c>
      <c r="AL52" s="187" t="s">
        <v>275</v>
      </c>
      <c r="AM52" s="156"/>
      <c r="AN52" s="126">
        <v>0</v>
      </c>
      <c r="AO52" s="131" t="s">
        <v>0</v>
      </c>
      <c r="AP52" s="126">
        <v>2</v>
      </c>
      <c r="AQ52" s="186" t="s">
        <v>279</v>
      </c>
      <c r="AR52" s="187" t="s">
        <v>275</v>
      </c>
      <c r="AS52" s="156"/>
      <c r="AT52" s="126">
        <v>0</v>
      </c>
      <c r="AU52" s="131" t="s">
        <v>0</v>
      </c>
      <c r="AV52" s="126">
        <v>2</v>
      </c>
      <c r="AW52" s="186" t="s">
        <v>275</v>
      </c>
      <c r="AX52" s="187" t="s">
        <v>279</v>
      </c>
      <c r="AY52" s="156"/>
      <c r="AZ52" s="126"/>
      <c r="BA52" s="131" t="s">
        <v>0</v>
      </c>
      <c r="BB52" s="126"/>
      <c r="BC52" s="131"/>
      <c r="BD52" s="170"/>
      <c r="BE52" s="156"/>
      <c r="BF52" s="126">
        <v>2</v>
      </c>
      <c r="BG52" s="131" t="s">
        <v>0</v>
      </c>
      <c r="BH52" s="126">
        <v>1</v>
      </c>
      <c r="BI52" s="186" t="s">
        <v>275</v>
      </c>
      <c r="BJ52" s="187" t="s">
        <v>264</v>
      </c>
      <c r="BK52" s="156"/>
      <c r="BL52" s="126"/>
      <c r="BM52" s="131" t="s">
        <v>0</v>
      </c>
      <c r="BN52" s="126"/>
      <c r="BO52" s="131"/>
      <c r="BP52" s="170"/>
      <c r="BQ52" s="156"/>
      <c r="BR52" s="126">
        <v>2</v>
      </c>
      <c r="BS52" s="131" t="s">
        <v>0</v>
      </c>
      <c r="BT52" s="126">
        <v>0</v>
      </c>
      <c r="BU52" s="186" t="s">
        <v>275</v>
      </c>
      <c r="BV52" s="187" t="s">
        <v>279</v>
      </c>
      <c r="BW52" s="156"/>
      <c r="BX52" s="126">
        <v>2</v>
      </c>
      <c r="BY52" s="131" t="s">
        <v>0</v>
      </c>
      <c r="BZ52" s="126">
        <v>0</v>
      </c>
      <c r="CA52" s="131" t="s">
        <v>275</v>
      </c>
      <c r="CB52" s="170" t="s">
        <v>264</v>
      </c>
      <c r="CC52" s="156"/>
      <c r="CD52" s="126"/>
      <c r="CE52" s="131" t="s">
        <v>0</v>
      </c>
      <c r="CF52" s="126"/>
      <c r="CG52" s="131"/>
      <c r="CH52" s="170"/>
      <c r="CI52" s="156"/>
      <c r="CJ52" s="126"/>
      <c r="CK52" s="131" t="s">
        <v>0</v>
      </c>
      <c r="CL52" s="126"/>
      <c r="CM52" s="131"/>
      <c r="CN52" s="170"/>
      <c r="CO52" s="156"/>
      <c r="CP52" s="126"/>
      <c r="CQ52" s="131" t="s">
        <v>0</v>
      </c>
      <c r="CR52" s="126"/>
      <c r="CS52" s="131"/>
      <c r="CT52" s="170"/>
      <c r="CU52" s="156"/>
      <c r="CV52" s="126"/>
      <c r="CW52" s="131" t="s">
        <v>0</v>
      </c>
      <c r="CX52" s="126"/>
      <c r="CY52" s="131"/>
      <c r="CZ52" s="170"/>
      <c r="DA52" s="156"/>
      <c r="DB52" s="126"/>
      <c r="DC52" s="131" t="s">
        <v>0</v>
      </c>
      <c r="DD52" s="126"/>
      <c r="DE52" s="131"/>
      <c r="DF52" s="170"/>
      <c r="DG52" s="156"/>
      <c r="DH52" s="126"/>
      <c r="DI52" s="131" t="s">
        <v>0</v>
      </c>
      <c r="DJ52" s="126"/>
      <c r="DK52" s="131"/>
      <c r="DL52" s="170"/>
      <c r="DM52" s="156"/>
      <c r="DN52" s="126"/>
      <c r="DO52" s="131" t="s">
        <v>0</v>
      </c>
      <c r="DP52" s="126"/>
      <c r="DQ52" s="131"/>
      <c r="DR52" s="170"/>
      <c r="DS52" s="156"/>
      <c r="DT52" s="126"/>
      <c r="DU52" s="131" t="s">
        <v>0</v>
      </c>
      <c r="DV52" s="126"/>
      <c r="DW52" s="131"/>
      <c r="DX52" s="170"/>
      <c r="DY52" s="156"/>
      <c r="DZ52" s="126"/>
      <c r="EA52" s="131" t="s">
        <v>0</v>
      </c>
      <c r="EB52" s="126"/>
      <c r="EC52" s="131"/>
      <c r="ED52" s="170"/>
      <c r="EE52" s="156"/>
      <c r="EF52" s="126"/>
      <c r="EG52" s="131" t="s">
        <v>0</v>
      </c>
      <c r="EH52" s="126"/>
      <c r="EI52" s="131"/>
      <c r="EJ52" s="170"/>
      <c r="EK52" s="156"/>
      <c r="EL52" s="126"/>
      <c r="EM52" s="131" t="s">
        <v>0</v>
      </c>
      <c r="EN52" s="126"/>
      <c r="EO52" s="131"/>
      <c r="EP52" s="170"/>
      <c r="EQ52" s="156"/>
      <c r="ER52" s="126"/>
      <c r="ES52" s="131" t="s">
        <v>0</v>
      </c>
      <c r="ET52" s="126"/>
      <c r="EU52" s="131"/>
      <c r="EV52" s="170"/>
      <c r="EW52" s="156"/>
      <c r="EX52" s="126"/>
      <c r="EY52" s="131" t="s">
        <v>0</v>
      </c>
      <c r="EZ52" s="126"/>
      <c r="FA52" s="131"/>
      <c r="FB52" s="170"/>
      <c r="FC52" s="156"/>
      <c r="FD52" s="126"/>
      <c r="FE52" s="131" t="s">
        <v>0</v>
      </c>
      <c r="FF52" s="126"/>
      <c r="FG52" s="131"/>
      <c r="FH52" s="170"/>
      <c r="FI52" s="156"/>
      <c r="FJ52" s="126"/>
      <c r="FK52" s="131" t="s">
        <v>0</v>
      </c>
      <c r="FL52" s="126"/>
      <c r="FM52" s="131"/>
      <c r="FN52" s="170"/>
      <c r="FO52" s="156"/>
      <c r="FP52" s="126"/>
      <c r="FQ52" s="131" t="s">
        <v>0</v>
      </c>
      <c r="FR52" s="126"/>
      <c r="FS52" s="131"/>
      <c r="FT52" s="170"/>
      <c r="FU52" s="156"/>
      <c r="FV52" s="126"/>
      <c r="FW52" s="131" t="s">
        <v>0</v>
      </c>
      <c r="FX52" s="126"/>
      <c r="FY52" s="131"/>
      <c r="FZ52" s="170"/>
      <c r="GA52" s="156"/>
      <c r="GB52" s="126"/>
      <c r="GC52" s="131" t="s">
        <v>0</v>
      </c>
      <c r="GD52" s="126"/>
      <c r="GE52" s="131"/>
      <c r="GF52" s="170"/>
      <c r="GG52" s="156"/>
      <c r="GH52" s="126"/>
      <c r="GI52" s="131" t="s">
        <v>0</v>
      </c>
      <c r="GJ52" s="126"/>
      <c r="GK52" s="131"/>
      <c r="GL52" s="170"/>
      <c r="GM52" s="156"/>
      <c r="GN52" s="126"/>
      <c r="GO52" s="131" t="s">
        <v>0</v>
      </c>
      <c r="GP52" s="126"/>
      <c r="GQ52" s="131"/>
      <c r="GR52" s="170"/>
      <c r="GS52" s="156"/>
      <c r="GT52" s="126"/>
      <c r="GU52" s="131" t="s">
        <v>0</v>
      </c>
      <c r="GV52" s="126"/>
      <c r="GW52" s="131"/>
      <c r="GX52" s="170"/>
      <c r="GY52" s="156"/>
      <c r="GZ52" s="126"/>
      <c r="HA52" s="131" t="s">
        <v>0</v>
      </c>
      <c r="HB52" s="126"/>
      <c r="HC52" s="131"/>
      <c r="HD52" s="170"/>
      <c r="HE52" s="156"/>
      <c r="HF52" s="126"/>
      <c r="HG52" s="131" t="s">
        <v>0</v>
      </c>
      <c r="HH52" s="126"/>
      <c r="HI52" s="131"/>
      <c r="HJ52" s="170"/>
      <c r="HK52" s="156"/>
      <c r="HL52" s="126"/>
      <c r="HM52" s="131" t="s">
        <v>0</v>
      </c>
      <c r="HN52" s="126"/>
      <c r="HO52" s="131"/>
      <c r="HP52" s="170"/>
      <c r="HQ52" s="156"/>
      <c r="HR52" s="126"/>
      <c r="HS52" s="131" t="s">
        <v>0</v>
      </c>
      <c r="HT52" s="126"/>
      <c r="HU52" s="131"/>
      <c r="HV52" s="170"/>
      <c r="HW52" s="156"/>
      <c r="HX52" s="126"/>
      <c r="HY52" s="131" t="s">
        <v>0</v>
      </c>
      <c r="HZ52" s="126"/>
      <c r="IA52" s="131"/>
      <c r="IB52" s="170"/>
      <c r="IC52" s="156"/>
      <c r="ID52" s="126"/>
      <c r="IE52" s="131" t="s">
        <v>0</v>
      </c>
      <c r="IF52" s="126"/>
      <c r="IG52" s="131"/>
      <c r="IH52" s="170"/>
      <c r="II52" s="156"/>
      <c r="IJ52" s="126"/>
      <c r="IK52" s="131" t="s">
        <v>0</v>
      </c>
      <c r="IL52" s="126"/>
      <c r="IM52" s="131"/>
      <c r="IN52" s="170"/>
      <c r="IO52" s="156"/>
      <c r="IP52" s="126"/>
      <c r="IQ52" s="131" t="s">
        <v>0</v>
      </c>
      <c r="IR52" s="126"/>
      <c r="IS52" s="131"/>
      <c r="IT52" s="170"/>
      <c r="IU52" s="156"/>
      <c r="IV52" s="126"/>
      <c r="IW52" s="131" t="s">
        <v>0</v>
      </c>
      <c r="IX52" s="126"/>
      <c r="IY52" s="131"/>
      <c r="IZ52" s="170"/>
      <c r="JA52" s="156"/>
      <c r="JB52" s="126"/>
      <c r="JC52" s="131" t="s">
        <v>0</v>
      </c>
      <c r="JD52" s="126"/>
      <c r="JE52" s="131"/>
      <c r="JF52" s="170"/>
      <c r="JG52" s="156"/>
      <c r="JH52" s="126"/>
      <c r="JI52" s="131" t="s">
        <v>0</v>
      </c>
      <c r="JJ52" s="126"/>
      <c r="JK52" s="131"/>
      <c r="JL52" s="170"/>
      <c r="JM52" s="156"/>
      <c r="JN52" s="126"/>
      <c r="JO52" s="131" t="s">
        <v>0</v>
      </c>
      <c r="JP52" s="126"/>
      <c r="JQ52" s="131"/>
      <c r="JR52" s="170"/>
      <c r="JS52" s="156"/>
      <c r="JT52" s="126"/>
      <c r="JU52" s="131" t="s">
        <v>0</v>
      </c>
      <c r="JV52" s="126"/>
      <c r="JW52" s="131"/>
      <c r="JX52" s="170"/>
      <c r="JY52" s="156"/>
      <c r="JZ52" s="126"/>
      <c r="KA52" s="131" t="s">
        <v>0</v>
      </c>
      <c r="KB52" s="126"/>
      <c r="KC52" s="131"/>
      <c r="KD52" s="170"/>
      <c r="KE52" s="156"/>
      <c r="KF52" s="126"/>
      <c r="KG52" s="131" t="s">
        <v>0</v>
      </c>
      <c r="KH52" s="126"/>
      <c r="KI52" s="131"/>
      <c r="KJ52" s="170"/>
      <c r="KK52" s="156"/>
      <c r="KL52" s="126"/>
      <c r="KM52" s="131" t="s">
        <v>0</v>
      </c>
      <c r="KN52" s="126"/>
      <c r="KO52" s="131"/>
      <c r="KP52" s="170"/>
      <c r="KQ52" s="156"/>
      <c r="KR52" s="126"/>
      <c r="KS52" s="131" t="s">
        <v>0</v>
      </c>
      <c r="KT52" s="126"/>
      <c r="KU52" s="131"/>
      <c r="KV52" s="170"/>
      <c r="KW52" s="156"/>
      <c r="KX52" s="126"/>
      <c r="KY52" s="131" t="s">
        <v>0</v>
      </c>
      <c r="KZ52" s="126"/>
      <c r="LA52" s="131"/>
      <c r="LB52" s="170"/>
      <c r="LC52" s="156"/>
      <c r="LD52" s="126"/>
      <c r="LE52" s="131" t="s">
        <v>0</v>
      </c>
      <c r="LF52" s="126"/>
      <c r="LG52" s="131"/>
      <c r="LH52" s="170"/>
      <c r="LI52" s="156"/>
      <c r="LJ52" s="126"/>
      <c r="LK52" s="131" t="s">
        <v>0</v>
      </c>
      <c r="LL52" s="126"/>
      <c r="LM52" s="131"/>
      <c r="LN52" s="170"/>
      <c r="LO52" s="156"/>
      <c r="LP52" s="126"/>
      <c r="LQ52" s="131" t="s">
        <v>0</v>
      </c>
      <c r="LR52" s="126"/>
      <c r="LS52" s="131"/>
      <c r="LT52" s="170"/>
      <c r="LU52" s="156"/>
      <c r="LV52" s="126"/>
      <c r="LW52" s="131" t="s">
        <v>0</v>
      </c>
      <c r="LX52" s="126"/>
      <c r="LY52" s="131"/>
      <c r="LZ52" s="170"/>
      <c r="MA52" s="156"/>
      <c r="MB52" s="126"/>
      <c r="MC52" s="131" t="s">
        <v>0</v>
      </c>
      <c r="MD52" s="126"/>
      <c r="ME52" s="131"/>
      <c r="MF52" s="170"/>
      <c r="MG52" s="156"/>
      <c r="MH52" s="126"/>
      <c r="MI52" s="131" t="s">
        <v>0</v>
      </c>
      <c r="MJ52" s="126"/>
      <c r="MK52" s="131"/>
      <c r="ML52" s="170"/>
      <c r="MM52" s="156"/>
      <c r="MN52" s="126"/>
      <c r="MO52" s="131" t="s">
        <v>0</v>
      </c>
      <c r="MP52" s="126"/>
      <c r="MQ52" s="131"/>
      <c r="MR52" s="170"/>
      <c r="MS52" s="156"/>
      <c r="MT52" s="126"/>
      <c r="MU52" s="131" t="s">
        <v>0</v>
      </c>
      <c r="MV52" s="126"/>
      <c r="MW52" s="131"/>
      <c r="MX52" s="170"/>
      <c r="MY52" s="156"/>
      <c r="MZ52" s="126"/>
      <c r="NA52" s="131" t="s">
        <v>0</v>
      </c>
      <c r="NB52" s="126"/>
      <c r="NC52" s="131"/>
      <c r="ND52" s="170"/>
      <c r="NE52" s="156"/>
      <c r="NF52" s="126"/>
      <c r="NG52" s="131" t="s">
        <v>0</v>
      </c>
      <c r="NH52" s="126"/>
      <c r="NI52" s="131"/>
      <c r="NJ52" s="170"/>
      <c r="NK52" s="156"/>
      <c r="NL52" s="126"/>
      <c r="NM52" s="131" t="s">
        <v>0</v>
      </c>
      <c r="NN52" s="126"/>
      <c r="NO52" s="131"/>
      <c r="NP52" s="170"/>
      <c r="NQ52" s="156"/>
      <c r="NR52" s="188"/>
      <c r="NS52" s="188" t="s">
        <v>0</v>
      </c>
      <c r="NT52" s="188"/>
      <c r="NU52" s="186" t="s">
        <v>331</v>
      </c>
      <c r="NV52" s="187" t="s">
        <v>331</v>
      </c>
      <c r="NW52" s="164"/>
    </row>
    <row r="53" spans="1:387" ht="15" x14ac:dyDescent="0.2">
      <c r="A53" s="124">
        <f>IF(B53="","",VLOOKUP(B53,'Registrovaní tipéri'!$A$2:$B$101,2,FALSE))</f>
        <v>5</v>
      </c>
      <c r="B53" s="173" t="s">
        <v>12</v>
      </c>
      <c r="C53" s="125"/>
      <c r="D53" s="171">
        <v>1</v>
      </c>
      <c r="E53" s="176" t="s">
        <v>0</v>
      </c>
      <c r="F53" s="168">
        <v>1</v>
      </c>
      <c r="G53" s="176" t="s">
        <v>275</v>
      </c>
      <c r="H53" s="175" t="s">
        <v>264</v>
      </c>
      <c r="I53" s="25"/>
      <c r="J53" s="188">
        <v>1</v>
      </c>
      <c r="K53" s="188" t="s">
        <v>0</v>
      </c>
      <c r="L53" s="188">
        <v>3</v>
      </c>
      <c r="M53" s="186" t="s">
        <v>275</v>
      </c>
      <c r="N53" s="187" t="s">
        <v>264</v>
      </c>
      <c r="O53" s="149"/>
      <c r="P53" s="126">
        <v>3</v>
      </c>
      <c r="Q53" s="131" t="s">
        <v>0</v>
      </c>
      <c r="R53" s="126">
        <v>1</v>
      </c>
      <c r="S53" s="186" t="s">
        <v>275</v>
      </c>
      <c r="T53" s="187" t="s">
        <v>264</v>
      </c>
      <c r="U53" s="156"/>
      <c r="V53" s="126">
        <v>1</v>
      </c>
      <c r="W53" s="131" t="s">
        <v>0</v>
      </c>
      <c r="X53" s="126">
        <v>2</v>
      </c>
      <c r="Y53" s="186" t="s">
        <v>275</v>
      </c>
      <c r="Z53" s="187" t="s">
        <v>264</v>
      </c>
      <c r="AA53" s="156"/>
      <c r="AB53" s="126">
        <v>3</v>
      </c>
      <c r="AC53" s="131" t="s">
        <v>0</v>
      </c>
      <c r="AD53" s="126">
        <v>0</v>
      </c>
      <c r="AE53" s="193" t="s">
        <v>275</v>
      </c>
      <c r="AF53" s="194" t="s">
        <v>264</v>
      </c>
      <c r="AG53" s="156"/>
      <c r="AH53" s="126">
        <v>3</v>
      </c>
      <c r="AI53" s="131" t="s">
        <v>0</v>
      </c>
      <c r="AJ53" s="126">
        <v>1</v>
      </c>
      <c r="AK53" s="186" t="s">
        <v>275</v>
      </c>
      <c r="AL53" s="187" t="s">
        <v>264</v>
      </c>
      <c r="AM53" s="156"/>
      <c r="AN53" s="126">
        <v>1</v>
      </c>
      <c r="AO53" s="131" t="s">
        <v>0</v>
      </c>
      <c r="AP53" s="126">
        <v>3</v>
      </c>
      <c r="AQ53" s="186" t="s">
        <v>275</v>
      </c>
      <c r="AR53" s="187" t="s">
        <v>264</v>
      </c>
      <c r="AS53" s="156"/>
      <c r="AT53" s="126">
        <v>1</v>
      </c>
      <c r="AU53" s="131" t="s">
        <v>0</v>
      </c>
      <c r="AV53" s="126">
        <v>2</v>
      </c>
      <c r="AW53" s="186" t="s">
        <v>275</v>
      </c>
      <c r="AX53" s="187" t="s">
        <v>264</v>
      </c>
      <c r="AY53" s="156"/>
      <c r="AZ53" s="126"/>
      <c r="BA53" s="131" t="s">
        <v>0</v>
      </c>
      <c r="BB53" s="126"/>
      <c r="BC53" s="131"/>
      <c r="BD53" s="170"/>
      <c r="BE53" s="156"/>
      <c r="BF53" s="126">
        <v>3</v>
      </c>
      <c r="BG53" s="131" t="s">
        <v>0</v>
      </c>
      <c r="BH53" s="126">
        <v>1</v>
      </c>
      <c r="BI53" s="186" t="s">
        <v>275</v>
      </c>
      <c r="BJ53" s="187" t="s">
        <v>264</v>
      </c>
      <c r="BK53" s="156"/>
      <c r="BL53" s="126"/>
      <c r="BM53" s="131" t="s">
        <v>0</v>
      </c>
      <c r="BN53" s="126"/>
      <c r="BO53" s="131"/>
      <c r="BP53" s="170"/>
      <c r="BQ53" s="156"/>
      <c r="BR53" s="126">
        <v>2</v>
      </c>
      <c r="BS53" s="131" t="s">
        <v>0</v>
      </c>
      <c r="BT53" s="126">
        <v>0</v>
      </c>
      <c r="BU53" s="186" t="s">
        <v>275</v>
      </c>
      <c r="BV53" s="187" t="s">
        <v>264</v>
      </c>
      <c r="BW53" s="156"/>
      <c r="BX53" s="126">
        <v>3</v>
      </c>
      <c r="BY53" s="131" t="s">
        <v>0</v>
      </c>
      <c r="BZ53" s="126">
        <v>1</v>
      </c>
      <c r="CA53" s="131" t="s">
        <v>275</v>
      </c>
      <c r="CB53" s="170" t="s">
        <v>264</v>
      </c>
      <c r="CC53" s="156"/>
      <c r="CD53" s="126"/>
      <c r="CE53" s="131" t="s">
        <v>0</v>
      </c>
      <c r="CF53" s="126"/>
      <c r="CG53" s="131"/>
      <c r="CH53" s="170"/>
      <c r="CI53" s="156"/>
      <c r="CJ53" s="126"/>
      <c r="CK53" s="131" t="s">
        <v>0</v>
      </c>
      <c r="CL53" s="126"/>
      <c r="CM53" s="131"/>
      <c r="CN53" s="170"/>
      <c r="CO53" s="156"/>
      <c r="CP53" s="126"/>
      <c r="CQ53" s="131" t="s">
        <v>0</v>
      </c>
      <c r="CR53" s="126"/>
      <c r="CS53" s="131"/>
      <c r="CT53" s="170"/>
      <c r="CU53" s="156"/>
      <c r="CV53" s="126"/>
      <c r="CW53" s="131" t="s">
        <v>0</v>
      </c>
      <c r="CX53" s="126"/>
      <c r="CY53" s="131"/>
      <c r="CZ53" s="170"/>
      <c r="DA53" s="156"/>
      <c r="DB53" s="126"/>
      <c r="DC53" s="131" t="s">
        <v>0</v>
      </c>
      <c r="DD53" s="126"/>
      <c r="DE53" s="131"/>
      <c r="DF53" s="170"/>
      <c r="DG53" s="156"/>
      <c r="DH53" s="126"/>
      <c r="DI53" s="131" t="s">
        <v>0</v>
      </c>
      <c r="DJ53" s="126"/>
      <c r="DK53" s="131"/>
      <c r="DL53" s="170"/>
      <c r="DM53" s="156"/>
      <c r="DN53" s="126"/>
      <c r="DO53" s="131" t="s">
        <v>0</v>
      </c>
      <c r="DP53" s="126"/>
      <c r="DQ53" s="131"/>
      <c r="DR53" s="170"/>
      <c r="DS53" s="156"/>
      <c r="DT53" s="126"/>
      <c r="DU53" s="131" t="s">
        <v>0</v>
      </c>
      <c r="DV53" s="126"/>
      <c r="DW53" s="131"/>
      <c r="DX53" s="170"/>
      <c r="DY53" s="156"/>
      <c r="DZ53" s="126"/>
      <c r="EA53" s="131" t="s">
        <v>0</v>
      </c>
      <c r="EB53" s="126"/>
      <c r="EC53" s="131"/>
      <c r="ED53" s="170"/>
      <c r="EE53" s="156"/>
      <c r="EF53" s="126"/>
      <c r="EG53" s="131" t="s">
        <v>0</v>
      </c>
      <c r="EH53" s="126"/>
      <c r="EI53" s="131"/>
      <c r="EJ53" s="170"/>
      <c r="EK53" s="156"/>
      <c r="EL53" s="126"/>
      <c r="EM53" s="131" t="s">
        <v>0</v>
      </c>
      <c r="EN53" s="126"/>
      <c r="EO53" s="131"/>
      <c r="EP53" s="170"/>
      <c r="EQ53" s="156"/>
      <c r="ER53" s="126"/>
      <c r="ES53" s="131" t="s">
        <v>0</v>
      </c>
      <c r="ET53" s="126"/>
      <c r="EU53" s="131"/>
      <c r="EV53" s="170"/>
      <c r="EW53" s="156"/>
      <c r="EX53" s="126"/>
      <c r="EY53" s="131" t="s">
        <v>0</v>
      </c>
      <c r="EZ53" s="126"/>
      <c r="FA53" s="131"/>
      <c r="FB53" s="170"/>
      <c r="FC53" s="156"/>
      <c r="FD53" s="126"/>
      <c r="FE53" s="131" t="s">
        <v>0</v>
      </c>
      <c r="FF53" s="126"/>
      <c r="FG53" s="131"/>
      <c r="FH53" s="170"/>
      <c r="FI53" s="156"/>
      <c r="FJ53" s="126"/>
      <c r="FK53" s="131" t="s">
        <v>0</v>
      </c>
      <c r="FL53" s="126"/>
      <c r="FM53" s="131"/>
      <c r="FN53" s="170"/>
      <c r="FO53" s="156"/>
      <c r="FP53" s="126"/>
      <c r="FQ53" s="131" t="s">
        <v>0</v>
      </c>
      <c r="FR53" s="126"/>
      <c r="FS53" s="131"/>
      <c r="FT53" s="170"/>
      <c r="FU53" s="156"/>
      <c r="FV53" s="126"/>
      <c r="FW53" s="131" t="s">
        <v>0</v>
      </c>
      <c r="FX53" s="126"/>
      <c r="FY53" s="131"/>
      <c r="FZ53" s="170"/>
      <c r="GA53" s="156"/>
      <c r="GB53" s="126"/>
      <c r="GC53" s="131" t="s">
        <v>0</v>
      </c>
      <c r="GD53" s="126"/>
      <c r="GE53" s="131"/>
      <c r="GF53" s="170"/>
      <c r="GG53" s="156"/>
      <c r="GH53" s="126"/>
      <c r="GI53" s="131" t="s">
        <v>0</v>
      </c>
      <c r="GJ53" s="126"/>
      <c r="GK53" s="131"/>
      <c r="GL53" s="170"/>
      <c r="GM53" s="156"/>
      <c r="GN53" s="126"/>
      <c r="GO53" s="131" t="s">
        <v>0</v>
      </c>
      <c r="GP53" s="126"/>
      <c r="GQ53" s="131"/>
      <c r="GR53" s="170"/>
      <c r="GS53" s="156"/>
      <c r="GT53" s="126"/>
      <c r="GU53" s="131" t="s">
        <v>0</v>
      </c>
      <c r="GV53" s="126"/>
      <c r="GW53" s="131"/>
      <c r="GX53" s="170"/>
      <c r="GY53" s="156"/>
      <c r="GZ53" s="126"/>
      <c r="HA53" s="131" t="s">
        <v>0</v>
      </c>
      <c r="HB53" s="126"/>
      <c r="HC53" s="131"/>
      <c r="HD53" s="170"/>
      <c r="HE53" s="156"/>
      <c r="HF53" s="126"/>
      <c r="HG53" s="131" t="s">
        <v>0</v>
      </c>
      <c r="HH53" s="126"/>
      <c r="HI53" s="131"/>
      <c r="HJ53" s="170"/>
      <c r="HK53" s="156"/>
      <c r="HL53" s="126"/>
      <c r="HM53" s="131" t="s">
        <v>0</v>
      </c>
      <c r="HN53" s="126"/>
      <c r="HO53" s="131"/>
      <c r="HP53" s="170"/>
      <c r="HQ53" s="156"/>
      <c r="HR53" s="126"/>
      <c r="HS53" s="131" t="s">
        <v>0</v>
      </c>
      <c r="HT53" s="126"/>
      <c r="HU53" s="131"/>
      <c r="HV53" s="170"/>
      <c r="HW53" s="156"/>
      <c r="HX53" s="126"/>
      <c r="HY53" s="131" t="s">
        <v>0</v>
      </c>
      <c r="HZ53" s="126"/>
      <c r="IA53" s="131"/>
      <c r="IB53" s="170"/>
      <c r="IC53" s="156"/>
      <c r="ID53" s="126"/>
      <c r="IE53" s="131" t="s">
        <v>0</v>
      </c>
      <c r="IF53" s="126"/>
      <c r="IG53" s="131"/>
      <c r="IH53" s="170"/>
      <c r="II53" s="156"/>
      <c r="IJ53" s="126"/>
      <c r="IK53" s="131" t="s">
        <v>0</v>
      </c>
      <c r="IL53" s="126"/>
      <c r="IM53" s="131"/>
      <c r="IN53" s="170"/>
      <c r="IO53" s="156"/>
      <c r="IP53" s="126"/>
      <c r="IQ53" s="131" t="s">
        <v>0</v>
      </c>
      <c r="IR53" s="126"/>
      <c r="IS53" s="131"/>
      <c r="IT53" s="170"/>
      <c r="IU53" s="156"/>
      <c r="IV53" s="126"/>
      <c r="IW53" s="131" t="s">
        <v>0</v>
      </c>
      <c r="IX53" s="126"/>
      <c r="IY53" s="131"/>
      <c r="IZ53" s="170"/>
      <c r="JA53" s="156"/>
      <c r="JB53" s="126"/>
      <c r="JC53" s="131" t="s">
        <v>0</v>
      </c>
      <c r="JD53" s="126"/>
      <c r="JE53" s="131"/>
      <c r="JF53" s="170"/>
      <c r="JG53" s="156"/>
      <c r="JH53" s="126"/>
      <c r="JI53" s="131" t="s">
        <v>0</v>
      </c>
      <c r="JJ53" s="126"/>
      <c r="JK53" s="131"/>
      <c r="JL53" s="170"/>
      <c r="JM53" s="156"/>
      <c r="JN53" s="126"/>
      <c r="JO53" s="131" t="s">
        <v>0</v>
      </c>
      <c r="JP53" s="126"/>
      <c r="JQ53" s="131"/>
      <c r="JR53" s="170"/>
      <c r="JS53" s="156"/>
      <c r="JT53" s="126"/>
      <c r="JU53" s="131" t="s">
        <v>0</v>
      </c>
      <c r="JV53" s="126"/>
      <c r="JW53" s="131"/>
      <c r="JX53" s="170"/>
      <c r="JY53" s="156"/>
      <c r="JZ53" s="126"/>
      <c r="KA53" s="131" t="s">
        <v>0</v>
      </c>
      <c r="KB53" s="126"/>
      <c r="KC53" s="131"/>
      <c r="KD53" s="170"/>
      <c r="KE53" s="156"/>
      <c r="KF53" s="126"/>
      <c r="KG53" s="131" t="s">
        <v>0</v>
      </c>
      <c r="KH53" s="126"/>
      <c r="KI53" s="131"/>
      <c r="KJ53" s="170"/>
      <c r="KK53" s="156"/>
      <c r="KL53" s="126"/>
      <c r="KM53" s="131" t="s">
        <v>0</v>
      </c>
      <c r="KN53" s="126"/>
      <c r="KO53" s="131"/>
      <c r="KP53" s="170"/>
      <c r="KQ53" s="156"/>
      <c r="KR53" s="126"/>
      <c r="KS53" s="131" t="s">
        <v>0</v>
      </c>
      <c r="KT53" s="126"/>
      <c r="KU53" s="131"/>
      <c r="KV53" s="170"/>
      <c r="KW53" s="156"/>
      <c r="KX53" s="126"/>
      <c r="KY53" s="131" t="s">
        <v>0</v>
      </c>
      <c r="KZ53" s="126"/>
      <c r="LA53" s="131"/>
      <c r="LB53" s="170"/>
      <c r="LC53" s="156"/>
      <c r="LD53" s="126"/>
      <c r="LE53" s="131" t="s">
        <v>0</v>
      </c>
      <c r="LF53" s="126"/>
      <c r="LG53" s="131"/>
      <c r="LH53" s="170"/>
      <c r="LI53" s="156"/>
      <c r="LJ53" s="126"/>
      <c r="LK53" s="131" t="s">
        <v>0</v>
      </c>
      <c r="LL53" s="126"/>
      <c r="LM53" s="131"/>
      <c r="LN53" s="170"/>
      <c r="LO53" s="156"/>
      <c r="LP53" s="126"/>
      <c r="LQ53" s="131" t="s">
        <v>0</v>
      </c>
      <c r="LR53" s="126"/>
      <c r="LS53" s="131"/>
      <c r="LT53" s="170"/>
      <c r="LU53" s="156"/>
      <c r="LV53" s="126"/>
      <c r="LW53" s="131" t="s">
        <v>0</v>
      </c>
      <c r="LX53" s="126"/>
      <c r="LY53" s="131"/>
      <c r="LZ53" s="170"/>
      <c r="MA53" s="156"/>
      <c r="MB53" s="126"/>
      <c r="MC53" s="131" t="s">
        <v>0</v>
      </c>
      <c r="MD53" s="126"/>
      <c r="ME53" s="131"/>
      <c r="MF53" s="170"/>
      <c r="MG53" s="156"/>
      <c r="MH53" s="126"/>
      <c r="MI53" s="131" t="s">
        <v>0</v>
      </c>
      <c r="MJ53" s="126"/>
      <c r="MK53" s="131"/>
      <c r="ML53" s="170"/>
      <c r="MM53" s="156"/>
      <c r="MN53" s="126"/>
      <c r="MO53" s="131" t="s">
        <v>0</v>
      </c>
      <c r="MP53" s="126"/>
      <c r="MQ53" s="131"/>
      <c r="MR53" s="170"/>
      <c r="MS53" s="156"/>
      <c r="MT53" s="126"/>
      <c r="MU53" s="131" t="s">
        <v>0</v>
      </c>
      <c r="MV53" s="126"/>
      <c r="MW53" s="131"/>
      <c r="MX53" s="170"/>
      <c r="MY53" s="156"/>
      <c r="MZ53" s="126"/>
      <c r="NA53" s="131" t="s">
        <v>0</v>
      </c>
      <c r="NB53" s="126"/>
      <c r="NC53" s="131"/>
      <c r="ND53" s="170"/>
      <c r="NE53" s="156"/>
      <c r="NF53" s="126"/>
      <c r="NG53" s="131" t="s">
        <v>0</v>
      </c>
      <c r="NH53" s="126"/>
      <c r="NI53" s="131"/>
      <c r="NJ53" s="170"/>
      <c r="NK53" s="156"/>
      <c r="NL53" s="126"/>
      <c r="NM53" s="131" t="s">
        <v>0</v>
      </c>
      <c r="NN53" s="126"/>
      <c r="NO53" s="131"/>
      <c r="NP53" s="170"/>
      <c r="NQ53" s="156"/>
      <c r="NR53" s="188"/>
      <c r="NS53" s="188" t="s">
        <v>0</v>
      </c>
      <c r="NT53" s="188"/>
      <c r="NU53" s="186" t="s">
        <v>331</v>
      </c>
      <c r="NV53" s="187" t="s">
        <v>331</v>
      </c>
      <c r="NW53" s="164"/>
    </row>
    <row r="54" spans="1:387" ht="15" x14ac:dyDescent="0.2">
      <c r="A54" s="124">
        <f>IF(B54="","",VLOOKUP(B54,'Registrovaní tipéri'!$A$2:$B$101,2,FALSE))</f>
        <v>4</v>
      </c>
      <c r="B54" s="173" t="s">
        <v>233</v>
      </c>
      <c r="C54" s="125"/>
      <c r="D54" s="171"/>
      <c r="E54" s="176" t="s">
        <v>0</v>
      </c>
      <c r="F54" s="168"/>
      <c r="G54" s="182" t="s">
        <v>331</v>
      </c>
      <c r="H54" s="183" t="s">
        <v>331</v>
      </c>
      <c r="I54" s="25"/>
      <c r="J54" s="188"/>
      <c r="K54" s="188" t="s">
        <v>0</v>
      </c>
      <c r="L54" s="188"/>
      <c r="M54" s="186" t="s">
        <v>331</v>
      </c>
      <c r="N54" s="187" t="s">
        <v>331</v>
      </c>
      <c r="O54" s="149"/>
      <c r="P54" s="126"/>
      <c r="Q54" s="131" t="s">
        <v>0</v>
      </c>
      <c r="R54" s="126"/>
      <c r="S54" s="186" t="s">
        <v>331</v>
      </c>
      <c r="T54" s="187" t="s">
        <v>331</v>
      </c>
      <c r="U54" s="156"/>
      <c r="V54" s="126"/>
      <c r="W54" s="131" t="s">
        <v>0</v>
      </c>
      <c r="X54" s="126"/>
      <c r="Y54" s="186" t="s">
        <v>331</v>
      </c>
      <c r="Z54" s="187" t="s">
        <v>331</v>
      </c>
      <c r="AA54" s="156"/>
      <c r="AB54" s="126"/>
      <c r="AC54" s="131" t="s">
        <v>0</v>
      </c>
      <c r="AD54" s="126"/>
      <c r="AE54" s="186" t="s">
        <v>331</v>
      </c>
      <c r="AF54" s="187" t="s">
        <v>331</v>
      </c>
      <c r="AG54" s="156"/>
      <c r="AH54" s="126"/>
      <c r="AI54" s="131" t="s">
        <v>0</v>
      </c>
      <c r="AJ54" s="126"/>
      <c r="AK54" s="186" t="s">
        <v>331</v>
      </c>
      <c r="AL54" s="187" t="s">
        <v>331</v>
      </c>
      <c r="AM54" s="156"/>
      <c r="AN54" s="126"/>
      <c r="AO54" s="131" t="s">
        <v>0</v>
      </c>
      <c r="AP54" s="126"/>
      <c r="AQ54" s="186" t="s">
        <v>331</v>
      </c>
      <c r="AR54" s="187" t="s">
        <v>331</v>
      </c>
      <c r="AS54" s="156"/>
      <c r="AT54" s="126"/>
      <c r="AU54" s="131" t="s">
        <v>0</v>
      </c>
      <c r="AV54" s="126"/>
      <c r="AW54" s="186" t="s">
        <v>331</v>
      </c>
      <c r="AX54" s="187" t="s">
        <v>331</v>
      </c>
      <c r="AY54" s="156"/>
      <c r="AZ54" s="126"/>
      <c r="BA54" s="131" t="s">
        <v>0</v>
      </c>
      <c r="BB54" s="126"/>
      <c r="BC54" s="131"/>
      <c r="BD54" s="170"/>
      <c r="BE54" s="156"/>
      <c r="BF54" s="126"/>
      <c r="BG54" s="131" t="s">
        <v>0</v>
      </c>
      <c r="BH54" s="126"/>
      <c r="BI54" s="186" t="s">
        <v>331</v>
      </c>
      <c r="BJ54" s="187" t="s">
        <v>331</v>
      </c>
      <c r="BK54" s="156"/>
      <c r="BL54" s="126"/>
      <c r="BM54" s="131" t="s">
        <v>0</v>
      </c>
      <c r="BN54" s="126"/>
      <c r="BO54" s="131"/>
      <c r="BP54" s="170"/>
      <c r="BQ54" s="156"/>
      <c r="BR54" s="126"/>
      <c r="BS54" s="131" t="s">
        <v>0</v>
      </c>
      <c r="BT54" s="126"/>
      <c r="BU54" s="186" t="s">
        <v>331</v>
      </c>
      <c r="BV54" s="187" t="s">
        <v>331</v>
      </c>
      <c r="BW54" s="156"/>
      <c r="BX54" s="126"/>
      <c r="BY54" s="131" t="s">
        <v>0</v>
      </c>
      <c r="BZ54" s="126"/>
      <c r="CA54" s="186" t="s">
        <v>331</v>
      </c>
      <c r="CB54" s="187" t="s">
        <v>331</v>
      </c>
      <c r="CC54" s="156"/>
      <c r="CD54" s="126"/>
      <c r="CE54" s="131" t="s">
        <v>0</v>
      </c>
      <c r="CF54" s="126"/>
      <c r="CG54" s="131"/>
      <c r="CH54" s="170"/>
      <c r="CI54" s="156"/>
      <c r="CJ54" s="126"/>
      <c r="CK54" s="131" t="s">
        <v>0</v>
      </c>
      <c r="CL54" s="126"/>
      <c r="CM54" s="131"/>
      <c r="CN54" s="170"/>
      <c r="CO54" s="156"/>
      <c r="CP54" s="126"/>
      <c r="CQ54" s="131" t="s">
        <v>0</v>
      </c>
      <c r="CR54" s="126"/>
      <c r="CS54" s="131"/>
      <c r="CT54" s="170"/>
      <c r="CU54" s="156"/>
      <c r="CV54" s="126"/>
      <c r="CW54" s="131" t="s">
        <v>0</v>
      </c>
      <c r="CX54" s="126"/>
      <c r="CY54" s="131"/>
      <c r="CZ54" s="170"/>
      <c r="DA54" s="156"/>
      <c r="DB54" s="126"/>
      <c r="DC54" s="131" t="s">
        <v>0</v>
      </c>
      <c r="DD54" s="126"/>
      <c r="DE54" s="131"/>
      <c r="DF54" s="170"/>
      <c r="DG54" s="156"/>
      <c r="DH54" s="126"/>
      <c r="DI54" s="131" t="s">
        <v>0</v>
      </c>
      <c r="DJ54" s="126"/>
      <c r="DK54" s="131"/>
      <c r="DL54" s="170"/>
      <c r="DM54" s="156"/>
      <c r="DN54" s="126"/>
      <c r="DO54" s="131" t="s">
        <v>0</v>
      </c>
      <c r="DP54" s="126"/>
      <c r="DQ54" s="131"/>
      <c r="DR54" s="170"/>
      <c r="DS54" s="156"/>
      <c r="DT54" s="126"/>
      <c r="DU54" s="131" t="s">
        <v>0</v>
      </c>
      <c r="DV54" s="126"/>
      <c r="DW54" s="131"/>
      <c r="DX54" s="170"/>
      <c r="DY54" s="156"/>
      <c r="DZ54" s="126"/>
      <c r="EA54" s="131" t="s">
        <v>0</v>
      </c>
      <c r="EB54" s="126"/>
      <c r="EC54" s="131"/>
      <c r="ED54" s="170"/>
      <c r="EE54" s="156"/>
      <c r="EF54" s="126"/>
      <c r="EG54" s="131" t="s">
        <v>0</v>
      </c>
      <c r="EH54" s="126"/>
      <c r="EI54" s="131"/>
      <c r="EJ54" s="170"/>
      <c r="EK54" s="156"/>
      <c r="EL54" s="126"/>
      <c r="EM54" s="131" t="s">
        <v>0</v>
      </c>
      <c r="EN54" s="126"/>
      <c r="EO54" s="131"/>
      <c r="EP54" s="170"/>
      <c r="EQ54" s="156"/>
      <c r="ER54" s="126"/>
      <c r="ES54" s="131" t="s">
        <v>0</v>
      </c>
      <c r="ET54" s="126"/>
      <c r="EU54" s="131"/>
      <c r="EV54" s="170"/>
      <c r="EW54" s="156"/>
      <c r="EX54" s="126"/>
      <c r="EY54" s="131" t="s">
        <v>0</v>
      </c>
      <c r="EZ54" s="126"/>
      <c r="FA54" s="131"/>
      <c r="FB54" s="170"/>
      <c r="FC54" s="156"/>
      <c r="FD54" s="126"/>
      <c r="FE54" s="131" t="s">
        <v>0</v>
      </c>
      <c r="FF54" s="126"/>
      <c r="FG54" s="131"/>
      <c r="FH54" s="170"/>
      <c r="FI54" s="156"/>
      <c r="FJ54" s="126"/>
      <c r="FK54" s="131" t="s">
        <v>0</v>
      </c>
      <c r="FL54" s="126"/>
      <c r="FM54" s="131"/>
      <c r="FN54" s="170"/>
      <c r="FO54" s="156"/>
      <c r="FP54" s="126"/>
      <c r="FQ54" s="131" t="s">
        <v>0</v>
      </c>
      <c r="FR54" s="126"/>
      <c r="FS54" s="131"/>
      <c r="FT54" s="170"/>
      <c r="FU54" s="156"/>
      <c r="FV54" s="126"/>
      <c r="FW54" s="131" t="s">
        <v>0</v>
      </c>
      <c r="FX54" s="126"/>
      <c r="FY54" s="131"/>
      <c r="FZ54" s="170"/>
      <c r="GA54" s="156"/>
      <c r="GB54" s="126"/>
      <c r="GC54" s="131" t="s">
        <v>0</v>
      </c>
      <c r="GD54" s="126"/>
      <c r="GE54" s="131"/>
      <c r="GF54" s="170"/>
      <c r="GG54" s="156"/>
      <c r="GH54" s="126"/>
      <c r="GI54" s="131" t="s">
        <v>0</v>
      </c>
      <c r="GJ54" s="126"/>
      <c r="GK54" s="131"/>
      <c r="GL54" s="170"/>
      <c r="GM54" s="156"/>
      <c r="GN54" s="126"/>
      <c r="GO54" s="131" t="s">
        <v>0</v>
      </c>
      <c r="GP54" s="126"/>
      <c r="GQ54" s="131"/>
      <c r="GR54" s="170"/>
      <c r="GS54" s="156"/>
      <c r="GT54" s="126"/>
      <c r="GU54" s="131" t="s">
        <v>0</v>
      </c>
      <c r="GV54" s="126"/>
      <c r="GW54" s="131"/>
      <c r="GX54" s="170"/>
      <c r="GY54" s="156"/>
      <c r="GZ54" s="126"/>
      <c r="HA54" s="131" t="s">
        <v>0</v>
      </c>
      <c r="HB54" s="126"/>
      <c r="HC54" s="131"/>
      <c r="HD54" s="170"/>
      <c r="HE54" s="156"/>
      <c r="HF54" s="126"/>
      <c r="HG54" s="131" t="s">
        <v>0</v>
      </c>
      <c r="HH54" s="126"/>
      <c r="HI54" s="131"/>
      <c r="HJ54" s="170"/>
      <c r="HK54" s="156"/>
      <c r="HL54" s="126"/>
      <c r="HM54" s="131" t="s">
        <v>0</v>
      </c>
      <c r="HN54" s="126"/>
      <c r="HO54" s="131"/>
      <c r="HP54" s="170"/>
      <c r="HQ54" s="156"/>
      <c r="HR54" s="126"/>
      <c r="HS54" s="131" t="s">
        <v>0</v>
      </c>
      <c r="HT54" s="126"/>
      <c r="HU54" s="131"/>
      <c r="HV54" s="170"/>
      <c r="HW54" s="156"/>
      <c r="HX54" s="126"/>
      <c r="HY54" s="131" t="s">
        <v>0</v>
      </c>
      <c r="HZ54" s="126"/>
      <c r="IA54" s="131"/>
      <c r="IB54" s="170"/>
      <c r="IC54" s="156"/>
      <c r="ID54" s="126"/>
      <c r="IE54" s="131" t="s">
        <v>0</v>
      </c>
      <c r="IF54" s="126"/>
      <c r="IG54" s="131"/>
      <c r="IH54" s="170"/>
      <c r="II54" s="156"/>
      <c r="IJ54" s="126"/>
      <c r="IK54" s="131" t="s">
        <v>0</v>
      </c>
      <c r="IL54" s="126"/>
      <c r="IM54" s="131"/>
      <c r="IN54" s="170"/>
      <c r="IO54" s="156"/>
      <c r="IP54" s="126"/>
      <c r="IQ54" s="131" t="s">
        <v>0</v>
      </c>
      <c r="IR54" s="126"/>
      <c r="IS54" s="131"/>
      <c r="IT54" s="170"/>
      <c r="IU54" s="156"/>
      <c r="IV54" s="126"/>
      <c r="IW54" s="131" t="s">
        <v>0</v>
      </c>
      <c r="IX54" s="126"/>
      <c r="IY54" s="131"/>
      <c r="IZ54" s="170"/>
      <c r="JA54" s="156"/>
      <c r="JB54" s="126"/>
      <c r="JC54" s="131" t="s">
        <v>0</v>
      </c>
      <c r="JD54" s="126"/>
      <c r="JE54" s="131"/>
      <c r="JF54" s="170"/>
      <c r="JG54" s="156"/>
      <c r="JH54" s="126"/>
      <c r="JI54" s="131" t="s">
        <v>0</v>
      </c>
      <c r="JJ54" s="126"/>
      <c r="JK54" s="131"/>
      <c r="JL54" s="170"/>
      <c r="JM54" s="156"/>
      <c r="JN54" s="126"/>
      <c r="JO54" s="131" t="s">
        <v>0</v>
      </c>
      <c r="JP54" s="126"/>
      <c r="JQ54" s="131"/>
      <c r="JR54" s="170"/>
      <c r="JS54" s="156"/>
      <c r="JT54" s="126"/>
      <c r="JU54" s="131" t="s">
        <v>0</v>
      </c>
      <c r="JV54" s="126"/>
      <c r="JW54" s="131"/>
      <c r="JX54" s="170"/>
      <c r="JY54" s="156"/>
      <c r="JZ54" s="126"/>
      <c r="KA54" s="131" t="s">
        <v>0</v>
      </c>
      <c r="KB54" s="126"/>
      <c r="KC54" s="131"/>
      <c r="KD54" s="170"/>
      <c r="KE54" s="156"/>
      <c r="KF54" s="126"/>
      <c r="KG54" s="131" t="s">
        <v>0</v>
      </c>
      <c r="KH54" s="126"/>
      <c r="KI54" s="131"/>
      <c r="KJ54" s="170"/>
      <c r="KK54" s="156"/>
      <c r="KL54" s="126"/>
      <c r="KM54" s="131" t="s">
        <v>0</v>
      </c>
      <c r="KN54" s="126"/>
      <c r="KO54" s="131"/>
      <c r="KP54" s="170"/>
      <c r="KQ54" s="156"/>
      <c r="KR54" s="126"/>
      <c r="KS54" s="131" t="s">
        <v>0</v>
      </c>
      <c r="KT54" s="126"/>
      <c r="KU54" s="131"/>
      <c r="KV54" s="170"/>
      <c r="KW54" s="156"/>
      <c r="KX54" s="126"/>
      <c r="KY54" s="131" t="s">
        <v>0</v>
      </c>
      <c r="KZ54" s="126"/>
      <c r="LA54" s="131"/>
      <c r="LB54" s="170"/>
      <c r="LC54" s="156"/>
      <c r="LD54" s="126"/>
      <c r="LE54" s="131" t="s">
        <v>0</v>
      </c>
      <c r="LF54" s="126"/>
      <c r="LG54" s="131"/>
      <c r="LH54" s="170"/>
      <c r="LI54" s="156"/>
      <c r="LJ54" s="126"/>
      <c r="LK54" s="131" t="s">
        <v>0</v>
      </c>
      <c r="LL54" s="126"/>
      <c r="LM54" s="131"/>
      <c r="LN54" s="170"/>
      <c r="LO54" s="156"/>
      <c r="LP54" s="126"/>
      <c r="LQ54" s="131" t="s">
        <v>0</v>
      </c>
      <c r="LR54" s="126"/>
      <c r="LS54" s="131"/>
      <c r="LT54" s="170"/>
      <c r="LU54" s="156"/>
      <c r="LV54" s="126"/>
      <c r="LW54" s="131" t="s">
        <v>0</v>
      </c>
      <c r="LX54" s="126"/>
      <c r="LY54" s="131"/>
      <c r="LZ54" s="170"/>
      <c r="MA54" s="156"/>
      <c r="MB54" s="126"/>
      <c r="MC54" s="131" t="s">
        <v>0</v>
      </c>
      <c r="MD54" s="126"/>
      <c r="ME54" s="131"/>
      <c r="MF54" s="170"/>
      <c r="MG54" s="156"/>
      <c r="MH54" s="126"/>
      <c r="MI54" s="131" t="s">
        <v>0</v>
      </c>
      <c r="MJ54" s="126"/>
      <c r="MK54" s="131"/>
      <c r="ML54" s="170"/>
      <c r="MM54" s="156"/>
      <c r="MN54" s="126"/>
      <c r="MO54" s="131" t="s">
        <v>0</v>
      </c>
      <c r="MP54" s="126"/>
      <c r="MQ54" s="131"/>
      <c r="MR54" s="170"/>
      <c r="MS54" s="156"/>
      <c r="MT54" s="126"/>
      <c r="MU54" s="131" t="s">
        <v>0</v>
      </c>
      <c r="MV54" s="126"/>
      <c r="MW54" s="131"/>
      <c r="MX54" s="170"/>
      <c r="MY54" s="156"/>
      <c r="MZ54" s="126"/>
      <c r="NA54" s="131" t="s">
        <v>0</v>
      </c>
      <c r="NB54" s="126"/>
      <c r="NC54" s="131"/>
      <c r="ND54" s="170"/>
      <c r="NE54" s="156"/>
      <c r="NF54" s="126"/>
      <c r="NG54" s="131" t="s">
        <v>0</v>
      </c>
      <c r="NH54" s="126"/>
      <c r="NI54" s="131"/>
      <c r="NJ54" s="170"/>
      <c r="NK54" s="156"/>
      <c r="NL54" s="126"/>
      <c r="NM54" s="131" t="s">
        <v>0</v>
      </c>
      <c r="NN54" s="126"/>
      <c r="NO54" s="131"/>
      <c r="NP54" s="170"/>
      <c r="NQ54" s="156"/>
      <c r="NR54" s="188"/>
      <c r="NS54" s="188" t="s">
        <v>0</v>
      </c>
      <c r="NT54" s="188"/>
      <c r="NU54" s="186" t="s">
        <v>331</v>
      </c>
      <c r="NV54" s="187" t="s">
        <v>331</v>
      </c>
      <c r="NW54" s="164"/>
    </row>
    <row r="55" spans="1:387" ht="15" x14ac:dyDescent="0.2">
      <c r="A55" s="124">
        <f>IF(B55="","",VLOOKUP(B55,'Registrovaní tipéri'!$A$2:$B$101,2,FALSE))</f>
        <v>3</v>
      </c>
      <c r="B55" s="173" t="s">
        <v>3</v>
      </c>
      <c r="C55" s="125"/>
      <c r="D55" s="171">
        <v>2</v>
      </c>
      <c r="E55" s="176" t="s">
        <v>0</v>
      </c>
      <c r="F55" s="168">
        <v>2</v>
      </c>
      <c r="G55" s="185" t="s">
        <v>275</v>
      </c>
      <c r="H55" s="184" t="s">
        <v>264</v>
      </c>
      <c r="I55" s="25"/>
      <c r="J55" s="186">
        <v>1</v>
      </c>
      <c r="K55" s="186" t="s">
        <v>0</v>
      </c>
      <c r="L55" s="186">
        <v>2</v>
      </c>
      <c r="M55" s="186" t="s">
        <v>275</v>
      </c>
      <c r="N55" s="187" t="s">
        <v>264</v>
      </c>
      <c r="O55" s="149"/>
      <c r="P55" s="126">
        <v>2</v>
      </c>
      <c r="Q55" s="131" t="s">
        <v>0</v>
      </c>
      <c r="R55" s="126">
        <v>1</v>
      </c>
      <c r="S55" s="186" t="s">
        <v>275</v>
      </c>
      <c r="T55" s="187" t="s">
        <v>264</v>
      </c>
      <c r="U55" s="156"/>
      <c r="V55" s="126">
        <v>1</v>
      </c>
      <c r="W55" s="131" t="s">
        <v>0</v>
      </c>
      <c r="X55" s="126">
        <v>2</v>
      </c>
      <c r="Y55" s="186" t="s">
        <v>275</v>
      </c>
      <c r="Z55" s="187" t="s">
        <v>264</v>
      </c>
      <c r="AA55" s="156"/>
      <c r="AB55" s="126">
        <v>2</v>
      </c>
      <c r="AC55" s="131" t="s">
        <v>0</v>
      </c>
      <c r="AD55" s="126">
        <v>1</v>
      </c>
      <c r="AE55" s="193" t="s">
        <v>275</v>
      </c>
      <c r="AF55" s="194" t="s">
        <v>264</v>
      </c>
      <c r="AG55" s="156"/>
      <c r="AH55" s="126">
        <v>2</v>
      </c>
      <c r="AI55" s="131" t="s">
        <v>0</v>
      </c>
      <c r="AJ55" s="126">
        <v>1</v>
      </c>
      <c r="AK55" s="186" t="s">
        <v>275</v>
      </c>
      <c r="AL55" s="187" t="s">
        <v>264</v>
      </c>
      <c r="AM55" s="156"/>
      <c r="AN55" s="126">
        <v>1</v>
      </c>
      <c r="AO55" s="131" t="s">
        <v>0</v>
      </c>
      <c r="AP55" s="126">
        <v>2</v>
      </c>
      <c r="AQ55" s="186" t="s">
        <v>275</v>
      </c>
      <c r="AR55" s="187" t="s">
        <v>341</v>
      </c>
      <c r="AS55" s="156"/>
      <c r="AT55" s="126">
        <v>1</v>
      </c>
      <c r="AU55" s="131" t="s">
        <v>0</v>
      </c>
      <c r="AV55" s="126">
        <v>2</v>
      </c>
      <c r="AW55" s="186" t="s">
        <v>275</v>
      </c>
      <c r="AX55" s="187" t="s">
        <v>264</v>
      </c>
      <c r="AY55" s="156"/>
      <c r="AZ55" s="126"/>
      <c r="BA55" s="131" t="s">
        <v>0</v>
      </c>
      <c r="BB55" s="126"/>
      <c r="BC55" s="131"/>
      <c r="BD55" s="170"/>
      <c r="BE55" s="156"/>
      <c r="BF55" s="126">
        <v>2</v>
      </c>
      <c r="BG55" s="131" t="s">
        <v>0</v>
      </c>
      <c r="BH55" s="126">
        <v>1</v>
      </c>
      <c r="BI55" s="186" t="s">
        <v>279</v>
      </c>
      <c r="BJ55" s="187" t="s">
        <v>275</v>
      </c>
      <c r="BK55" s="156"/>
      <c r="BL55" s="126"/>
      <c r="BM55" s="131" t="s">
        <v>0</v>
      </c>
      <c r="BN55" s="126"/>
      <c r="BO55" s="131"/>
      <c r="BP55" s="170"/>
      <c r="BQ55" s="156"/>
      <c r="BR55" s="126">
        <v>3</v>
      </c>
      <c r="BS55" s="131" t="s">
        <v>0</v>
      </c>
      <c r="BT55" s="126">
        <v>1</v>
      </c>
      <c r="BU55" s="186" t="s">
        <v>279</v>
      </c>
      <c r="BV55" s="187" t="s">
        <v>275</v>
      </c>
      <c r="BW55" s="156"/>
      <c r="BX55" s="126">
        <v>2</v>
      </c>
      <c r="BY55" s="131" t="s">
        <v>0</v>
      </c>
      <c r="BZ55" s="126">
        <v>1</v>
      </c>
      <c r="CA55" s="131" t="s">
        <v>279</v>
      </c>
      <c r="CB55" s="170" t="s">
        <v>275</v>
      </c>
      <c r="CC55" s="156"/>
      <c r="CD55" s="126"/>
      <c r="CE55" s="131" t="s">
        <v>0</v>
      </c>
      <c r="CF55" s="126"/>
      <c r="CG55" s="131"/>
      <c r="CH55" s="170"/>
      <c r="CI55" s="156"/>
      <c r="CJ55" s="126"/>
      <c r="CK55" s="131" t="s">
        <v>0</v>
      </c>
      <c r="CL55" s="126"/>
      <c r="CM55" s="131"/>
      <c r="CN55" s="170"/>
      <c r="CO55" s="156"/>
      <c r="CP55" s="126"/>
      <c r="CQ55" s="131" t="s">
        <v>0</v>
      </c>
      <c r="CR55" s="126"/>
      <c r="CS55" s="131"/>
      <c r="CT55" s="170"/>
      <c r="CU55" s="156"/>
      <c r="CV55" s="126"/>
      <c r="CW55" s="131" t="s">
        <v>0</v>
      </c>
      <c r="CX55" s="126"/>
      <c r="CY55" s="131"/>
      <c r="CZ55" s="170"/>
      <c r="DA55" s="156"/>
      <c r="DB55" s="126"/>
      <c r="DC55" s="131" t="s">
        <v>0</v>
      </c>
      <c r="DD55" s="126"/>
      <c r="DE55" s="131"/>
      <c r="DF55" s="170"/>
      <c r="DG55" s="156"/>
      <c r="DH55" s="126"/>
      <c r="DI55" s="131" t="s">
        <v>0</v>
      </c>
      <c r="DJ55" s="126"/>
      <c r="DK55" s="131"/>
      <c r="DL55" s="170"/>
      <c r="DM55" s="156"/>
      <c r="DN55" s="126"/>
      <c r="DO55" s="131" t="s">
        <v>0</v>
      </c>
      <c r="DP55" s="126"/>
      <c r="DQ55" s="131"/>
      <c r="DR55" s="170"/>
      <c r="DS55" s="156"/>
      <c r="DT55" s="126"/>
      <c r="DU55" s="131" t="s">
        <v>0</v>
      </c>
      <c r="DV55" s="126"/>
      <c r="DW55" s="131"/>
      <c r="DX55" s="170"/>
      <c r="DY55" s="156"/>
      <c r="DZ55" s="126"/>
      <c r="EA55" s="131" t="s">
        <v>0</v>
      </c>
      <c r="EB55" s="126"/>
      <c r="EC55" s="131"/>
      <c r="ED55" s="170"/>
      <c r="EE55" s="156"/>
      <c r="EF55" s="126"/>
      <c r="EG55" s="131" t="s">
        <v>0</v>
      </c>
      <c r="EH55" s="126"/>
      <c r="EI55" s="131"/>
      <c r="EJ55" s="170"/>
      <c r="EK55" s="156"/>
      <c r="EL55" s="126"/>
      <c r="EM55" s="131" t="s">
        <v>0</v>
      </c>
      <c r="EN55" s="126"/>
      <c r="EO55" s="131"/>
      <c r="EP55" s="170"/>
      <c r="EQ55" s="156"/>
      <c r="ER55" s="126"/>
      <c r="ES55" s="131" t="s">
        <v>0</v>
      </c>
      <c r="ET55" s="126"/>
      <c r="EU55" s="131"/>
      <c r="EV55" s="170"/>
      <c r="EW55" s="156"/>
      <c r="EX55" s="126"/>
      <c r="EY55" s="131" t="s">
        <v>0</v>
      </c>
      <c r="EZ55" s="126"/>
      <c r="FA55" s="131"/>
      <c r="FB55" s="170"/>
      <c r="FC55" s="156"/>
      <c r="FD55" s="126"/>
      <c r="FE55" s="131" t="s">
        <v>0</v>
      </c>
      <c r="FF55" s="126"/>
      <c r="FG55" s="131"/>
      <c r="FH55" s="170"/>
      <c r="FI55" s="156"/>
      <c r="FJ55" s="126"/>
      <c r="FK55" s="131" t="s">
        <v>0</v>
      </c>
      <c r="FL55" s="126"/>
      <c r="FM55" s="131"/>
      <c r="FN55" s="170"/>
      <c r="FO55" s="156"/>
      <c r="FP55" s="126"/>
      <c r="FQ55" s="131" t="s">
        <v>0</v>
      </c>
      <c r="FR55" s="126"/>
      <c r="FS55" s="131"/>
      <c r="FT55" s="170"/>
      <c r="FU55" s="156"/>
      <c r="FV55" s="126"/>
      <c r="FW55" s="131" t="s">
        <v>0</v>
      </c>
      <c r="FX55" s="126"/>
      <c r="FY55" s="131"/>
      <c r="FZ55" s="170"/>
      <c r="GA55" s="156"/>
      <c r="GB55" s="126"/>
      <c r="GC55" s="131" t="s">
        <v>0</v>
      </c>
      <c r="GD55" s="126"/>
      <c r="GE55" s="131"/>
      <c r="GF55" s="170"/>
      <c r="GG55" s="156"/>
      <c r="GH55" s="126"/>
      <c r="GI55" s="131" t="s">
        <v>0</v>
      </c>
      <c r="GJ55" s="126"/>
      <c r="GK55" s="131"/>
      <c r="GL55" s="170"/>
      <c r="GM55" s="156"/>
      <c r="GN55" s="126"/>
      <c r="GO55" s="131" t="s">
        <v>0</v>
      </c>
      <c r="GP55" s="126"/>
      <c r="GQ55" s="131"/>
      <c r="GR55" s="170"/>
      <c r="GS55" s="156"/>
      <c r="GT55" s="126"/>
      <c r="GU55" s="131" t="s">
        <v>0</v>
      </c>
      <c r="GV55" s="126"/>
      <c r="GW55" s="131"/>
      <c r="GX55" s="170"/>
      <c r="GY55" s="156"/>
      <c r="GZ55" s="126"/>
      <c r="HA55" s="131" t="s">
        <v>0</v>
      </c>
      <c r="HB55" s="126"/>
      <c r="HC55" s="131"/>
      <c r="HD55" s="170"/>
      <c r="HE55" s="156"/>
      <c r="HF55" s="126"/>
      <c r="HG55" s="131" t="s">
        <v>0</v>
      </c>
      <c r="HH55" s="126"/>
      <c r="HI55" s="131"/>
      <c r="HJ55" s="170"/>
      <c r="HK55" s="156"/>
      <c r="HL55" s="126"/>
      <c r="HM55" s="131" t="s">
        <v>0</v>
      </c>
      <c r="HN55" s="126"/>
      <c r="HO55" s="131"/>
      <c r="HP55" s="170"/>
      <c r="HQ55" s="156"/>
      <c r="HR55" s="126"/>
      <c r="HS55" s="131" t="s">
        <v>0</v>
      </c>
      <c r="HT55" s="126"/>
      <c r="HU55" s="131"/>
      <c r="HV55" s="170"/>
      <c r="HW55" s="156"/>
      <c r="HX55" s="126"/>
      <c r="HY55" s="131" t="s">
        <v>0</v>
      </c>
      <c r="HZ55" s="126"/>
      <c r="IA55" s="131"/>
      <c r="IB55" s="170"/>
      <c r="IC55" s="156"/>
      <c r="ID55" s="126"/>
      <c r="IE55" s="131" t="s">
        <v>0</v>
      </c>
      <c r="IF55" s="126"/>
      <c r="IG55" s="131"/>
      <c r="IH55" s="170"/>
      <c r="II55" s="156"/>
      <c r="IJ55" s="126"/>
      <c r="IK55" s="131" t="s">
        <v>0</v>
      </c>
      <c r="IL55" s="126"/>
      <c r="IM55" s="131"/>
      <c r="IN55" s="170"/>
      <c r="IO55" s="156"/>
      <c r="IP55" s="126"/>
      <c r="IQ55" s="131" t="s">
        <v>0</v>
      </c>
      <c r="IR55" s="126"/>
      <c r="IS55" s="131"/>
      <c r="IT55" s="170"/>
      <c r="IU55" s="156"/>
      <c r="IV55" s="126"/>
      <c r="IW55" s="131" t="s">
        <v>0</v>
      </c>
      <c r="IX55" s="126"/>
      <c r="IY55" s="131"/>
      <c r="IZ55" s="170"/>
      <c r="JA55" s="156"/>
      <c r="JB55" s="126"/>
      <c r="JC55" s="131" t="s">
        <v>0</v>
      </c>
      <c r="JD55" s="126"/>
      <c r="JE55" s="131"/>
      <c r="JF55" s="170"/>
      <c r="JG55" s="156"/>
      <c r="JH55" s="126"/>
      <c r="JI55" s="131" t="s">
        <v>0</v>
      </c>
      <c r="JJ55" s="126"/>
      <c r="JK55" s="131"/>
      <c r="JL55" s="170"/>
      <c r="JM55" s="156"/>
      <c r="JN55" s="126"/>
      <c r="JO55" s="131" t="s">
        <v>0</v>
      </c>
      <c r="JP55" s="126"/>
      <c r="JQ55" s="131"/>
      <c r="JR55" s="170"/>
      <c r="JS55" s="156"/>
      <c r="JT55" s="126"/>
      <c r="JU55" s="131" t="s">
        <v>0</v>
      </c>
      <c r="JV55" s="126"/>
      <c r="JW55" s="131"/>
      <c r="JX55" s="170"/>
      <c r="JY55" s="156"/>
      <c r="JZ55" s="126"/>
      <c r="KA55" s="131" t="s">
        <v>0</v>
      </c>
      <c r="KB55" s="126"/>
      <c r="KC55" s="131"/>
      <c r="KD55" s="170"/>
      <c r="KE55" s="156"/>
      <c r="KF55" s="126"/>
      <c r="KG55" s="131" t="s">
        <v>0</v>
      </c>
      <c r="KH55" s="126"/>
      <c r="KI55" s="131"/>
      <c r="KJ55" s="170"/>
      <c r="KK55" s="156"/>
      <c r="KL55" s="126"/>
      <c r="KM55" s="131" t="s">
        <v>0</v>
      </c>
      <c r="KN55" s="126"/>
      <c r="KO55" s="131"/>
      <c r="KP55" s="170"/>
      <c r="KQ55" s="156"/>
      <c r="KR55" s="126"/>
      <c r="KS55" s="131" t="s">
        <v>0</v>
      </c>
      <c r="KT55" s="126"/>
      <c r="KU55" s="131"/>
      <c r="KV55" s="170"/>
      <c r="KW55" s="156"/>
      <c r="KX55" s="126"/>
      <c r="KY55" s="131" t="s">
        <v>0</v>
      </c>
      <c r="KZ55" s="126"/>
      <c r="LA55" s="131"/>
      <c r="LB55" s="170"/>
      <c r="LC55" s="156"/>
      <c r="LD55" s="126"/>
      <c r="LE55" s="131" t="s">
        <v>0</v>
      </c>
      <c r="LF55" s="126"/>
      <c r="LG55" s="131"/>
      <c r="LH55" s="170"/>
      <c r="LI55" s="156"/>
      <c r="LJ55" s="126"/>
      <c r="LK55" s="131" t="s">
        <v>0</v>
      </c>
      <c r="LL55" s="126"/>
      <c r="LM55" s="131"/>
      <c r="LN55" s="170"/>
      <c r="LO55" s="156"/>
      <c r="LP55" s="126"/>
      <c r="LQ55" s="131" t="s">
        <v>0</v>
      </c>
      <c r="LR55" s="126"/>
      <c r="LS55" s="131"/>
      <c r="LT55" s="170"/>
      <c r="LU55" s="156"/>
      <c r="LV55" s="126"/>
      <c r="LW55" s="131" t="s">
        <v>0</v>
      </c>
      <c r="LX55" s="126"/>
      <c r="LY55" s="131"/>
      <c r="LZ55" s="170"/>
      <c r="MA55" s="156"/>
      <c r="MB55" s="126"/>
      <c r="MC55" s="131" t="s">
        <v>0</v>
      </c>
      <c r="MD55" s="126"/>
      <c r="ME55" s="131"/>
      <c r="MF55" s="170"/>
      <c r="MG55" s="156"/>
      <c r="MH55" s="126"/>
      <c r="MI55" s="131" t="s">
        <v>0</v>
      </c>
      <c r="MJ55" s="126"/>
      <c r="MK55" s="131"/>
      <c r="ML55" s="170"/>
      <c r="MM55" s="156"/>
      <c r="MN55" s="126"/>
      <c r="MO55" s="131" t="s">
        <v>0</v>
      </c>
      <c r="MP55" s="126"/>
      <c r="MQ55" s="131"/>
      <c r="MR55" s="170"/>
      <c r="MS55" s="156"/>
      <c r="MT55" s="126"/>
      <c r="MU55" s="131" t="s">
        <v>0</v>
      </c>
      <c r="MV55" s="126"/>
      <c r="MW55" s="131"/>
      <c r="MX55" s="170"/>
      <c r="MY55" s="156"/>
      <c r="MZ55" s="126"/>
      <c r="NA55" s="131" t="s">
        <v>0</v>
      </c>
      <c r="NB55" s="126"/>
      <c r="NC55" s="131"/>
      <c r="ND55" s="170"/>
      <c r="NE55" s="156"/>
      <c r="NF55" s="126"/>
      <c r="NG55" s="131" t="s">
        <v>0</v>
      </c>
      <c r="NH55" s="126"/>
      <c r="NI55" s="131"/>
      <c r="NJ55" s="170"/>
      <c r="NK55" s="156"/>
      <c r="NL55" s="126"/>
      <c r="NM55" s="131" t="s">
        <v>0</v>
      </c>
      <c r="NN55" s="126"/>
      <c r="NO55" s="131"/>
      <c r="NP55" s="170"/>
      <c r="NQ55" s="156"/>
      <c r="NR55" s="188"/>
      <c r="NS55" s="188" t="s">
        <v>0</v>
      </c>
      <c r="NT55" s="188"/>
      <c r="NU55" s="186" t="s">
        <v>331</v>
      </c>
      <c r="NV55" s="187" t="s">
        <v>331</v>
      </c>
      <c r="NW55" s="164"/>
    </row>
    <row r="56" spans="1:387" ht="15" x14ac:dyDescent="0.2">
      <c r="A56" s="124">
        <f>IF(B56="","",VLOOKUP(B56,'Registrovaní tipéri'!$A$2:$B$101,2,FALSE))</f>
        <v>62</v>
      </c>
      <c r="B56" s="173" t="s">
        <v>33</v>
      </c>
      <c r="C56" s="125"/>
      <c r="D56" s="171">
        <v>2</v>
      </c>
      <c r="E56" s="176" t="s">
        <v>0</v>
      </c>
      <c r="F56" s="168">
        <v>3</v>
      </c>
      <c r="G56" s="176" t="s">
        <v>275</v>
      </c>
      <c r="H56" s="175" t="s">
        <v>275</v>
      </c>
      <c r="I56" s="25"/>
      <c r="J56" s="188">
        <v>0</v>
      </c>
      <c r="K56" s="188" t="s">
        <v>0</v>
      </c>
      <c r="L56" s="188">
        <v>2</v>
      </c>
      <c r="M56" s="186" t="s">
        <v>277</v>
      </c>
      <c r="N56" s="187" t="s">
        <v>275</v>
      </c>
      <c r="O56" s="149"/>
      <c r="P56" s="126">
        <v>2</v>
      </c>
      <c r="Q56" s="131" t="s">
        <v>0</v>
      </c>
      <c r="R56" s="126">
        <v>1</v>
      </c>
      <c r="S56" s="186" t="s">
        <v>275</v>
      </c>
      <c r="T56" s="187" t="s">
        <v>261</v>
      </c>
      <c r="U56" s="156"/>
      <c r="V56" s="126">
        <v>1</v>
      </c>
      <c r="W56" s="131" t="s">
        <v>0</v>
      </c>
      <c r="X56" s="126">
        <v>3</v>
      </c>
      <c r="Y56" s="186" t="s">
        <v>275</v>
      </c>
      <c r="Z56" s="187" t="s">
        <v>261</v>
      </c>
      <c r="AA56" s="156"/>
      <c r="AB56" s="126"/>
      <c r="AC56" s="131" t="s">
        <v>0</v>
      </c>
      <c r="AD56" s="126"/>
      <c r="AE56" s="186" t="s">
        <v>331</v>
      </c>
      <c r="AF56" s="187" t="s">
        <v>331</v>
      </c>
      <c r="AG56" s="156"/>
      <c r="AH56" s="126">
        <v>3</v>
      </c>
      <c r="AI56" s="131" t="s">
        <v>0</v>
      </c>
      <c r="AJ56" s="126">
        <v>1</v>
      </c>
      <c r="AK56" s="186" t="s">
        <v>279</v>
      </c>
      <c r="AL56" s="187" t="s">
        <v>275</v>
      </c>
      <c r="AM56" s="156"/>
      <c r="AN56" s="126">
        <v>0</v>
      </c>
      <c r="AO56" s="131" t="s">
        <v>0</v>
      </c>
      <c r="AP56" s="126">
        <v>2</v>
      </c>
      <c r="AQ56" s="186" t="s">
        <v>279</v>
      </c>
      <c r="AR56" s="187" t="s">
        <v>275</v>
      </c>
      <c r="AS56" s="156"/>
      <c r="AT56" s="126">
        <v>1</v>
      </c>
      <c r="AU56" s="131" t="s">
        <v>0</v>
      </c>
      <c r="AV56" s="126">
        <v>1</v>
      </c>
      <c r="AW56" s="186" t="s">
        <v>277</v>
      </c>
      <c r="AX56" s="187" t="s">
        <v>275</v>
      </c>
      <c r="AY56" s="156"/>
      <c r="AZ56" s="126"/>
      <c r="BA56" s="131" t="s">
        <v>0</v>
      </c>
      <c r="BB56" s="126"/>
      <c r="BC56" s="131"/>
      <c r="BD56" s="170"/>
      <c r="BE56" s="156"/>
      <c r="BF56" s="126">
        <v>1</v>
      </c>
      <c r="BG56" s="131" t="s">
        <v>0</v>
      </c>
      <c r="BH56" s="126">
        <v>2</v>
      </c>
      <c r="BI56" s="186" t="s">
        <v>346</v>
      </c>
      <c r="BJ56" s="187" t="s">
        <v>347</v>
      </c>
      <c r="BK56" s="156"/>
      <c r="BL56" s="126"/>
      <c r="BM56" s="131" t="s">
        <v>0</v>
      </c>
      <c r="BN56" s="126"/>
      <c r="BO56" s="131"/>
      <c r="BP56" s="170"/>
      <c r="BQ56" s="156"/>
      <c r="BR56" s="126">
        <v>2</v>
      </c>
      <c r="BS56" s="131" t="s">
        <v>0</v>
      </c>
      <c r="BT56" s="126">
        <v>2</v>
      </c>
      <c r="BU56" s="186" t="s">
        <v>275</v>
      </c>
      <c r="BV56" s="187" t="s">
        <v>275</v>
      </c>
      <c r="BW56" s="156"/>
      <c r="BX56" s="126">
        <v>2</v>
      </c>
      <c r="BY56" s="131" t="s">
        <v>0</v>
      </c>
      <c r="BZ56" s="126">
        <v>1</v>
      </c>
      <c r="CA56" s="131" t="s">
        <v>275</v>
      </c>
      <c r="CB56" s="170" t="s">
        <v>279</v>
      </c>
      <c r="CC56" s="156"/>
      <c r="CD56" s="126"/>
      <c r="CE56" s="131" t="s">
        <v>0</v>
      </c>
      <c r="CF56" s="126"/>
      <c r="CG56" s="131"/>
      <c r="CH56" s="170"/>
      <c r="CI56" s="156"/>
      <c r="CJ56" s="126"/>
      <c r="CK56" s="131" t="s">
        <v>0</v>
      </c>
      <c r="CL56" s="126"/>
      <c r="CM56" s="131"/>
      <c r="CN56" s="170"/>
      <c r="CO56" s="156"/>
      <c r="CP56" s="126"/>
      <c r="CQ56" s="131" t="s">
        <v>0</v>
      </c>
      <c r="CR56" s="126"/>
      <c r="CS56" s="131"/>
      <c r="CT56" s="170"/>
      <c r="CU56" s="156"/>
      <c r="CV56" s="126"/>
      <c r="CW56" s="131" t="s">
        <v>0</v>
      </c>
      <c r="CX56" s="126"/>
      <c r="CY56" s="131"/>
      <c r="CZ56" s="170"/>
      <c r="DA56" s="156"/>
      <c r="DB56" s="126"/>
      <c r="DC56" s="131" t="s">
        <v>0</v>
      </c>
      <c r="DD56" s="126"/>
      <c r="DE56" s="131"/>
      <c r="DF56" s="170"/>
      <c r="DG56" s="156"/>
      <c r="DH56" s="126"/>
      <c r="DI56" s="131" t="s">
        <v>0</v>
      </c>
      <c r="DJ56" s="126"/>
      <c r="DK56" s="131"/>
      <c r="DL56" s="170"/>
      <c r="DM56" s="156"/>
      <c r="DN56" s="126"/>
      <c r="DO56" s="131" t="s">
        <v>0</v>
      </c>
      <c r="DP56" s="126"/>
      <c r="DQ56" s="131"/>
      <c r="DR56" s="170"/>
      <c r="DS56" s="156"/>
      <c r="DT56" s="126"/>
      <c r="DU56" s="131" t="s">
        <v>0</v>
      </c>
      <c r="DV56" s="126"/>
      <c r="DW56" s="131"/>
      <c r="DX56" s="170"/>
      <c r="DY56" s="156"/>
      <c r="DZ56" s="126"/>
      <c r="EA56" s="131" t="s">
        <v>0</v>
      </c>
      <c r="EB56" s="126"/>
      <c r="EC56" s="131"/>
      <c r="ED56" s="170"/>
      <c r="EE56" s="156"/>
      <c r="EF56" s="126"/>
      <c r="EG56" s="131" t="s">
        <v>0</v>
      </c>
      <c r="EH56" s="126"/>
      <c r="EI56" s="131"/>
      <c r="EJ56" s="170"/>
      <c r="EK56" s="156"/>
      <c r="EL56" s="126"/>
      <c r="EM56" s="131" t="s">
        <v>0</v>
      </c>
      <c r="EN56" s="126"/>
      <c r="EO56" s="131"/>
      <c r="EP56" s="170"/>
      <c r="EQ56" s="156"/>
      <c r="ER56" s="126"/>
      <c r="ES56" s="131" t="s">
        <v>0</v>
      </c>
      <c r="ET56" s="126"/>
      <c r="EU56" s="131"/>
      <c r="EV56" s="170"/>
      <c r="EW56" s="156"/>
      <c r="EX56" s="126"/>
      <c r="EY56" s="131" t="s">
        <v>0</v>
      </c>
      <c r="EZ56" s="126"/>
      <c r="FA56" s="131"/>
      <c r="FB56" s="170"/>
      <c r="FC56" s="156"/>
      <c r="FD56" s="126"/>
      <c r="FE56" s="131" t="s">
        <v>0</v>
      </c>
      <c r="FF56" s="126"/>
      <c r="FG56" s="131"/>
      <c r="FH56" s="170"/>
      <c r="FI56" s="156"/>
      <c r="FJ56" s="126"/>
      <c r="FK56" s="131" t="s">
        <v>0</v>
      </c>
      <c r="FL56" s="126"/>
      <c r="FM56" s="131"/>
      <c r="FN56" s="170"/>
      <c r="FO56" s="156"/>
      <c r="FP56" s="126"/>
      <c r="FQ56" s="131" t="s">
        <v>0</v>
      </c>
      <c r="FR56" s="126"/>
      <c r="FS56" s="131"/>
      <c r="FT56" s="170"/>
      <c r="FU56" s="156"/>
      <c r="FV56" s="126"/>
      <c r="FW56" s="131" t="s">
        <v>0</v>
      </c>
      <c r="FX56" s="126"/>
      <c r="FY56" s="131"/>
      <c r="FZ56" s="170"/>
      <c r="GA56" s="156"/>
      <c r="GB56" s="126"/>
      <c r="GC56" s="131" t="s">
        <v>0</v>
      </c>
      <c r="GD56" s="126"/>
      <c r="GE56" s="131"/>
      <c r="GF56" s="170"/>
      <c r="GG56" s="156"/>
      <c r="GH56" s="126"/>
      <c r="GI56" s="131" t="s">
        <v>0</v>
      </c>
      <c r="GJ56" s="126"/>
      <c r="GK56" s="131"/>
      <c r="GL56" s="170"/>
      <c r="GM56" s="156"/>
      <c r="GN56" s="126"/>
      <c r="GO56" s="131" t="s">
        <v>0</v>
      </c>
      <c r="GP56" s="126"/>
      <c r="GQ56" s="131"/>
      <c r="GR56" s="170"/>
      <c r="GS56" s="156"/>
      <c r="GT56" s="126"/>
      <c r="GU56" s="131" t="s">
        <v>0</v>
      </c>
      <c r="GV56" s="126"/>
      <c r="GW56" s="131"/>
      <c r="GX56" s="170"/>
      <c r="GY56" s="156"/>
      <c r="GZ56" s="126"/>
      <c r="HA56" s="131" t="s">
        <v>0</v>
      </c>
      <c r="HB56" s="126"/>
      <c r="HC56" s="131"/>
      <c r="HD56" s="170"/>
      <c r="HE56" s="156"/>
      <c r="HF56" s="126"/>
      <c r="HG56" s="131" t="s">
        <v>0</v>
      </c>
      <c r="HH56" s="126"/>
      <c r="HI56" s="131"/>
      <c r="HJ56" s="170"/>
      <c r="HK56" s="156"/>
      <c r="HL56" s="126"/>
      <c r="HM56" s="131" t="s">
        <v>0</v>
      </c>
      <c r="HN56" s="126"/>
      <c r="HO56" s="131"/>
      <c r="HP56" s="170"/>
      <c r="HQ56" s="156"/>
      <c r="HR56" s="126"/>
      <c r="HS56" s="131" t="s">
        <v>0</v>
      </c>
      <c r="HT56" s="126"/>
      <c r="HU56" s="131"/>
      <c r="HV56" s="170"/>
      <c r="HW56" s="156"/>
      <c r="HX56" s="126"/>
      <c r="HY56" s="131" t="s">
        <v>0</v>
      </c>
      <c r="HZ56" s="126"/>
      <c r="IA56" s="131"/>
      <c r="IB56" s="170"/>
      <c r="IC56" s="156"/>
      <c r="ID56" s="126"/>
      <c r="IE56" s="131" t="s">
        <v>0</v>
      </c>
      <c r="IF56" s="126"/>
      <c r="IG56" s="131"/>
      <c r="IH56" s="170"/>
      <c r="II56" s="156"/>
      <c r="IJ56" s="126"/>
      <c r="IK56" s="131" t="s">
        <v>0</v>
      </c>
      <c r="IL56" s="126"/>
      <c r="IM56" s="131"/>
      <c r="IN56" s="170"/>
      <c r="IO56" s="156"/>
      <c r="IP56" s="126"/>
      <c r="IQ56" s="131" t="s">
        <v>0</v>
      </c>
      <c r="IR56" s="126"/>
      <c r="IS56" s="131"/>
      <c r="IT56" s="170"/>
      <c r="IU56" s="156"/>
      <c r="IV56" s="126"/>
      <c r="IW56" s="131" t="s">
        <v>0</v>
      </c>
      <c r="IX56" s="126"/>
      <c r="IY56" s="131"/>
      <c r="IZ56" s="170"/>
      <c r="JA56" s="156"/>
      <c r="JB56" s="126"/>
      <c r="JC56" s="131" t="s">
        <v>0</v>
      </c>
      <c r="JD56" s="126"/>
      <c r="JE56" s="131"/>
      <c r="JF56" s="170"/>
      <c r="JG56" s="156"/>
      <c r="JH56" s="126"/>
      <c r="JI56" s="131" t="s">
        <v>0</v>
      </c>
      <c r="JJ56" s="126"/>
      <c r="JK56" s="131"/>
      <c r="JL56" s="170"/>
      <c r="JM56" s="156"/>
      <c r="JN56" s="126"/>
      <c r="JO56" s="131" t="s">
        <v>0</v>
      </c>
      <c r="JP56" s="126"/>
      <c r="JQ56" s="131"/>
      <c r="JR56" s="170"/>
      <c r="JS56" s="156"/>
      <c r="JT56" s="126"/>
      <c r="JU56" s="131" t="s">
        <v>0</v>
      </c>
      <c r="JV56" s="126"/>
      <c r="JW56" s="131"/>
      <c r="JX56" s="170"/>
      <c r="JY56" s="156"/>
      <c r="JZ56" s="126"/>
      <c r="KA56" s="131" t="s">
        <v>0</v>
      </c>
      <c r="KB56" s="126"/>
      <c r="KC56" s="131"/>
      <c r="KD56" s="170"/>
      <c r="KE56" s="156"/>
      <c r="KF56" s="126"/>
      <c r="KG56" s="131" t="s">
        <v>0</v>
      </c>
      <c r="KH56" s="126"/>
      <c r="KI56" s="131"/>
      <c r="KJ56" s="170"/>
      <c r="KK56" s="156"/>
      <c r="KL56" s="126"/>
      <c r="KM56" s="131" t="s">
        <v>0</v>
      </c>
      <c r="KN56" s="126"/>
      <c r="KO56" s="131"/>
      <c r="KP56" s="170"/>
      <c r="KQ56" s="156"/>
      <c r="KR56" s="126"/>
      <c r="KS56" s="131" t="s">
        <v>0</v>
      </c>
      <c r="KT56" s="126"/>
      <c r="KU56" s="131"/>
      <c r="KV56" s="170"/>
      <c r="KW56" s="156"/>
      <c r="KX56" s="126"/>
      <c r="KY56" s="131" t="s">
        <v>0</v>
      </c>
      <c r="KZ56" s="126"/>
      <c r="LA56" s="131"/>
      <c r="LB56" s="170"/>
      <c r="LC56" s="156"/>
      <c r="LD56" s="126"/>
      <c r="LE56" s="131" t="s">
        <v>0</v>
      </c>
      <c r="LF56" s="126"/>
      <c r="LG56" s="131"/>
      <c r="LH56" s="170"/>
      <c r="LI56" s="156"/>
      <c r="LJ56" s="126"/>
      <c r="LK56" s="131" t="s">
        <v>0</v>
      </c>
      <c r="LL56" s="126"/>
      <c r="LM56" s="131"/>
      <c r="LN56" s="170"/>
      <c r="LO56" s="156"/>
      <c r="LP56" s="126"/>
      <c r="LQ56" s="131" t="s">
        <v>0</v>
      </c>
      <c r="LR56" s="126"/>
      <c r="LS56" s="131"/>
      <c r="LT56" s="170"/>
      <c r="LU56" s="156"/>
      <c r="LV56" s="126"/>
      <c r="LW56" s="131" t="s">
        <v>0</v>
      </c>
      <c r="LX56" s="126"/>
      <c r="LY56" s="131"/>
      <c r="LZ56" s="170"/>
      <c r="MA56" s="156"/>
      <c r="MB56" s="126"/>
      <c r="MC56" s="131" t="s">
        <v>0</v>
      </c>
      <c r="MD56" s="126"/>
      <c r="ME56" s="131"/>
      <c r="MF56" s="170"/>
      <c r="MG56" s="156"/>
      <c r="MH56" s="126"/>
      <c r="MI56" s="131" t="s">
        <v>0</v>
      </c>
      <c r="MJ56" s="126"/>
      <c r="MK56" s="131"/>
      <c r="ML56" s="170"/>
      <c r="MM56" s="156"/>
      <c r="MN56" s="126"/>
      <c r="MO56" s="131" t="s">
        <v>0</v>
      </c>
      <c r="MP56" s="126"/>
      <c r="MQ56" s="131"/>
      <c r="MR56" s="170"/>
      <c r="MS56" s="156"/>
      <c r="MT56" s="126"/>
      <c r="MU56" s="131" t="s">
        <v>0</v>
      </c>
      <c r="MV56" s="126"/>
      <c r="MW56" s="131"/>
      <c r="MX56" s="170"/>
      <c r="MY56" s="156"/>
      <c r="MZ56" s="126"/>
      <c r="NA56" s="131" t="s">
        <v>0</v>
      </c>
      <c r="NB56" s="126"/>
      <c r="NC56" s="131"/>
      <c r="ND56" s="170"/>
      <c r="NE56" s="156"/>
      <c r="NF56" s="126"/>
      <c r="NG56" s="131" t="s">
        <v>0</v>
      </c>
      <c r="NH56" s="126"/>
      <c r="NI56" s="131"/>
      <c r="NJ56" s="170"/>
      <c r="NK56" s="156"/>
      <c r="NL56" s="126"/>
      <c r="NM56" s="131" t="s">
        <v>0</v>
      </c>
      <c r="NN56" s="126"/>
      <c r="NO56" s="131"/>
      <c r="NP56" s="170"/>
      <c r="NQ56" s="156"/>
      <c r="NR56" s="188"/>
      <c r="NS56" s="188" t="s">
        <v>0</v>
      </c>
      <c r="NT56" s="188"/>
      <c r="NU56" s="186" t="s">
        <v>331</v>
      </c>
      <c r="NV56" s="187" t="s">
        <v>331</v>
      </c>
      <c r="NW56" s="164"/>
    </row>
    <row r="57" spans="1:387" ht="15" x14ac:dyDescent="0.2">
      <c r="A57" s="124">
        <f>IF(B57="","",VLOOKUP(B57,'Registrovaní tipéri'!$A$2:$B$101,2,FALSE))</f>
        <v>73</v>
      </c>
      <c r="B57" s="173" t="s">
        <v>332</v>
      </c>
      <c r="C57" s="125"/>
      <c r="D57" s="171"/>
      <c r="E57" s="176" t="s">
        <v>0</v>
      </c>
      <c r="F57" s="168"/>
      <c r="G57" s="182" t="s">
        <v>331</v>
      </c>
      <c r="H57" s="183" t="s">
        <v>331</v>
      </c>
      <c r="I57" s="25"/>
      <c r="J57" s="188">
        <v>0</v>
      </c>
      <c r="K57" s="188" t="s">
        <v>0</v>
      </c>
      <c r="L57" s="188">
        <v>2</v>
      </c>
      <c r="M57" s="186" t="s">
        <v>275</v>
      </c>
      <c r="N57" s="187" t="s">
        <v>264</v>
      </c>
      <c r="O57" s="149"/>
      <c r="P57" s="126">
        <v>2</v>
      </c>
      <c r="Q57" s="131" t="s">
        <v>0</v>
      </c>
      <c r="R57" s="126">
        <v>0</v>
      </c>
      <c r="S57" s="186" t="s">
        <v>275</v>
      </c>
      <c r="T57" s="187" t="s">
        <v>264</v>
      </c>
      <c r="U57" s="156"/>
      <c r="V57" s="126">
        <v>1</v>
      </c>
      <c r="W57" s="131" t="s">
        <v>0</v>
      </c>
      <c r="X57" s="126">
        <v>3</v>
      </c>
      <c r="Y57" s="186" t="s">
        <v>275</v>
      </c>
      <c r="Z57" s="187" t="s">
        <v>279</v>
      </c>
      <c r="AA57" s="156"/>
      <c r="AB57" s="126">
        <v>2</v>
      </c>
      <c r="AC57" s="131" t="s">
        <v>0</v>
      </c>
      <c r="AD57" s="126">
        <v>0</v>
      </c>
      <c r="AE57" s="193" t="s">
        <v>275</v>
      </c>
      <c r="AF57" s="194" t="s">
        <v>264</v>
      </c>
      <c r="AG57" s="156"/>
      <c r="AH57" s="126">
        <v>2</v>
      </c>
      <c r="AI57" s="131" t="s">
        <v>0</v>
      </c>
      <c r="AJ57" s="126">
        <v>0</v>
      </c>
      <c r="AK57" s="186" t="s">
        <v>275</v>
      </c>
      <c r="AL57" s="187" t="s">
        <v>264</v>
      </c>
      <c r="AM57" s="156"/>
      <c r="AN57" s="126">
        <v>0</v>
      </c>
      <c r="AO57" s="131" t="s">
        <v>0</v>
      </c>
      <c r="AP57" s="126">
        <v>2</v>
      </c>
      <c r="AQ57" s="186" t="s">
        <v>275</v>
      </c>
      <c r="AR57" s="187" t="s">
        <v>264</v>
      </c>
      <c r="AS57" s="156"/>
      <c r="AT57" s="126">
        <v>0</v>
      </c>
      <c r="AU57" s="131" t="s">
        <v>0</v>
      </c>
      <c r="AV57" s="126">
        <v>2</v>
      </c>
      <c r="AW57" s="186" t="s">
        <v>275</v>
      </c>
      <c r="AX57" s="187" t="s">
        <v>279</v>
      </c>
      <c r="AY57" s="156"/>
      <c r="AZ57" s="126"/>
      <c r="BA57" s="131" t="s">
        <v>0</v>
      </c>
      <c r="BB57" s="126"/>
      <c r="BC57" s="131"/>
      <c r="BD57" s="170"/>
      <c r="BE57" s="156"/>
      <c r="BF57" s="126">
        <v>2</v>
      </c>
      <c r="BG57" s="131" t="s">
        <v>0</v>
      </c>
      <c r="BH57" s="126">
        <v>0</v>
      </c>
      <c r="BI57" s="186" t="s">
        <v>275</v>
      </c>
      <c r="BJ57" s="187" t="s">
        <v>279</v>
      </c>
      <c r="BK57" s="156"/>
      <c r="BL57" s="126"/>
      <c r="BM57" s="131" t="s">
        <v>0</v>
      </c>
      <c r="BN57" s="126"/>
      <c r="BO57" s="131"/>
      <c r="BP57" s="170"/>
      <c r="BQ57" s="156"/>
      <c r="BR57" s="126">
        <v>2</v>
      </c>
      <c r="BS57" s="131" t="s">
        <v>0</v>
      </c>
      <c r="BT57" s="126">
        <v>0</v>
      </c>
      <c r="BU57" s="186" t="s">
        <v>279</v>
      </c>
      <c r="BV57" s="187" t="s">
        <v>264</v>
      </c>
      <c r="BW57" s="156"/>
      <c r="BX57" s="126">
        <v>3</v>
      </c>
      <c r="BY57" s="131" t="s">
        <v>0</v>
      </c>
      <c r="BZ57" s="126">
        <v>0</v>
      </c>
      <c r="CA57" s="131" t="s">
        <v>276</v>
      </c>
      <c r="CB57" s="170" t="s">
        <v>279</v>
      </c>
      <c r="CC57" s="156"/>
      <c r="CD57" s="126"/>
      <c r="CE57" s="131" t="s">
        <v>0</v>
      </c>
      <c r="CF57" s="126"/>
      <c r="CG57" s="131"/>
      <c r="CH57" s="170"/>
      <c r="CI57" s="156"/>
      <c r="CJ57" s="126"/>
      <c r="CK57" s="131" t="s">
        <v>0</v>
      </c>
      <c r="CL57" s="126"/>
      <c r="CM57" s="131"/>
      <c r="CN57" s="170"/>
      <c r="CO57" s="156"/>
      <c r="CP57" s="126"/>
      <c r="CQ57" s="131" t="s">
        <v>0</v>
      </c>
      <c r="CR57" s="126"/>
      <c r="CS57" s="131"/>
      <c r="CT57" s="170"/>
      <c r="CU57" s="156"/>
      <c r="CV57" s="126"/>
      <c r="CW57" s="131" t="s">
        <v>0</v>
      </c>
      <c r="CX57" s="126"/>
      <c r="CY57" s="131"/>
      <c r="CZ57" s="170"/>
      <c r="DA57" s="156"/>
      <c r="DB57" s="126"/>
      <c r="DC57" s="131" t="s">
        <v>0</v>
      </c>
      <c r="DD57" s="126"/>
      <c r="DE57" s="131"/>
      <c r="DF57" s="170"/>
      <c r="DG57" s="156"/>
      <c r="DH57" s="126"/>
      <c r="DI57" s="131" t="s">
        <v>0</v>
      </c>
      <c r="DJ57" s="126"/>
      <c r="DK57" s="131"/>
      <c r="DL57" s="170"/>
      <c r="DM57" s="156"/>
      <c r="DN57" s="126"/>
      <c r="DO57" s="131" t="s">
        <v>0</v>
      </c>
      <c r="DP57" s="126"/>
      <c r="DQ57" s="131"/>
      <c r="DR57" s="170"/>
      <c r="DS57" s="156"/>
      <c r="DT57" s="126"/>
      <c r="DU57" s="131" t="s">
        <v>0</v>
      </c>
      <c r="DV57" s="126"/>
      <c r="DW57" s="131"/>
      <c r="DX57" s="170"/>
      <c r="DY57" s="156"/>
      <c r="DZ57" s="126"/>
      <c r="EA57" s="131" t="s">
        <v>0</v>
      </c>
      <c r="EB57" s="126"/>
      <c r="EC57" s="131"/>
      <c r="ED57" s="170"/>
      <c r="EE57" s="156"/>
      <c r="EF57" s="126"/>
      <c r="EG57" s="131" t="s">
        <v>0</v>
      </c>
      <c r="EH57" s="126"/>
      <c r="EI57" s="131"/>
      <c r="EJ57" s="170"/>
      <c r="EK57" s="156"/>
      <c r="EL57" s="126"/>
      <c r="EM57" s="131" t="s">
        <v>0</v>
      </c>
      <c r="EN57" s="126"/>
      <c r="EO57" s="131"/>
      <c r="EP57" s="170"/>
      <c r="EQ57" s="156"/>
      <c r="ER57" s="126"/>
      <c r="ES57" s="131" t="s">
        <v>0</v>
      </c>
      <c r="ET57" s="126"/>
      <c r="EU57" s="131"/>
      <c r="EV57" s="170"/>
      <c r="EW57" s="156"/>
      <c r="EX57" s="126"/>
      <c r="EY57" s="131" t="s">
        <v>0</v>
      </c>
      <c r="EZ57" s="126"/>
      <c r="FA57" s="131"/>
      <c r="FB57" s="170"/>
      <c r="FC57" s="156"/>
      <c r="FD57" s="126"/>
      <c r="FE57" s="131" t="s">
        <v>0</v>
      </c>
      <c r="FF57" s="126"/>
      <c r="FG57" s="131"/>
      <c r="FH57" s="170"/>
      <c r="FI57" s="156"/>
      <c r="FJ57" s="126"/>
      <c r="FK57" s="131" t="s">
        <v>0</v>
      </c>
      <c r="FL57" s="126"/>
      <c r="FM57" s="131"/>
      <c r="FN57" s="170"/>
      <c r="FO57" s="156"/>
      <c r="FP57" s="126"/>
      <c r="FQ57" s="131" t="s">
        <v>0</v>
      </c>
      <c r="FR57" s="126"/>
      <c r="FS57" s="131"/>
      <c r="FT57" s="170"/>
      <c r="FU57" s="156"/>
      <c r="FV57" s="126"/>
      <c r="FW57" s="131" t="s">
        <v>0</v>
      </c>
      <c r="FX57" s="126"/>
      <c r="FY57" s="131"/>
      <c r="FZ57" s="170"/>
      <c r="GA57" s="156"/>
      <c r="GB57" s="126"/>
      <c r="GC57" s="131" t="s">
        <v>0</v>
      </c>
      <c r="GD57" s="126"/>
      <c r="GE57" s="131"/>
      <c r="GF57" s="170"/>
      <c r="GG57" s="156"/>
      <c r="GH57" s="126"/>
      <c r="GI57" s="131" t="s">
        <v>0</v>
      </c>
      <c r="GJ57" s="126"/>
      <c r="GK57" s="131"/>
      <c r="GL57" s="170"/>
      <c r="GM57" s="156"/>
      <c r="GN57" s="126"/>
      <c r="GO57" s="131" t="s">
        <v>0</v>
      </c>
      <c r="GP57" s="126"/>
      <c r="GQ57" s="131"/>
      <c r="GR57" s="170"/>
      <c r="GS57" s="156"/>
      <c r="GT57" s="126"/>
      <c r="GU57" s="131" t="s">
        <v>0</v>
      </c>
      <c r="GV57" s="126"/>
      <c r="GW57" s="131"/>
      <c r="GX57" s="170"/>
      <c r="GY57" s="156"/>
      <c r="GZ57" s="126"/>
      <c r="HA57" s="131" t="s">
        <v>0</v>
      </c>
      <c r="HB57" s="126"/>
      <c r="HC57" s="131"/>
      <c r="HD57" s="170"/>
      <c r="HE57" s="156"/>
      <c r="HF57" s="126"/>
      <c r="HG57" s="131" t="s">
        <v>0</v>
      </c>
      <c r="HH57" s="126"/>
      <c r="HI57" s="131"/>
      <c r="HJ57" s="170"/>
      <c r="HK57" s="156"/>
      <c r="HL57" s="126"/>
      <c r="HM57" s="131" t="s">
        <v>0</v>
      </c>
      <c r="HN57" s="126"/>
      <c r="HO57" s="131"/>
      <c r="HP57" s="170"/>
      <c r="HQ57" s="156"/>
      <c r="HR57" s="126"/>
      <c r="HS57" s="131" t="s">
        <v>0</v>
      </c>
      <c r="HT57" s="126"/>
      <c r="HU57" s="131"/>
      <c r="HV57" s="170"/>
      <c r="HW57" s="156"/>
      <c r="HX57" s="126"/>
      <c r="HY57" s="131" t="s">
        <v>0</v>
      </c>
      <c r="HZ57" s="126"/>
      <c r="IA57" s="131"/>
      <c r="IB57" s="170"/>
      <c r="IC57" s="156"/>
      <c r="ID57" s="126"/>
      <c r="IE57" s="131" t="s">
        <v>0</v>
      </c>
      <c r="IF57" s="126"/>
      <c r="IG57" s="131"/>
      <c r="IH57" s="170"/>
      <c r="II57" s="156"/>
      <c r="IJ57" s="126"/>
      <c r="IK57" s="131" t="s">
        <v>0</v>
      </c>
      <c r="IL57" s="126"/>
      <c r="IM57" s="131"/>
      <c r="IN57" s="170"/>
      <c r="IO57" s="156"/>
      <c r="IP57" s="126"/>
      <c r="IQ57" s="131" t="s">
        <v>0</v>
      </c>
      <c r="IR57" s="126"/>
      <c r="IS57" s="131"/>
      <c r="IT57" s="170"/>
      <c r="IU57" s="156"/>
      <c r="IV57" s="126"/>
      <c r="IW57" s="131" t="s">
        <v>0</v>
      </c>
      <c r="IX57" s="126"/>
      <c r="IY57" s="131"/>
      <c r="IZ57" s="170"/>
      <c r="JA57" s="156"/>
      <c r="JB57" s="126"/>
      <c r="JC57" s="131" t="s">
        <v>0</v>
      </c>
      <c r="JD57" s="126"/>
      <c r="JE57" s="131"/>
      <c r="JF57" s="170"/>
      <c r="JG57" s="156"/>
      <c r="JH57" s="126"/>
      <c r="JI57" s="131" t="s">
        <v>0</v>
      </c>
      <c r="JJ57" s="126"/>
      <c r="JK57" s="131"/>
      <c r="JL57" s="170"/>
      <c r="JM57" s="156"/>
      <c r="JN57" s="126"/>
      <c r="JO57" s="131" t="s">
        <v>0</v>
      </c>
      <c r="JP57" s="126"/>
      <c r="JQ57" s="131"/>
      <c r="JR57" s="170"/>
      <c r="JS57" s="156"/>
      <c r="JT57" s="126"/>
      <c r="JU57" s="131" t="s">
        <v>0</v>
      </c>
      <c r="JV57" s="126"/>
      <c r="JW57" s="131"/>
      <c r="JX57" s="170"/>
      <c r="JY57" s="156"/>
      <c r="JZ57" s="126"/>
      <c r="KA57" s="131" t="s">
        <v>0</v>
      </c>
      <c r="KB57" s="126"/>
      <c r="KC57" s="131"/>
      <c r="KD57" s="170"/>
      <c r="KE57" s="156"/>
      <c r="KF57" s="126"/>
      <c r="KG57" s="131" t="s">
        <v>0</v>
      </c>
      <c r="KH57" s="126"/>
      <c r="KI57" s="131"/>
      <c r="KJ57" s="170"/>
      <c r="KK57" s="156"/>
      <c r="KL57" s="126"/>
      <c r="KM57" s="131" t="s">
        <v>0</v>
      </c>
      <c r="KN57" s="126"/>
      <c r="KO57" s="131"/>
      <c r="KP57" s="170"/>
      <c r="KQ57" s="156"/>
      <c r="KR57" s="126"/>
      <c r="KS57" s="131" t="s">
        <v>0</v>
      </c>
      <c r="KT57" s="126"/>
      <c r="KU57" s="131"/>
      <c r="KV57" s="170"/>
      <c r="KW57" s="156"/>
      <c r="KX57" s="126"/>
      <c r="KY57" s="131" t="s">
        <v>0</v>
      </c>
      <c r="KZ57" s="126"/>
      <c r="LA57" s="131"/>
      <c r="LB57" s="170"/>
      <c r="LC57" s="156"/>
      <c r="LD57" s="126"/>
      <c r="LE57" s="131" t="s">
        <v>0</v>
      </c>
      <c r="LF57" s="126"/>
      <c r="LG57" s="131"/>
      <c r="LH57" s="170"/>
      <c r="LI57" s="156"/>
      <c r="LJ57" s="126"/>
      <c r="LK57" s="131" t="s">
        <v>0</v>
      </c>
      <c r="LL57" s="126"/>
      <c r="LM57" s="131"/>
      <c r="LN57" s="170"/>
      <c r="LO57" s="156"/>
      <c r="LP57" s="126"/>
      <c r="LQ57" s="131" t="s">
        <v>0</v>
      </c>
      <c r="LR57" s="126"/>
      <c r="LS57" s="131"/>
      <c r="LT57" s="170"/>
      <c r="LU57" s="156"/>
      <c r="LV57" s="126"/>
      <c r="LW57" s="131" t="s">
        <v>0</v>
      </c>
      <c r="LX57" s="126"/>
      <c r="LY57" s="131"/>
      <c r="LZ57" s="170"/>
      <c r="MA57" s="156"/>
      <c r="MB57" s="126"/>
      <c r="MC57" s="131" t="s">
        <v>0</v>
      </c>
      <c r="MD57" s="126"/>
      <c r="ME57" s="131"/>
      <c r="MF57" s="170"/>
      <c r="MG57" s="156"/>
      <c r="MH57" s="126"/>
      <c r="MI57" s="131" t="s">
        <v>0</v>
      </c>
      <c r="MJ57" s="126"/>
      <c r="MK57" s="131"/>
      <c r="ML57" s="170"/>
      <c r="MM57" s="156"/>
      <c r="MN57" s="126"/>
      <c r="MO57" s="131" t="s">
        <v>0</v>
      </c>
      <c r="MP57" s="126"/>
      <c r="MQ57" s="131"/>
      <c r="MR57" s="170"/>
      <c r="MS57" s="156"/>
      <c r="MT57" s="126"/>
      <c r="MU57" s="131" t="s">
        <v>0</v>
      </c>
      <c r="MV57" s="126"/>
      <c r="MW57" s="131"/>
      <c r="MX57" s="170"/>
      <c r="MY57" s="156"/>
      <c r="MZ57" s="126"/>
      <c r="NA57" s="131" t="s">
        <v>0</v>
      </c>
      <c r="NB57" s="126"/>
      <c r="NC57" s="131"/>
      <c r="ND57" s="170"/>
      <c r="NE57" s="156"/>
      <c r="NF57" s="126"/>
      <c r="NG57" s="131" t="s">
        <v>0</v>
      </c>
      <c r="NH57" s="126"/>
      <c r="NI57" s="131"/>
      <c r="NJ57" s="170"/>
      <c r="NK57" s="156"/>
      <c r="NL57" s="126"/>
      <c r="NM57" s="131" t="s">
        <v>0</v>
      </c>
      <c r="NN57" s="126"/>
      <c r="NO57" s="131"/>
      <c r="NP57" s="170"/>
      <c r="NQ57" s="156"/>
      <c r="NR57" s="188"/>
      <c r="NS57" s="188" t="s">
        <v>0</v>
      </c>
      <c r="NT57" s="188"/>
      <c r="NU57" s="186" t="s">
        <v>331</v>
      </c>
      <c r="NV57" s="187" t="s">
        <v>331</v>
      </c>
      <c r="NW57" s="164"/>
    </row>
    <row r="58" spans="1:387" ht="15" x14ac:dyDescent="0.2">
      <c r="A58" s="124">
        <f>IF(B58="","",VLOOKUP(B58,'Registrovaní tipéri'!$A$2:$B$101,2,FALSE))</f>
        <v>6</v>
      </c>
      <c r="B58" s="173" t="s">
        <v>38</v>
      </c>
      <c r="C58" s="125"/>
      <c r="D58" s="171">
        <v>2</v>
      </c>
      <c r="E58" s="176" t="s">
        <v>0</v>
      </c>
      <c r="F58" s="168">
        <v>3</v>
      </c>
      <c r="G58" s="177" t="s">
        <v>275</v>
      </c>
      <c r="H58" s="178" t="s">
        <v>264</v>
      </c>
      <c r="I58" s="25"/>
      <c r="J58" s="188">
        <v>1</v>
      </c>
      <c r="K58" s="188" t="s">
        <v>0</v>
      </c>
      <c r="L58" s="188">
        <v>4</v>
      </c>
      <c r="M58" s="186" t="s">
        <v>275</v>
      </c>
      <c r="N58" s="187" t="s">
        <v>264</v>
      </c>
      <c r="O58" s="149"/>
      <c r="P58" s="126">
        <v>3</v>
      </c>
      <c r="Q58" s="131" t="s">
        <v>0</v>
      </c>
      <c r="R58" s="126">
        <v>0</v>
      </c>
      <c r="S58" s="186" t="s">
        <v>275</v>
      </c>
      <c r="T58" s="187" t="s">
        <v>261</v>
      </c>
      <c r="U58" s="156"/>
      <c r="V58" s="126">
        <v>1</v>
      </c>
      <c r="W58" s="131" t="s">
        <v>0</v>
      </c>
      <c r="X58" s="126">
        <v>3</v>
      </c>
      <c r="Y58" s="186" t="s">
        <v>275</v>
      </c>
      <c r="Z58" s="187" t="s">
        <v>264</v>
      </c>
      <c r="AA58" s="156"/>
      <c r="AB58" s="126">
        <v>3</v>
      </c>
      <c r="AC58" s="131" t="s">
        <v>0</v>
      </c>
      <c r="AD58" s="126">
        <v>1</v>
      </c>
      <c r="AE58" s="193" t="s">
        <v>275</v>
      </c>
      <c r="AF58" s="194" t="s">
        <v>264</v>
      </c>
      <c r="AG58" s="156"/>
      <c r="AH58" s="126">
        <v>3</v>
      </c>
      <c r="AI58" s="131" t="s">
        <v>0</v>
      </c>
      <c r="AJ58" s="126">
        <v>1</v>
      </c>
      <c r="AK58" s="186" t="s">
        <v>274</v>
      </c>
      <c r="AL58" s="187" t="s">
        <v>264</v>
      </c>
      <c r="AM58" s="156"/>
      <c r="AN58" s="126">
        <v>1</v>
      </c>
      <c r="AO58" s="131" t="s">
        <v>0</v>
      </c>
      <c r="AP58" s="126">
        <v>3</v>
      </c>
      <c r="AQ58" s="186" t="s">
        <v>275</v>
      </c>
      <c r="AR58" s="187" t="s">
        <v>264</v>
      </c>
      <c r="AS58" s="156"/>
      <c r="AT58" s="126">
        <v>0</v>
      </c>
      <c r="AU58" s="131" t="s">
        <v>0</v>
      </c>
      <c r="AV58" s="126">
        <v>3</v>
      </c>
      <c r="AW58" s="186" t="s">
        <v>279</v>
      </c>
      <c r="AX58" s="187" t="s">
        <v>264</v>
      </c>
      <c r="AY58" s="156"/>
      <c r="AZ58" s="126"/>
      <c r="BA58" s="131" t="s">
        <v>0</v>
      </c>
      <c r="BB58" s="126"/>
      <c r="BC58" s="131"/>
      <c r="BD58" s="170"/>
      <c r="BE58" s="156"/>
      <c r="BF58" s="126">
        <v>4</v>
      </c>
      <c r="BG58" s="131" t="s">
        <v>0</v>
      </c>
      <c r="BH58" s="126">
        <v>1</v>
      </c>
      <c r="BI58" s="186" t="s">
        <v>275</v>
      </c>
      <c r="BJ58" s="187" t="s">
        <v>264</v>
      </c>
      <c r="BK58" s="156"/>
      <c r="BL58" s="126"/>
      <c r="BM58" s="131" t="s">
        <v>0</v>
      </c>
      <c r="BN58" s="126"/>
      <c r="BO58" s="131"/>
      <c r="BP58" s="170"/>
      <c r="BQ58" s="156"/>
      <c r="BR58" s="126">
        <v>3</v>
      </c>
      <c r="BS58" s="131" t="s">
        <v>0</v>
      </c>
      <c r="BT58" s="126">
        <v>2</v>
      </c>
      <c r="BU58" s="186" t="s">
        <v>275</v>
      </c>
      <c r="BV58" s="187" t="s">
        <v>264</v>
      </c>
      <c r="BW58" s="156"/>
      <c r="BX58" s="126">
        <v>4</v>
      </c>
      <c r="BY58" s="131" t="s">
        <v>0</v>
      </c>
      <c r="BZ58" s="126">
        <v>1</v>
      </c>
      <c r="CA58" s="131" t="s">
        <v>275</v>
      </c>
      <c r="CB58" s="170" t="s">
        <v>264</v>
      </c>
      <c r="CC58" s="156"/>
      <c r="CD58" s="126"/>
      <c r="CE58" s="131" t="s">
        <v>0</v>
      </c>
      <c r="CF58" s="126"/>
      <c r="CG58" s="131"/>
      <c r="CH58" s="170"/>
      <c r="CI58" s="156"/>
      <c r="CJ58" s="126"/>
      <c r="CK58" s="131" t="s">
        <v>0</v>
      </c>
      <c r="CL58" s="126"/>
      <c r="CM58" s="131"/>
      <c r="CN58" s="170"/>
      <c r="CO58" s="156"/>
      <c r="CP58" s="126"/>
      <c r="CQ58" s="131" t="s">
        <v>0</v>
      </c>
      <c r="CR58" s="126"/>
      <c r="CS58" s="131"/>
      <c r="CT58" s="170"/>
      <c r="CU58" s="156"/>
      <c r="CV58" s="126"/>
      <c r="CW58" s="131" t="s">
        <v>0</v>
      </c>
      <c r="CX58" s="126"/>
      <c r="CY58" s="131"/>
      <c r="CZ58" s="170"/>
      <c r="DA58" s="156"/>
      <c r="DB58" s="126"/>
      <c r="DC58" s="131" t="s">
        <v>0</v>
      </c>
      <c r="DD58" s="126"/>
      <c r="DE58" s="131"/>
      <c r="DF58" s="170"/>
      <c r="DG58" s="156"/>
      <c r="DH58" s="126"/>
      <c r="DI58" s="131" t="s">
        <v>0</v>
      </c>
      <c r="DJ58" s="126"/>
      <c r="DK58" s="131"/>
      <c r="DL58" s="170"/>
      <c r="DM58" s="156"/>
      <c r="DN58" s="126"/>
      <c r="DO58" s="131" t="s">
        <v>0</v>
      </c>
      <c r="DP58" s="126"/>
      <c r="DQ58" s="131"/>
      <c r="DR58" s="170"/>
      <c r="DS58" s="156"/>
      <c r="DT58" s="126"/>
      <c r="DU58" s="131" t="s">
        <v>0</v>
      </c>
      <c r="DV58" s="126"/>
      <c r="DW58" s="131"/>
      <c r="DX58" s="170"/>
      <c r="DY58" s="156"/>
      <c r="DZ58" s="126"/>
      <c r="EA58" s="131" t="s">
        <v>0</v>
      </c>
      <c r="EB58" s="126"/>
      <c r="EC58" s="131"/>
      <c r="ED58" s="170"/>
      <c r="EE58" s="156"/>
      <c r="EF58" s="126"/>
      <c r="EG58" s="131" t="s">
        <v>0</v>
      </c>
      <c r="EH58" s="126"/>
      <c r="EI58" s="131"/>
      <c r="EJ58" s="170"/>
      <c r="EK58" s="156"/>
      <c r="EL58" s="126"/>
      <c r="EM58" s="131" t="s">
        <v>0</v>
      </c>
      <c r="EN58" s="126"/>
      <c r="EO58" s="131"/>
      <c r="EP58" s="170"/>
      <c r="EQ58" s="156"/>
      <c r="ER58" s="126"/>
      <c r="ES58" s="131" t="s">
        <v>0</v>
      </c>
      <c r="ET58" s="126"/>
      <c r="EU58" s="131"/>
      <c r="EV58" s="170"/>
      <c r="EW58" s="156"/>
      <c r="EX58" s="126"/>
      <c r="EY58" s="131" t="s">
        <v>0</v>
      </c>
      <c r="EZ58" s="126"/>
      <c r="FA58" s="131"/>
      <c r="FB58" s="170"/>
      <c r="FC58" s="156"/>
      <c r="FD58" s="126"/>
      <c r="FE58" s="131" t="s">
        <v>0</v>
      </c>
      <c r="FF58" s="126"/>
      <c r="FG58" s="131"/>
      <c r="FH58" s="170"/>
      <c r="FI58" s="156"/>
      <c r="FJ58" s="126"/>
      <c r="FK58" s="131" t="s">
        <v>0</v>
      </c>
      <c r="FL58" s="126"/>
      <c r="FM58" s="131"/>
      <c r="FN58" s="170"/>
      <c r="FO58" s="156"/>
      <c r="FP58" s="126"/>
      <c r="FQ58" s="131" t="s">
        <v>0</v>
      </c>
      <c r="FR58" s="126"/>
      <c r="FS58" s="131"/>
      <c r="FT58" s="170"/>
      <c r="FU58" s="156"/>
      <c r="FV58" s="126"/>
      <c r="FW58" s="131" t="s">
        <v>0</v>
      </c>
      <c r="FX58" s="126"/>
      <c r="FY58" s="131"/>
      <c r="FZ58" s="170"/>
      <c r="GA58" s="156"/>
      <c r="GB58" s="126"/>
      <c r="GC58" s="131" t="s">
        <v>0</v>
      </c>
      <c r="GD58" s="126"/>
      <c r="GE58" s="131"/>
      <c r="GF58" s="170"/>
      <c r="GG58" s="156"/>
      <c r="GH58" s="126"/>
      <c r="GI58" s="131" t="s">
        <v>0</v>
      </c>
      <c r="GJ58" s="126"/>
      <c r="GK58" s="131"/>
      <c r="GL58" s="170"/>
      <c r="GM58" s="156"/>
      <c r="GN58" s="126"/>
      <c r="GO58" s="131" t="s">
        <v>0</v>
      </c>
      <c r="GP58" s="126"/>
      <c r="GQ58" s="131"/>
      <c r="GR58" s="170"/>
      <c r="GS58" s="156"/>
      <c r="GT58" s="126"/>
      <c r="GU58" s="131" t="s">
        <v>0</v>
      </c>
      <c r="GV58" s="126"/>
      <c r="GW58" s="131"/>
      <c r="GX58" s="170"/>
      <c r="GY58" s="156"/>
      <c r="GZ58" s="126"/>
      <c r="HA58" s="131" t="s">
        <v>0</v>
      </c>
      <c r="HB58" s="126"/>
      <c r="HC58" s="131"/>
      <c r="HD58" s="170"/>
      <c r="HE58" s="156"/>
      <c r="HF58" s="126"/>
      <c r="HG58" s="131" t="s">
        <v>0</v>
      </c>
      <c r="HH58" s="126"/>
      <c r="HI58" s="131"/>
      <c r="HJ58" s="170"/>
      <c r="HK58" s="156"/>
      <c r="HL58" s="126"/>
      <c r="HM58" s="131" t="s">
        <v>0</v>
      </c>
      <c r="HN58" s="126"/>
      <c r="HO58" s="131"/>
      <c r="HP58" s="170"/>
      <c r="HQ58" s="156"/>
      <c r="HR58" s="126"/>
      <c r="HS58" s="131" t="s">
        <v>0</v>
      </c>
      <c r="HT58" s="126"/>
      <c r="HU58" s="131"/>
      <c r="HV58" s="170"/>
      <c r="HW58" s="156"/>
      <c r="HX58" s="126"/>
      <c r="HY58" s="131" t="s">
        <v>0</v>
      </c>
      <c r="HZ58" s="126"/>
      <c r="IA58" s="131"/>
      <c r="IB58" s="170"/>
      <c r="IC58" s="156"/>
      <c r="ID58" s="126"/>
      <c r="IE58" s="131" t="s">
        <v>0</v>
      </c>
      <c r="IF58" s="126"/>
      <c r="IG58" s="131"/>
      <c r="IH58" s="170"/>
      <c r="II58" s="156"/>
      <c r="IJ58" s="126"/>
      <c r="IK58" s="131" t="s">
        <v>0</v>
      </c>
      <c r="IL58" s="126"/>
      <c r="IM58" s="131"/>
      <c r="IN58" s="170"/>
      <c r="IO58" s="156"/>
      <c r="IP58" s="126"/>
      <c r="IQ58" s="131" t="s">
        <v>0</v>
      </c>
      <c r="IR58" s="126"/>
      <c r="IS58" s="131"/>
      <c r="IT58" s="170"/>
      <c r="IU58" s="156"/>
      <c r="IV58" s="126"/>
      <c r="IW58" s="131" t="s">
        <v>0</v>
      </c>
      <c r="IX58" s="126"/>
      <c r="IY58" s="131"/>
      <c r="IZ58" s="170"/>
      <c r="JA58" s="156"/>
      <c r="JB58" s="126"/>
      <c r="JC58" s="131" t="s">
        <v>0</v>
      </c>
      <c r="JD58" s="126"/>
      <c r="JE58" s="131"/>
      <c r="JF58" s="170"/>
      <c r="JG58" s="156"/>
      <c r="JH58" s="126"/>
      <c r="JI58" s="131" t="s">
        <v>0</v>
      </c>
      <c r="JJ58" s="126"/>
      <c r="JK58" s="131"/>
      <c r="JL58" s="170"/>
      <c r="JM58" s="156"/>
      <c r="JN58" s="126"/>
      <c r="JO58" s="131" t="s">
        <v>0</v>
      </c>
      <c r="JP58" s="126"/>
      <c r="JQ58" s="131"/>
      <c r="JR58" s="170"/>
      <c r="JS58" s="156"/>
      <c r="JT58" s="126"/>
      <c r="JU58" s="131" t="s">
        <v>0</v>
      </c>
      <c r="JV58" s="126"/>
      <c r="JW58" s="131"/>
      <c r="JX58" s="170"/>
      <c r="JY58" s="156"/>
      <c r="JZ58" s="126"/>
      <c r="KA58" s="131" t="s">
        <v>0</v>
      </c>
      <c r="KB58" s="126"/>
      <c r="KC58" s="131"/>
      <c r="KD58" s="170"/>
      <c r="KE58" s="156"/>
      <c r="KF58" s="126"/>
      <c r="KG58" s="131" t="s">
        <v>0</v>
      </c>
      <c r="KH58" s="126"/>
      <c r="KI58" s="131"/>
      <c r="KJ58" s="170"/>
      <c r="KK58" s="156"/>
      <c r="KL58" s="126"/>
      <c r="KM58" s="131" t="s">
        <v>0</v>
      </c>
      <c r="KN58" s="126"/>
      <c r="KO58" s="131"/>
      <c r="KP58" s="170"/>
      <c r="KQ58" s="156"/>
      <c r="KR58" s="126"/>
      <c r="KS58" s="131" t="s">
        <v>0</v>
      </c>
      <c r="KT58" s="126"/>
      <c r="KU58" s="131"/>
      <c r="KV58" s="170"/>
      <c r="KW58" s="156"/>
      <c r="KX58" s="126"/>
      <c r="KY58" s="131" t="s">
        <v>0</v>
      </c>
      <c r="KZ58" s="126"/>
      <c r="LA58" s="131"/>
      <c r="LB58" s="170"/>
      <c r="LC58" s="156"/>
      <c r="LD58" s="126"/>
      <c r="LE58" s="131" t="s">
        <v>0</v>
      </c>
      <c r="LF58" s="126"/>
      <c r="LG58" s="131"/>
      <c r="LH58" s="170"/>
      <c r="LI58" s="156"/>
      <c r="LJ58" s="126"/>
      <c r="LK58" s="131" t="s">
        <v>0</v>
      </c>
      <c r="LL58" s="126"/>
      <c r="LM58" s="131"/>
      <c r="LN58" s="170"/>
      <c r="LO58" s="156"/>
      <c r="LP58" s="126"/>
      <c r="LQ58" s="131" t="s">
        <v>0</v>
      </c>
      <c r="LR58" s="126"/>
      <c r="LS58" s="131"/>
      <c r="LT58" s="170"/>
      <c r="LU58" s="156"/>
      <c r="LV58" s="126"/>
      <c r="LW58" s="131" t="s">
        <v>0</v>
      </c>
      <c r="LX58" s="126"/>
      <c r="LY58" s="131"/>
      <c r="LZ58" s="170"/>
      <c r="MA58" s="156"/>
      <c r="MB58" s="126"/>
      <c r="MC58" s="131" t="s">
        <v>0</v>
      </c>
      <c r="MD58" s="126"/>
      <c r="ME58" s="131"/>
      <c r="MF58" s="170"/>
      <c r="MG58" s="156"/>
      <c r="MH58" s="126"/>
      <c r="MI58" s="131" t="s">
        <v>0</v>
      </c>
      <c r="MJ58" s="126"/>
      <c r="MK58" s="131"/>
      <c r="ML58" s="170"/>
      <c r="MM58" s="156"/>
      <c r="MN58" s="126"/>
      <c r="MO58" s="131" t="s">
        <v>0</v>
      </c>
      <c r="MP58" s="126"/>
      <c r="MQ58" s="131"/>
      <c r="MR58" s="170"/>
      <c r="MS58" s="156"/>
      <c r="MT58" s="126"/>
      <c r="MU58" s="131" t="s">
        <v>0</v>
      </c>
      <c r="MV58" s="126"/>
      <c r="MW58" s="131"/>
      <c r="MX58" s="170"/>
      <c r="MY58" s="156"/>
      <c r="MZ58" s="126"/>
      <c r="NA58" s="131" t="s">
        <v>0</v>
      </c>
      <c r="NB58" s="126"/>
      <c r="NC58" s="131"/>
      <c r="ND58" s="170"/>
      <c r="NE58" s="156"/>
      <c r="NF58" s="126"/>
      <c r="NG58" s="131" t="s">
        <v>0</v>
      </c>
      <c r="NH58" s="126"/>
      <c r="NI58" s="131"/>
      <c r="NJ58" s="170"/>
      <c r="NK58" s="156"/>
      <c r="NL58" s="126"/>
      <c r="NM58" s="131" t="s">
        <v>0</v>
      </c>
      <c r="NN58" s="126"/>
      <c r="NO58" s="131"/>
      <c r="NP58" s="170"/>
      <c r="NQ58" s="156"/>
      <c r="NR58" s="188"/>
      <c r="NS58" s="188" t="s">
        <v>0</v>
      </c>
      <c r="NT58" s="188"/>
      <c r="NU58" s="186" t="s">
        <v>331</v>
      </c>
      <c r="NV58" s="187" t="s">
        <v>331</v>
      </c>
      <c r="NW58" s="164"/>
    </row>
    <row r="59" spans="1:387" ht="15" x14ac:dyDescent="0.2">
      <c r="A59" s="124">
        <f>IF(B59="","",VLOOKUP(B59,'Registrovaní tipéri'!$A$2:$B$101,2,FALSE))</f>
        <v>2</v>
      </c>
      <c r="B59" s="173" t="s">
        <v>6</v>
      </c>
      <c r="C59" s="125"/>
      <c r="D59" s="171">
        <v>2</v>
      </c>
      <c r="E59" s="176" t="s">
        <v>0</v>
      </c>
      <c r="F59" s="168">
        <v>1</v>
      </c>
      <c r="G59" s="176" t="s">
        <v>257</v>
      </c>
      <c r="H59" s="175" t="s">
        <v>264</v>
      </c>
      <c r="I59" s="25"/>
      <c r="J59" s="188"/>
      <c r="K59" s="188" t="s">
        <v>0</v>
      </c>
      <c r="L59" s="188"/>
      <c r="M59" s="186" t="s">
        <v>331</v>
      </c>
      <c r="N59" s="187" t="s">
        <v>331</v>
      </c>
      <c r="O59" s="149"/>
      <c r="P59" s="126">
        <v>2</v>
      </c>
      <c r="Q59" s="131" t="s">
        <v>0</v>
      </c>
      <c r="R59" s="126">
        <v>1</v>
      </c>
      <c r="S59" s="186" t="s">
        <v>277</v>
      </c>
      <c r="T59" s="187" t="s">
        <v>279</v>
      </c>
      <c r="U59" s="156"/>
      <c r="V59" s="126">
        <v>1</v>
      </c>
      <c r="W59" s="131" t="s">
        <v>0</v>
      </c>
      <c r="X59" s="126">
        <v>3</v>
      </c>
      <c r="Y59" s="186" t="s">
        <v>275</v>
      </c>
      <c r="Z59" s="187" t="s">
        <v>273</v>
      </c>
      <c r="AA59" s="156"/>
      <c r="AB59" s="126">
        <v>2</v>
      </c>
      <c r="AC59" s="131" t="s">
        <v>0</v>
      </c>
      <c r="AD59" s="126">
        <v>1</v>
      </c>
      <c r="AE59" s="193" t="s">
        <v>279</v>
      </c>
      <c r="AF59" s="194" t="s">
        <v>261</v>
      </c>
      <c r="AG59" s="156"/>
      <c r="AH59" s="126">
        <v>3</v>
      </c>
      <c r="AI59" s="131" t="s">
        <v>0</v>
      </c>
      <c r="AJ59" s="126">
        <v>2</v>
      </c>
      <c r="AK59" s="186" t="s">
        <v>279</v>
      </c>
      <c r="AL59" s="187" t="s">
        <v>264</v>
      </c>
      <c r="AM59" s="156"/>
      <c r="AN59" s="126">
        <v>1</v>
      </c>
      <c r="AO59" s="131" t="s">
        <v>0</v>
      </c>
      <c r="AP59" s="126">
        <v>3</v>
      </c>
      <c r="AQ59" s="186" t="s">
        <v>275</v>
      </c>
      <c r="AR59" s="187" t="s">
        <v>274</v>
      </c>
      <c r="AS59" s="156"/>
      <c r="AT59" s="126">
        <v>1</v>
      </c>
      <c r="AU59" s="131" t="s">
        <v>0</v>
      </c>
      <c r="AV59" s="126">
        <v>2</v>
      </c>
      <c r="AW59" s="186" t="s">
        <v>277</v>
      </c>
      <c r="AX59" s="187" t="s">
        <v>275</v>
      </c>
      <c r="AY59" s="156"/>
      <c r="AZ59" s="126"/>
      <c r="BA59" s="131" t="s">
        <v>0</v>
      </c>
      <c r="BB59" s="126"/>
      <c r="BC59" s="131"/>
      <c r="BD59" s="170"/>
      <c r="BE59" s="156"/>
      <c r="BF59" s="126">
        <v>1</v>
      </c>
      <c r="BG59" s="131" t="s">
        <v>0</v>
      </c>
      <c r="BH59" s="126">
        <v>3</v>
      </c>
      <c r="BI59" s="186" t="s">
        <v>275</v>
      </c>
      <c r="BJ59" s="187" t="s">
        <v>264</v>
      </c>
      <c r="BK59" s="156"/>
      <c r="BL59" s="126"/>
      <c r="BM59" s="131" t="s">
        <v>0</v>
      </c>
      <c r="BN59" s="126"/>
      <c r="BO59" s="131"/>
      <c r="BP59" s="170"/>
      <c r="BQ59" s="156"/>
      <c r="BR59" s="126">
        <v>2</v>
      </c>
      <c r="BS59" s="131" t="s">
        <v>0</v>
      </c>
      <c r="BT59" s="126">
        <v>1</v>
      </c>
      <c r="BU59" s="186" t="s">
        <v>276</v>
      </c>
      <c r="BV59" s="187" t="s">
        <v>275</v>
      </c>
      <c r="BW59" s="156"/>
      <c r="BX59" s="126">
        <v>1</v>
      </c>
      <c r="BY59" s="131" t="s">
        <v>0</v>
      </c>
      <c r="BZ59" s="126">
        <v>1</v>
      </c>
      <c r="CA59" s="131" t="s">
        <v>276</v>
      </c>
      <c r="CB59" s="170" t="s">
        <v>266</v>
      </c>
      <c r="CC59" s="156"/>
      <c r="CD59" s="126"/>
      <c r="CE59" s="131" t="s">
        <v>0</v>
      </c>
      <c r="CF59" s="126"/>
      <c r="CG59" s="131"/>
      <c r="CH59" s="170"/>
      <c r="CI59" s="156"/>
      <c r="CJ59" s="126"/>
      <c r="CK59" s="131" t="s">
        <v>0</v>
      </c>
      <c r="CL59" s="126"/>
      <c r="CM59" s="131"/>
      <c r="CN59" s="170"/>
      <c r="CO59" s="156"/>
      <c r="CP59" s="126"/>
      <c r="CQ59" s="131" t="s">
        <v>0</v>
      </c>
      <c r="CR59" s="126"/>
      <c r="CS59" s="131"/>
      <c r="CT59" s="170"/>
      <c r="CU59" s="156"/>
      <c r="CV59" s="126"/>
      <c r="CW59" s="131" t="s">
        <v>0</v>
      </c>
      <c r="CX59" s="126"/>
      <c r="CY59" s="131"/>
      <c r="CZ59" s="170"/>
      <c r="DA59" s="156"/>
      <c r="DB59" s="126"/>
      <c r="DC59" s="131" t="s">
        <v>0</v>
      </c>
      <c r="DD59" s="126"/>
      <c r="DE59" s="131"/>
      <c r="DF59" s="170"/>
      <c r="DG59" s="156"/>
      <c r="DH59" s="126"/>
      <c r="DI59" s="131" t="s">
        <v>0</v>
      </c>
      <c r="DJ59" s="126"/>
      <c r="DK59" s="131"/>
      <c r="DL59" s="170"/>
      <c r="DM59" s="156"/>
      <c r="DN59" s="126"/>
      <c r="DO59" s="131" t="s">
        <v>0</v>
      </c>
      <c r="DP59" s="126"/>
      <c r="DQ59" s="131"/>
      <c r="DR59" s="170"/>
      <c r="DS59" s="156"/>
      <c r="DT59" s="126"/>
      <c r="DU59" s="131" t="s">
        <v>0</v>
      </c>
      <c r="DV59" s="126"/>
      <c r="DW59" s="131"/>
      <c r="DX59" s="170"/>
      <c r="DY59" s="156"/>
      <c r="DZ59" s="126"/>
      <c r="EA59" s="131" t="s">
        <v>0</v>
      </c>
      <c r="EB59" s="126"/>
      <c r="EC59" s="131"/>
      <c r="ED59" s="170"/>
      <c r="EE59" s="156"/>
      <c r="EF59" s="126"/>
      <c r="EG59" s="131" t="s">
        <v>0</v>
      </c>
      <c r="EH59" s="126"/>
      <c r="EI59" s="131"/>
      <c r="EJ59" s="170"/>
      <c r="EK59" s="156"/>
      <c r="EL59" s="126"/>
      <c r="EM59" s="131" t="s">
        <v>0</v>
      </c>
      <c r="EN59" s="126"/>
      <c r="EO59" s="131"/>
      <c r="EP59" s="170"/>
      <c r="EQ59" s="156"/>
      <c r="ER59" s="126"/>
      <c r="ES59" s="131" t="s">
        <v>0</v>
      </c>
      <c r="ET59" s="126"/>
      <c r="EU59" s="131"/>
      <c r="EV59" s="170"/>
      <c r="EW59" s="156"/>
      <c r="EX59" s="126"/>
      <c r="EY59" s="131" t="s">
        <v>0</v>
      </c>
      <c r="EZ59" s="126"/>
      <c r="FA59" s="131"/>
      <c r="FB59" s="170"/>
      <c r="FC59" s="156"/>
      <c r="FD59" s="126"/>
      <c r="FE59" s="131" t="s">
        <v>0</v>
      </c>
      <c r="FF59" s="126"/>
      <c r="FG59" s="131"/>
      <c r="FH59" s="170"/>
      <c r="FI59" s="156"/>
      <c r="FJ59" s="126"/>
      <c r="FK59" s="131" t="s">
        <v>0</v>
      </c>
      <c r="FL59" s="126"/>
      <c r="FM59" s="131"/>
      <c r="FN59" s="170"/>
      <c r="FO59" s="156"/>
      <c r="FP59" s="126"/>
      <c r="FQ59" s="131" t="s">
        <v>0</v>
      </c>
      <c r="FR59" s="126"/>
      <c r="FS59" s="131"/>
      <c r="FT59" s="170"/>
      <c r="FU59" s="156"/>
      <c r="FV59" s="126"/>
      <c r="FW59" s="131" t="s">
        <v>0</v>
      </c>
      <c r="FX59" s="126"/>
      <c r="FY59" s="131"/>
      <c r="FZ59" s="170"/>
      <c r="GA59" s="156"/>
      <c r="GB59" s="126"/>
      <c r="GC59" s="131" t="s">
        <v>0</v>
      </c>
      <c r="GD59" s="126"/>
      <c r="GE59" s="131"/>
      <c r="GF59" s="170"/>
      <c r="GG59" s="156"/>
      <c r="GH59" s="126"/>
      <c r="GI59" s="131" t="s">
        <v>0</v>
      </c>
      <c r="GJ59" s="126"/>
      <c r="GK59" s="131"/>
      <c r="GL59" s="170"/>
      <c r="GM59" s="156"/>
      <c r="GN59" s="126"/>
      <c r="GO59" s="131" t="s">
        <v>0</v>
      </c>
      <c r="GP59" s="126"/>
      <c r="GQ59" s="131"/>
      <c r="GR59" s="170"/>
      <c r="GS59" s="156"/>
      <c r="GT59" s="126"/>
      <c r="GU59" s="131" t="s">
        <v>0</v>
      </c>
      <c r="GV59" s="126"/>
      <c r="GW59" s="131"/>
      <c r="GX59" s="170"/>
      <c r="GY59" s="156"/>
      <c r="GZ59" s="126"/>
      <c r="HA59" s="131" t="s">
        <v>0</v>
      </c>
      <c r="HB59" s="126"/>
      <c r="HC59" s="131"/>
      <c r="HD59" s="170"/>
      <c r="HE59" s="156"/>
      <c r="HF59" s="126"/>
      <c r="HG59" s="131" t="s">
        <v>0</v>
      </c>
      <c r="HH59" s="126"/>
      <c r="HI59" s="131"/>
      <c r="HJ59" s="170"/>
      <c r="HK59" s="156"/>
      <c r="HL59" s="126"/>
      <c r="HM59" s="131" t="s">
        <v>0</v>
      </c>
      <c r="HN59" s="126"/>
      <c r="HO59" s="131"/>
      <c r="HP59" s="170"/>
      <c r="HQ59" s="156"/>
      <c r="HR59" s="126"/>
      <c r="HS59" s="131" t="s">
        <v>0</v>
      </c>
      <c r="HT59" s="126"/>
      <c r="HU59" s="131"/>
      <c r="HV59" s="170"/>
      <c r="HW59" s="156"/>
      <c r="HX59" s="126"/>
      <c r="HY59" s="131" t="s">
        <v>0</v>
      </c>
      <c r="HZ59" s="126"/>
      <c r="IA59" s="131"/>
      <c r="IB59" s="170"/>
      <c r="IC59" s="156"/>
      <c r="ID59" s="126"/>
      <c r="IE59" s="131" t="s">
        <v>0</v>
      </c>
      <c r="IF59" s="126"/>
      <c r="IG59" s="131"/>
      <c r="IH59" s="170"/>
      <c r="II59" s="156"/>
      <c r="IJ59" s="126"/>
      <c r="IK59" s="131" t="s">
        <v>0</v>
      </c>
      <c r="IL59" s="126"/>
      <c r="IM59" s="131"/>
      <c r="IN59" s="170"/>
      <c r="IO59" s="156"/>
      <c r="IP59" s="126"/>
      <c r="IQ59" s="131" t="s">
        <v>0</v>
      </c>
      <c r="IR59" s="126"/>
      <c r="IS59" s="131"/>
      <c r="IT59" s="170"/>
      <c r="IU59" s="156"/>
      <c r="IV59" s="126"/>
      <c r="IW59" s="131" t="s">
        <v>0</v>
      </c>
      <c r="IX59" s="126"/>
      <c r="IY59" s="131"/>
      <c r="IZ59" s="170"/>
      <c r="JA59" s="156"/>
      <c r="JB59" s="126"/>
      <c r="JC59" s="131" t="s">
        <v>0</v>
      </c>
      <c r="JD59" s="126"/>
      <c r="JE59" s="131"/>
      <c r="JF59" s="170"/>
      <c r="JG59" s="156"/>
      <c r="JH59" s="126"/>
      <c r="JI59" s="131" t="s">
        <v>0</v>
      </c>
      <c r="JJ59" s="126"/>
      <c r="JK59" s="131"/>
      <c r="JL59" s="170"/>
      <c r="JM59" s="156"/>
      <c r="JN59" s="126"/>
      <c r="JO59" s="131" t="s">
        <v>0</v>
      </c>
      <c r="JP59" s="126"/>
      <c r="JQ59" s="131"/>
      <c r="JR59" s="170"/>
      <c r="JS59" s="156"/>
      <c r="JT59" s="126"/>
      <c r="JU59" s="131" t="s">
        <v>0</v>
      </c>
      <c r="JV59" s="126"/>
      <c r="JW59" s="131"/>
      <c r="JX59" s="170"/>
      <c r="JY59" s="156"/>
      <c r="JZ59" s="126"/>
      <c r="KA59" s="131" t="s">
        <v>0</v>
      </c>
      <c r="KB59" s="126"/>
      <c r="KC59" s="131"/>
      <c r="KD59" s="170"/>
      <c r="KE59" s="156"/>
      <c r="KF59" s="126"/>
      <c r="KG59" s="131" t="s">
        <v>0</v>
      </c>
      <c r="KH59" s="126"/>
      <c r="KI59" s="131"/>
      <c r="KJ59" s="170"/>
      <c r="KK59" s="156"/>
      <c r="KL59" s="126"/>
      <c r="KM59" s="131" t="s">
        <v>0</v>
      </c>
      <c r="KN59" s="126"/>
      <c r="KO59" s="131"/>
      <c r="KP59" s="170"/>
      <c r="KQ59" s="156"/>
      <c r="KR59" s="126"/>
      <c r="KS59" s="131" t="s">
        <v>0</v>
      </c>
      <c r="KT59" s="126"/>
      <c r="KU59" s="131"/>
      <c r="KV59" s="170"/>
      <c r="KW59" s="156"/>
      <c r="KX59" s="126"/>
      <c r="KY59" s="131" t="s">
        <v>0</v>
      </c>
      <c r="KZ59" s="126"/>
      <c r="LA59" s="131"/>
      <c r="LB59" s="170"/>
      <c r="LC59" s="156"/>
      <c r="LD59" s="126"/>
      <c r="LE59" s="131" t="s">
        <v>0</v>
      </c>
      <c r="LF59" s="126"/>
      <c r="LG59" s="131"/>
      <c r="LH59" s="170"/>
      <c r="LI59" s="156"/>
      <c r="LJ59" s="126"/>
      <c r="LK59" s="131" t="s">
        <v>0</v>
      </c>
      <c r="LL59" s="126"/>
      <c r="LM59" s="131"/>
      <c r="LN59" s="170"/>
      <c r="LO59" s="156"/>
      <c r="LP59" s="126"/>
      <c r="LQ59" s="131" t="s">
        <v>0</v>
      </c>
      <c r="LR59" s="126"/>
      <c r="LS59" s="131"/>
      <c r="LT59" s="170"/>
      <c r="LU59" s="156"/>
      <c r="LV59" s="126"/>
      <c r="LW59" s="131" t="s">
        <v>0</v>
      </c>
      <c r="LX59" s="126"/>
      <c r="LY59" s="131"/>
      <c r="LZ59" s="170"/>
      <c r="MA59" s="156"/>
      <c r="MB59" s="126"/>
      <c r="MC59" s="131" t="s">
        <v>0</v>
      </c>
      <c r="MD59" s="126"/>
      <c r="ME59" s="131"/>
      <c r="MF59" s="170"/>
      <c r="MG59" s="156"/>
      <c r="MH59" s="126"/>
      <c r="MI59" s="131" t="s">
        <v>0</v>
      </c>
      <c r="MJ59" s="126"/>
      <c r="MK59" s="131"/>
      <c r="ML59" s="170"/>
      <c r="MM59" s="156"/>
      <c r="MN59" s="126"/>
      <c r="MO59" s="131" t="s">
        <v>0</v>
      </c>
      <c r="MP59" s="126"/>
      <c r="MQ59" s="131"/>
      <c r="MR59" s="170"/>
      <c r="MS59" s="156"/>
      <c r="MT59" s="126"/>
      <c r="MU59" s="131" t="s">
        <v>0</v>
      </c>
      <c r="MV59" s="126"/>
      <c r="MW59" s="131"/>
      <c r="MX59" s="170"/>
      <c r="MY59" s="156"/>
      <c r="MZ59" s="126"/>
      <c r="NA59" s="131" t="s">
        <v>0</v>
      </c>
      <c r="NB59" s="126"/>
      <c r="NC59" s="131"/>
      <c r="ND59" s="170"/>
      <c r="NE59" s="156"/>
      <c r="NF59" s="126"/>
      <c r="NG59" s="131" t="s">
        <v>0</v>
      </c>
      <c r="NH59" s="126"/>
      <c r="NI59" s="131"/>
      <c r="NJ59" s="170"/>
      <c r="NK59" s="156"/>
      <c r="NL59" s="126"/>
      <c r="NM59" s="131" t="s">
        <v>0</v>
      </c>
      <c r="NN59" s="126"/>
      <c r="NO59" s="131"/>
      <c r="NP59" s="170"/>
      <c r="NQ59" s="156"/>
      <c r="NR59" s="188"/>
      <c r="NS59" s="188" t="s">
        <v>0</v>
      </c>
      <c r="NT59" s="188"/>
      <c r="NU59" s="186" t="s">
        <v>331</v>
      </c>
      <c r="NV59" s="187" t="s">
        <v>331</v>
      </c>
      <c r="NW59" s="164"/>
    </row>
    <row r="60" spans="1:387" ht="15" x14ac:dyDescent="0.2">
      <c r="A60" s="124">
        <f>IF(B60="","",VLOOKUP(B60,'Registrovaní tipéri'!$A$2:$B$101,2,FALSE))</f>
        <v>8</v>
      </c>
      <c r="B60" s="173" t="s">
        <v>24</v>
      </c>
      <c r="C60" s="125"/>
      <c r="D60" s="171">
        <v>1</v>
      </c>
      <c r="E60" s="176" t="s">
        <v>0</v>
      </c>
      <c r="F60" s="168">
        <v>3</v>
      </c>
      <c r="G60" s="177" t="s">
        <v>275</v>
      </c>
      <c r="H60" s="178" t="s">
        <v>264</v>
      </c>
      <c r="I60" s="25"/>
      <c r="J60" s="188">
        <v>1</v>
      </c>
      <c r="K60" s="188" t="s">
        <v>0</v>
      </c>
      <c r="L60" s="188">
        <v>4</v>
      </c>
      <c r="M60" s="186" t="s">
        <v>275</v>
      </c>
      <c r="N60" s="187" t="s">
        <v>264</v>
      </c>
      <c r="O60" s="149"/>
      <c r="P60" s="126">
        <v>4</v>
      </c>
      <c r="Q60" s="131" t="s">
        <v>0</v>
      </c>
      <c r="R60" s="126">
        <v>0</v>
      </c>
      <c r="S60" s="186" t="s">
        <v>275</v>
      </c>
      <c r="T60" s="187" t="s">
        <v>264</v>
      </c>
      <c r="U60" s="156"/>
      <c r="V60" s="126">
        <v>1</v>
      </c>
      <c r="W60" s="131" t="s">
        <v>0</v>
      </c>
      <c r="X60" s="126">
        <v>2</v>
      </c>
      <c r="Y60" s="186" t="s">
        <v>275</v>
      </c>
      <c r="Z60" s="187" t="s">
        <v>264</v>
      </c>
      <c r="AA60" s="156"/>
      <c r="AB60" s="126">
        <v>2</v>
      </c>
      <c r="AC60" s="131" t="s">
        <v>0</v>
      </c>
      <c r="AD60" s="126">
        <v>0</v>
      </c>
      <c r="AE60" s="193" t="s">
        <v>279</v>
      </c>
      <c r="AF60" s="194" t="s">
        <v>275</v>
      </c>
      <c r="AG60" s="156"/>
      <c r="AH60" s="126">
        <v>2</v>
      </c>
      <c r="AI60" s="131" t="s">
        <v>0</v>
      </c>
      <c r="AJ60" s="126">
        <v>0</v>
      </c>
      <c r="AK60" s="186" t="s">
        <v>275</v>
      </c>
      <c r="AL60" s="187" t="s">
        <v>264</v>
      </c>
      <c r="AM60" s="156"/>
      <c r="AN60" s="126"/>
      <c r="AO60" s="131" t="s">
        <v>0</v>
      </c>
      <c r="AP60" s="126"/>
      <c r="AQ60" s="186" t="s">
        <v>331</v>
      </c>
      <c r="AR60" s="187" t="s">
        <v>331</v>
      </c>
      <c r="AS60" s="156"/>
      <c r="AT60" s="126">
        <v>1</v>
      </c>
      <c r="AU60" s="131" t="s">
        <v>0</v>
      </c>
      <c r="AV60" s="126">
        <v>2</v>
      </c>
      <c r="AW60" s="186" t="s">
        <v>277</v>
      </c>
      <c r="AX60" s="187" t="s">
        <v>275</v>
      </c>
      <c r="AY60" s="156"/>
      <c r="AZ60" s="126"/>
      <c r="BA60" s="131" t="s">
        <v>0</v>
      </c>
      <c r="BB60" s="126"/>
      <c r="BC60" s="131"/>
      <c r="BD60" s="170"/>
      <c r="BE60" s="156"/>
      <c r="BF60" s="126"/>
      <c r="BG60" s="131" t="s">
        <v>0</v>
      </c>
      <c r="BH60" s="126"/>
      <c r="BI60" s="186" t="s">
        <v>331</v>
      </c>
      <c r="BJ60" s="187" t="s">
        <v>331</v>
      </c>
      <c r="BK60" s="156"/>
      <c r="BL60" s="126"/>
      <c r="BM60" s="131" t="s">
        <v>0</v>
      </c>
      <c r="BN60" s="126"/>
      <c r="BO60" s="131"/>
      <c r="BP60" s="170"/>
      <c r="BQ60" s="156"/>
      <c r="BR60" s="126">
        <v>4</v>
      </c>
      <c r="BS60" s="131" t="s">
        <v>0</v>
      </c>
      <c r="BT60" s="126">
        <v>1</v>
      </c>
      <c r="BU60" s="186" t="s">
        <v>276</v>
      </c>
      <c r="BV60" s="187" t="s">
        <v>264</v>
      </c>
      <c r="BW60" s="156"/>
      <c r="BX60" s="126">
        <v>2</v>
      </c>
      <c r="BY60" s="131" t="s">
        <v>0</v>
      </c>
      <c r="BZ60" s="126">
        <v>1</v>
      </c>
      <c r="CA60" s="131" t="s">
        <v>276</v>
      </c>
      <c r="CB60" s="170" t="s">
        <v>279</v>
      </c>
      <c r="CC60" s="156"/>
      <c r="CD60" s="126"/>
      <c r="CE60" s="131" t="s">
        <v>0</v>
      </c>
      <c r="CF60" s="126"/>
      <c r="CG60" s="131"/>
      <c r="CH60" s="170"/>
      <c r="CI60" s="156"/>
      <c r="CJ60" s="126"/>
      <c r="CK60" s="131" t="s">
        <v>0</v>
      </c>
      <c r="CL60" s="126"/>
      <c r="CM60" s="131"/>
      <c r="CN60" s="170"/>
      <c r="CO60" s="156"/>
      <c r="CP60" s="126"/>
      <c r="CQ60" s="131" t="s">
        <v>0</v>
      </c>
      <c r="CR60" s="126"/>
      <c r="CS60" s="131"/>
      <c r="CT60" s="170"/>
      <c r="CU60" s="156"/>
      <c r="CV60" s="126"/>
      <c r="CW60" s="131" t="s">
        <v>0</v>
      </c>
      <c r="CX60" s="126"/>
      <c r="CY60" s="131"/>
      <c r="CZ60" s="170"/>
      <c r="DA60" s="156"/>
      <c r="DB60" s="126"/>
      <c r="DC60" s="131" t="s">
        <v>0</v>
      </c>
      <c r="DD60" s="126"/>
      <c r="DE60" s="131"/>
      <c r="DF60" s="170"/>
      <c r="DG60" s="156"/>
      <c r="DH60" s="126"/>
      <c r="DI60" s="131" t="s">
        <v>0</v>
      </c>
      <c r="DJ60" s="126"/>
      <c r="DK60" s="131"/>
      <c r="DL60" s="170"/>
      <c r="DM60" s="156"/>
      <c r="DN60" s="126"/>
      <c r="DO60" s="131" t="s">
        <v>0</v>
      </c>
      <c r="DP60" s="126"/>
      <c r="DQ60" s="131"/>
      <c r="DR60" s="170"/>
      <c r="DS60" s="156"/>
      <c r="DT60" s="126"/>
      <c r="DU60" s="131" t="s">
        <v>0</v>
      </c>
      <c r="DV60" s="126"/>
      <c r="DW60" s="131"/>
      <c r="DX60" s="170"/>
      <c r="DY60" s="156"/>
      <c r="DZ60" s="126"/>
      <c r="EA60" s="131" t="s">
        <v>0</v>
      </c>
      <c r="EB60" s="126"/>
      <c r="EC60" s="131"/>
      <c r="ED60" s="170"/>
      <c r="EE60" s="156"/>
      <c r="EF60" s="126"/>
      <c r="EG60" s="131" t="s">
        <v>0</v>
      </c>
      <c r="EH60" s="126"/>
      <c r="EI60" s="131"/>
      <c r="EJ60" s="170"/>
      <c r="EK60" s="156"/>
      <c r="EL60" s="126"/>
      <c r="EM60" s="131" t="s">
        <v>0</v>
      </c>
      <c r="EN60" s="126"/>
      <c r="EO60" s="131"/>
      <c r="EP60" s="170"/>
      <c r="EQ60" s="156"/>
      <c r="ER60" s="126"/>
      <c r="ES60" s="131" t="s">
        <v>0</v>
      </c>
      <c r="ET60" s="126"/>
      <c r="EU60" s="131"/>
      <c r="EV60" s="170"/>
      <c r="EW60" s="156"/>
      <c r="EX60" s="126"/>
      <c r="EY60" s="131" t="s">
        <v>0</v>
      </c>
      <c r="EZ60" s="126"/>
      <c r="FA60" s="131"/>
      <c r="FB60" s="170"/>
      <c r="FC60" s="156"/>
      <c r="FD60" s="126"/>
      <c r="FE60" s="131" t="s">
        <v>0</v>
      </c>
      <c r="FF60" s="126"/>
      <c r="FG60" s="131"/>
      <c r="FH60" s="170"/>
      <c r="FI60" s="156"/>
      <c r="FJ60" s="126"/>
      <c r="FK60" s="131" t="s">
        <v>0</v>
      </c>
      <c r="FL60" s="126"/>
      <c r="FM60" s="131"/>
      <c r="FN60" s="170"/>
      <c r="FO60" s="156"/>
      <c r="FP60" s="126"/>
      <c r="FQ60" s="131" t="s">
        <v>0</v>
      </c>
      <c r="FR60" s="126"/>
      <c r="FS60" s="131"/>
      <c r="FT60" s="170"/>
      <c r="FU60" s="156"/>
      <c r="FV60" s="126"/>
      <c r="FW60" s="131" t="s">
        <v>0</v>
      </c>
      <c r="FX60" s="126"/>
      <c r="FY60" s="131"/>
      <c r="FZ60" s="170"/>
      <c r="GA60" s="156"/>
      <c r="GB60" s="126"/>
      <c r="GC60" s="131" t="s">
        <v>0</v>
      </c>
      <c r="GD60" s="126"/>
      <c r="GE60" s="131"/>
      <c r="GF60" s="170"/>
      <c r="GG60" s="156"/>
      <c r="GH60" s="126"/>
      <c r="GI60" s="131" t="s">
        <v>0</v>
      </c>
      <c r="GJ60" s="126"/>
      <c r="GK60" s="131"/>
      <c r="GL60" s="170"/>
      <c r="GM60" s="156"/>
      <c r="GN60" s="126"/>
      <c r="GO60" s="131" t="s">
        <v>0</v>
      </c>
      <c r="GP60" s="126"/>
      <c r="GQ60" s="131"/>
      <c r="GR60" s="170"/>
      <c r="GS60" s="156"/>
      <c r="GT60" s="126"/>
      <c r="GU60" s="131" t="s">
        <v>0</v>
      </c>
      <c r="GV60" s="126"/>
      <c r="GW60" s="131"/>
      <c r="GX60" s="170"/>
      <c r="GY60" s="156"/>
      <c r="GZ60" s="126"/>
      <c r="HA60" s="131" t="s">
        <v>0</v>
      </c>
      <c r="HB60" s="126"/>
      <c r="HC60" s="131"/>
      <c r="HD60" s="170"/>
      <c r="HE60" s="156"/>
      <c r="HF60" s="126"/>
      <c r="HG60" s="131" t="s">
        <v>0</v>
      </c>
      <c r="HH60" s="126"/>
      <c r="HI60" s="131"/>
      <c r="HJ60" s="170"/>
      <c r="HK60" s="156"/>
      <c r="HL60" s="126"/>
      <c r="HM60" s="131" t="s">
        <v>0</v>
      </c>
      <c r="HN60" s="126"/>
      <c r="HO60" s="131"/>
      <c r="HP60" s="170"/>
      <c r="HQ60" s="156"/>
      <c r="HR60" s="126"/>
      <c r="HS60" s="131" t="s">
        <v>0</v>
      </c>
      <c r="HT60" s="126"/>
      <c r="HU60" s="131"/>
      <c r="HV60" s="170"/>
      <c r="HW60" s="156"/>
      <c r="HX60" s="126"/>
      <c r="HY60" s="131" t="s">
        <v>0</v>
      </c>
      <c r="HZ60" s="126"/>
      <c r="IA60" s="131"/>
      <c r="IB60" s="170"/>
      <c r="IC60" s="156"/>
      <c r="ID60" s="126"/>
      <c r="IE60" s="131" t="s">
        <v>0</v>
      </c>
      <c r="IF60" s="126"/>
      <c r="IG60" s="131"/>
      <c r="IH60" s="170"/>
      <c r="II60" s="156"/>
      <c r="IJ60" s="126"/>
      <c r="IK60" s="131" t="s">
        <v>0</v>
      </c>
      <c r="IL60" s="126"/>
      <c r="IM60" s="131"/>
      <c r="IN60" s="170"/>
      <c r="IO60" s="156"/>
      <c r="IP60" s="126"/>
      <c r="IQ60" s="131" t="s">
        <v>0</v>
      </c>
      <c r="IR60" s="126"/>
      <c r="IS60" s="131"/>
      <c r="IT60" s="170"/>
      <c r="IU60" s="156"/>
      <c r="IV60" s="126"/>
      <c r="IW60" s="131" t="s">
        <v>0</v>
      </c>
      <c r="IX60" s="126"/>
      <c r="IY60" s="131"/>
      <c r="IZ60" s="170"/>
      <c r="JA60" s="156"/>
      <c r="JB60" s="126"/>
      <c r="JC60" s="131" t="s">
        <v>0</v>
      </c>
      <c r="JD60" s="126"/>
      <c r="JE60" s="131"/>
      <c r="JF60" s="170"/>
      <c r="JG60" s="156"/>
      <c r="JH60" s="126"/>
      <c r="JI60" s="131" t="s">
        <v>0</v>
      </c>
      <c r="JJ60" s="126"/>
      <c r="JK60" s="131"/>
      <c r="JL60" s="170"/>
      <c r="JM60" s="156"/>
      <c r="JN60" s="126"/>
      <c r="JO60" s="131" t="s">
        <v>0</v>
      </c>
      <c r="JP60" s="126"/>
      <c r="JQ60" s="131"/>
      <c r="JR60" s="170"/>
      <c r="JS60" s="156"/>
      <c r="JT60" s="126"/>
      <c r="JU60" s="131" t="s">
        <v>0</v>
      </c>
      <c r="JV60" s="126"/>
      <c r="JW60" s="131"/>
      <c r="JX60" s="170"/>
      <c r="JY60" s="156"/>
      <c r="JZ60" s="126"/>
      <c r="KA60" s="131" t="s">
        <v>0</v>
      </c>
      <c r="KB60" s="126"/>
      <c r="KC60" s="131"/>
      <c r="KD60" s="170"/>
      <c r="KE60" s="156"/>
      <c r="KF60" s="126"/>
      <c r="KG60" s="131" t="s">
        <v>0</v>
      </c>
      <c r="KH60" s="126"/>
      <c r="KI60" s="131"/>
      <c r="KJ60" s="170"/>
      <c r="KK60" s="156"/>
      <c r="KL60" s="126"/>
      <c r="KM60" s="131" t="s">
        <v>0</v>
      </c>
      <c r="KN60" s="126"/>
      <c r="KO60" s="131"/>
      <c r="KP60" s="170"/>
      <c r="KQ60" s="156"/>
      <c r="KR60" s="126"/>
      <c r="KS60" s="131" t="s">
        <v>0</v>
      </c>
      <c r="KT60" s="126"/>
      <c r="KU60" s="131"/>
      <c r="KV60" s="170"/>
      <c r="KW60" s="156"/>
      <c r="KX60" s="126"/>
      <c r="KY60" s="131" t="s">
        <v>0</v>
      </c>
      <c r="KZ60" s="126"/>
      <c r="LA60" s="131"/>
      <c r="LB60" s="170"/>
      <c r="LC60" s="156"/>
      <c r="LD60" s="126"/>
      <c r="LE60" s="131" t="s">
        <v>0</v>
      </c>
      <c r="LF60" s="126"/>
      <c r="LG60" s="131"/>
      <c r="LH60" s="170"/>
      <c r="LI60" s="156"/>
      <c r="LJ60" s="126"/>
      <c r="LK60" s="131" t="s">
        <v>0</v>
      </c>
      <c r="LL60" s="126"/>
      <c r="LM60" s="131"/>
      <c r="LN60" s="170"/>
      <c r="LO60" s="156"/>
      <c r="LP60" s="126"/>
      <c r="LQ60" s="131" t="s">
        <v>0</v>
      </c>
      <c r="LR60" s="126"/>
      <c r="LS60" s="131"/>
      <c r="LT60" s="170"/>
      <c r="LU60" s="156"/>
      <c r="LV60" s="126"/>
      <c r="LW60" s="131" t="s">
        <v>0</v>
      </c>
      <c r="LX60" s="126"/>
      <c r="LY60" s="131"/>
      <c r="LZ60" s="170"/>
      <c r="MA60" s="156"/>
      <c r="MB60" s="126"/>
      <c r="MC60" s="131" t="s">
        <v>0</v>
      </c>
      <c r="MD60" s="126"/>
      <c r="ME60" s="131"/>
      <c r="MF60" s="170"/>
      <c r="MG60" s="156"/>
      <c r="MH60" s="126"/>
      <c r="MI60" s="131" t="s">
        <v>0</v>
      </c>
      <c r="MJ60" s="126"/>
      <c r="MK60" s="131"/>
      <c r="ML60" s="170"/>
      <c r="MM60" s="156"/>
      <c r="MN60" s="126"/>
      <c r="MO60" s="131" t="s">
        <v>0</v>
      </c>
      <c r="MP60" s="126"/>
      <c r="MQ60" s="131"/>
      <c r="MR60" s="170"/>
      <c r="MS60" s="156"/>
      <c r="MT60" s="126"/>
      <c r="MU60" s="131" t="s">
        <v>0</v>
      </c>
      <c r="MV60" s="126"/>
      <c r="MW60" s="131"/>
      <c r="MX60" s="170"/>
      <c r="MY60" s="156"/>
      <c r="MZ60" s="126"/>
      <c r="NA60" s="131" t="s">
        <v>0</v>
      </c>
      <c r="NB60" s="126"/>
      <c r="NC60" s="131"/>
      <c r="ND60" s="170"/>
      <c r="NE60" s="156"/>
      <c r="NF60" s="126"/>
      <c r="NG60" s="131" t="s">
        <v>0</v>
      </c>
      <c r="NH60" s="126"/>
      <c r="NI60" s="131"/>
      <c r="NJ60" s="170"/>
      <c r="NK60" s="156"/>
      <c r="NL60" s="126"/>
      <c r="NM60" s="131" t="s">
        <v>0</v>
      </c>
      <c r="NN60" s="126"/>
      <c r="NO60" s="131"/>
      <c r="NP60" s="170"/>
      <c r="NQ60" s="156"/>
      <c r="NR60" s="188"/>
      <c r="NS60" s="188" t="s">
        <v>0</v>
      </c>
      <c r="NT60" s="188"/>
      <c r="NU60" s="186" t="s">
        <v>331</v>
      </c>
      <c r="NV60" s="187" t="s">
        <v>331</v>
      </c>
      <c r="NW60" s="164"/>
    </row>
    <row r="61" spans="1:387" ht="15" x14ac:dyDescent="0.2">
      <c r="A61" s="124">
        <f>IF(B61="","",VLOOKUP(B61,'Registrovaní tipéri'!$A$2:$B$101,2,FALSE))</f>
        <v>58</v>
      </c>
      <c r="B61" s="173" t="s">
        <v>34</v>
      </c>
      <c r="C61" s="125"/>
      <c r="D61" s="171">
        <v>1</v>
      </c>
      <c r="E61" s="176" t="s">
        <v>0</v>
      </c>
      <c r="F61" s="168">
        <v>2</v>
      </c>
      <c r="G61" s="185" t="s">
        <v>275</v>
      </c>
      <c r="H61" s="184" t="s">
        <v>279</v>
      </c>
      <c r="I61" s="25"/>
      <c r="J61" s="188">
        <v>0</v>
      </c>
      <c r="K61" s="188" t="s">
        <v>0</v>
      </c>
      <c r="L61" s="188">
        <v>3</v>
      </c>
      <c r="M61" s="186" t="s">
        <v>275</v>
      </c>
      <c r="N61" s="187" t="s">
        <v>264</v>
      </c>
      <c r="O61" s="149"/>
      <c r="P61" s="126">
        <v>2</v>
      </c>
      <c r="Q61" s="131" t="s">
        <v>0</v>
      </c>
      <c r="R61" s="126">
        <v>1</v>
      </c>
      <c r="S61" s="186" t="s">
        <v>277</v>
      </c>
      <c r="T61" s="187" t="s">
        <v>261</v>
      </c>
      <c r="U61" s="156"/>
      <c r="V61" s="126">
        <v>0</v>
      </c>
      <c r="W61" s="131" t="s">
        <v>0</v>
      </c>
      <c r="X61" s="126">
        <v>2</v>
      </c>
      <c r="Y61" s="186" t="s">
        <v>275</v>
      </c>
      <c r="Z61" s="187" t="s">
        <v>264</v>
      </c>
      <c r="AA61" s="156"/>
      <c r="AB61" s="126">
        <v>3</v>
      </c>
      <c r="AC61" s="131" t="s">
        <v>0</v>
      </c>
      <c r="AD61" s="126">
        <v>0</v>
      </c>
      <c r="AE61" s="193" t="s">
        <v>275</v>
      </c>
      <c r="AF61" s="194" t="s">
        <v>261</v>
      </c>
      <c r="AG61" s="156"/>
      <c r="AH61" s="126">
        <v>3</v>
      </c>
      <c r="AI61" s="131" t="s">
        <v>0</v>
      </c>
      <c r="AJ61" s="126">
        <v>1</v>
      </c>
      <c r="AK61" s="186" t="s">
        <v>275</v>
      </c>
      <c r="AL61" s="187" t="s">
        <v>274</v>
      </c>
      <c r="AM61" s="156"/>
      <c r="AN61" s="126">
        <v>0</v>
      </c>
      <c r="AO61" s="131" t="s">
        <v>0</v>
      </c>
      <c r="AP61" s="126">
        <v>2</v>
      </c>
      <c r="AQ61" s="186" t="s">
        <v>277</v>
      </c>
      <c r="AR61" s="187" t="s">
        <v>275</v>
      </c>
      <c r="AS61" s="156"/>
      <c r="AT61" s="126">
        <v>1</v>
      </c>
      <c r="AU61" s="131" t="s">
        <v>0</v>
      </c>
      <c r="AV61" s="126">
        <v>2</v>
      </c>
      <c r="AW61" s="186" t="s">
        <v>277</v>
      </c>
      <c r="AX61" s="187" t="s">
        <v>275</v>
      </c>
      <c r="AY61" s="156"/>
      <c r="AZ61" s="126"/>
      <c r="BA61" s="131" t="s">
        <v>0</v>
      </c>
      <c r="BB61" s="126"/>
      <c r="BC61" s="131"/>
      <c r="BD61" s="170"/>
      <c r="BE61" s="156"/>
      <c r="BF61" s="126">
        <v>3</v>
      </c>
      <c r="BG61" s="131" t="s">
        <v>0</v>
      </c>
      <c r="BH61" s="126">
        <v>0</v>
      </c>
      <c r="BI61" s="186" t="s">
        <v>277</v>
      </c>
      <c r="BJ61" s="187" t="s">
        <v>264</v>
      </c>
      <c r="BK61" s="156"/>
      <c r="BL61" s="126"/>
      <c r="BM61" s="131" t="s">
        <v>0</v>
      </c>
      <c r="BN61" s="126"/>
      <c r="BO61" s="131"/>
      <c r="BP61" s="170"/>
      <c r="BQ61" s="156"/>
      <c r="BR61" s="126">
        <v>3</v>
      </c>
      <c r="BS61" s="131" t="s">
        <v>0</v>
      </c>
      <c r="BT61" s="126">
        <v>1</v>
      </c>
      <c r="BU61" s="186" t="s">
        <v>275</v>
      </c>
      <c r="BV61" s="187" t="s">
        <v>264</v>
      </c>
      <c r="BW61" s="156"/>
      <c r="BX61" s="126">
        <v>3</v>
      </c>
      <c r="BY61" s="131" t="s">
        <v>0</v>
      </c>
      <c r="BZ61" s="126">
        <v>0</v>
      </c>
      <c r="CA61" s="131" t="s">
        <v>275</v>
      </c>
      <c r="CB61" s="170" t="s">
        <v>279</v>
      </c>
      <c r="CC61" s="156"/>
      <c r="CD61" s="126"/>
      <c r="CE61" s="131" t="s">
        <v>0</v>
      </c>
      <c r="CF61" s="126"/>
      <c r="CG61" s="131"/>
      <c r="CH61" s="170"/>
      <c r="CI61" s="156"/>
      <c r="CJ61" s="126"/>
      <c r="CK61" s="131" t="s">
        <v>0</v>
      </c>
      <c r="CL61" s="126"/>
      <c r="CM61" s="131"/>
      <c r="CN61" s="170"/>
      <c r="CO61" s="156"/>
      <c r="CP61" s="126"/>
      <c r="CQ61" s="131" t="s">
        <v>0</v>
      </c>
      <c r="CR61" s="126"/>
      <c r="CS61" s="131"/>
      <c r="CT61" s="170"/>
      <c r="CU61" s="156"/>
      <c r="CV61" s="126"/>
      <c r="CW61" s="131" t="s">
        <v>0</v>
      </c>
      <c r="CX61" s="126"/>
      <c r="CY61" s="131"/>
      <c r="CZ61" s="170"/>
      <c r="DA61" s="156"/>
      <c r="DB61" s="126"/>
      <c r="DC61" s="131" t="s">
        <v>0</v>
      </c>
      <c r="DD61" s="126"/>
      <c r="DE61" s="131"/>
      <c r="DF61" s="170"/>
      <c r="DG61" s="156"/>
      <c r="DH61" s="126"/>
      <c r="DI61" s="131" t="s">
        <v>0</v>
      </c>
      <c r="DJ61" s="126"/>
      <c r="DK61" s="131"/>
      <c r="DL61" s="170"/>
      <c r="DM61" s="156"/>
      <c r="DN61" s="126"/>
      <c r="DO61" s="131" t="s">
        <v>0</v>
      </c>
      <c r="DP61" s="126"/>
      <c r="DQ61" s="131"/>
      <c r="DR61" s="170"/>
      <c r="DS61" s="156"/>
      <c r="DT61" s="126"/>
      <c r="DU61" s="131" t="s">
        <v>0</v>
      </c>
      <c r="DV61" s="126"/>
      <c r="DW61" s="131"/>
      <c r="DX61" s="170"/>
      <c r="DY61" s="156"/>
      <c r="DZ61" s="126"/>
      <c r="EA61" s="131" t="s">
        <v>0</v>
      </c>
      <c r="EB61" s="126"/>
      <c r="EC61" s="131"/>
      <c r="ED61" s="170"/>
      <c r="EE61" s="156"/>
      <c r="EF61" s="126"/>
      <c r="EG61" s="131" t="s">
        <v>0</v>
      </c>
      <c r="EH61" s="126"/>
      <c r="EI61" s="131"/>
      <c r="EJ61" s="170"/>
      <c r="EK61" s="156"/>
      <c r="EL61" s="126"/>
      <c r="EM61" s="131" t="s">
        <v>0</v>
      </c>
      <c r="EN61" s="126"/>
      <c r="EO61" s="131"/>
      <c r="EP61" s="170"/>
      <c r="EQ61" s="156"/>
      <c r="ER61" s="126"/>
      <c r="ES61" s="131" t="s">
        <v>0</v>
      </c>
      <c r="ET61" s="126"/>
      <c r="EU61" s="131"/>
      <c r="EV61" s="170"/>
      <c r="EW61" s="156"/>
      <c r="EX61" s="126"/>
      <c r="EY61" s="131" t="s">
        <v>0</v>
      </c>
      <c r="EZ61" s="126"/>
      <c r="FA61" s="131"/>
      <c r="FB61" s="170"/>
      <c r="FC61" s="156"/>
      <c r="FD61" s="126"/>
      <c r="FE61" s="131" t="s">
        <v>0</v>
      </c>
      <c r="FF61" s="126"/>
      <c r="FG61" s="131"/>
      <c r="FH61" s="170"/>
      <c r="FI61" s="156"/>
      <c r="FJ61" s="126"/>
      <c r="FK61" s="131" t="s">
        <v>0</v>
      </c>
      <c r="FL61" s="126"/>
      <c r="FM61" s="131"/>
      <c r="FN61" s="170"/>
      <c r="FO61" s="156"/>
      <c r="FP61" s="126"/>
      <c r="FQ61" s="131" t="s">
        <v>0</v>
      </c>
      <c r="FR61" s="126"/>
      <c r="FS61" s="131"/>
      <c r="FT61" s="170"/>
      <c r="FU61" s="156"/>
      <c r="FV61" s="126"/>
      <c r="FW61" s="131" t="s">
        <v>0</v>
      </c>
      <c r="FX61" s="126"/>
      <c r="FY61" s="131"/>
      <c r="FZ61" s="170"/>
      <c r="GA61" s="156"/>
      <c r="GB61" s="126"/>
      <c r="GC61" s="131" t="s">
        <v>0</v>
      </c>
      <c r="GD61" s="126"/>
      <c r="GE61" s="131"/>
      <c r="GF61" s="170"/>
      <c r="GG61" s="156"/>
      <c r="GH61" s="126"/>
      <c r="GI61" s="131" t="s">
        <v>0</v>
      </c>
      <c r="GJ61" s="126"/>
      <c r="GK61" s="131"/>
      <c r="GL61" s="170"/>
      <c r="GM61" s="156"/>
      <c r="GN61" s="126"/>
      <c r="GO61" s="131" t="s">
        <v>0</v>
      </c>
      <c r="GP61" s="126"/>
      <c r="GQ61" s="131"/>
      <c r="GR61" s="170"/>
      <c r="GS61" s="156"/>
      <c r="GT61" s="126"/>
      <c r="GU61" s="131" t="s">
        <v>0</v>
      </c>
      <c r="GV61" s="126"/>
      <c r="GW61" s="131"/>
      <c r="GX61" s="170"/>
      <c r="GY61" s="156"/>
      <c r="GZ61" s="126"/>
      <c r="HA61" s="131" t="s">
        <v>0</v>
      </c>
      <c r="HB61" s="126"/>
      <c r="HC61" s="131"/>
      <c r="HD61" s="170"/>
      <c r="HE61" s="156"/>
      <c r="HF61" s="126"/>
      <c r="HG61" s="131" t="s">
        <v>0</v>
      </c>
      <c r="HH61" s="126"/>
      <c r="HI61" s="131"/>
      <c r="HJ61" s="170"/>
      <c r="HK61" s="156"/>
      <c r="HL61" s="126"/>
      <c r="HM61" s="131" t="s">
        <v>0</v>
      </c>
      <c r="HN61" s="126"/>
      <c r="HO61" s="131"/>
      <c r="HP61" s="170"/>
      <c r="HQ61" s="156"/>
      <c r="HR61" s="126"/>
      <c r="HS61" s="131" t="s">
        <v>0</v>
      </c>
      <c r="HT61" s="126"/>
      <c r="HU61" s="131"/>
      <c r="HV61" s="170"/>
      <c r="HW61" s="156"/>
      <c r="HX61" s="126"/>
      <c r="HY61" s="131" t="s">
        <v>0</v>
      </c>
      <c r="HZ61" s="126"/>
      <c r="IA61" s="131"/>
      <c r="IB61" s="170"/>
      <c r="IC61" s="156"/>
      <c r="ID61" s="126"/>
      <c r="IE61" s="131" t="s">
        <v>0</v>
      </c>
      <c r="IF61" s="126"/>
      <c r="IG61" s="131"/>
      <c r="IH61" s="170"/>
      <c r="II61" s="156"/>
      <c r="IJ61" s="126"/>
      <c r="IK61" s="131" t="s">
        <v>0</v>
      </c>
      <c r="IL61" s="126"/>
      <c r="IM61" s="131"/>
      <c r="IN61" s="170"/>
      <c r="IO61" s="156"/>
      <c r="IP61" s="126"/>
      <c r="IQ61" s="131" t="s">
        <v>0</v>
      </c>
      <c r="IR61" s="126"/>
      <c r="IS61" s="131"/>
      <c r="IT61" s="170"/>
      <c r="IU61" s="156"/>
      <c r="IV61" s="126"/>
      <c r="IW61" s="131" t="s">
        <v>0</v>
      </c>
      <c r="IX61" s="126"/>
      <c r="IY61" s="131"/>
      <c r="IZ61" s="170"/>
      <c r="JA61" s="156"/>
      <c r="JB61" s="126"/>
      <c r="JC61" s="131" t="s">
        <v>0</v>
      </c>
      <c r="JD61" s="126"/>
      <c r="JE61" s="131"/>
      <c r="JF61" s="170"/>
      <c r="JG61" s="156"/>
      <c r="JH61" s="126"/>
      <c r="JI61" s="131" t="s">
        <v>0</v>
      </c>
      <c r="JJ61" s="126"/>
      <c r="JK61" s="131"/>
      <c r="JL61" s="170"/>
      <c r="JM61" s="156"/>
      <c r="JN61" s="126"/>
      <c r="JO61" s="131" t="s">
        <v>0</v>
      </c>
      <c r="JP61" s="126"/>
      <c r="JQ61" s="131"/>
      <c r="JR61" s="170"/>
      <c r="JS61" s="156"/>
      <c r="JT61" s="126"/>
      <c r="JU61" s="131" t="s">
        <v>0</v>
      </c>
      <c r="JV61" s="126"/>
      <c r="JW61" s="131"/>
      <c r="JX61" s="170"/>
      <c r="JY61" s="156"/>
      <c r="JZ61" s="126"/>
      <c r="KA61" s="131" t="s">
        <v>0</v>
      </c>
      <c r="KB61" s="126"/>
      <c r="KC61" s="131"/>
      <c r="KD61" s="170"/>
      <c r="KE61" s="156"/>
      <c r="KF61" s="126"/>
      <c r="KG61" s="131" t="s">
        <v>0</v>
      </c>
      <c r="KH61" s="126"/>
      <c r="KI61" s="131"/>
      <c r="KJ61" s="170"/>
      <c r="KK61" s="156"/>
      <c r="KL61" s="126"/>
      <c r="KM61" s="131" t="s">
        <v>0</v>
      </c>
      <c r="KN61" s="126"/>
      <c r="KO61" s="131"/>
      <c r="KP61" s="170"/>
      <c r="KQ61" s="156"/>
      <c r="KR61" s="126"/>
      <c r="KS61" s="131" t="s">
        <v>0</v>
      </c>
      <c r="KT61" s="126"/>
      <c r="KU61" s="131"/>
      <c r="KV61" s="170"/>
      <c r="KW61" s="156"/>
      <c r="KX61" s="126"/>
      <c r="KY61" s="131" t="s">
        <v>0</v>
      </c>
      <c r="KZ61" s="126"/>
      <c r="LA61" s="131"/>
      <c r="LB61" s="170"/>
      <c r="LC61" s="156"/>
      <c r="LD61" s="126"/>
      <c r="LE61" s="131" t="s">
        <v>0</v>
      </c>
      <c r="LF61" s="126"/>
      <c r="LG61" s="131"/>
      <c r="LH61" s="170"/>
      <c r="LI61" s="156"/>
      <c r="LJ61" s="126"/>
      <c r="LK61" s="131" t="s">
        <v>0</v>
      </c>
      <c r="LL61" s="126"/>
      <c r="LM61" s="131"/>
      <c r="LN61" s="170"/>
      <c r="LO61" s="156"/>
      <c r="LP61" s="126"/>
      <c r="LQ61" s="131" t="s">
        <v>0</v>
      </c>
      <c r="LR61" s="126"/>
      <c r="LS61" s="131"/>
      <c r="LT61" s="170"/>
      <c r="LU61" s="156"/>
      <c r="LV61" s="126"/>
      <c r="LW61" s="131" t="s">
        <v>0</v>
      </c>
      <c r="LX61" s="126"/>
      <c r="LY61" s="131"/>
      <c r="LZ61" s="170"/>
      <c r="MA61" s="156"/>
      <c r="MB61" s="126"/>
      <c r="MC61" s="131" t="s">
        <v>0</v>
      </c>
      <c r="MD61" s="126"/>
      <c r="ME61" s="131"/>
      <c r="MF61" s="170"/>
      <c r="MG61" s="156"/>
      <c r="MH61" s="126"/>
      <c r="MI61" s="131" t="s">
        <v>0</v>
      </c>
      <c r="MJ61" s="126"/>
      <c r="MK61" s="131"/>
      <c r="ML61" s="170"/>
      <c r="MM61" s="156"/>
      <c r="MN61" s="126"/>
      <c r="MO61" s="131" t="s">
        <v>0</v>
      </c>
      <c r="MP61" s="126"/>
      <c r="MQ61" s="131"/>
      <c r="MR61" s="170"/>
      <c r="MS61" s="156"/>
      <c r="MT61" s="126"/>
      <c r="MU61" s="131" t="s">
        <v>0</v>
      </c>
      <c r="MV61" s="126"/>
      <c r="MW61" s="131"/>
      <c r="MX61" s="170"/>
      <c r="MY61" s="156"/>
      <c r="MZ61" s="126"/>
      <c r="NA61" s="131" t="s">
        <v>0</v>
      </c>
      <c r="NB61" s="126"/>
      <c r="NC61" s="131"/>
      <c r="ND61" s="170"/>
      <c r="NE61" s="156"/>
      <c r="NF61" s="126"/>
      <c r="NG61" s="131" t="s">
        <v>0</v>
      </c>
      <c r="NH61" s="126"/>
      <c r="NI61" s="131"/>
      <c r="NJ61" s="170"/>
      <c r="NK61" s="156"/>
      <c r="NL61" s="126"/>
      <c r="NM61" s="131" t="s">
        <v>0</v>
      </c>
      <c r="NN61" s="126"/>
      <c r="NO61" s="131"/>
      <c r="NP61" s="170"/>
      <c r="NQ61" s="156"/>
      <c r="NR61" s="188"/>
      <c r="NS61" s="188" t="s">
        <v>0</v>
      </c>
      <c r="NT61" s="188"/>
      <c r="NU61" s="186" t="s">
        <v>331</v>
      </c>
      <c r="NV61" s="187" t="s">
        <v>331</v>
      </c>
      <c r="NW61" s="164"/>
    </row>
    <row r="62" spans="1:387" ht="15" x14ac:dyDescent="0.2">
      <c r="A62" s="124">
        <f>IF(B62="","",VLOOKUP(B62,'Registrovaní tipéri'!$A$2:$B$101,2,FALSE))</f>
        <v>42</v>
      </c>
      <c r="B62" s="173" t="s">
        <v>31</v>
      </c>
      <c r="C62" s="125"/>
      <c r="D62" s="171">
        <v>3</v>
      </c>
      <c r="E62" s="176" t="s">
        <v>0</v>
      </c>
      <c r="F62" s="168">
        <v>2</v>
      </c>
      <c r="G62" s="176" t="s">
        <v>257</v>
      </c>
      <c r="H62" s="175" t="s">
        <v>264</v>
      </c>
      <c r="I62" s="25"/>
      <c r="J62" s="188">
        <v>0</v>
      </c>
      <c r="K62" s="188" t="s">
        <v>0</v>
      </c>
      <c r="L62" s="188">
        <v>2</v>
      </c>
      <c r="M62" s="186" t="s">
        <v>274</v>
      </c>
      <c r="N62" s="187" t="s">
        <v>267</v>
      </c>
      <c r="O62" s="149"/>
      <c r="P62" s="126">
        <v>3</v>
      </c>
      <c r="Q62" s="131" t="s">
        <v>0</v>
      </c>
      <c r="R62" s="126">
        <v>1</v>
      </c>
      <c r="S62" s="186" t="s">
        <v>275</v>
      </c>
      <c r="T62" s="187" t="s">
        <v>266</v>
      </c>
      <c r="U62" s="156"/>
      <c r="V62" s="126">
        <v>0</v>
      </c>
      <c r="W62" s="131" t="s">
        <v>0</v>
      </c>
      <c r="X62" s="126">
        <v>1</v>
      </c>
      <c r="Y62" s="186" t="s">
        <v>268</v>
      </c>
      <c r="Z62" s="187" t="s">
        <v>275</v>
      </c>
      <c r="AA62" s="156"/>
      <c r="AB62" s="126">
        <v>3</v>
      </c>
      <c r="AC62" s="131" t="s">
        <v>0</v>
      </c>
      <c r="AD62" s="126">
        <v>1</v>
      </c>
      <c r="AE62" s="193" t="s">
        <v>279</v>
      </c>
      <c r="AF62" s="194" t="s">
        <v>275</v>
      </c>
      <c r="AG62" s="156"/>
      <c r="AH62" s="126">
        <v>4</v>
      </c>
      <c r="AI62" s="131" t="s">
        <v>0</v>
      </c>
      <c r="AJ62" s="126">
        <v>1</v>
      </c>
      <c r="AK62" s="186" t="s">
        <v>279</v>
      </c>
      <c r="AL62" s="187" t="s">
        <v>275</v>
      </c>
      <c r="AM62" s="156"/>
      <c r="AN62" s="126">
        <v>1</v>
      </c>
      <c r="AO62" s="131" t="s">
        <v>0</v>
      </c>
      <c r="AP62" s="126">
        <v>4</v>
      </c>
      <c r="AQ62" s="186" t="s">
        <v>275</v>
      </c>
      <c r="AR62" s="187" t="s">
        <v>275</v>
      </c>
      <c r="AS62" s="156"/>
      <c r="AT62" s="126">
        <v>2</v>
      </c>
      <c r="AU62" s="131" t="s">
        <v>0</v>
      </c>
      <c r="AV62" s="126">
        <v>2</v>
      </c>
      <c r="AW62" s="186" t="s">
        <v>279</v>
      </c>
      <c r="AX62" s="187" t="s">
        <v>275</v>
      </c>
      <c r="AY62" s="156"/>
      <c r="AZ62" s="126"/>
      <c r="BA62" s="131" t="s">
        <v>0</v>
      </c>
      <c r="BB62" s="126"/>
      <c r="BC62" s="131"/>
      <c r="BD62" s="170"/>
      <c r="BE62" s="156"/>
      <c r="BF62" s="126">
        <v>3</v>
      </c>
      <c r="BG62" s="131" t="s">
        <v>0</v>
      </c>
      <c r="BH62" s="126">
        <v>3</v>
      </c>
      <c r="BI62" s="186" t="s">
        <v>279</v>
      </c>
      <c r="BJ62" s="187" t="s">
        <v>266</v>
      </c>
      <c r="BK62" s="156"/>
      <c r="BL62" s="126"/>
      <c r="BM62" s="131" t="s">
        <v>0</v>
      </c>
      <c r="BN62" s="126"/>
      <c r="BO62" s="131"/>
      <c r="BP62" s="170"/>
      <c r="BQ62" s="156"/>
      <c r="BR62" s="126">
        <v>2</v>
      </c>
      <c r="BS62" s="131" t="s">
        <v>0</v>
      </c>
      <c r="BT62" s="126">
        <v>0</v>
      </c>
      <c r="BU62" s="186" t="s">
        <v>257</v>
      </c>
      <c r="BV62" s="187" t="s">
        <v>264</v>
      </c>
      <c r="BW62" s="156"/>
      <c r="BX62" s="126">
        <v>2</v>
      </c>
      <c r="BY62" s="131" t="s">
        <v>0</v>
      </c>
      <c r="BZ62" s="126">
        <v>1</v>
      </c>
      <c r="CA62" s="131" t="s">
        <v>279</v>
      </c>
      <c r="CB62" s="170" t="s">
        <v>275</v>
      </c>
      <c r="CC62" s="156"/>
      <c r="CD62" s="126"/>
      <c r="CE62" s="131" t="s">
        <v>0</v>
      </c>
      <c r="CF62" s="126"/>
      <c r="CG62" s="131"/>
      <c r="CH62" s="170"/>
      <c r="CI62" s="156"/>
      <c r="CJ62" s="126"/>
      <c r="CK62" s="131" t="s">
        <v>0</v>
      </c>
      <c r="CL62" s="126"/>
      <c r="CM62" s="131"/>
      <c r="CN62" s="170"/>
      <c r="CO62" s="156"/>
      <c r="CP62" s="126"/>
      <c r="CQ62" s="131" t="s">
        <v>0</v>
      </c>
      <c r="CR62" s="126"/>
      <c r="CS62" s="131"/>
      <c r="CT62" s="170"/>
      <c r="CU62" s="156"/>
      <c r="CV62" s="126"/>
      <c r="CW62" s="131" t="s">
        <v>0</v>
      </c>
      <c r="CX62" s="126"/>
      <c r="CY62" s="131"/>
      <c r="CZ62" s="170"/>
      <c r="DA62" s="156"/>
      <c r="DB62" s="126"/>
      <c r="DC62" s="131" t="s">
        <v>0</v>
      </c>
      <c r="DD62" s="126"/>
      <c r="DE62" s="131"/>
      <c r="DF62" s="170"/>
      <c r="DG62" s="156"/>
      <c r="DH62" s="126"/>
      <c r="DI62" s="131" t="s">
        <v>0</v>
      </c>
      <c r="DJ62" s="126"/>
      <c r="DK62" s="131"/>
      <c r="DL62" s="170"/>
      <c r="DM62" s="156"/>
      <c r="DN62" s="126"/>
      <c r="DO62" s="131" t="s">
        <v>0</v>
      </c>
      <c r="DP62" s="126"/>
      <c r="DQ62" s="131"/>
      <c r="DR62" s="170"/>
      <c r="DS62" s="156"/>
      <c r="DT62" s="126"/>
      <c r="DU62" s="131" t="s">
        <v>0</v>
      </c>
      <c r="DV62" s="126"/>
      <c r="DW62" s="131"/>
      <c r="DX62" s="170"/>
      <c r="DY62" s="156"/>
      <c r="DZ62" s="126"/>
      <c r="EA62" s="131" t="s">
        <v>0</v>
      </c>
      <c r="EB62" s="126"/>
      <c r="EC62" s="131"/>
      <c r="ED62" s="170"/>
      <c r="EE62" s="156"/>
      <c r="EF62" s="126"/>
      <c r="EG62" s="131" t="s">
        <v>0</v>
      </c>
      <c r="EH62" s="126"/>
      <c r="EI62" s="131"/>
      <c r="EJ62" s="170"/>
      <c r="EK62" s="156"/>
      <c r="EL62" s="126"/>
      <c r="EM62" s="131" t="s">
        <v>0</v>
      </c>
      <c r="EN62" s="126"/>
      <c r="EO62" s="131"/>
      <c r="EP62" s="170"/>
      <c r="EQ62" s="156"/>
      <c r="ER62" s="126"/>
      <c r="ES62" s="131" t="s">
        <v>0</v>
      </c>
      <c r="ET62" s="126"/>
      <c r="EU62" s="131"/>
      <c r="EV62" s="170"/>
      <c r="EW62" s="156"/>
      <c r="EX62" s="126"/>
      <c r="EY62" s="131" t="s">
        <v>0</v>
      </c>
      <c r="EZ62" s="126"/>
      <c r="FA62" s="131"/>
      <c r="FB62" s="170"/>
      <c r="FC62" s="156"/>
      <c r="FD62" s="126"/>
      <c r="FE62" s="131" t="s">
        <v>0</v>
      </c>
      <c r="FF62" s="126"/>
      <c r="FG62" s="131"/>
      <c r="FH62" s="170"/>
      <c r="FI62" s="156"/>
      <c r="FJ62" s="126"/>
      <c r="FK62" s="131" t="s">
        <v>0</v>
      </c>
      <c r="FL62" s="126"/>
      <c r="FM62" s="131"/>
      <c r="FN62" s="170"/>
      <c r="FO62" s="156"/>
      <c r="FP62" s="126"/>
      <c r="FQ62" s="131" t="s">
        <v>0</v>
      </c>
      <c r="FR62" s="126"/>
      <c r="FS62" s="131"/>
      <c r="FT62" s="170"/>
      <c r="FU62" s="156"/>
      <c r="FV62" s="126"/>
      <c r="FW62" s="131" t="s">
        <v>0</v>
      </c>
      <c r="FX62" s="126"/>
      <c r="FY62" s="131"/>
      <c r="FZ62" s="170"/>
      <c r="GA62" s="156"/>
      <c r="GB62" s="126"/>
      <c r="GC62" s="131" t="s">
        <v>0</v>
      </c>
      <c r="GD62" s="126"/>
      <c r="GE62" s="131"/>
      <c r="GF62" s="170"/>
      <c r="GG62" s="156"/>
      <c r="GH62" s="126"/>
      <c r="GI62" s="131" t="s">
        <v>0</v>
      </c>
      <c r="GJ62" s="126"/>
      <c r="GK62" s="131"/>
      <c r="GL62" s="170"/>
      <c r="GM62" s="156"/>
      <c r="GN62" s="126"/>
      <c r="GO62" s="131" t="s">
        <v>0</v>
      </c>
      <c r="GP62" s="126"/>
      <c r="GQ62" s="131"/>
      <c r="GR62" s="170"/>
      <c r="GS62" s="156"/>
      <c r="GT62" s="126"/>
      <c r="GU62" s="131" t="s">
        <v>0</v>
      </c>
      <c r="GV62" s="126"/>
      <c r="GW62" s="131"/>
      <c r="GX62" s="170"/>
      <c r="GY62" s="156"/>
      <c r="GZ62" s="126"/>
      <c r="HA62" s="131" t="s">
        <v>0</v>
      </c>
      <c r="HB62" s="126"/>
      <c r="HC62" s="131"/>
      <c r="HD62" s="170"/>
      <c r="HE62" s="156"/>
      <c r="HF62" s="126"/>
      <c r="HG62" s="131" t="s">
        <v>0</v>
      </c>
      <c r="HH62" s="126"/>
      <c r="HI62" s="131"/>
      <c r="HJ62" s="170"/>
      <c r="HK62" s="156"/>
      <c r="HL62" s="126"/>
      <c r="HM62" s="131" t="s">
        <v>0</v>
      </c>
      <c r="HN62" s="126"/>
      <c r="HO62" s="131"/>
      <c r="HP62" s="170"/>
      <c r="HQ62" s="156"/>
      <c r="HR62" s="126"/>
      <c r="HS62" s="131" t="s">
        <v>0</v>
      </c>
      <c r="HT62" s="126"/>
      <c r="HU62" s="131"/>
      <c r="HV62" s="170"/>
      <c r="HW62" s="156"/>
      <c r="HX62" s="126"/>
      <c r="HY62" s="131" t="s">
        <v>0</v>
      </c>
      <c r="HZ62" s="126"/>
      <c r="IA62" s="131"/>
      <c r="IB62" s="170"/>
      <c r="IC62" s="156"/>
      <c r="ID62" s="126"/>
      <c r="IE62" s="131" t="s">
        <v>0</v>
      </c>
      <c r="IF62" s="126"/>
      <c r="IG62" s="131"/>
      <c r="IH62" s="170"/>
      <c r="II62" s="156"/>
      <c r="IJ62" s="126"/>
      <c r="IK62" s="131" t="s">
        <v>0</v>
      </c>
      <c r="IL62" s="126"/>
      <c r="IM62" s="131"/>
      <c r="IN62" s="170"/>
      <c r="IO62" s="156"/>
      <c r="IP62" s="126"/>
      <c r="IQ62" s="131" t="s">
        <v>0</v>
      </c>
      <c r="IR62" s="126"/>
      <c r="IS62" s="131"/>
      <c r="IT62" s="170"/>
      <c r="IU62" s="156"/>
      <c r="IV62" s="126"/>
      <c r="IW62" s="131" t="s">
        <v>0</v>
      </c>
      <c r="IX62" s="126"/>
      <c r="IY62" s="131"/>
      <c r="IZ62" s="170"/>
      <c r="JA62" s="156"/>
      <c r="JB62" s="126"/>
      <c r="JC62" s="131" t="s">
        <v>0</v>
      </c>
      <c r="JD62" s="126"/>
      <c r="JE62" s="131"/>
      <c r="JF62" s="170"/>
      <c r="JG62" s="156"/>
      <c r="JH62" s="126"/>
      <c r="JI62" s="131" t="s">
        <v>0</v>
      </c>
      <c r="JJ62" s="126"/>
      <c r="JK62" s="131"/>
      <c r="JL62" s="170"/>
      <c r="JM62" s="156"/>
      <c r="JN62" s="126"/>
      <c r="JO62" s="131" t="s">
        <v>0</v>
      </c>
      <c r="JP62" s="126"/>
      <c r="JQ62" s="131"/>
      <c r="JR62" s="170"/>
      <c r="JS62" s="156"/>
      <c r="JT62" s="126"/>
      <c r="JU62" s="131" t="s">
        <v>0</v>
      </c>
      <c r="JV62" s="126"/>
      <c r="JW62" s="131"/>
      <c r="JX62" s="170"/>
      <c r="JY62" s="156"/>
      <c r="JZ62" s="126"/>
      <c r="KA62" s="131" t="s">
        <v>0</v>
      </c>
      <c r="KB62" s="126"/>
      <c r="KC62" s="131"/>
      <c r="KD62" s="170"/>
      <c r="KE62" s="156"/>
      <c r="KF62" s="126"/>
      <c r="KG62" s="131" t="s">
        <v>0</v>
      </c>
      <c r="KH62" s="126"/>
      <c r="KI62" s="131"/>
      <c r="KJ62" s="170"/>
      <c r="KK62" s="156"/>
      <c r="KL62" s="126"/>
      <c r="KM62" s="131" t="s">
        <v>0</v>
      </c>
      <c r="KN62" s="126"/>
      <c r="KO62" s="131"/>
      <c r="KP62" s="170"/>
      <c r="KQ62" s="156"/>
      <c r="KR62" s="126"/>
      <c r="KS62" s="131" t="s">
        <v>0</v>
      </c>
      <c r="KT62" s="126"/>
      <c r="KU62" s="131"/>
      <c r="KV62" s="170"/>
      <c r="KW62" s="156"/>
      <c r="KX62" s="126"/>
      <c r="KY62" s="131" t="s">
        <v>0</v>
      </c>
      <c r="KZ62" s="126"/>
      <c r="LA62" s="131"/>
      <c r="LB62" s="170"/>
      <c r="LC62" s="156"/>
      <c r="LD62" s="126"/>
      <c r="LE62" s="131" t="s">
        <v>0</v>
      </c>
      <c r="LF62" s="126"/>
      <c r="LG62" s="131"/>
      <c r="LH62" s="170"/>
      <c r="LI62" s="156"/>
      <c r="LJ62" s="126"/>
      <c r="LK62" s="131" t="s">
        <v>0</v>
      </c>
      <c r="LL62" s="126"/>
      <c r="LM62" s="131"/>
      <c r="LN62" s="170"/>
      <c r="LO62" s="156"/>
      <c r="LP62" s="126"/>
      <c r="LQ62" s="131" t="s">
        <v>0</v>
      </c>
      <c r="LR62" s="126"/>
      <c r="LS62" s="131"/>
      <c r="LT62" s="170"/>
      <c r="LU62" s="156"/>
      <c r="LV62" s="126"/>
      <c r="LW62" s="131" t="s">
        <v>0</v>
      </c>
      <c r="LX62" s="126"/>
      <c r="LY62" s="131"/>
      <c r="LZ62" s="170"/>
      <c r="MA62" s="156"/>
      <c r="MB62" s="126"/>
      <c r="MC62" s="131" t="s">
        <v>0</v>
      </c>
      <c r="MD62" s="126"/>
      <c r="ME62" s="131"/>
      <c r="MF62" s="170"/>
      <c r="MG62" s="156"/>
      <c r="MH62" s="126"/>
      <c r="MI62" s="131" t="s">
        <v>0</v>
      </c>
      <c r="MJ62" s="126"/>
      <c r="MK62" s="131"/>
      <c r="ML62" s="170"/>
      <c r="MM62" s="156"/>
      <c r="MN62" s="126"/>
      <c r="MO62" s="131" t="s">
        <v>0</v>
      </c>
      <c r="MP62" s="126"/>
      <c r="MQ62" s="131"/>
      <c r="MR62" s="170"/>
      <c r="MS62" s="156"/>
      <c r="MT62" s="126"/>
      <c r="MU62" s="131" t="s">
        <v>0</v>
      </c>
      <c r="MV62" s="126"/>
      <c r="MW62" s="131"/>
      <c r="MX62" s="170"/>
      <c r="MY62" s="156"/>
      <c r="MZ62" s="126"/>
      <c r="NA62" s="131" t="s">
        <v>0</v>
      </c>
      <c r="NB62" s="126"/>
      <c r="NC62" s="131"/>
      <c r="ND62" s="170"/>
      <c r="NE62" s="156"/>
      <c r="NF62" s="126"/>
      <c r="NG62" s="131" t="s">
        <v>0</v>
      </c>
      <c r="NH62" s="126"/>
      <c r="NI62" s="131"/>
      <c r="NJ62" s="170"/>
      <c r="NK62" s="156"/>
      <c r="NL62" s="126"/>
      <c r="NM62" s="131" t="s">
        <v>0</v>
      </c>
      <c r="NN62" s="126"/>
      <c r="NO62" s="131"/>
      <c r="NP62" s="170"/>
      <c r="NQ62" s="156"/>
      <c r="NR62" s="188"/>
      <c r="NS62" s="188" t="s">
        <v>0</v>
      </c>
      <c r="NT62" s="188"/>
      <c r="NU62" s="186" t="s">
        <v>331</v>
      </c>
      <c r="NV62" s="187" t="s">
        <v>331</v>
      </c>
      <c r="NW62" s="164"/>
    </row>
    <row r="63" spans="1:387" ht="15" x14ac:dyDescent="0.2">
      <c r="A63" s="124">
        <f>IF(B63="","",VLOOKUP(B63,'Registrovaní tipéri'!$A$2:$B$101,2,FALSE))</f>
        <v>51</v>
      </c>
      <c r="B63" s="173" t="s">
        <v>18</v>
      </c>
      <c r="C63" s="125"/>
      <c r="D63" s="171"/>
      <c r="E63" s="176" t="s">
        <v>0</v>
      </c>
      <c r="F63" s="168"/>
      <c r="G63" s="182" t="s">
        <v>331</v>
      </c>
      <c r="H63" s="183" t="s">
        <v>331</v>
      </c>
      <c r="I63" s="25"/>
      <c r="J63" s="188">
        <v>0</v>
      </c>
      <c r="K63" s="188" t="s">
        <v>0</v>
      </c>
      <c r="L63" s="188">
        <v>3</v>
      </c>
      <c r="M63" s="186" t="s">
        <v>277</v>
      </c>
      <c r="N63" s="187" t="s">
        <v>261</v>
      </c>
      <c r="O63" s="149"/>
      <c r="P63" s="126">
        <v>3</v>
      </c>
      <c r="Q63" s="131" t="s">
        <v>0</v>
      </c>
      <c r="R63" s="126">
        <v>1</v>
      </c>
      <c r="S63" s="186" t="s">
        <v>257</v>
      </c>
      <c r="T63" s="187" t="s">
        <v>264</v>
      </c>
      <c r="U63" s="156"/>
      <c r="V63" s="126">
        <v>0</v>
      </c>
      <c r="W63" s="131" t="s">
        <v>0</v>
      </c>
      <c r="X63" s="126">
        <v>1</v>
      </c>
      <c r="Y63" s="186" t="s">
        <v>275</v>
      </c>
      <c r="Z63" s="187" t="s">
        <v>268</v>
      </c>
      <c r="AA63" s="156"/>
      <c r="AB63" s="126">
        <v>2</v>
      </c>
      <c r="AC63" s="131" t="s">
        <v>0</v>
      </c>
      <c r="AD63" s="126">
        <v>0</v>
      </c>
      <c r="AE63" s="193" t="s">
        <v>279</v>
      </c>
      <c r="AF63" s="194" t="s">
        <v>275</v>
      </c>
      <c r="AG63" s="156"/>
      <c r="AH63" s="126">
        <v>2</v>
      </c>
      <c r="AI63" s="131" t="s">
        <v>0</v>
      </c>
      <c r="AJ63" s="126">
        <v>1</v>
      </c>
      <c r="AK63" s="186" t="s">
        <v>275</v>
      </c>
      <c r="AL63" s="187" t="s">
        <v>264</v>
      </c>
      <c r="AM63" s="156"/>
      <c r="AN63" s="126">
        <v>1</v>
      </c>
      <c r="AO63" s="131" t="s">
        <v>0</v>
      </c>
      <c r="AP63" s="126">
        <v>2</v>
      </c>
      <c r="AQ63" s="186" t="s">
        <v>275</v>
      </c>
      <c r="AR63" s="187" t="s">
        <v>264</v>
      </c>
      <c r="AS63" s="156"/>
      <c r="AT63" s="126">
        <v>0</v>
      </c>
      <c r="AU63" s="131" t="s">
        <v>0</v>
      </c>
      <c r="AV63" s="126">
        <v>1</v>
      </c>
      <c r="AW63" s="186" t="s">
        <v>279</v>
      </c>
      <c r="AX63" s="187" t="s">
        <v>275</v>
      </c>
      <c r="AY63" s="156"/>
      <c r="AZ63" s="126"/>
      <c r="BA63" s="131" t="s">
        <v>0</v>
      </c>
      <c r="BB63" s="126"/>
      <c r="BC63" s="131"/>
      <c r="BD63" s="170"/>
      <c r="BE63" s="156"/>
      <c r="BF63" s="126">
        <v>2</v>
      </c>
      <c r="BG63" s="131" t="s">
        <v>0</v>
      </c>
      <c r="BH63" s="126">
        <v>1</v>
      </c>
      <c r="BI63" s="186" t="s">
        <v>279</v>
      </c>
      <c r="BJ63" s="187" t="s">
        <v>259</v>
      </c>
      <c r="BK63" s="156"/>
      <c r="BL63" s="126"/>
      <c r="BM63" s="131" t="s">
        <v>0</v>
      </c>
      <c r="BN63" s="126"/>
      <c r="BO63" s="131"/>
      <c r="BP63" s="170"/>
      <c r="BQ63" s="156"/>
      <c r="BR63" s="126">
        <v>2</v>
      </c>
      <c r="BS63" s="131" t="s">
        <v>0</v>
      </c>
      <c r="BT63" s="126">
        <v>1</v>
      </c>
      <c r="BU63" s="186" t="s">
        <v>279</v>
      </c>
      <c r="BV63" s="187" t="s">
        <v>264</v>
      </c>
      <c r="BW63" s="156"/>
      <c r="BX63" s="126">
        <v>3</v>
      </c>
      <c r="BY63" s="131" t="s">
        <v>0</v>
      </c>
      <c r="BZ63" s="126">
        <v>1</v>
      </c>
      <c r="CA63" s="131" t="s">
        <v>279</v>
      </c>
      <c r="CB63" s="170" t="s">
        <v>259</v>
      </c>
      <c r="CC63" s="156"/>
      <c r="CD63" s="126"/>
      <c r="CE63" s="131" t="s">
        <v>0</v>
      </c>
      <c r="CF63" s="126"/>
      <c r="CG63" s="131"/>
      <c r="CH63" s="170"/>
      <c r="CI63" s="156"/>
      <c r="CJ63" s="126"/>
      <c r="CK63" s="131" t="s">
        <v>0</v>
      </c>
      <c r="CL63" s="126"/>
      <c r="CM63" s="131"/>
      <c r="CN63" s="170"/>
      <c r="CO63" s="156"/>
      <c r="CP63" s="126"/>
      <c r="CQ63" s="131" t="s">
        <v>0</v>
      </c>
      <c r="CR63" s="126"/>
      <c r="CS63" s="131"/>
      <c r="CT63" s="170"/>
      <c r="CU63" s="156"/>
      <c r="CV63" s="126"/>
      <c r="CW63" s="131" t="s">
        <v>0</v>
      </c>
      <c r="CX63" s="126"/>
      <c r="CY63" s="131"/>
      <c r="CZ63" s="170"/>
      <c r="DA63" s="156"/>
      <c r="DB63" s="126"/>
      <c r="DC63" s="131" t="s">
        <v>0</v>
      </c>
      <c r="DD63" s="126"/>
      <c r="DE63" s="131"/>
      <c r="DF63" s="170"/>
      <c r="DG63" s="156"/>
      <c r="DH63" s="126"/>
      <c r="DI63" s="131" t="s">
        <v>0</v>
      </c>
      <c r="DJ63" s="126"/>
      <c r="DK63" s="131"/>
      <c r="DL63" s="170"/>
      <c r="DM63" s="156"/>
      <c r="DN63" s="126"/>
      <c r="DO63" s="131" t="s">
        <v>0</v>
      </c>
      <c r="DP63" s="126"/>
      <c r="DQ63" s="131"/>
      <c r="DR63" s="170"/>
      <c r="DS63" s="156"/>
      <c r="DT63" s="126"/>
      <c r="DU63" s="131" t="s">
        <v>0</v>
      </c>
      <c r="DV63" s="126"/>
      <c r="DW63" s="131"/>
      <c r="DX63" s="170"/>
      <c r="DY63" s="156"/>
      <c r="DZ63" s="126"/>
      <c r="EA63" s="131" t="s">
        <v>0</v>
      </c>
      <c r="EB63" s="126"/>
      <c r="EC63" s="131"/>
      <c r="ED63" s="170"/>
      <c r="EE63" s="156"/>
      <c r="EF63" s="126"/>
      <c r="EG63" s="131" t="s">
        <v>0</v>
      </c>
      <c r="EH63" s="126"/>
      <c r="EI63" s="131"/>
      <c r="EJ63" s="170"/>
      <c r="EK63" s="156"/>
      <c r="EL63" s="126"/>
      <c r="EM63" s="131" t="s">
        <v>0</v>
      </c>
      <c r="EN63" s="126"/>
      <c r="EO63" s="131"/>
      <c r="EP63" s="170"/>
      <c r="EQ63" s="156"/>
      <c r="ER63" s="126"/>
      <c r="ES63" s="131" t="s">
        <v>0</v>
      </c>
      <c r="ET63" s="126"/>
      <c r="EU63" s="131"/>
      <c r="EV63" s="170"/>
      <c r="EW63" s="156"/>
      <c r="EX63" s="126"/>
      <c r="EY63" s="131" t="s">
        <v>0</v>
      </c>
      <c r="EZ63" s="126"/>
      <c r="FA63" s="131"/>
      <c r="FB63" s="170"/>
      <c r="FC63" s="156"/>
      <c r="FD63" s="126"/>
      <c r="FE63" s="131" t="s">
        <v>0</v>
      </c>
      <c r="FF63" s="126"/>
      <c r="FG63" s="131"/>
      <c r="FH63" s="170"/>
      <c r="FI63" s="156"/>
      <c r="FJ63" s="126"/>
      <c r="FK63" s="131" t="s">
        <v>0</v>
      </c>
      <c r="FL63" s="126"/>
      <c r="FM63" s="131"/>
      <c r="FN63" s="170"/>
      <c r="FO63" s="156"/>
      <c r="FP63" s="126"/>
      <c r="FQ63" s="131" t="s">
        <v>0</v>
      </c>
      <c r="FR63" s="126"/>
      <c r="FS63" s="131"/>
      <c r="FT63" s="170"/>
      <c r="FU63" s="156"/>
      <c r="FV63" s="126"/>
      <c r="FW63" s="131" t="s">
        <v>0</v>
      </c>
      <c r="FX63" s="126"/>
      <c r="FY63" s="131"/>
      <c r="FZ63" s="170"/>
      <c r="GA63" s="156"/>
      <c r="GB63" s="126"/>
      <c r="GC63" s="131" t="s">
        <v>0</v>
      </c>
      <c r="GD63" s="126"/>
      <c r="GE63" s="131"/>
      <c r="GF63" s="170"/>
      <c r="GG63" s="156"/>
      <c r="GH63" s="126"/>
      <c r="GI63" s="131" t="s">
        <v>0</v>
      </c>
      <c r="GJ63" s="126"/>
      <c r="GK63" s="131"/>
      <c r="GL63" s="170"/>
      <c r="GM63" s="156"/>
      <c r="GN63" s="126"/>
      <c r="GO63" s="131" t="s">
        <v>0</v>
      </c>
      <c r="GP63" s="126"/>
      <c r="GQ63" s="131"/>
      <c r="GR63" s="170"/>
      <c r="GS63" s="156"/>
      <c r="GT63" s="126"/>
      <c r="GU63" s="131" t="s">
        <v>0</v>
      </c>
      <c r="GV63" s="126"/>
      <c r="GW63" s="131"/>
      <c r="GX63" s="170"/>
      <c r="GY63" s="156"/>
      <c r="GZ63" s="126"/>
      <c r="HA63" s="131" t="s">
        <v>0</v>
      </c>
      <c r="HB63" s="126"/>
      <c r="HC63" s="131"/>
      <c r="HD63" s="170"/>
      <c r="HE63" s="156"/>
      <c r="HF63" s="126"/>
      <c r="HG63" s="131" t="s">
        <v>0</v>
      </c>
      <c r="HH63" s="126"/>
      <c r="HI63" s="131"/>
      <c r="HJ63" s="170"/>
      <c r="HK63" s="156"/>
      <c r="HL63" s="126"/>
      <c r="HM63" s="131" t="s">
        <v>0</v>
      </c>
      <c r="HN63" s="126"/>
      <c r="HO63" s="131"/>
      <c r="HP63" s="170"/>
      <c r="HQ63" s="156"/>
      <c r="HR63" s="126"/>
      <c r="HS63" s="131" t="s">
        <v>0</v>
      </c>
      <c r="HT63" s="126"/>
      <c r="HU63" s="131"/>
      <c r="HV63" s="170"/>
      <c r="HW63" s="156"/>
      <c r="HX63" s="126"/>
      <c r="HY63" s="131" t="s">
        <v>0</v>
      </c>
      <c r="HZ63" s="126"/>
      <c r="IA63" s="131"/>
      <c r="IB63" s="170"/>
      <c r="IC63" s="156"/>
      <c r="ID63" s="126"/>
      <c r="IE63" s="131" t="s">
        <v>0</v>
      </c>
      <c r="IF63" s="126"/>
      <c r="IG63" s="131"/>
      <c r="IH63" s="170"/>
      <c r="II63" s="156"/>
      <c r="IJ63" s="126"/>
      <c r="IK63" s="131" t="s">
        <v>0</v>
      </c>
      <c r="IL63" s="126"/>
      <c r="IM63" s="131"/>
      <c r="IN63" s="170"/>
      <c r="IO63" s="156"/>
      <c r="IP63" s="126"/>
      <c r="IQ63" s="131" t="s">
        <v>0</v>
      </c>
      <c r="IR63" s="126"/>
      <c r="IS63" s="131"/>
      <c r="IT63" s="170"/>
      <c r="IU63" s="156"/>
      <c r="IV63" s="126"/>
      <c r="IW63" s="131" t="s">
        <v>0</v>
      </c>
      <c r="IX63" s="126"/>
      <c r="IY63" s="131"/>
      <c r="IZ63" s="170"/>
      <c r="JA63" s="156"/>
      <c r="JB63" s="126"/>
      <c r="JC63" s="131" t="s">
        <v>0</v>
      </c>
      <c r="JD63" s="126"/>
      <c r="JE63" s="131"/>
      <c r="JF63" s="170"/>
      <c r="JG63" s="156"/>
      <c r="JH63" s="126"/>
      <c r="JI63" s="131" t="s">
        <v>0</v>
      </c>
      <c r="JJ63" s="126"/>
      <c r="JK63" s="131"/>
      <c r="JL63" s="170"/>
      <c r="JM63" s="156"/>
      <c r="JN63" s="126"/>
      <c r="JO63" s="131" t="s">
        <v>0</v>
      </c>
      <c r="JP63" s="126"/>
      <c r="JQ63" s="131"/>
      <c r="JR63" s="170"/>
      <c r="JS63" s="156"/>
      <c r="JT63" s="126"/>
      <c r="JU63" s="131" t="s">
        <v>0</v>
      </c>
      <c r="JV63" s="126"/>
      <c r="JW63" s="131"/>
      <c r="JX63" s="170"/>
      <c r="JY63" s="156"/>
      <c r="JZ63" s="126"/>
      <c r="KA63" s="131" t="s">
        <v>0</v>
      </c>
      <c r="KB63" s="126"/>
      <c r="KC63" s="131"/>
      <c r="KD63" s="170"/>
      <c r="KE63" s="156"/>
      <c r="KF63" s="126"/>
      <c r="KG63" s="131" t="s">
        <v>0</v>
      </c>
      <c r="KH63" s="126"/>
      <c r="KI63" s="131"/>
      <c r="KJ63" s="170"/>
      <c r="KK63" s="156"/>
      <c r="KL63" s="126"/>
      <c r="KM63" s="131" t="s">
        <v>0</v>
      </c>
      <c r="KN63" s="126"/>
      <c r="KO63" s="131"/>
      <c r="KP63" s="170"/>
      <c r="KQ63" s="156"/>
      <c r="KR63" s="126"/>
      <c r="KS63" s="131" t="s">
        <v>0</v>
      </c>
      <c r="KT63" s="126"/>
      <c r="KU63" s="131"/>
      <c r="KV63" s="170"/>
      <c r="KW63" s="156"/>
      <c r="KX63" s="126"/>
      <c r="KY63" s="131" t="s">
        <v>0</v>
      </c>
      <c r="KZ63" s="126"/>
      <c r="LA63" s="131"/>
      <c r="LB63" s="170"/>
      <c r="LC63" s="156"/>
      <c r="LD63" s="126"/>
      <c r="LE63" s="131" t="s">
        <v>0</v>
      </c>
      <c r="LF63" s="126"/>
      <c r="LG63" s="131"/>
      <c r="LH63" s="170"/>
      <c r="LI63" s="156"/>
      <c r="LJ63" s="126"/>
      <c r="LK63" s="131" t="s">
        <v>0</v>
      </c>
      <c r="LL63" s="126"/>
      <c r="LM63" s="131"/>
      <c r="LN63" s="170"/>
      <c r="LO63" s="156"/>
      <c r="LP63" s="126"/>
      <c r="LQ63" s="131" t="s">
        <v>0</v>
      </c>
      <c r="LR63" s="126"/>
      <c r="LS63" s="131"/>
      <c r="LT63" s="170"/>
      <c r="LU63" s="156"/>
      <c r="LV63" s="126"/>
      <c r="LW63" s="131" t="s">
        <v>0</v>
      </c>
      <c r="LX63" s="126"/>
      <c r="LY63" s="131"/>
      <c r="LZ63" s="170"/>
      <c r="MA63" s="156"/>
      <c r="MB63" s="126"/>
      <c r="MC63" s="131" t="s">
        <v>0</v>
      </c>
      <c r="MD63" s="126"/>
      <c r="ME63" s="131"/>
      <c r="MF63" s="170"/>
      <c r="MG63" s="156"/>
      <c r="MH63" s="126"/>
      <c r="MI63" s="131" t="s">
        <v>0</v>
      </c>
      <c r="MJ63" s="126"/>
      <c r="MK63" s="131"/>
      <c r="ML63" s="170"/>
      <c r="MM63" s="156"/>
      <c r="MN63" s="126"/>
      <c r="MO63" s="131" t="s">
        <v>0</v>
      </c>
      <c r="MP63" s="126"/>
      <c r="MQ63" s="131"/>
      <c r="MR63" s="170"/>
      <c r="MS63" s="156"/>
      <c r="MT63" s="126"/>
      <c r="MU63" s="131" t="s">
        <v>0</v>
      </c>
      <c r="MV63" s="126"/>
      <c r="MW63" s="131"/>
      <c r="MX63" s="170"/>
      <c r="MY63" s="156"/>
      <c r="MZ63" s="126"/>
      <c r="NA63" s="131" t="s">
        <v>0</v>
      </c>
      <c r="NB63" s="126"/>
      <c r="NC63" s="131"/>
      <c r="ND63" s="170"/>
      <c r="NE63" s="156"/>
      <c r="NF63" s="126"/>
      <c r="NG63" s="131" t="s">
        <v>0</v>
      </c>
      <c r="NH63" s="126"/>
      <c r="NI63" s="131"/>
      <c r="NJ63" s="170"/>
      <c r="NK63" s="156"/>
      <c r="NL63" s="126"/>
      <c r="NM63" s="131" t="s">
        <v>0</v>
      </c>
      <c r="NN63" s="126"/>
      <c r="NO63" s="131"/>
      <c r="NP63" s="170"/>
      <c r="NQ63" s="156"/>
      <c r="NR63" s="188"/>
      <c r="NS63" s="188" t="s">
        <v>0</v>
      </c>
      <c r="NT63" s="188"/>
      <c r="NU63" s="186" t="s">
        <v>331</v>
      </c>
      <c r="NV63" s="187" t="s">
        <v>331</v>
      </c>
      <c r="NW63" s="164"/>
    </row>
    <row r="64" spans="1:387" ht="15" x14ac:dyDescent="0.2">
      <c r="A64" s="124">
        <f>IF(B64="","",VLOOKUP(B64,'Registrovaní tipéri'!$A$2:$B$101,2,FALSE))</f>
        <v>19</v>
      </c>
      <c r="B64" s="173" t="s">
        <v>237</v>
      </c>
      <c r="C64" s="125"/>
      <c r="D64" s="171">
        <v>1</v>
      </c>
      <c r="E64" s="176" t="s">
        <v>0</v>
      </c>
      <c r="F64" s="168">
        <v>1</v>
      </c>
      <c r="G64" s="177" t="s">
        <v>274</v>
      </c>
      <c r="H64" s="184" t="s">
        <v>275</v>
      </c>
      <c r="I64" s="25"/>
      <c r="J64" s="188">
        <v>1</v>
      </c>
      <c r="K64" s="188" t="s">
        <v>0</v>
      </c>
      <c r="L64" s="188">
        <v>2</v>
      </c>
      <c r="M64" s="186" t="s">
        <v>275</v>
      </c>
      <c r="N64" s="187" t="s">
        <v>261</v>
      </c>
      <c r="O64" s="149"/>
      <c r="P64" s="126">
        <v>2</v>
      </c>
      <c r="Q64" s="131" t="s">
        <v>0</v>
      </c>
      <c r="R64" s="126">
        <v>1</v>
      </c>
      <c r="S64" s="186" t="s">
        <v>277</v>
      </c>
      <c r="T64" s="187" t="s">
        <v>264</v>
      </c>
      <c r="U64" s="156"/>
      <c r="V64" s="126">
        <v>1</v>
      </c>
      <c r="W64" s="131" t="s">
        <v>0</v>
      </c>
      <c r="X64" s="126">
        <v>2</v>
      </c>
      <c r="Y64" s="186" t="s">
        <v>274</v>
      </c>
      <c r="Z64" s="187" t="s">
        <v>275</v>
      </c>
      <c r="AA64" s="156"/>
      <c r="AB64" s="126">
        <v>3</v>
      </c>
      <c r="AC64" s="131" t="s">
        <v>0</v>
      </c>
      <c r="AD64" s="126">
        <v>1</v>
      </c>
      <c r="AE64" s="193" t="s">
        <v>278</v>
      </c>
      <c r="AF64" s="194" t="s">
        <v>275</v>
      </c>
      <c r="AG64" s="156"/>
      <c r="AH64" s="126">
        <v>2</v>
      </c>
      <c r="AI64" s="131" t="s">
        <v>0</v>
      </c>
      <c r="AJ64" s="126">
        <v>1</v>
      </c>
      <c r="AK64" s="186" t="s">
        <v>275</v>
      </c>
      <c r="AL64" s="187" t="s">
        <v>264</v>
      </c>
      <c r="AM64" s="156"/>
      <c r="AN64" s="126">
        <v>1</v>
      </c>
      <c r="AO64" s="131" t="s">
        <v>0</v>
      </c>
      <c r="AP64" s="126">
        <v>2</v>
      </c>
      <c r="AQ64" s="186" t="s">
        <v>275</v>
      </c>
      <c r="AR64" s="187" t="s">
        <v>279</v>
      </c>
      <c r="AS64" s="156"/>
      <c r="AT64" s="126">
        <v>1</v>
      </c>
      <c r="AU64" s="131" t="s">
        <v>0</v>
      </c>
      <c r="AV64" s="126">
        <v>1</v>
      </c>
      <c r="AW64" s="186" t="s">
        <v>275</v>
      </c>
      <c r="AX64" s="187" t="s">
        <v>274</v>
      </c>
      <c r="AY64" s="156"/>
      <c r="AZ64" s="126"/>
      <c r="BA64" s="131" t="s">
        <v>0</v>
      </c>
      <c r="BB64" s="126"/>
      <c r="BC64" s="131"/>
      <c r="BD64" s="170"/>
      <c r="BE64" s="156"/>
      <c r="BF64" s="126">
        <v>2</v>
      </c>
      <c r="BG64" s="131" t="s">
        <v>0</v>
      </c>
      <c r="BH64" s="126">
        <v>1</v>
      </c>
      <c r="BI64" s="186" t="s">
        <v>277</v>
      </c>
      <c r="BJ64" s="187" t="s">
        <v>275</v>
      </c>
      <c r="BK64" s="156"/>
      <c r="BL64" s="126"/>
      <c r="BM64" s="131" t="s">
        <v>0</v>
      </c>
      <c r="BN64" s="126"/>
      <c r="BO64" s="131"/>
      <c r="BP64" s="170"/>
      <c r="BQ64" s="156"/>
      <c r="BR64" s="126">
        <v>3</v>
      </c>
      <c r="BS64" s="131" t="s">
        <v>0</v>
      </c>
      <c r="BT64" s="126">
        <v>0</v>
      </c>
      <c r="BU64" s="186" t="s">
        <v>275</v>
      </c>
      <c r="BV64" s="187" t="s">
        <v>264</v>
      </c>
      <c r="BW64" s="156"/>
      <c r="BX64" s="126">
        <v>3</v>
      </c>
      <c r="BY64" s="131" t="s">
        <v>0</v>
      </c>
      <c r="BZ64" s="126">
        <v>1</v>
      </c>
      <c r="CA64" s="131" t="s">
        <v>275</v>
      </c>
      <c r="CB64" s="170" t="s">
        <v>279</v>
      </c>
      <c r="CC64" s="156"/>
      <c r="CD64" s="126"/>
      <c r="CE64" s="131" t="s">
        <v>0</v>
      </c>
      <c r="CF64" s="126"/>
      <c r="CG64" s="131"/>
      <c r="CH64" s="170"/>
      <c r="CI64" s="156"/>
      <c r="CJ64" s="126"/>
      <c r="CK64" s="131" t="s">
        <v>0</v>
      </c>
      <c r="CL64" s="126"/>
      <c r="CM64" s="131"/>
      <c r="CN64" s="170"/>
      <c r="CO64" s="156"/>
      <c r="CP64" s="126"/>
      <c r="CQ64" s="131" t="s">
        <v>0</v>
      </c>
      <c r="CR64" s="126"/>
      <c r="CS64" s="131"/>
      <c r="CT64" s="170"/>
      <c r="CU64" s="156"/>
      <c r="CV64" s="126"/>
      <c r="CW64" s="131" t="s">
        <v>0</v>
      </c>
      <c r="CX64" s="126"/>
      <c r="CY64" s="131"/>
      <c r="CZ64" s="170"/>
      <c r="DA64" s="156"/>
      <c r="DB64" s="126"/>
      <c r="DC64" s="131" t="s">
        <v>0</v>
      </c>
      <c r="DD64" s="126"/>
      <c r="DE64" s="131"/>
      <c r="DF64" s="170"/>
      <c r="DG64" s="156"/>
      <c r="DH64" s="126"/>
      <c r="DI64" s="131" t="s">
        <v>0</v>
      </c>
      <c r="DJ64" s="126"/>
      <c r="DK64" s="131"/>
      <c r="DL64" s="170"/>
      <c r="DM64" s="156"/>
      <c r="DN64" s="126"/>
      <c r="DO64" s="131" t="s">
        <v>0</v>
      </c>
      <c r="DP64" s="126"/>
      <c r="DQ64" s="131"/>
      <c r="DR64" s="170"/>
      <c r="DS64" s="156"/>
      <c r="DT64" s="126"/>
      <c r="DU64" s="131" t="s">
        <v>0</v>
      </c>
      <c r="DV64" s="126"/>
      <c r="DW64" s="131"/>
      <c r="DX64" s="170"/>
      <c r="DY64" s="156"/>
      <c r="DZ64" s="126"/>
      <c r="EA64" s="131" t="s">
        <v>0</v>
      </c>
      <c r="EB64" s="126"/>
      <c r="EC64" s="131"/>
      <c r="ED64" s="170"/>
      <c r="EE64" s="156"/>
      <c r="EF64" s="126"/>
      <c r="EG64" s="131" t="s">
        <v>0</v>
      </c>
      <c r="EH64" s="126"/>
      <c r="EI64" s="131"/>
      <c r="EJ64" s="170"/>
      <c r="EK64" s="156"/>
      <c r="EL64" s="126"/>
      <c r="EM64" s="131" t="s">
        <v>0</v>
      </c>
      <c r="EN64" s="126"/>
      <c r="EO64" s="131"/>
      <c r="EP64" s="170"/>
      <c r="EQ64" s="156"/>
      <c r="ER64" s="126"/>
      <c r="ES64" s="131" t="s">
        <v>0</v>
      </c>
      <c r="ET64" s="126"/>
      <c r="EU64" s="131"/>
      <c r="EV64" s="170"/>
      <c r="EW64" s="156"/>
      <c r="EX64" s="126"/>
      <c r="EY64" s="131" t="s">
        <v>0</v>
      </c>
      <c r="EZ64" s="126"/>
      <c r="FA64" s="131"/>
      <c r="FB64" s="170"/>
      <c r="FC64" s="156"/>
      <c r="FD64" s="126"/>
      <c r="FE64" s="131" t="s">
        <v>0</v>
      </c>
      <c r="FF64" s="126"/>
      <c r="FG64" s="131"/>
      <c r="FH64" s="170"/>
      <c r="FI64" s="156"/>
      <c r="FJ64" s="126"/>
      <c r="FK64" s="131" t="s">
        <v>0</v>
      </c>
      <c r="FL64" s="126"/>
      <c r="FM64" s="131"/>
      <c r="FN64" s="170"/>
      <c r="FO64" s="156"/>
      <c r="FP64" s="126"/>
      <c r="FQ64" s="131" t="s">
        <v>0</v>
      </c>
      <c r="FR64" s="126"/>
      <c r="FS64" s="131"/>
      <c r="FT64" s="170"/>
      <c r="FU64" s="156"/>
      <c r="FV64" s="126"/>
      <c r="FW64" s="131" t="s">
        <v>0</v>
      </c>
      <c r="FX64" s="126"/>
      <c r="FY64" s="131"/>
      <c r="FZ64" s="170"/>
      <c r="GA64" s="156"/>
      <c r="GB64" s="126"/>
      <c r="GC64" s="131" t="s">
        <v>0</v>
      </c>
      <c r="GD64" s="126"/>
      <c r="GE64" s="131"/>
      <c r="GF64" s="170"/>
      <c r="GG64" s="156"/>
      <c r="GH64" s="126"/>
      <c r="GI64" s="131" t="s">
        <v>0</v>
      </c>
      <c r="GJ64" s="126"/>
      <c r="GK64" s="131"/>
      <c r="GL64" s="170"/>
      <c r="GM64" s="156"/>
      <c r="GN64" s="126"/>
      <c r="GO64" s="131" t="s">
        <v>0</v>
      </c>
      <c r="GP64" s="126"/>
      <c r="GQ64" s="131"/>
      <c r="GR64" s="170"/>
      <c r="GS64" s="156"/>
      <c r="GT64" s="126"/>
      <c r="GU64" s="131" t="s">
        <v>0</v>
      </c>
      <c r="GV64" s="126"/>
      <c r="GW64" s="131"/>
      <c r="GX64" s="170"/>
      <c r="GY64" s="156"/>
      <c r="GZ64" s="126"/>
      <c r="HA64" s="131" t="s">
        <v>0</v>
      </c>
      <c r="HB64" s="126"/>
      <c r="HC64" s="131"/>
      <c r="HD64" s="170"/>
      <c r="HE64" s="156"/>
      <c r="HF64" s="126"/>
      <c r="HG64" s="131" t="s">
        <v>0</v>
      </c>
      <c r="HH64" s="126"/>
      <c r="HI64" s="131"/>
      <c r="HJ64" s="170"/>
      <c r="HK64" s="156"/>
      <c r="HL64" s="126"/>
      <c r="HM64" s="131" t="s">
        <v>0</v>
      </c>
      <c r="HN64" s="126"/>
      <c r="HO64" s="131"/>
      <c r="HP64" s="170"/>
      <c r="HQ64" s="156"/>
      <c r="HR64" s="126"/>
      <c r="HS64" s="131" t="s">
        <v>0</v>
      </c>
      <c r="HT64" s="126"/>
      <c r="HU64" s="131"/>
      <c r="HV64" s="170"/>
      <c r="HW64" s="156"/>
      <c r="HX64" s="126"/>
      <c r="HY64" s="131" t="s">
        <v>0</v>
      </c>
      <c r="HZ64" s="126"/>
      <c r="IA64" s="131"/>
      <c r="IB64" s="170"/>
      <c r="IC64" s="156"/>
      <c r="ID64" s="126"/>
      <c r="IE64" s="131" t="s">
        <v>0</v>
      </c>
      <c r="IF64" s="126"/>
      <c r="IG64" s="131"/>
      <c r="IH64" s="170"/>
      <c r="II64" s="156"/>
      <c r="IJ64" s="126"/>
      <c r="IK64" s="131" t="s">
        <v>0</v>
      </c>
      <c r="IL64" s="126"/>
      <c r="IM64" s="131"/>
      <c r="IN64" s="170"/>
      <c r="IO64" s="156"/>
      <c r="IP64" s="126"/>
      <c r="IQ64" s="131" t="s">
        <v>0</v>
      </c>
      <c r="IR64" s="126"/>
      <c r="IS64" s="131"/>
      <c r="IT64" s="170"/>
      <c r="IU64" s="156"/>
      <c r="IV64" s="126"/>
      <c r="IW64" s="131" t="s">
        <v>0</v>
      </c>
      <c r="IX64" s="126"/>
      <c r="IY64" s="131"/>
      <c r="IZ64" s="170"/>
      <c r="JA64" s="156"/>
      <c r="JB64" s="126"/>
      <c r="JC64" s="131" t="s">
        <v>0</v>
      </c>
      <c r="JD64" s="126"/>
      <c r="JE64" s="131"/>
      <c r="JF64" s="170"/>
      <c r="JG64" s="156"/>
      <c r="JH64" s="126"/>
      <c r="JI64" s="131" t="s">
        <v>0</v>
      </c>
      <c r="JJ64" s="126"/>
      <c r="JK64" s="131"/>
      <c r="JL64" s="170"/>
      <c r="JM64" s="156"/>
      <c r="JN64" s="126"/>
      <c r="JO64" s="131" t="s">
        <v>0</v>
      </c>
      <c r="JP64" s="126"/>
      <c r="JQ64" s="131"/>
      <c r="JR64" s="170"/>
      <c r="JS64" s="156"/>
      <c r="JT64" s="126"/>
      <c r="JU64" s="131" t="s">
        <v>0</v>
      </c>
      <c r="JV64" s="126"/>
      <c r="JW64" s="131"/>
      <c r="JX64" s="170"/>
      <c r="JY64" s="156"/>
      <c r="JZ64" s="126"/>
      <c r="KA64" s="131" t="s">
        <v>0</v>
      </c>
      <c r="KB64" s="126"/>
      <c r="KC64" s="131"/>
      <c r="KD64" s="170"/>
      <c r="KE64" s="156"/>
      <c r="KF64" s="126"/>
      <c r="KG64" s="131" t="s">
        <v>0</v>
      </c>
      <c r="KH64" s="126"/>
      <c r="KI64" s="131"/>
      <c r="KJ64" s="170"/>
      <c r="KK64" s="156"/>
      <c r="KL64" s="126"/>
      <c r="KM64" s="131" t="s">
        <v>0</v>
      </c>
      <c r="KN64" s="126"/>
      <c r="KO64" s="131"/>
      <c r="KP64" s="170"/>
      <c r="KQ64" s="156"/>
      <c r="KR64" s="126"/>
      <c r="KS64" s="131" t="s">
        <v>0</v>
      </c>
      <c r="KT64" s="126"/>
      <c r="KU64" s="131"/>
      <c r="KV64" s="170"/>
      <c r="KW64" s="156"/>
      <c r="KX64" s="126"/>
      <c r="KY64" s="131" t="s">
        <v>0</v>
      </c>
      <c r="KZ64" s="126"/>
      <c r="LA64" s="131"/>
      <c r="LB64" s="170"/>
      <c r="LC64" s="156"/>
      <c r="LD64" s="126"/>
      <c r="LE64" s="131" t="s">
        <v>0</v>
      </c>
      <c r="LF64" s="126"/>
      <c r="LG64" s="131"/>
      <c r="LH64" s="170"/>
      <c r="LI64" s="156"/>
      <c r="LJ64" s="126"/>
      <c r="LK64" s="131" t="s">
        <v>0</v>
      </c>
      <c r="LL64" s="126"/>
      <c r="LM64" s="131"/>
      <c r="LN64" s="170"/>
      <c r="LO64" s="156"/>
      <c r="LP64" s="126"/>
      <c r="LQ64" s="131" t="s">
        <v>0</v>
      </c>
      <c r="LR64" s="126"/>
      <c r="LS64" s="131"/>
      <c r="LT64" s="170"/>
      <c r="LU64" s="156"/>
      <c r="LV64" s="126"/>
      <c r="LW64" s="131" t="s">
        <v>0</v>
      </c>
      <c r="LX64" s="126"/>
      <c r="LY64" s="131"/>
      <c r="LZ64" s="170"/>
      <c r="MA64" s="156"/>
      <c r="MB64" s="126"/>
      <c r="MC64" s="131" t="s">
        <v>0</v>
      </c>
      <c r="MD64" s="126"/>
      <c r="ME64" s="131"/>
      <c r="MF64" s="170"/>
      <c r="MG64" s="156"/>
      <c r="MH64" s="126"/>
      <c r="MI64" s="131" t="s">
        <v>0</v>
      </c>
      <c r="MJ64" s="126"/>
      <c r="MK64" s="131"/>
      <c r="ML64" s="170"/>
      <c r="MM64" s="156"/>
      <c r="MN64" s="126"/>
      <c r="MO64" s="131" t="s">
        <v>0</v>
      </c>
      <c r="MP64" s="126"/>
      <c r="MQ64" s="131"/>
      <c r="MR64" s="170"/>
      <c r="MS64" s="156"/>
      <c r="MT64" s="126"/>
      <c r="MU64" s="131" t="s">
        <v>0</v>
      </c>
      <c r="MV64" s="126"/>
      <c r="MW64" s="131"/>
      <c r="MX64" s="170"/>
      <c r="MY64" s="156"/>
      <c r="MZ64" s="126"/>
      <c r="NA64" s="131" t="s">
        <v>0</v>
      </c>
      <c r="NB64" s="126"/>
      <c r="NC64" s="131"/>
      <c r="ND64" s="170"/>
      <c r="NE64" s="156"/>
      <c r="NF64" s="126"/>
      <c r="NG64" s="131" t="s">
        <v>0</v>
      </c>
      <c r="NH64" s="126"/>
      <c r="NI64" s="131"/>
      <c r="NJ64" s="170"/>
      <c r="NK64" s="156"/>
      <c r="NL64" s="126"/>
      <c r="NM64" s="131" t="s">
        <v>0</v>
      </c>
      <c r="NN64" s="126"/>
      <c r="NO64" s="131"/>
      <c r="NP64" s="170"/>
      <c r="NQ64" s="156"/>
      <c r="NR64" s="188"/>
      <c r="NS64" s="188" t="s">
        <v>0</v>
      </c>
      <c r="NT64" s="188"/>
      <c r="NU64" s="186" t="s">
        <v>331</v>
      </c>
      <c r="NV64" s="187" t="s">
        <v>331</v>
      </c>
      <c r="NW64" s="164"/>
    </row>
    <row r="65" spans="1:387" ht="15" x14ac:dyDescent="0.2">
      <c r="A65" s="124">
        <f>IF(B65="","",VLOOKUP(B65,'Registrovaní tipéri'!$A$2:$B$101,2,FALSE))</f>
        <v>60</v>
      </c>
      <c r="B65" s="173" t="s">
        <v>20</v>
      </c>
      <c r="C65" s="125"/>
      <c r="D65" s="171"/>
      <c r="E65" s="176" t="s">
        <v>0</v>
      </c>
      <c r="F65" s="168"/>
      <c r="G65" s="182" t="s">
        <v>331</v>
      </c>
      <c r="H65" s="183" t="s">
        <v>331</v>
      </c>
      <c r="I65" s="25"/>
      <c r="J65" s="188"/>
      <c r="K65" s="188" t="s">
        <v>0</v>
      </c>
      <c r="L65" s="188"/>
      <c r="M65" s="186" t="s">
        <v>331</v>
      </c>
      <c r="N65" s="187" t="s">
        <v>331</v>
      </c>
      <c r="O65" s="149"/>
      <c r="P65" s="126">
        <v>2</v>
      </c>
      <c r="Q65" s="131" t="s">
        <v>0</v>
      </c>
      <c r="R65" s="126">
        <v>1</v>
      </c>
      <c r="S65" s="186" t="s">
        <v>277</v>
      </c>
      <c r="T65" s="187" t="s">
        <v>279</v>
      </c>
      <c r="U65" s="156"/>
      <c r="V65" s="126"/>
      <c r="W65" s="131" t="s">
        <v>0</v>
      </c>
      <c r="X65" s="126"/>
      <c r="Y65" s="186" t="s">
        <v>331</v>
      </c>
      <c r="Z65" s="187" t="s">
        <v>331</v>
      </c>
      <c r="AA65" s="156"/>
      <c r="AB65" s="126"/>
      <c r="AC65" s="131" t="s">
        <v>0</v>
      </c>
      <c r="AD65" s="126"/>
      <c r="AE65" s="186" t="s">
        <v>331</v>
      </c>
      <c r="AF65" s="187" t="s">
        <v>331</v>
      </c>
      <c r="AG65" s="156"/>
      <c r="AH65" s="126"/>
      <c r="AI65" s="131" t="s">
        <v>0</v>
      </c>
      <c r="AJ65" s="126"/>
      <c r="AK65" s="186" t="s">
        <v>331</v>
      </c>
      <c r="AL65" s="187" t="s">
        <v>331</v>
      </c>
      <c r="AM65" s="156"/>
      <c r="AN65" s="126">
        <v>1</v>
      </c>
      <c r="AO65" s="131" t="s">
        <v>0</v>
      </c>
      <c r="AP65" s="126">
        <v>2</v>
      </c>
      <c r="AQ65" s="186" t="s">
        <v>275</v>
      </c>
      <c r="AR65" s="187" t="s">
        <v>273</v>
      </c>
      <c r="AS65" s="156"/>
      <c r="AT65" s="126">
        <v>1</v>
      </c>
      <c r="AU65" s="131" t="s">
        <v>0</v>
      </c>
      <c r="AV65" s="126">
        <v>2</v>
      </c>
      <c r="AW65" s="186" t="s">
        <v>275</v>
      </c>
      <c r="AX65" s="187" t="s">
        <v>264</v>
      </c>
      <c r="AY65" s="156"/>
      <c r="AZ65" s="126"/>
      <c r="BA65" s="131" t="s">
        <v>0</v>
      </c>
      <c r="BB65" s="126"/>
      <c r="BC65" s="131"/>
      <c r="BD65" s="170"/>
      <c r="BE65" s="156"/>
      <c r="BF65" s="126"/>
      <c r="BG65" s="131" t="s">
        <v>0</v>
      </c>
      <c r="BH65" s="126"/>
      <c r="BI65" s="186" t="s">
        <v>331</v>
      </c>
      <c r="BJ65" s="187" t="s">
        <v>331</v>
      </c>
      <c r="BK65" s="156"/>
      <c r="BL65" s="126"/>
      <c r="BM65" s="131" t="s">
        <v>0</v>
      </c>
      <c r="BN65" s="126"/>
      <c r="BO65" s="131"/>
      <c r="BP65" s="170"/>
      <c r="BQ65" s="156"/>
      <c r="BR65" s="126"/>
      <c r="BS65" s="131" t="s">
        <v>0</v>
      </c>
      <c r="BT65" s="126"/>
      <c r="BU65" s="186" t="s">
        <v>331</v>
      </c>
      <c r="BV65" s="187" t="s">
        <v>331</v>
      </c>
      <c r="BW65" s="156"/>
      <c r="BX65" s="126"/>
      <c r="BY65" s="131" t="s">
        <v>0</v>
      </c>
      <c r="BZ65" s="126"/>
      <c r="CA65" s="186" t="s">
        <v>331</v>
      </c>
      <c r="CB65" s="187" t="s">
        <v>331</v>
      </c>
      <c r="CC65" s="156"/>
      <c r="CD65" s="126"/>
      <c r="CE65" s="131" t="s">
        <v>0</v>
      </c>
      <c r="CF65" s="126"/>
      <c r="CG65" s="131"/>
      <c r="CH65" s="170"/>
      <c r="CI65" s="156"/>
      <c r="CJ65" s="126"/>
      <c r="CK65" s="131" t="s">
        <v>0</v>
      </c>
      <c r="CL65" s="126"/>
      <c r="CM65" s="131"/>
      <c r="CN65" s="170"/>
      <c r="CO65" s="156"/>
      <c r="CP65" s="126"/>
      <c r="CQ65" s="131" t="s">
        <v>0</v>
      </c>
      <c r="CR65" s="126"/>
      <c r="CS65" s="131"/>
      <c r="CT65" s="170"/>
      <c r="CU65" s="156"/>
      <c r="CV65" s="126"/>
      <c r="CW65" s="131" t="s">
        <v>0</v>
      </c>
      <c r="CX65" s="126"/>
      <c r="CY65" s="131"/>
      <c r="CZ65" s="170"/>
      <c r="DA65" s="156"/>
      <c r="DB65" s="126"/>
      <c r="DC65" s="131" t="s">
        <v>0</v>
      </c>
      <c r="DD65" s="126"/>
      <c r="DE65" s="131"/>
      <c r="DF65" s="170"/>
      <c r="DG65" s="156"/>
      <c r="DH65" s="126"/>
      <c r="DI65" s="131" t="s">
        <v>0</v>
      </c>
      <c r="DJ65" s="126"/>
      <c r="DK65" s="131"/>
      <c r="DL65" s="170"/>
      <c r="DM65" s="156"/>
      <c r="DN65" s="126"/>
      <c r="DO65" s="131" t="s">
        <v>0</v>
      </c>
      <c r="DP65" s="126"/>
      <c r="DQ65" s="131"/>
      <c r="DR65" s="170"/>
      <c r="DS65" s="156"/>
      <c r="DT65" s="126"/>
      <c r="DU65" s="131" t="s">
        <v>0</v>
      </c>
      <c r="DV65" s="126"/>
      <c r="DW65" s="131"/>
      <c r="DX65" s="170"/>
      <c r="DY65" s="156"/>
      <c r="DZ65" s="126"/>
      <c r="EA65" s="131" t="s">
        <v>0</v>
      </c>
      <c r="EB65" s="126"/>
      <c r="EC65" s="131"/>
      <c r="ED65" s="170"/>
      <c r="EE65" s="156"/>
      <c r="EF65" s="126"/>
      <c r="EG65" s="131" t="s">
        <v>0</v>
      </c>
      <c r="EH65" s="126"/>
      <c r="EI65" s="131"/>
      <c r="EJ65" s="170"/>
      <c r="EK65" s="156"/>
      <c r="EL65" s="126"/>
      <c r="EM65" s="131" t="s">
        <v>0</v>
      </c>
      <c r="EN65" s="126"/>
      <c r="EO65" s="131"/>
      <c r="EP65" s="170"/>
      <c r="EQ65" s="156"/>
      <c r="ER65" s="126"/>
      <c r="ES65" s="131" t="s">
        <v>0</v>
      </c>
      <c r="ET65" s="126"/>
      <c r="EU65" s="131"/>
      <c r="EV65" s="170"/>
      <c r="EW65" s="156"/>
      <c r="EX65" s="126"/>
      <c r="EY65" s="131" t="s">
        <v>0</v>
      </c>
      <c r="EZ65" s="126"/>
      <c r="FA65" s="131"/>
      <c r="FB65" s="170"/>
      <c r="FC65" s="156"/>
      <c r="FD65" s="126"/>
      <c r="FE65" s="131" t="s">
        <v>0</v>
      </c>
      <c r="FF65" s="126"/>
      <c r="FG65" s="131"/>
      <c r="FH65" s="170"/>
      <c r="FI65" s="156"/>
      <c r="FJ65" s="126"/>
      <c r="FK65" s="131" t="s">
        <v>0</v>
      </c>
      <c r="FL65" s="126"/>
      <c r="FM65" s="131"/>
      <c r="FN65" s="170"/>
      <c r="FO65" s="156"/>
      <c r="FP65" s="126"/>
      <c r="FQ65" s="131" t="s">
        <v>0</v>
      </c>
      <c r="FR65" s="126"/>
      <c r="FS65" s="131"/>
      <c r="FT65" s="170"/>
      <c r="FU65" s="156"/>
      <c r="FV65" s="126"/>
      <c r="FW65" s="131" t="s">
        <v>0</v>
      </c>
      <c r="FX65" s="126"/>
      <c r="FY65" s="131"/>
      <c r="FZ65" s="170"/>
      <c r="GA65" s="156"/>
      <c r="GB65" s="126"/>
      <c r="GC65" s="131" t="s">
        <v>0</v>
      </c>
      <c r="GD65" s="126"/>
      <c r="GE65" s="131"/>
      <c r="GF65" s="170"/>
      <c r="GG65" s="156"/>
      <c r="GH65" s="126"/>
      <c r="GI65" s="131" t="s">
        <v>0</v>
      </c>
      <c r="GJ65" s="126"/>
      <c r="GK65" s="131"/>
      <c r="GL65" s="170"/>
      <c r="GM65" s="156"/>
      <c r="GN65" s="126"/>
      <c r="GO65" s="131" t="s">
        <v>0</v>
      </c>
      <c r="GP65" s="126"/>
      <c r="GQ65" s="131"/>
      <c r="GR65" s="170"/>
      <c r="GS65" s="156"/>
      <c r="GT65" s="126"/>
      <c r="GU65" s="131" t="s">
        <v>0</v>
      </c>
      <c r="GV65" s="126"/>
      <c r="GW65" s="131"/>
      <c r="GX65" s="170"/>
      <c r="GY65" s="156"/>
      <c r="GZ65" s="126"/>
      <c r="HA65" s="131" t="s">
        <v>0</v>
      </c>
      <c r="HB65" s="126"/>
      <c r="HC65" s="131"/>
      <c r="HD65" s="170"/>
      <c r="HE65" s="156"/>
      <c r="HF65" s="126"/>
      <c r="HG65" s="131" t="s">
        <v>0</v>
      </c>
      <c r="HH65" s="126"/>
      <c r="HI65" s="131"/>
      <c r="HJ65" s="170"/>
      <c r="HK65" s="156"/>
      <c r="HL65" s="126"/>
      <c r="HM65" s="131" t="s">
        <v>0</v>
      </c>
      <c r="HN65" s="126"/>
      <c r="HO65" s="131"/>
      <c r="HP65" s="170"/>
      <c r="HQ65" s="156"/>
      <c r="HR65" s="126"/>
      <c r="HS65" s="131" t="s">
        <v>0</v>
      </c>
      <c r="HT65" s="126"/>
      <c r="HU65" s="131"/>
      <c r="HV65" s="170"/>
      <c r="HW65" s="156"/>
      <c r="HX65" s="126"/>
      <c r="HY65" s="131" t="s">
        <v>0</v>
      </c>
      <c r="HZ65" s="126"/>
      <c r="IA65" s="131"/>
      <c r="IB65" s="170"/>
      <c r="IC65" s="156"/>
      <c r="ID65" s="126"/>
      <c r="IE65" s="131" t="s">
        <v>0</v>
      </c>
      <c r="IF65" s="126"/>
      <c r="IG65" s="131"/>
      <c r="IH65" s="170"/>
      <c r="II65" s="156"/>
      <c r="IJ65" s="126"/>
      <c r="IK65" s="131" t="s">
        <v>0</v>
      </c>
      <c r="IL65" s="126"/>
      <c r="IM65" s="131"/>
      <c r="IN65" s="170"/>
      <c r="IO65" s="156"/>
      <c r="IP65" s="126"/>
      <c r="IQ65" s="131" t="s">
        <v>0</v>
      </c>
      <c r="IR65" s="126"/>
      <c r="IS65" s="131"/>
      <c r="IT65" s="170"/>
      <c r="IU65" s="156"/>
      <c r="IV65" s="126"/>
      <c r="IW65" s="131" t="s">
        <v>0</v>
      </c>
      <c r="IX65" s="126"/>
      <c r="IY65" s="131"/>
      <c r="IZ65" s="170"/>
      <c r="JA65" s="156"/>
      <c r="JB65" s="126"/>
      <c r="JC65" s="131" t="s">
        <v>0</v>
      </c>
      <c r="JD65" s="126"/>
      <c r="JE65" s="131"/>
      <c r="JF65" s="170"/>
      <c r="JG65" s="156"/>
      <c r="JH65" s="126"/>
      <c r="JI65" s="131" t="s">
        <v>0</v>
      </c>
      <c r="JJ65" s="126"/>
      <c r="JK65" s="131"/>
      <c r="JL65" s="170"/>
      <c r="JM65" s="156"/>
      <c r="JN65" s="126"/>
      <c r="JO65" s="131" t="s">
        <v>0</v>
      </c>
      <c r="JP65" s="126"/>
      <c r="JQ65" s="131"/>
      <c r="JR65" s="170"/>
      <c r="JS65" s="156"/>
      <c r="JT65" s="126"/>
      <c r="JU65" s="131" t="s">
        <v>0</v>
      </c>
      <c r="JV65" s="126"/>
      <c r="JW65" s="131"/>
      <c r="JX65" s="170"/>
      <c r="JY65" s="156"/>
      <c r="JZ65" s="126"/>
      <c r="KA65" s="131" t="s">
        <v>0</v>
      </c>
      <c r="KB65" s="126"/>
      <c r="KC65" s="131"/>
      <c r="KD65" s="170"/>
      <c r="KE65" s="156"/>
      <c r="KF65" s="126"/>
      <c r="KG65" s="131" t="s">
        <v>0</v>
      </c>
      <c r="KH65" s="126"/>
      <c r="KI65" s="131"/>
      <c r="KJ65" s="170"/>
      <c r="KK65" s="156"/>
      <c r="KL65" s="126"/>
      <c r="KM65" s="131" t="s">
        <v>0</v>
      </c>
      <c r="KN65" s="126"/>
      <c r="KO65" s="131"/>
      <c r="KP65" s="170"/>
      <c r="KQ65" s="156"/>
      <c r="KR65" s="126"/>
      <c r="KS65" s="131" t="s">
        <v>0</v>
      </c>
      <c r="KT65" s="126"/>
      <c r="KU65" s="131"/>
      <c r="KV65" s="170"/>
      <c r="KW65" s="156"/>
      <c r="KX65" s="126"/>
      <c r="KY65" s="131" t="s">
        <v>0</v>
      </c>
      <c r="KZ65" s="126"/>
      <c r="LA65" s="131"/>
      <c r="LB65" s="170"/>
      <c r="LC65" s="156"/>
      <c r="LD65" s="126"/>
      <c r="LE65" s="131" t="s">
        <v>0</v>
      </c>
      <c r="LF65" s="126"/>
      <c r="LG65" s="131"/>
      <c r="LH65" s="170"/>
      <c r="LI65" s="156"/>
      <c r="LJ65" s="126"/>
      <c r="LK65" s="131" t="s">
        <v>0</v>
      </c>
      <c r="LL65" s="126"/>
      <c r="LM65" s="131"/>
      <c r="LN65" s="170"/>
      <c r="LO65" s="156"/>
      <c r="LP65" s="126"/>
      <c r="LQ65" s="131" t="s">
        <v>0</v>
      </c>
      <c r="LR65" s="126"/>
      <c r="LS65" s="131"/>
      <c r="LT65" s="170"/>
      <c r="LU65" s="156"/>
      <c r="LV65" s="126"/>
      <c r="LW65" s="131" t="s">
        <v>0</v>
      </c>
      <c r="LX65" s="126"/>
      <c r="LY65" s="131"/>
      <c r="LZ65" s="170"/>
      <c r="MA65" s="156"/>
      <c r="MB65" s="126"/>
      <c r="MC65" s="131" t="s">
        <v>0</v>
      </c>
      <c r="MD65" s="126"/>
      <c r="ME65" s="131"/>
      <c r="MF65" s="170"/>
      <c r="MG65" s="156"/>
      <c r="MH65" s="126"/>
      <c r="MI65" s="131" t="s">
        <v>0</v>
      </c>
      <c r="MJ65" s="126"/>
      <c r="MK65" s="131"/>
      <c r="ML65" s="170"/>
      <c r="MM65" s="156"/>
      <c r="MN65" s="126"/>
      <c r="MO65" s="131" t="s">
        <v>0</v>
      </c>
      <c r="MP65" s="126"/>
      <c r="MQ65" s="131"/>
      <c r="MR65" s="170"/>
      <c r="MS65" s="156"/>
      <c r="MT65" s="126"/>
      <c r="MU65" s="131" t="s">
        <v>0</v>
      </c>
      <c r="MV65" s="126"/>
      <c r="MW65" s="131"/>
      <c r="MX65" s="170"/>
      <c r="MY65" s="156"/>
      <c r="MZ65" s="126"/>
      <c r="NA65" s="131" t="s">
        <v>0</v>
      </c>
      <c r="NB65" s="126"/>
      <c r="NC65" s="131"/>
      <c r="ND65" s="170"/>
      <c r="NE65" s="156"/>
      <c r="NF65" s="126"/>
      <c r="NG65" s="131" t="s">
        <v>0</v>
      </c>
      <c r="NH65" s="126"/>
      <c r="NI65" s="131"/>
      <c r="NJ65" s="170"/>
      <c r="NK65" s="156"/>
      <c r="NL65" s="126"/>
      <c r="NM65" s="131" t="s">
        <v>0</v>
      </c>
      <c r="NN65" s="126"/>
      <c r="NO65" s="131"/>
      <c r="NP65" s="170"/>
      <c r="NQ65" s="156"/>
      <c r="NR65" s="188"/>
      <c r="NS65" s="188" t="s">
        <v>0</v>
      </c>
      <c r="NT65" s="188"/>
      <c r="NU65" s="186" t="s">
        <v>331</v>
      </c>
      <c r="NV65" s="187" t="s">
        <v>331</v>
      </c>
      <c r="NW65" s="164"/>
    </row>
    <row r="66" spans="1:387" ht="15" x14ac:dyDescent="0.2">
      <c r="A66" s="124">
        <f>IF(B66="","",VLOOKUP(B66,'Registrovaní tipéri'!$A$2:$B$101,2,FALSE))</f>
        <v>46</v>
      </c>
      <c r="B66" s="173" t="s">
        <v>248</v>
      </c>
      <c r="C66" s="125"/>
      <c r="D66" s="171">
        <v>2</v>
      </c>
      <c r="E66" s="176" t="s">
        <v>0</v>
      </c>
      <c r="F66" s="168">
        <v>2</v>
      </c>
      <c r="G66" s="185" t="s">
        <v>275</v>
      </c>
      <c r="H66" s="183" t="s">
        <v>331</v>
      </c>
      <c r="I66" s="25"/>
      <c r="J66" s="188">
        <v>0</v>
      </c>
      <c r="K66" s="188" t="s">
        <v>0</v>
      </c>
      <c r="L66" s="188">
        <v>1</v>
      </c>
      <c r="M66" s="186" t="s">
        <v>277</v>
      </c>
      <c r="N66" s="187" t="s">
        <v>264</v>
      </c>
      <c r="O66" s="149"/>
      <c r="P66" s="126">
        <v>3</v>
      </c>
      <c r="Q66" s="131" t="s">
        <v>0</v>
      </c>
      <c r="R66" s="126">
        <v>0</v>
      </c>
      <c r="S66" s="186" t="s">
        <v>277</v>
      </c>
      <c r="T66" s="187" t="s">
        <v>279</v>
      </c>
      <c r="U66" s="156"/>
      <c r="V66" s="126">
        <v>0</v>
      </c>
      <c r="W66" s="131" t="s">
        <v>0</v>
      </c>
      <c r="X66" s="126">
        <v>7</v>
      </c>
      <c r="Y66" s="186" t="s">
        <v>331</v>
      </c>
      <c r="Z66" s="187" t="s">
        <v>275</v>
      </c>
      <c r="AA66" s="156"/>
      <c r="AB66" s="126"/>
      <c r="AC66" s="131" t="s">
        <v>0</v>
      </c>
      <c r="AD66" s="126"/>
      <c r="AE66" s="186" t="s">
        <v>331</v>
      </c>
      <c r="AF66" s="187" t="s">
        <v>331</v>
      </c>
      <c r="AG66" s="156"/>
      <c r="AH66" s="126"/>
      <c r="AI66" s="131" t="s">
        <v>0</v>
      </c>
      <c r="AJ66" s="126"/>
      <c r="AK66" s="186" t="s">
        <v>331</v>
      </c>
      <c r="AL66" s="187" t="s">
        <v>331</v>
      </c>
      <c r="AM66" s="156"/>
      <c r="AN66" s="126"/>
      <c r="AO66" s="131" t="s">
        <v>0</v>
      </c>
      <c r="AP66" s="126"/>
      <c r="AQ66" s="186" t="s">
        <v>331</v>
      </c>
      <c r="AR66" s="187" t="s">
        <v>331</v>
      </c>
      <c r="AS66" s="156"/>
      <c r="AT66" s="126"/>
      <c r="AU66" s="131" t="s">
        <v>0</v>
      </c>
      <c r="AV66" s="126"/>
      <c r="AW66" s="186" t="s">
        <v>331</v>
      </c>
      <c r="AX66" s="187" t="s">
        <v>331</v>
      </c>
      <c r="AY66" s="156"/>
      <c r="AZ66" s="126"/>
      <c r="BA66" s="131" t="s">
        <v>0</v>
      </c>
      <c r="BB66" s="126"/>
      <c r="BC66" s="131"/>
      <c r="BD66" s="170"/>
      <c r="BE66" s="156"/>
      <c r="BF66" s="126"/>
      <c r="BG66" s="131" t="s">
        <v>0</v>
      </c>
      <c r="BH66" s="126"/>
      <c r="BI66" s="186" t="s">
        <v>331</v>
      </c>
      <c r="BJ66" s="187" t="s">
        <v>331</v>
      </c>
      <c r="BK66" s="156"/>
      <c r="BL66" s="126"/>
      <c r="BM66" s="131" t="s">
        <v>0</v>
      </c>
      <c r="BN66" s="126"/>
      <c r="BO66" s="131"/>
      <c r="BP66" s="170"/>
      <c r="BQ66" s="156"/>
      <c r="BR66" s="126"/>
      <c r="BS66" s="131" t="s">
        <v>0</v>
      </c>
      <c r="BT66" s="126"/>
      <c r="BU66" s="186" t="s">
        <v>331</v>
      </c>
      <c r="BV66" s="187" t="s">
        <v>331</v>
      </c>
      <c r="BW66" s="156"/>
      <c r="BX66" s="126"/>
      <c r="BY66" s="131" t="s">
        <v>0</v>
      </c>
      <c r="BZ66" s="126"/>
      <c r="CA66" s="186" t="s">
        <v>331</v>
      </c>
      <c r="CB66" s="187" t="s">
        <v>331</v>
      </c>
      <c r="CC66" s="156"/>
      <c r="CD66" s="126"/>
      <c r="CE66" s="131" t="s">
        <v>0</v>
      </c>
      <c r="CF66" s="126"/>
      <c r="CG66" s="131"/>
      <c r="CH66" s="170"/>
      <c r="CI66" s="156"/>
      <c r="CJ66" s="126"/>
      <c r="CK66" s="131" t="s">
        <v>0</v>
      </c>
      <c r="CL66" s="126"/>
      <c r="CM66" s="131"/>
      <c r="CN66" s="170"/>
      <c r="CO66" s="156"/>
      <c r="CP66" s="126"/>
      <c r="CQ66" s="131" t="s">
        <v>0</v>
      </c>
      <c r="CR66" s="126"/>
      <c r="CS66" s="131"/>
      <c r="CT66" s="170"/>
      <c r="CU66" s="156"/>
      <c r="CV66" s="126"/>
      <c r="CW66" s="131" t="s">
        <v>0</v>
      </c>
      <c r="CX66" s="126"/>
      <c r="CY66" s="131"/>
      <c r="CZ66" s="170"/>
      <c r="DA66" s="156"/>
      <c r="DB66" s="126"/>
      <c r="DC66" s="131" t="s">
        <v>0</v>
      </c>
      <c r="DD66" s="126"/>
      <c r="DE66" s="131"/>
      <c r="DF66" s="170"/>
      <c r="DG66" s="156"/>
      <c r="DH66" s="126"/>
      <c r="DI66" s="131" t="s">
        <v>0</v>
      </c>
      <c r="DJ66" s="126"/>
      <c r="DK66" s="131"/>
      <c r="DL66" s="170"/>
      <c r="DM66" s="156"/>
      <c r="DN66" s="126"/>
      <c r="DO66" s="131" t="s">
        <v>0</v>
      </c>
      <c r="DP66" s="126"/>
      <c r="DQ66" s="131"/>
      <c r="DR66" s="170"/>
      <c r="DS66" s="156"/>
      <c r="DT66" s="126"/>
      <c r="DU66" s="131" t="s">
        <v>0</v>
      </c>
      <c r="DV66" s="126"/>
      <c r="DW66" s="131"/>
      <c r="DX66" s="170"/>
      <c r="DY66" s="156"/>
      <c r="DZ66" s="126"/>
      <c r="EA66" s="131" t="s">
        <v>0</v>
      </c>
      <c r="EB66" s="126"/>
      <c r="EC66" s="131"/>
      <c r="ED66" s="170"/>
      <c r="EE66" s="156"/>
      <c r="EF66" s="126"/>
      <c r="EG66" s="131" t="s">
        <v>0</v>
      </c>
      <c r="EH66" s="126"/>
      <c r="EI66" s="131"/>
      <c r="EJ66" s="170"/>
      <c r="EK66" s="156"/>
      <c r="EL66" s="126"/>
      <c r="EM66" s="131" t="s">
        <v>0</v>
      </c>
      <c r="EN66" s="126"/>
      <c r="EO66" s="131"/>
      <c r="EP66" s="170"/>
      <c r="EQ66" s="156"/>
      <c r="ER66" s="126"/>
      <c r="ES66" s="131" t="s">
        <v>0</v>
      </c>
      <c r="ET66" s="126"/>
      <c r="EU66" s="131"/>
      <c r="EV66" s="170"/>
      <c r="EW66" s="156"/>
      <c r="EX66" s="126"/>
      <c r="EY66" s="131" t="s">
        <v>0</v>
      </c>
      <c r="EZ66" s="126"/>
      <c r="FA66" s="131"/>
      <c r="FB66" s="170"/>
      <c r="FC66" s="156"/>
      <c r="FD66" s="126"/>
      <c r="FE66" s="131" t="s">
        <v>0</v>
      </c>
      <c r="FF66" s="126"/>
      <c r="FG66" s="131"/>
      <c r="FH66" s="170"/>
      <c r="FI66" s="156"/>
      <c r="FJ66" s="126"/>
      <c r="FK66" s="131" t="s">
        <v>0</v>
      </c>
      <c r="FL66" s="126"/>
      <c r="FM66" s="131"/>
      <c r="FN66" s="170"/>
      <c r="FO66" s="156"/>
      <c r="FP66" s="126"/>
      <c r="FQ66" s="131" t="s">
        <v>0</v>
      </c>
      <c r="FR66" s="126"/>
      <c r="FS66" s="131"/>
      <c r="FT66" s="170"/>
      <c r="FU66" s="156"/>
      <c r="FV66" s="126"/>
      <c r="FW66" s="131" t="s">
        <v>0</v>
      </c>
      <c r="FX66" s="126"/>
      <c r="FY66" s="131"/>
      <c r="FZ66" s="170"/>
      <c r="GA66" s="156"/>
      <c r="GB66" s="126"/>
      <c r="GC66" s="131" t="s">
        <v>0</v>
      </c>
      <c r="GD66" s="126"/>
      <c r="GE66" s="131"/>
      <c r="GF66" s="170"/>
      <c r="GG66" s="156"/>
      <c r="GH66" s="126"/>
      <c r="GI66" s="131" t="s">
        <v>0</v>
      </c>
      <c r="GJ66" s="126"/>
      <c r="GK66" s="131"/>
      <c r="GL66" s="170"/>
      <c r="GM66" s="156"/>
      <c r="GN66" s="126"/>
      <c r="GO66" s="131" t="s">
        <v>0</v>
      </c>
      <c r="GP66" s="126"/>
      <c r="GQ66" s="131"/>
      <c r="GR66" s="170"/>
      <c r="GS66" s="156"/>
      <c r="GT66" s="126"/>
      <c r="GU66" s="131" t="s">
        <v>0</v>
      </c>
      <c r="GV66" s="126"/>
      <c r="GW66" s="131"/>
      <c r="GX66" s="170"/>
      <c r="GY66" s="156"/>
      <c r="GZ66" s="126"/>
      <c r="HA66" s="131" t="s">
        <v>0</v>
      </c>
      <c r="HB66" s="126"/>
      <c r="HC66" s="131"/>
      <c r="HD66" s="170"/>
      <c r="HE66" s="156"/>
      <c r="HF66" s="126"/>
      <c r="HG66" s="131" t="s">
        <v>0</v>
      </c>
      <c r="HH66" s="126"/>
      <c r="HI66" s="131"/>
      <c r="HJ66" s="170"/>
      <c r="HK66" s="156"/>
      <c r="HL66" s="126"/>
      <c r="HM66" s="131" t="s">
        <v>0</v>
      </c>
      <c r="HN66" s="126"/>
      <c r="HO66" s="131"/>
      <c r="HP66" s="170"/>
      <c r="HQ66" s="156"/>
      <c r="HR66" s="126"/>
      <c r="HS66" s="131" t="s">
        <v>0</v>
      </c>
      <c r="HT66" s="126"/>
      <c r="HU66" s="131"/>
      <c r="HV66" s="170"/>
      <c r="HW66" s="156"/>
      <c r="HX66" s="126"/>
      <c r="HY66" s="131" t="s">
        <v>0</v>
      </c>
      <c r="HZ66" s="126"/>
      <c r="IA66" s="131"/>
      <c r="IB66" s="170"/>
      <c r="IC66" s="156"/>
      <c r="ID66" s="126"/>
      <c r="IE66" s="131" t="s">
        <v>0</v>
      </c>
      <c r="IF66" s="126"/>
      <c r="IG66" s="131"/>
      <c r="IH66" s="170"/>
      <c r="II66" s="156"/>
      <c r="IJ66" s="126"/>
      <c r="IK66" s="131" t="s">
        <v>0</v>
      </c>
      <c r="IL66" s="126"/>
      <c r="IM66" s="131"/>
      <c r="IN66" s="170"/>
      <c r="IO66" s="156"/>
      <c r="IP66" s="126"/>
      <c r="IQ66" s="131" t="s">
        <v>0</v>
      </c>
      <c r="IR66" s="126"/>
      <c r="IS66" s="131"/>
      <c r="IT66" s="170"/>
      <c r="IU66" s="156"/>
      <c r="IV66" s="126"/>
      <c r="IW66" s="131" t="s">
        <v>0</v>
      </c>
      <c r="IX66" s="126"/>
      <c r="IY66" s="131"/>
      <c r="IZ66" s="170"/>
      <c r="JA66" s="156"/>
      <c r="JB66" s="126"/>
      <c r="JC66" s="131" t="s">
        <v>0</v>
      </c>
      <c r="JD66" s="126"/>
      <c r="JE66" s="131"/>
      <c r="JF66" s="170"/>
      <c r="JG66" s="156"/>
      <c r="JH66" s="126"/>
      <c r="JI66" s="131" t="s">
        <v>0</v>
      </c>
      <c r="JJ66" s="126"/>
      <c r="JK66" s="131"/>
      <c r="JL66" s="170"/>
      <c r="JM66" s="156"/>
      <c r="JN66" s="126"/>
      <c r="JO66" s="131" t="s">
        <v>0</v>
      </c>
      <c r="JP66" s="126"/>
      <c r="JQ66" s="131"/>
      <c r="JR66" s="170"/>
      <c r="JS66" s="156"/>
      <c r="JT66" s="126"/>
      <c r="JU66" s="131" t="s">
        <v>0</v>
      </c>
      <c r="JV66" s="126"/>
      <c r="JW66" s="131"/>
      <c r="JX66" s="170"/>
      <c r="JY66" s="156"/>
      <c r="JZ66" s="126"/>
      <c r="KA66" s="131" t="s">
        <v>0</v>
      </c>
      <c r="KB66" s="126"/>
      <c r="KC66" s="131"/>
      <c r="KD66" s="170"/>
      <c r="KE66" s="156"/>
      <c r="KF66" s="126"/>
      <c r="KG66" s="131" t="s">
        <v>0</v>
      </c>
      <c r="KH66" s="126"/>
      <c r="KI66" s="131"/>
      <c r="KJ66" s="170"/>
      <c r="KK66" s="156"/>
      <c r="KL66" s="126"/>
      <c r="KM66" s="131" t="s">
        <v>0</v>
      </c>
      <c r="KN66" s="126"/>
      <c r="KO66" s="131"/>
      <c r="KP66" s="170"/>
      <c r="KQ66" s="156"/>
      <c r="KR66" s="126"/>
      <c r="KS66" s="131" t="s">
        <v>0</v>
      </c>
      <c r="KT66" s="126"/>
      <c r="KU66" s="131"/>
      <c r="KV66" s="170"/>
      <c r="KW66" s="156"/>
      <c r="KX66" s="126"/>
      <c r="KY66" s="131" t="s">
        <v>0</v>
      </c>
      <c r="KZ66" s="126"/>
      <c r="LA66" s="131"/>
      <c r="LB66" s="170"/>
      <c r="LC66" s="156"/>
      <c r="LD66" s="126"/>
      <c r="LE66" s="131" t="s">
        <v>0</v>
      </c>
      <c r="LF66" s="126"/>
      <c r="LG66" s="131"/>
      <c r="LH66" s="170"/>
      <c r="LI66" s="156"/>
      <c r="LJ66" s="126"/>
      <c r="LK66" s="131" t="s">
        <v>0</v>
      </c>
      <c r="LL66" s="126"/>
      <c r="LM66" s="131"/>
      <c r="LN66" s="170"/>
      <c r="LO66" s="156"/>
      <c r="LP66" s="126"/>
      <c r="LQ66" s="131" t="s">
        <v>0</v>
      </c>
      <c r="LR66" s="126"/>
      <c r="LS66" s="131"/>
      <c r="LT66" s="170"/>
      <c r="LU66" s="156"/>
      <c r="LV66" s="126"/>
      <c r="LW66" s="131" t="s">
        <v>0</v>
      </c>
      <c r="LX66" s="126"/>
      <c r="LY66" s="131"/>
      <c r="LZ66" s="170"/>
      <c r="MA66" s="156"/>
      <c r="MB66" s="126"/>
      <c r="MC66" s="131" t="s">
        <v>0</v>
      </c>
      <c r="MD66" s="126"/>
      <c r="ME66" s="131"/>
      <c r="MF66" s="170"/>
      <c r="MG66" s="156"/>
      <c r="MH66" s="126"/>
      <c r="MI66" s="131" t="s">
        <v>0</v>
      </c>
      <c r="MJ66" s="126"/>
      <c r="MK66" s="131"/>
      <c r="ML66" s="170"/>
      <c r="MM66" s="156"/>
      <c r="MN66" s="126"/>
      <c r="MO66" s="131" t="s">
        <v>0</v>
      </c>
      <c r="MP66" s="126"/>
      <c r="MQ66" s="131"/>
      <c r="MR66" s="170"/>
      <c r="MS66" s="156"/>
      <c r="MT66" s="126"/>
      <c r="MU66" s="131" t="s">
        <v>0</v>
      </c>
      <c r="MV66" s="126"/>
      <c r="MW66" s="131"/>
      <c r="MX66" s="170"/>
      <c r="MY66" s="156"/>
      <c r="MZ66" s="126"/>
      <c r="NA66" s="131" t="s">
        <v>0</v>
      </c>
      <c r="NB66" s="126"/>
      <c r="NC66" s="131"/>
      <c r="ND66" s="170"/>
      <c r="NE66" s="156"/>
      <c r="NF66" s="126"/>
      <c r="NG66" s="131" t="s">
        <v>0</v>
      </c>
      <c r="NH66" s="126"/>
      <c r="NI66" s="131"/>
      <c r="NJ66" s="170"/>
      <c r="NK66" s="156"/>
      <c r="NL66" s="126"/>
      <c r="NM66" s="131" t="s">
        <v>0</v>
      </c>
      <c r="NN66" s="126"/>
      <c r="NO66" s="131"/>
      <c r="NP66" s="170"/>
      <c r="NQ66" s="156"/>
      <c r="NR66" s="188"/>
      <c r="NS66" s="188" t="s">
        <v>0</v>
      </c>
      <c r="NT66" s="188"/>
      <c r="NU66" s="186" t="s">
        <v>331</v>
      </c>
      <c r="NV66" s="187" t="s">
        <v>331</v>
      </c>
      <c r="NW66" s="164"/>
    </row>
    <row r="67" spans="1:387" ht="15" x14ac:dyDescent="0.2">
      <c r="A67" s="124">
        <f>IF(B67="","",VLOOKUP(B67,'Registrovaní tipéri'!$A$2:$B$101,2,FALSE))</f>
        <v>26</v>
      </c>
      <c r="B67" s="173" t="s">
        <v>241</v>
      </c>
      <c r="C67" s="125"/>
      <c r="D67" s="171">
        <v>2</v>
      </c>
      <c r="E67" s="176" t="s">
        <v>0</v>
      </c>
      <c r="F67" s="168">
        <v>2</v>
      </c>
      <c r="G67" s="185" t="s">
        <v>275</v>
      </c>
      <c r="H67" s="184" t="s">
        <v>274</v>
      </c>
      <c r="I67" s="25"/>
      <c r="J67" s="188">
        <v>0</v>
      </c>
      <c r="K67" s="188" t="s">
        <v>0</v>
      </c>
      <c r="L67" s="188">
        <v>3</v>
      </c>
      <c r="M67" s="186" t="s">
        <v>275</v>
      </c>
      <c r="N67" s="187" t="s">
        <v>261</v>
      </c>
      <c r="O67" s="149"/>
      <c r="P67" s="126">
        <v>2</v>
      </c>
      <c r="Q67" s="131" t="s">
        <v>0</v>
      </c>
      <c r="R67" s="126">
        <v>0</v>
      </c>
      <c r="S67" s="186" t="s">
        <v>279</v>
      </c>
      <c r="T67" s="187" t="s">
        <v>273</v>
      </c>
      <c r="U67" s="156"/>
      <c r="V67" s="126">
        <v>1</v>
      </c>
      <c r="W67" s="131" t="s">
        <v>0</v>
      </c>
      <c r="X67" s="126">
        <v>2</v>
      </c>
      <c r="Y67" s="186" t="s">
        <v>279</v>
      </c>
      <c r="Z67" s="187" t="s">
        <v>274</v>
      </c>
      <c r="AA67" s="156"/>
      <c r="AB67" s="126">
        <v>3</v>
      </c>
      <c r="AC67" s="131" t="s">
        <v>0</v>
      </c>
      <c r="AD67" s="126">
        <v>0</v>
      </c>
      <c r="AE67" s="193" t="s">
        <v>275</v>
      </c>
      <c r="AF67" s="194" t="s">
        <v>273</v>
      </c>
      <c r="AG67" s="156"/>
      <c r="AH67" s="126">
        <v>2</v>
      </c>
      <c r="AI67" s="131" t="s">
        <v>0</v>
      </c>
      <c r="AJ67" s="126">
        <v>1</v>
      </c>
      <c r="AK67" s="186" t="s">
        <v>279</v>
      </c>
      <c r="AL67" s="187" t="s">
        <v>275</v>
      </c>
      <c r="AM67" s="156"/>
      <c r="AN67" s="126">
        <v>0</v>
      </c>
      <c r="AO67" s="131" t="s">
        <v>0</v>
      </c>
      <c r="AP67" s="126">
        <v>1</v>
      </c>
      <c r="AQ67" s="186" t="s">
        <v>277</v>
      </c>
      <c r="AR67" s="187" t="s">
        <v>275</v>
      </c>
      <c r="AS67" s="156"/>
      <c r="AT67" s="126">
        <v>1</v>
      </c>
      <c r="AU67" s="131" t="s">
        <v>0</v>
      </c>
      <c r="AV67" s="126">
        <v>2</v>
      </c>
      <c r="AW67" s="186" t="s">
        <v>279</v>
      </c>
      <c r="AX67" s="187" t="s">
        <v>264</v>
      </c>
      <c r="AY67" s="156"/>
      <c r="AZ67" s="126"/>
      <c r="BA67" s="131" t="s">
        <v>0</v>
      </c>
      <c r="BB67" s="126"/>
      <c r="BC67" s="131"/>
      <c r="BD67" s="170"/>
      <c r="BE67" s="156"/>
      <c r="BF67" s="126">
        <v>1</v>
      </c>
      <c r="BG67" s="131" t="s">
        <v>0</v>
      </c>
      <c r="BH67" s="126">
        <v>1</v>
      </c>
      <c r="BI67" s="186" t="s">
        <v>348</v>
      </c>
      <c r="BJ67" s="187" t="s">
        <v>261</v>
      </c>
      <c r="BK67" s="156"/>
      <c r="BL67" s="126"/>
      <c r="BM67" s="131" t="s">
        <v>0</v>
      </c>
      <c r="BN67" s="126"/>
      <c r="BO67" s="131"/>
      <c r="BP67" s="170"/>
      <c r="BQ67" s="156"/>
      <c r="BR67" s="126">
        <v>2</v>
      </c>
      <c r="BS67" s="131" t="s">
        <v>0</v>
      </c>
      <c r="BT67" s="126">
        <v>1</v>
      </c>
      <c r="BU67" s="186" t="s">
        <v>275</v>
      </c>
      <c r="BV67" s="187" t="s">
        <v>259</v>
      </c>
      <c r="BW67" s="156"/>
      <c r="BX67" s="126">
        <v>2</v>
      </c>
      <c r="BY67" s="131" t="s">
        <v>0</v>
      </c>
      <c r="BZ67" s="126">
        <v>0</v>
      </c>
      <c r="CA67" s="131" t="s">
        <v>277</v>
      </c>
      <c r="CB67" s="170" t="s">
        <v>273</v>
      </c>
      <c r="CC67" s="156"/>
      <c r="CD67" s="126"/>
      <c r="CE67" s="131" t="s">
        <v>0</v>
      </c>
      <c r="CF67" s="126"/>
      <c r="CG67" s="131"/>
      <c r="CH67" s="170"/>
      <c r="CI67" s="156"/>
      <c r="CJ67" s="126"/>
      <c r="CK67" s="131" t="s">
        <v>0</v>
      </c>
      <c r="CL67" s="126"/>
      <c r="CM67" s="131"/>
      <c r="CN67" s="170"/>
      <c r="CO67" s="156"/>
      <c r="CP67" s="126"/>
      <c r="CQ67" s="131" t="s">
        <v>0</v>
      </c>
      <c r="CR67" s="126"/>
      <c r="CS67" s="131"/>
      <c r="CT67" s="170"/>
      <c r="CU67" s="156"/>
      <c r="CV67" s="126"/>
      <c r="CW67" s="131" t="s">
        <v>0</v>
      </c>
      <c r="CX67" s="126"/>
      <c r="CY67" s="131"/>
      <c r="CZ67" s="170"/>
      <c r="DA67" s="156"/>
      <c r="DB67" s="126"/>
      <c r="DC67" s="131" t="s">
        <v>0</v>
      </c>
      <c r="DD67" s="126"/>
      <c r="DE67" s="131"/>
      <c r="DF67" s="170"/>
      <c r="DG67" s="156"/>
      <c r="DH67" s="126"/>
      <c r="DI67" s="131" t="s">
        <v>0</v>
      </c>
      <c r="DJ67" s="126"/>
      <c r="DK67" s="131"/>
      <c r="DL67" s="170"/>
      <c r="DM67" s="156"/>
      <c r="DN67" s="126"/>
      <c r="DO67" s="131" t="s">
        <v>0</v>
      </c>
      <c r="DP67" s="126"/>
      <c r="DQ67" s="131"/>
      <c r="DR67" s="170"/>
      <c r="DS67" s="156"/>
      <c r="DT67" s="126"/>
      <c r="DU67" s="131" t="s">
        <v>0</v>
      </c>
      <c r="DV67" s="126"/>
      <c r="DW67" s="131"/>
      <c r="DX67" s="170"/>
      <c r="DY67" s="156"/>
      <c r="DZ67" s="126"/>
      <c r="EA67" s="131" t="s">
        <v>0</v>
      </c>
      <c r="EB67" s="126"/>
      <c r="EC67" s="131"/>
      <c r="ED67" s="170"/>
      <c r="EE67" s="156"/>
      <c r="EF67" s="126"/>
      <c r="EG67" s="131" t="s">
        <v>0</v>
      </c>
      <c r="EH67" s="126"/>
      <c r="EI67" s="131"/>
      <c r="EJ67" s="170"/>
      <c r="EK67" s="156"/>
      <c r="EL67" s="126"/>
      <c r="EM67" s="131" t="s">
        <v>0</v>
      </c>
      <c r="EN67" s="126"/>
      <c r="EO67" s="131"/>
      <c r="EP67" s="170"/>
      <c r="EQ67" s="156"/>
      <c r="ER67" s="126"/>
      <c r="ES67" s="131" t="s">
        <v>0</v>
      </c>
      <c r="ET67" s="126"/>
      <c r="EU67" s="131"/>
      <c r="EV67" s="170"/>
      <c r="EW67" s="156"/>
      <c r="EX67" s="126"/>
      <c r="EY67" s="131" t="s">
        <v>0</v>
      </c>
      <c r="EZ67" s="126"/>
      <c r="FA67" s="131"/>
      <c r="FB67" s="170"/>
      <c r="FC67" s="156"/>
      <c r="FD67" s="126"/>
      <c r="FE67" s="131" t="s">
        <v>0</v>
      </c>
      <c r="FF67" s="126"/>
      <c r="FG67" s="131"/>
      <c r="FH67" s="170"/>
      <c r="FI67" s="156"/>
      <c r="FJ67" s="126"/>
      <c r="FK67" s="131" t="s">
        <v>0</v>
      </c>
      <c r="FL67" s="126"/>
      <c r="FM67" s="131"/>
      <c r="FN67" s="170"/>
      <c r="FO67" s="156"/>
      <c r="FP67" s="126"/>
      <c r="FQ67" s="131" t="s">
        <v>0</v>
      </c>
      <c r="FR67" s="126"/>
      <c r="FS67" s="131"/>
      <c r="FT67" s="170"/>
      <c r="FU67" s="156"/>
      <c r="FV67" s="126"/>
      <c r="FW67" s="131" t="s">
        <v>0</v>
      </c>
      <c r="FX67" s="126"/>
      <c r="FY67" s="131"/>
      <c r="FZ67" s="170"/>
      <c r="GA67" s="156"/>
      <c r="GB67" s="126"/>
      <c r="GC67" s="131" t="s">
        <v>0</v>
      </c>
      <c r="GD67" s="126"/>
      <c r="GE67" s="131"/>
      <c r="GF67" s="170"/>
      <c r="GG67" s="156"/>
      <c r="GH67" s="126"/>
      <c r="GI67" s="131" t="s">
        <v>0</v>
      </c>
      <c r="GJ67" s="126"/>
      <c r="GK67" s="131"/>
      <c r="GL67" s="170"/>
      <c r="GM67" s="156"/>
      <c r="GN67" s="126"/>
      <c r="GO67" s="131" t="s">
        <v>0</v>
      </c>
      <c r="GP67" s="126"/>
      <c r="GQ67" s="131"/>
      <c r="GR67" s="170"/>
      <c r="GS67" s="156"/>
      <c r="GT67" s="126"/>
      <c r="GU67" s="131" t="s">
        <v>0</v>
      </c>
      <c r="GV67" s="126"/>
      <c r="GW67" s="131"/>
      <c r="GX67" s="170"/>
      <c r="GY67" s="156"/>
      <c r="GZ67" s="126"/>
      <c r="HA67" s="131" t="s">
        <v>0</v>
      </c>
      <c r="HB67" s="126"/>
      <c r="HC67" s="131"/>
      <c r="HD67" s="170"/>
      <c r="HE67" s="156"/>
      <c r="HF67" s="126"/>
      <c r="HG67" s="131" t="s">
        <v>0</v>
      </c>
      <c r="HH67" s="126"/>
      <c r="HI67" s="131"/>
      <c r="HJ67" s="170"/>
      <c r="HK67" s="156"/>
      <c r="HL67" s="126"/>
      <c r="HM67" s="131" t="s">
        <v>0</v>
      </c>
      <c r="HN67" s="126"/>
      <c r="HO67" s="131"/>
      <c r="HP67" s="170"/>
      <c r="HQ67" s="156"/>
      <c r="HR67" s="126"/>
      <c r="HS67" s="131" t="s">
        <v>0</v>
      </c>
      <c r="HT67" s="126"/>
      <c r="HU67" s="131"/>
      <c r="HV67" s="170"/>
      <c r="HW67" s="156"/>
      <c r="HX67" s="126"/>
      <c r="HY67" s="131" t="s">
        <v>0</v>
      </c>
      <c r="HZ67" s="126"/>
      <c r="IA67" s="131"/>
      <c r="IB67" s="170"/>
      <c r="IC67" s="156"/>
      <c r="ID67" s="126"/>
      <c r="IE67" s="131" t="s">
        <v>0</v>
      </c>
      <c r="IF67" s="126"/>
      <c r="IG67" s="131"/>
      <c r="IH67" s="170"/>
      <c r="II67" s="156"/>
      <c r="IJ67" s="126"/>
      <c r="IK67" s="131" t="s">
        <v>0</v>
      </c>
      <c r="IL67" s="126"/>
      <c r="IM67" s="131"/>
      <c r="IN67" s="170"/>
      <c r="IO67" s="156"/>
      <c r="IP67" s="126"/>
      <c r="IQ67" s="131" t="s">
        <v>0</v>
      </c>
      <c r="IR67" s="126"/>
      <c r="IS67" s="131"/>
      <c r="IT67" s="170"/>
      <c r="IU67" s="156"/>
      <c r="IV67" s="126"/>
      <c r="IW67" s="131" t="s">
        <v>0</v>
      </c>
      <c r="IX67" s="126"/>
      <c r="IY67" s="131"/>
      <c r="IZ67" s="170"/>
      <c r="JA67" s="156"/>
      <c r="JB67" s="126"/>
      <c r="JC67" s="131" t="s">
        <v>0</v>
      </c>
      <c r="JD67" s="126"/>
      <c r="JE67" s="131"/>
      <c r="JF67" s="170"/>
      <c r="JG67" s="156"/>
      <c r="JH67" s="126"/>
      <c r="JI67" s="131" t="s">
        <v>0</v>
      </c>
      <c r="JJ67" s="126"/>
      <c r="JK67" s="131"/>
      <c r="JL67" s="170"/>
      <c r="JM67" s="156"/>
      <c r="JN67" s="126"/>
      <c r="JO67" s="131" t="s">
        <v>0</v>
      </c>
      <c r="JP67" s="126"/>
      <c r="JQ67" s="131"/>
      <c r="JR67" s="170"/>
      <c r="JS67" s="156"/>
      <c r="JT67" s="126"/>
      <c r="JU67" s="131" t="s">
        <v>0</v>
      </c>
      <c r="JV67" s="126"/>
      <c r="JW67" s="131"/>
      <c r="JX67" s="170"/>
      <c r="JY67" s="156"/>
      <c r="JZ67" s="126"/>
      <c r="KA67" s="131" t="s">
        <v>0</v>
      </c>
      <c r="KB67" s="126"/>
      <c r="KC67" s="131"/>
      <c r="KD67" s="170"/>
      <c r="KE67" s="156"/>
      <c r="KF67" s="126"/>
      <c r="KG67" s="131" t="s">
        <v>0</v>
      </c>
      <c r="KH67" s="126"/>
      <c r="KI67" s="131"/>
      <c r="KJ67" s="170"/>
      <c r="KK67" s="156"/>
      <c r="KL67" s="126"/>
      <c r="KM67" s="131" t="s">
        <v>0</v>
      </c>
      <c r="KN67" s="126"/>
      <c r="KO67" s="131"/>
      <c r="KP67" s="170"/>
      <c r="KQ67" s="156"/>
      <c r="KR67" s="126"/>
      <c r="KS67" s="131" t="s">
        <v>0</v>
      </c>
      <c r="KT67" s="126"/>
      <c r="KU67" s="131"/>
      <c r="KV67" s="170"/>
      <c r="KW67" s="156"/>
      <c r="KX67" s="126"/>
      <c r="KY67" s="131" t="s">
        <v>0</v>
      </c>
      <c r="KZ67" s="126"/>
      <c r="LA67" s="131"/>
      <c r="LB67" s="170"/>
      <c r="LC67" s="156"/>
      <c r="LD67" s="126"/>
      <c r="LE67" s="131" t="s">
        <v>0</v>
      </c>
      <c r="LF67" s="126"/>
      <c r="LG67" s="131"/>
      <c r="LH67" s="170"/>
      <c r="LI67" s="156"/>
      <c r="LJ67" s="126"/>
      <c r="LK67" s="131" t="s">
        <v>0</v>
      </c>
      <c r="LL67" s="126"/>
      <c r="LM67" s="131"/>
      <c r="LN67" s="170"/>
      <c r="LO67" s="156"/>
      <c r="LP67" s="126"/>
      <c r="LQ67" s="131" t="s">
        <v>0</v>
      </c>
      <c r="LR67" s="126"/>
      <c r="LS67" s="131"/>
      <c r="LT67" s="170"/>
      <c r="LU67" s="156"/>
      <c r="LV67" s="126"/>
      <c r="LW67" s="131" t="s">
        <v>0</v>
      </c>
      <c r="LX67" s="126"/>
      <c r="LY67" s="131"/>
      <c r="LZ67" s="170"/>
      <c r="MA67" s="156"/>
      <c r="MB67" s="126"/>
      <c r="MC67" s="131" t="s">
        <v>0</v>
      </c>
      <c r="MD67" s="126"/>
      <c r="ME67" s="131"/>
      <c r="MF67" s="170"/>
      <c r="MG67" s="156"/>
      <c r="MH67" s="126"/>
      <c r="MI67" s="131" t="s">
        <v>0</v>
      </c>
      <c r="MJ67" s="126"/>
      <c r="MK67" s="131"/>
      <c r="ML67" s="170"/>
      <c r="MM67" s="156"/>
      <c r="MN67" s="126"/>
      <c r="MO67" s="131" t="s">
        <v>0</v>
      </c>
      <c r="MP67" s="126"/>
      <c r="MQ67" s="131"/>
      <c r="MR67" s="170"/>
      <c r="MS67" s="156"/>
      <c r="MT67" s="126"/>
      <c r="MU67" s="131" t="s">
        <v>0</v>
      </c>
      <c r="MV67" s="126"/>
      <c r="MW67" s="131"/>
      <c r="MX67" s="170"/>
      <c r="MY67" s="156"/>
      <c r="MZ67" s="126"/>
      <c r="NA67" s="131" t="s">
        <v>0</v>
      </c>
      <c r="NB67" s="126"/>
      <c r="NC67" s="131"/>
      <c r="ND67" s="170"/>
      <c r="NE67" s="156"/>
      <c r="NF67" s="126"/>
      <c r="NG67" s="131" t="s">
        <v>0</v>
      </c>
      <c r="NH67" s="126"/>
      <c r="NI67" s="131"/>
      <c r="NJ67" s="170"/>
      <c r="NK67" s="156"/>
      <c r="NL67" s="126"/>
      <c r="NM67" s="131" t="s">
        <v>0</v>
      </c>
      <c r="NN67" s="126"/>
      <c r="NO67" s="131"/>
      <c r="NP67" s="170"/>
      <c r="NQ67" s="156"/>
      <c r="NR67" s="188"/>
      <c r="NS67" s="188" t="s">
        <v>0</v>
      </c>
      <c r="NT67" s="188"/>
      <c r="NU67" s="186" t="s">
        <v>331</v>
      </c>
      <c r="NV67" s="187" t="s">
        <v>331</v>
      </c>
      <c r="NW67" s="164"/>
    </row>
    <row r="68" spans="1:387" ht="15" x14ac:dyDescent="0.2">
      <c r="A68" s="124">
        <f>IF(B68="","",VLOOKUP(B68,'Registrovaní tipéri'!$A$2:$B$101,2,FALSE))</f>
        <v>50</v>
      </c>
      <c r="B68" s="173" t="s">
        <v>37</v>
      </c>
      <c r="C68" s="125"/>
      <c r="D68" s="171"/>
      <c r="E68" s="176" t="s">
        <v>0</v>
      </c>
      <c r="F68" s="168"/>
      <c r="G68" s="182" t="s">
        <v>331</v>
      </c>
      <c r="H68" s="183" t="s">
        <v>331</v>
      </c>
      <c r="I68" s="25"/>
      <c r="J68" s="188"/>
      <c r="K68" s="188" t="s">
        <v>0</v>
      </c>
      <c r="L68" s="188"/>
      <c r="M68" s="186" t="s">
        <v>331</v>
      </c>
      <c r="N68" s="187" t="s">
        <v>331</v>
      </c>
      <c r="O68" s="149"/>
      <c r="P68" s="126">
        <v>4</v>
      </c>
      <c r="Q68" s="131" t="s">
        <v>0</v>
      </c>
      <c r="R68" s="126">
        <v>0</v>
      </c>
      <c r="S68" s="186" t="s">
        <v>275</v>
      </c>
      <c r="T68" s="187" t="s">
        <v>277</v>
      </c>
      <c r="U68" s="156"/>
      <c r="V68" s="126">
        <v>0</v>
      </c>
      <c r="W68" s="131" t="s">
        <v>0</v>
      </c>
      <c r="X68" s="126">
        <v>3</v>
      </c>
      <c r="Y68" s="186" t="s">
        <v>275</v>
      </c>
      <c r="Z68" s="187" t="s">
        <v>264</v>
      </c>
      <c r="AA68" s="156"/>
      <c r="AB68" s="126">
        <v>5</v>
      </c>
      <c r="AC68" s="131" t="s">
        <v>0</v>
      </c>
      <c r="AD68" s="126">
        <v>1</v>
      </c>
      <c r="AE68" s="193" t="s">
        <v>275</v>
      </c>
      <c r="AF68" s="194" t="s">
        <v>264</v>
      </c>
      <c r="AG68" s="156"/>
      <c r="AH68" s="126"/>
      <c r="AI68" s="131" t="s">
        <v>0</v>
      </c>
      <c r="AJ68" s="126"/>
      <c r="AK68" s="186" t="s">
        <v>331</v>
      </c>
      <c r="AL68" s="187" t="s">
        <v>331</v>
      </c>
      <c r="AM68" s="156"/>
      <c r="AN68" s="126"/>
      <c r="AO68" s="131" t="s">
        <v>0</v>
      </c>
      <c r="AP68" s="126"/>
      <c r="AQ68" s="186" t="s">
        <v>331</v>
      </c>
      <c r="AR68" s="187" t="s">
        <v>331</v>
      </c>
      <c r="AS68" s="156"/>
      <c r="AT68" s="126"/>
      <c r="AU68" s="131" t="s">
        <v>0</v>
      </c>
      <c r="AV68" s="126"/>
      <c r="AW68" s="186" t="s">
        <v>331</v>
      </c>
      <c r="AX68" s="187" t="s">
        <v>331</v>
      </c>
      <c r="AY68" s="156"/>
      <c r="AZ68" s="126"/>
      <c r="BA68" s="131" t="s">
        <v>0</v>
      </c>
      <c r="BB68" s="126"/>
      <c r="BC68" s="131"/>
      <c r="BD68" s="170"/>
      <c r="BE68" s="156"/>
      <c r="BF68" s="126"/>
      <c r="BG68" s="131" t="s">
        <v>0</v>
      </c>
      <c r="BH68" s="126"/>
      <c r="BI68" s="186" t="s">
        <v>331</v>
      </c>
      <c r="BJ68" s="187" t="s">
        <v>331</v>
      </c>
      <c r="BK68" s="156"/>
      <c r="BL68" s="126"/>
      <c r="BM68" s="131" t="s">
        <v>0</v>
      </c>
      <c r="BN68" s="126"/>
      <c r="BO68" s="131"/>
      <c r="BP68" s="170"/>
      <c r="BQ68" s="156"/>
      <c r="BR68" s="126"/>
      <c r="BS68" s="131" t="s">
        <v>0</v>
      </c>
      <c r="BT68" s="126"/>
      <c r="BU68" s="186" t="s">
        <v>331</v>
      </c>
      <c r="BV68" s="187" t="s">
        <v>331</v>
      </c>
      <c r="BW68" s="156"/>
      <c r="BX68" s="126"/>
      <c r="BY68" s="131" t="s">
        <v>0</v>
      </c>
      <c r="BZ68" s="126"/>
      <c r="CA68" s="186" t="s">
        <v>331</v>
      </c>
      <c r="CB68" s="187" t="s">
        <v>331</v>
      </c>
      <c r="CC68" s="156"/>
      <c r="CD68" s="126"/>
      <c r="CE68" s="131" t="s">
        <v>0</v>
      </c>
      <c r="CF68" s="126"/>
      <c r="CG68" s="131"/>
      <c r="CH68" s="170"/>
      <c r="CI68" s="156"/>
      <c r="CJ68" s="126"/>
      <c r="CK68" s="131" t="s">
        <v>0</v>
      </c>
      <c r="CL68" s="126"/>
      <c r="CM68" s="131"/>
      <c r="CN68" s="170"/>
      <c r="CO68" s="156"/>
      <c r="CP68" s="126"/>
      <c r="CQ68" s="131" t="s">
        <v>0</v>
      </c>
      <c r="CR68" s="126"/>
      <c r="CS68" s="131"/>
      <c r="CT68" s="170"/>
      <c r="CU68" s="156"/>
      <c r="CV68" s="126"/>
      <c r="CW68" s="131" t="s">
        <v>0</v>
      </c>
      <c r="CX68" s="126"/>
      <c r="CY68" s="131"/>
      <c r="CZ68" s="170"/>
      <c r="DA68" s="156"/>
      <c r="DB68" s="126"/>
      <c r="DC68" s="131" t="s">
        <v>0</v>
      </c>
      <c r="DD68" s="126"/>
      <c r="DE68" s="131"/>
      <c r="DF68" s="170"/>
      <c r="DG68" s="156"/>
      <c r="DH68" s="126"/>
      <c r="DI68" s="131" t="s">
        <v>0</v>
      </c>
      <c r="DJ68" s="126"/>
      <c r="DK68" s="131"/>
      <c r="DL68" s="170"/>
      <c r="DM68" s="156"/>
      <c r="DN68" s="126"/>
      <c r="DO68" s="131" t="s">
        <v>0</v>
      </c>
      <c r="DP68" s="126"/>
      <c r="DQ68" s="131"/>
      <c r="DR68" s="170"/>
      <c r="DS68" s="156"/>
      <c r="DT68" s="126"/>
      <c r="DU68" s="131" t="s">
        <v>0</v>
      </c>
      <c r="DV68" s="126"/>
      <c r="DW68" s="131"/>
      <c r="DX68" s="170"/>
      <c r="DY68" s="156"/>
      <c r="DZ68" s="126"/>
      <c r="EA68" s="131" t="s">
        <v>0</v>
      </c>
      <c r="EB68" s="126"/>
      <c r="EC68" s="131"/>
      <c r="ED68" s="170"/>
      <c r="EE68" s="156"/>
      <c r="EF68" s="126"/>
      <c r="EG68" s="131" t="s">
        <v>0</v>
      </c>
      <c r="EH68" s="126"/>
      <c r="EI68" s="131"/>
      <c r="EJ68" s="170"/>
      <c r="EK68" s="156"/>
      <c r="EL68" s="126"/>
      <c r="EM68" s="131" t="s">
        <v>0</v>
      </c>
      <c r="EN68" s="126"/>
      <c r="EO68" s="131"/>
      <c r="EP68" s="170"/>
      <c r="EQ68" s="156"/>
      <c r="ER68" s="126"/>
      <c r="ES68" s="131" t="s">
        <v>0</v>
      </c>
      <c r="ET68" s="126"/>
      <c r="EU68" s="131"/>
      <c r="EV68" s="170"/>
      <c r="EW68" s="156"/>
      <c r="EX68" s="126"/>
      <c r="EY68" s="131" t="s">
        <v>0</v>
      </c>
      <c r="EZ68" s="126"/>
      <c r="FA68" s="131"/>
      <c r="FB68" s="170"/>
      <c r="FC68" s="156"/>
      <c r="FD68" s="126"/>
      <c r="FE68" s="131" t="s">
        <v>0</v>
      </c>
      <c r="FF68" s="126"/>
      <c r="FG68" s="131"/>
      <c r="FH68" s="170"/>
      <c r="FI68" s="156"/>
      <c r="FJ68" s="126"/>
      <c r="FK68" s="131" t="s">
        <v>0</v>
      </c>
      <c r="FL68" s="126"/>
      <c r="FM68" s="131"/>
      <c r="FN68" s="170"/>
      <c r="FO68" s="156"/>
      <c r="FP68" s="126"/>
      <c r="FQ68" s="131" t="s">
        <v>0</v>
      </c>
      <c r="FR68" s="126"/>
      <c r="FS68" s="131"/>
      <c r="FT68" s="170"/>
      <c r="FU68" s="156"/>
      <c r="FV68" s="126"/>
      <c r="FW68" s="131" t="s">
        <v>0</v>
      </c>
      <c r="FX68" s="126"/>
      <c r="FY68" s="131"/>
      <c r="FZ68" s="170"/>
      <c r="GA68" s="156"/>
      <c r="GB68" s="126"/>
      <c r="GC68" s="131" t="s">
        <v>0</v>
      </c>
      <c r="GD68" s="126"/>
      <c r="GE68" s="131"/>
      <c r="GF68" s="170"/>
      <c r="GG68" s="156"/>
      <c r="GH68" s="126"/>
      <c r="GI68" s="131" t="s">
        <v>0</v>
      </c>
      <c r="GJ68" s="126"/>
      <c r="GK68" s="131"/>
      <c r="GL68" s="170"/>
      <c r="GM68" s="156"/>
      <c r="GN68" s="126"/>
      <c r="GO68" s="131" t="s">
        <v>0</v>
      </c>
      <c r="GP68" s="126"/>
      <c r="GQ68" s="131"/>
      <c r="GR68" s="170"/>
      <c r="GS68" s="156"/>
      <c r="GT68" s="126"/>
      <c r="GU68" s="131" t="s">
        <v>0</v>
      </c>
      <c r="GV68" s="126"/>
      <c r="GW68" s="131"/>
      <c r="GX68" s="170"/>
      <c r="GY68" s="156"/>
      <c r="GZ68" s="126"/>
      <c r="HA68" s="131" t="s">
        <v>0</v>
      </c>
      <c r="HB68" s="126"/>
      <c r="HC68" s="131"/>
      <c r="HD68" s="170"/>
      <c r="HE68" s="156"/>
      <c r="HF68" s="126"/>
      <c r="HG68" s="131" t="s">
        <v>0</v>
      </c>
      <c r="HH68" s="126"/>
      <c r="HI68" s="131"/>
      <c r="HJ68" s="170"/>
      <c r="HK68" s="156"/>
      <c r="HL68" s="126"/>
      <c r="HM68" s="131" t="s">
        <v>0</v>
      </c>
      <c r="HN68" s="126"/>
      <c r="HO68" s="131"/>
      <c r="HP68" s="170"/>
      <c r="HQ68" s="156"/>
      <c r="HR68" s="126"/>
      <c r="HS68" s="131" t="s">
        <v>0</v>
      </c>
      <c r="HT68" s="126"/>
      <c r="HU68" s="131"/>
      <c r="HV68" s="170"/>
      <c r="HW68" s="156"/>
      <c r="HX68" s="126"/>
      <c r="HY68" s="131" t="s">
        <v>0</v>
      </c>
      <c r="HZ68" s="126"/>
      <c r="IA68" s="131"/>
      <c r="IB68" s="170"/>
      <c r="IC68" s="156"/>
      <c r="ID68" s="126"/>
      <c r="IE68" s="131" t="s">
        <v>0</v>
      </c>
      <c r="IF68" s="126"/>
      <c r="IG68" s="131"/>
      <c r="IH68" s="170"/>
      <c r="II68" s="156"/>
      <c r="IJ68" s="126"/>
      <c r="IK68" s="131" t="s">
        <v>0</v>
      </c>
      <c r="IL68" s="126"/>
      <c r="IM68" s="131"/>
      <c r="IN68" s="170"/>
      <c r="IO68" s="156"/>
      <c r="IP68" s="126"/>
      <c r="IQ68" s="131" t="s">
        <v>0</v>
      </c>
      <c r="IR68" s="126"/>
      <c r="IS68" s="131"/>
      <c r="IT68" s="170"/>
      <c r="IU68" s="156"/>
      <c r="IV68" s="126"/>
      <c r="IW68" s="131" t="s">
        <v>0</v>
      </c>
      <c r="IX68" s="126"/>
      <c r="IY68" s="131"/>
      <c r="IZ68" s="170"/>
      <c r="JA68" s="156"/>
      <c r="JB68" s="126"/>
      <c r="JC68" s="131" t="s">
        <v>0</v>
      </c>
      <c r="JD68" s="126"/>
      <c r="JE68" s="131"/>
      <c r="JF68" s="170"/>
      <c r="JG68" s="156"/>
      <c r="JH68" s="126"/>
      <c r="JI68" s="131" t="s">
        <v>0</v>
      </c>
      <c r="JJ68" s="126"/>
      <c r="JK68" s="131"/>
      <c r="JL68" s="170"/>
      <c r="JM68" s="156"/>
      <c r="JN68" s="126"/>
      <c r="JO68" s="131" t="s">
        <v>0</v>
      </c>
      <c r="JP68" s="126"/>
      <c r="JQ68" s="131"/>
      <c r="JR68" s="170"/>
      <c r="JS68" s="156"/>
      <c r="JT68" s="126"/>
      <c r="JU68" s="131" t="s">
        <v>0</v>
      </c>
      <c r="JV68" s="126"/>
      <c r="JW68" s="131"/>
      <c r="JX68" s="170"/>
      <c r="JY68" s="156"/>
      <c r="JZ68" s="126"/>
      <c r="KA68" s="131" t="s">
        <v>0</v>
      </c>
      <c r="KB68" s="126"/>
      <c r="KC68" s="131"/>
      <c r="KD68" s="170"/>
      <c r="KE68" s="156"/>
      <c r="KF68" s="126"/>
      <c r="KG68" s="131" t="s">
        <v>0</v>
      </c>
      <c r="KH68" s="126"/>
      <c r="KI68" s="131"/>
      <c r="KJ68" s="170"/>
      <c r="KK68" s="156"/>
      <c r="KL68" s="126"/>
      <c r="KM68" s="131" t="s">
        <v>0</v>
      </c>
      <c r="KN68" s="126"/>
      <c r="KO68" s="131"/>
      <c r="KP68" s="170"/>
      <c r="KQ68" s="156"/>
      <c r="KR68" s="126"/>
      <c r="KS68" s="131" t="s">
        <v>0</v>
      </c>
      <c r="KT68" s="126"/>
      <c r="KU68" s="131"/>
      <c r="KV68" s="170"/>
      <c r="KW68" s="156"/>
      <c r="KX68" s="126"/>
      <c r="KY68" s="131" t="s">
        <v>0</v>
      </c>
      <c r="KZ68" s="126"/>
      <c r="LA68" s="131"/>
      <c r="LB68" s="170"/>
      <c r="LC68" s="156"/>
      <c r="LD68" s="126"/>
      <c r="LE68" s="131" t="s">
        <v>0</v>
      </c>
      <c r="LF68" s="126"/>
      <c r="LG68" s="131"/>
      <c r="LH68" s="170"/>
      <c r="LI68" s="156"/>
      <c r="LJ68" s="126"/>
      <c r="LK68" s="131" t="s">
        <v>0</v>
      </c>
      <c r="LL68" s="126"/>
      <c r="LM68" s="131"/>
      <c r="LN68" s="170"/>
      <c r="LO68" s="156"/>
      <c r="LP68" s="126"/>
      <c r="LQ68" s="131" t="s">
        <v>0</v>
      </c>
      <c r="LR68" s="126"/>
      <c r="LS68" s="131"/>
      <c r="LT68" s="170"/>
      <c r="LU68" s="156"/>
      <c r="LV68" s="126"/>
      <c r="LW68" s="131" t="s">
        <v>0</v>
      </c>
      <c r="LX68" s="126"/>
      <c r="LY68" s="131"/>
      <c r="LZ68" s="170"/>
      <c r="MA68" s="156"/>
      <c r="MB68" s="126"/>
      <c r="MC68" s="131" t="s">
        <v>0</v>
      </c>
      <c r="MD68" s="126"/>
      <c r="ME68" s="131"/>
      <c r="MF68" s="170"/>
      <c r="MG68" s="156"/>
      <c r="MH68" s="126"/>
      <c r="MI68" s="131" t="s">
        <v>0</v>
      </c>
      <c r="MJ68" s="126"/>
      <c r="MK68" s="131"/>
      <c r="ML68" s="170"/>
      <c r="MM68" s="156"/>
      <c r="MN68" s="126"/>
      <c r="MO68" s="131" t="s">
        <v>0</v>
      </c>
      <c r="MP68" s="126"/>
      <c r="MQ68" s="131"/>
      <c r="MR68" s="170"/>
      <c r="MS68" s="156"/>
      <c r="MT68" s="126"/>
      <c r="MU68" s="131" t="s">
        <v>0</v>
      </c>
      <c r="MV68" s="126"/>
      <c r="MW68" s="131"/>
      <c r="MX68" s="170"/>
      <c r="MY68" s="156"/>
      <c r="MZ68" s="126"/>
      <c r="NA68" s="131" t="s">
        <v>0</v>
      </c>
      <c r="NB68" s="126"/>
      <c r="NC68" s="131"/>
      <c r="ND68" s="170"/>
      <c r="NE68" s="156"/>
      <c r="NF68" s="126"/>
      <c r="NG68" s="131" t="s">
        <v>0</v>
      </c>
      <c r="NH68" s="126"/>
      <c r="NI68" s="131"/>
      <c r="NJ68" s="170"/>
      <c r="NK68" s="156"/>
      <c r="NL68" s="126"/>
      <c r="NM68" s="131" t="s">
        <v>0</v>
      </c>
      <c r="NN68" s="126"/>
      <c r="NO68" s="131"/>
      <c r="NP68" s="170"/>
      <c r="NQ68" s="156"/>
      <c r="NR68" s="188"/>
      <c r="NS68" s="188" t="s">
        <v>0</v>
      </c>
      <c r="NT68" s="188"/>
      <c r="NU68" s="186" t="s">
        <v>331</v>
      </c>
      <c r="NV68" s="187" t="s">
        <v>331</v>
      </c>
      <c r="NW68" s="164"/>
    </row>
    <row r="69" spans="1:387" ht="15" x14ac:dyDescent="0.2">
      <c r="A69" s="124">
        <f>IF(B69="","",VLOOKUP(B69,'Registrovaní tipéri'!$A$2:$B$101,2,FALSE))</f>
        <v>65</v>
      </c>
      <c r="B69" s="173" t="s">
        <v>283</v>
      </c>
      <c r="C69" s="125"/>
      <c r="D69" s="171"/>
      <c r="E69" s="176" t="s">
        <v>0</v>
      </c>
      <c r="F69" s="168"/>
      <c r="G69" s="182" t="s">
        <v>331</v>
      </c>
      <c r="H69" s="183" t="s">
        <v>331</v>
      </c>
      <c r="I69" s="25"/>
      <c r="J69" s="188">
        <v>0</v>
      </c>
      <c r="K69" s="188" t="s">
        <v>0</v>
      </c>
      <c r="L69" s="188">
        <v>3</v>
      </c>
      <c r="M69" s="186" t="s">
        <v>275</v>
      </c>
      <c r="N69" s="187" t="s">
        <v>279</v>
      </c>
      <c r="O69" s="149"/>
      <c r="P69" s="126">
        <v>4</v>
      </c>
      <c r="Q69" s="131" t="s">
        <v>0</v>
      </c>
      <c r="R69" s="126">
        <v>0</v>
      </c>
      <c r="S69" s="186" t="s">
        <v>275</v>
      </c>
      <c r="T69" s="187" t="s">
        <v>275</v>
      </c>
      <c r="U69" s="156"/>
      <c r="V69" s="126"/>
      <c r="W69" s="131" t="s">
        <v>0</v>
      </c>
      <c r="X69" s="126"/>
      <c r="Y69" s="186" t="s">
        <v>331</v>
      </c>
      <c r="Z69" s="187" t="s">
        <v>331</v>
      </c>
      <c r="AA69" s="156"/>
      <c r="AB69" s="126"/>
      <c r="AC69" s="131" t="s">
        <v>0</v>
      </c>
      <c r="AD69" s="126"/>
      <c r="AE69" s="186" t="s">
        <v>331</v>
      </c>
      <c r="AF69" s="187" t="s">
        <v>331</v>
      </c>
      <c r="AG69" s="156"/>
      <c r="AH69" s="126"/>
      <c r="AI69" s="131" t="s">
        <v>0</v>
      </c>
      <c r="AJ69" s="126"/>
      <c r="AK69" s="186" t="s">
        <v>331</v>
      </c>
      <c r="AL69" s="187" t="s">
        <v>331</v>
      </c>
      <c r="AM69" s="156"/>
      <c r="AN69" s="126"/>
      <c r="AO69" s="131" t="s">
        <v>0</v>
      </c>
      <c r="AP69" s="126"/>
      <c r="AQ69" s="186" t="s">
        <v>331</v>
      </c>
      <c r="AR69" s="187" t="s">
        <v>331</v>
      </c>
      <c r="AS69" s="156"/>
      <c r="AT69" s="126"/>
      <c r="AU69" s="131" t="s">
        <v>0</v>
      </c>
      <c r="AV69" s="126"/>
      <c r="AW69" s="186" t="s">
        <v>331</v>
      </c>
      <c r="AX69" s="187" t="s">
        <v>331</v>
      </c>
      <c r="AY69" s="156"/>
      <c r="AZ69" s="126"/>
      <c r="BA69" s="131" t="s">
        <v>0</v>
      </c>
      <c r="BB69" s="126"/>
      <c r="BC69" s="131"/>
      <c r="BD69" s="170"/>
      <c r="BE69" s="156"/>
      <c r="BF69" s="126"/>
      <c r="BG69" s="131" t="s">
        <v>0</v>
      </c>
      <c r="BH69" s="126"/>
      <c r="BI69" s="186" t="s">
        <v>331</v>
      </c>
      <c r="BJ69" s="187" t="s">
        <v>331</v>
      </c>
      <c r="BK69" s="156"/>
      <c r="BL69" s="126"/>
      <c r="BM69" s="131" t="s">
        <v>0</v>
      </c>
      <c r="BN69" s="126"/>
      <c r="BO69" s="131"/>
      <c r="BP69" s="170"/>
      <c r="BQ69" s="156"/>
      <c r="BR69" s="126"/>
      <c r="BS69" s="131" t="s">
        <v>0</v>
      </c>
      <c r="BT69" s="126"/>
      <c r="BU69" s="186" t="s">
        <v>331</v>
      </c>
      <c r="BV69" s="187" t="s">
        <v>331</v>
      </c>
      <c r="BW69" s="156"/>
      <c r="BX69" s="126"/>
      <c r="BY69" s="131" t="s">
        <v>0</v>
      </c>
      <c r="BZ69" s="126"/>
      <c r="CA69" s="186" t="s">
        <v>331</v>
      </c>
      <c r="CB69" s="187" t="s">
        <v>331</v>
      </c>
      <c r="CC69" s="156"/>
      <c r="CD69" s="126"/>
      <c r="CE69" s="131" t="s">
        <v>0</v>
      </c>
      <c r="CF69" s="126"/>
      <c r="CG69" s="131"/>
      <c r="CH69" s="170"/>
      <c r="CI69" s="156"/>
      <c r="CJ69" s="126"/>
      <c r="CK69" s="131" t="s">
        <v>0</v>
      </c>
      <c r="CL69" s="126"/>
      <c r="CM69" s="131"/>
      <c r="CN69" s="170"/>
      <c r="CO69" s="156"/>
      <c r="CP69" s="126"/>
      <c r="CQ69" s="131" t="s">
        <v>0</v>
      </c>
      <c r="CR69" s="126"/>
      <c r="CS69" s="131"/>
      <c r="CT69" s="170"/>
      <c r="CU69" s="156"/>
      <c r="CV69" s="126"/>
      <c r="CW69" s="131" t="s">
        <v>0</v>
      </c>
      <c r="CX69" s="126"/>
      <c r="CY69" s="131"/>
      <c r="CZ69" s="170"/>
      <c r="DA69" s="156"/>
      <c r="DB69" s="126"/>
      <c r="DC69" s="131" t="s">
        <v>0</v>
      </c>
      <c r="DD69" s="126"/>
      <c r="DE69" s="131"/>
      <c r="DF69" s="170"/>
      <c r="DG69" s="156"/>
      <c r="DH69" s="126"/>
      <c r="DI69" s="131" t="s">
        <v>0</v>
      </c>
      <c r="DJ69" s="126"/>
      <c r="DK69" s="131"/>
      <c r="DL69" s="170"/>
      <c r="DM69" s="156"/>
      <c r="DN69" s="126"/>
      <c r="DO69" s="131" t="s">
        <v>0</v>
      </c>
      <c r="DP69" s="126"/>
      <c r="DQ69" s="131"/>
      <c r="DR69" s="170"/>
      <c r="DS69" s="156"/>
      <c r="DT69" s="126"/>
      <c r="DU69" s="131" t="s">
        <v>0</v>
      </c>
      <c r="DV69" s="126"/>
      <c r="DW69" s="131"/>
      <c r="DX69" s="170"/>
      <c r="DY69" s="156"/>
      <c r="DZ69" s="126"/>
      <c r="EA69" s="131" t="s">
        <v>0</v>
      </c>
      <c r="EB69" s="126"/>
      <c r="EC69" s="131"/>
      <c r="ED69" s="170"/>
      <c r="EE69" s="156"/>
      <c r="EF69" s="126"/>
      <c r="EG69" s="131" t="s">
        <v>0</v>
      </c>
      <c r="EH69" s="126"/>
      <c r="EI69" s="131"/>
      <c r="EJ69" s="170"/>
      <c r="EK69" s="156"/>
      <c r="EL69" s="126"/>
      <c r="EM69" s="131" t="s">
        <v>0</v>
      </c>
      <c r="EN69" s="126"/>
      <c r="EO69" s="131"/>
      <c r="EP69" s="170"/>
      <c r="EQ69" s="156"/>
      <c r="ER69" s="126"/>
      <c r="ES69" s="131" t="s">
        <v>0</v>
      </c>
      <c r="ET69" s="126"/>
      <c r="EU69" s="131"/>
      <c r="EV69" s="170"/>
      <c r="EW69" s="156"/>
      <c r="EX69" s="126"/>
      <c r="EY69" s="131" t="s">
        <v>0</v>
      </c>
      <c r="EZ69" s="126"/>
      <c r="FA69" s="131"/>
      <c r="FB69" s="170"/>
      <c r="FC69" s="156"/>
      <c r="FD69" s="126"/>
      <c r="FE69" s="131" t="s">
        <v>0</v>
      </c>
      <c r="FF69" s="126"/>
      <c r="FG69" s="131"/>
      <c r="FH69" s="170"/>
      <c r="FI69" s="156"/>
      <c r="FJ69" s="126"/>
      <c r="FK69" s="131" t="s">
        <v>0</v>
      </c>
      <c r="FL69" s="126"/>
      <c r="FM69" s="131"/>
      <c r="FN69" s="170"/>
      <c r="FO69" s="156"/>
      <c r="FP69" s="126"/>
      <c r="FQ69" s="131" t="s">
        <v>0</v>
      </c>
      <c r="FR69" s="126"/>
      <c r="FS69" s="131"/>
      <c r="FT69" s="170"/>
      <c r="FU69" s="156"/>
      <c r="FV69" s="126"/>
      <c r="FW69" s="131" t="s">
        <v>0</v>
      </c>
      <c r="FX69" s="126"/>
      <c r="FY69" s="131"/>
      <c r="FZ69" s="170"/>
      <c r="GA69" s="156"/>
      <c r="GB69" s="126"/>
      <c r="GC69" s="131" t="s">
        <v>0</v>
      </c>
      <c r="GD69" s="126"/>
      <c r="GE69" s="131"/>
      <c r="GF69" s="170"/>
      <c r="GG69" s="156"/>
      <c r="GH69" s="126"/>
      <c r="GI69" s="131" t="s">
        <v>0</v>
      </c>
      <c r="GJ69" s="126"/>
      <c r="GK69" s="131"/>
      <c r="GL69" s="170"/>
      <c r="GM69" s="156"/>
      <c r="GN69" s="126"/>
      <c r="GO69" s="131" t="s">
        <v>0</v>
      </c>
      <c r="GP69" s="126"/>
      <c r="GQ69" s="131"/>
      <c r="GR69" s="170"/>
      <c r="GS69" s="156"/>
      <c r="GT69" s="126"/>
      <c r="GU69" s="131" t="s">
        <v>0</v>
      </c>
      <c r="GV69" s="126"/>
      <c r="GW69" s="131"/>
      <c r="GX69" s="170"/>
      <c r="GY69" s="156"/>
      <c r="GZ69" s="126"/>
      <c r="HA69" s="131" t="s">
        <v>0</v>
      </c>
      <c r="HB69" s="126"/>
      <c r="HC69" s="131"/>
      <c r="HD69" s="170"/>
      <c r="HE69" s="156"/>
      <c r="HF69" s="126"/>
      <c r="HG69" s="131" t="s">
        <v>0</v>
      </c>
      <c r="HH69" s="126"/>
      <c r="HI69" s="131"/>
      <c r="HJ69" s="170"/>
      <c r="HK69" s="156"/>
      <c r="HL69" s="126"/>
      <c r="HM69" s="131" t="s">
        <v>0</v>
      </c>
      <c r="HN69" s="126"/>
      <c r="HO69" s="131"/>
      <c r="HP69" s="170"/>
      <c r="HQ69" s="156"/>
      <c r="HR69" s="126"/>
      <c r="HS69" s="131" t="s">
        <v>0</v>
      </c>
      <c r="HT69" s="126"/>
      <c r="HU69" s="131"/>
      <c r="HV69" s="170"/>
      <c r="HW69" s="156"/>
      <c r="HX69" s="126"/>
      <c r="HY69" s="131" t="s">
        <v>0</v>
      </c>
      <c r="HZ69" s="126"/>
      <c r="IA69" s="131"/>
      <c r="IB69" s="170"/>
      <c r="IC69" s="156"/>
      <c r="ID69" s="126"/>
      <c r="IE69" s="131" t="s">
        <v>0</v>
      </c>
      <c r="IF69" s="126"/>
      <c r="IG69" s="131"/>
      <c r="IH69" s="170"/>
      <c r="II69" s="156"/>
      <c r="IJ69" s="126"/>
      <c r="IK69" s="131" t="s">
        <v>0</v>
      </c>
      <c r="IL69" s="126"/>
      <c r="IM69" s="131"/>
      <c r="IN69" s="170"/>
      <c r="IO69" s="156"/>
      <c r="IP69" s="126"/>
      <c r="IQ69" s="131" t="s">
        <v>0</v>
      </c>
      <c r="IR69" s="126"/>
      <c r="IS69" s="131"/>
      <c r="IT69" s="170"/>
      <c r="IU69" s="156"/>
      <c r="IV69" s="126"/>
      <c r="IW69" s="131" t="s">
        <v>0</v>
      </c>
      <c r="IX69" s="126"/>
      <c r="IY69" s="131"/>
      <c r="IZ69" s="170"/>
      <c r="JA69" s="156"/>
      <c r="JB69" s="126"/>
      <c r="JC69" s="131" t="s">
        <v>0</v>
      </c>
      <c r="JD69" s="126"/>
      <c r="JE69" s="131"/>
      <c r="JF69" s="170"/>
      <c r="JG69" s="156"/>
      <c r="JH69" s="126"/>
      <c r="JI69" s="131" t="s">
        <v>0</v>
      </c>
      <c r="JJ69" s="126"/>
      <c r="JK69" s="131"/>
      <c r="JL69" s="170"/>
      <c r="JM69" s="156"/>
      <c r="JN69" s="126"/>
      <c r="JO69" s="131" t="s">
        <v>0</v>
      </c>
      <c r="JP69" s="126"/>
      <c r="JQ69" s="131"/>
      <c r="JR69" s="170"/>
      <c r="JS69" s="156"/>
      <c r="JT69" s="126"/>
      <c r="JU69" s="131" t="s">
        <v>0</v>
      </c>
      <c r="JV69" s="126"/>
      <c r="JW69" s="131"/>
      <c r="JX69" s="170"/>
      <c r="JY69" s="156"/>
      <c r="JZ69" s="126"/>
      <c r="KA69" s="131" t="s">
        <v>0</v>
      </c>
      <c r="KB69" s="126"/>
      <c r="KC69" s="131"/>
      <c r="KD69" s="170"/>
      <c r="KE69" s="156"/>
      <c r="KF69" s="126"/>
      <c r="KG69" s="131" t="s">
        <v>0</v>
      </c>
      <c r="KH69" s="126"/>
      <c r="KI69" s="131"/>
      <c r="KJ69" s="170"/>
      <c r="KK69" s="156"/>
      <c r="KL69" s="126"/>
      <c r="KM69" s="131" t="s">
        <v>0</v>
      </c>
      <c r="KN69" s="126"/>
      <c r="KO69" s="131"/>
      <c r="KP69" s="170"/>
      <c r="KQ69" s="156"/>
      <c r="KR69" s="126"/>
      <c r="KS69" s="131" t="s">
        <v>0</v>
      </c>
      <c r="KT69" s="126"/>
      <c r="KU69" s="131"/>
      <c r="KV69" s="170"/>
      <c r="KW69" s="156"/>
      <c r="KX69" s="126"/>
      <c r="KY69" s="131" t="s">
        <v>0</v>
      </c>
      <c r="KZ69" s="126"/>
      <c r="LA69" s="131"/>
      <c r="LB69" s="170"/>
      <c r="LC69" s="156"/>
      <c r="LD69" s="126"/>
      <c r="LE69" s="131" t="s">
        <v>0</v>
      </c>
      <c r="LF69" s="126"/>
      <c r="LG69" s="131"/>
      <c r="LH69" s="170"/>
      <c r="LI69" s="156"/>
      <c r="LJ69" s="126"/>
      <c r="LK69" s="131" t="s">
        <v>0</v>
      </c>
      <c r="LL69" s="126"/>
      <c r="LM69" s="131"/>
      <c r="LN69" s="170"/>
      <c r="LO69" s="156"/>
      <c r="LP69" s="126"/>
      <c r="LQ69" s="131" t="s">
        <v>0</v>
      </c>
      <c r="LR69" s="126"/>
      <c r="LS69" s="131"/>
      <c r="LT69" s="170"/>
      <c r="LU69" s="156"/>
      <c r="LV69" s="126"/>
      <c r="LW69" s="131" t="s">
        <v>0</v>
      </c>
      <c r="LX69" s="126"/>
      <c r="LY69" s="131"/>
      <c r="LZ69" s="170"/>
      <c r="MA69" s="156"/>
      <c r="MB69" s="126"/>
      <c r="MC69" s="131" t="s">
        <v>0</v>
      </c>
      <c r="MD69" s="126"/>
      <c r="ME69" s="131"/>
      <c r="MF69" s="170"/>
      <c r="MG69" s="156"/>
      <c r="MH69" s="126"/>
      <c r="MI69" s="131" t="s">
        <v>0</v>
      </c>
      <c r="MJ69" s="126"/>
      <c r="MK69" s="131"/>
      <c r="ML69" s="170"/>
      <c r="MM69" s="156"/>
      <c r="MN69" s="126"/>
      <c r="MO69" s="131" t="s">
        <v>0</v>
      </c>
      <c r="MP69" s="126"/>
      <c r="MQ69" s="131"/>
      <c r="MR69" s="170"/>
      <c r="MS69" s="156"/>
      <c r="MT69" s="126"/>
      <c r="MU69" s="131" t="s">
        <v>0</v>
      </c>
      <c r="MV69" s="126"/>
      <c r="MW69" s="131"/>
      <c r="MX69" s="170"/>
      <c r="MY69" s="156"/>
      <c r="MZ69" s="126"/>
      <c r="NA69" s="131" t="s">
        <v>0</v>
      </c>
      <c r="NB69" s="126"/>
      <c r="NC69" s="131"/>
      <c r="ND69" s="170"/>
      <c r="NE69" s="156"/>
      <c r="NF69" s="126"/>
      <c r="NG69" s="131" t="s">
        <v>0</v>
      </c>
      <c r="NH69" s="126"/>
      <c r="NI69" s="131"/>
      <c r="NJ69" s="170"/>
      <c r="NK69" s="156"/>
      <c r="NL69" s="126"/>
      <c r="NM69" s="131" t="s">
        <v>0</v>
      </c>
      <c r="NN69" s="126"/>
      <c r="NO69" s="131"/>
      <c r="NP69" s="170"/>
      <c r="NQ69" s="156"/>
      <c r="NR69" s="188"/>
      <c r="NS69" s="188" t="s">
        <v>0</v>
      </c>
      <c r="NT69" s="188"/>
      <c r="NU69" s="186" t="s">
        <v>331</v>
      </c>
      <c r="NV69" s="187" t="s">
        <v>331</v>
      </c>
      <c r="NW69" s="164"/>
    </row>
    <row r="70" spans="1:387" ht="15" x14ac:dyDescent="0.2">
      <c r="A70" s="124">
        <f>IF(B70="","",VLOOKUP(B70,'Registrovaní tipéri'!$A$2:$B$101,2,FALSE))</f>
        <v>20</v>
      </c>
      <c r="B70" s="173" t="s">
        <v>183</v>
      </c>
      <c r="C70" s="125"/>
      <c r="D70" s="171">
        <v>0</v>
      </c>
      <c r="E70" s="176" t="s">
        <v>0</v>
      </c>
      <c r="F70" s="168">
        <v>3</v>
      </c>
      <c r="G70" s="176" t="s">
        <v>275</v>
      </c>
      <c r="H70" s="175" t="s">
        <v>264</v>
      </c>
      <c r="I70" s="25"/>
      <c r="J70" s="188">
        <v>0</v>
      </c>
      <c r="K70" s="188" t="s">
        <v>0</v>
      </c>
      <c r="L70" s="188">
        <v>5</v>
      </c>
      <c r="M70" s="186" t="s">
        <v>275</v>
      </c>
      <c r="N70" s="187" t="s">
        <v>264</v>
      </c>
      <c r="O70" s="149"/>
      <c r="P70" s="126">
        <v>4</v>
      </c>
      <c r="Q70" s="131" t="s">
        <v>0</v>
      </c>
      <c r="R70" s="126">
        <v>0</v>
      </c>
      <c r="S70" s="186" t="s">
        <v>275</v>
      </c>
      <c r="T70" s="187" t="s">
        <v>275</v>
      </c>
      <c r="U70" s="156"/>
      <c r="V70" s="126">
        <v>0</v>
      </c>
      <c r="W70" s="131" t="s">
        <v>0</v>
      </c>
      <c r="X70" s="126">
        <v>5</v>
      </c>
      <c r="Y70" s="186" t="s">
        <v>275</v>
      </c>
      <c r="Z70" s="187" t="s">
        <v>264</v>
      </c>
      <c r="AA70" s="156"/>
      <c r="AB70" s="126">
        <v>4</v>
      </c>
      <c r="AC70" s="131" t="s">
        <v>0</v>
      </c>
      <c r="AD70" s="126">
        <v>1</v>
      </c>
      <c r="AE70" s="193" t="s">
        <v>275</v>
      </c>
      <c r="AF70" s="194" t="s">
        <v>275</v>
      </c>
      <c r="AG70" s="156"/>
      <c r="AH70" s="126"/>
      <c r="AI70" s="131" t="s">
        <v>0</v>
      </c>
      <c r="AJ70" s="126"/>
      <c r="AK70" s="186" t="s">
        <v>331</v>
      </c>
      <c r="AL70" s="187" t="s">
        <v>331</v>
      </c>
      <c r="AM70" s="156"/>
      <c r="AN70" s="126"/>
      <c r="AO70" s="131" t="s">
        <v>0</v>
      </c>
      <c r="AP70" s="126"/>
      <c r="AQ70" s="186" t="s">
        <v>331</v>
      </c>
      <c r="AR70" s="187" t="s">
        <v>331</v>
      </c>
      <c r="AS70" s="156"/>
      <c r="AT70" s="126"/>
      <c r="AU70" s="131" t="s">
        <v>0</v>
      </c>
      <c r="AV70" s="126"/>
      <c r="AW70" s="186" t="s">
        <v>331</v>
      </c>
      <c r="AX70" s="187" t="s">
        <v>331</v>
      </c>
      <c r="AY70" s="156"/>
      <c r="AZ70" s="126"/>
      <c r="BA70" s="131" t="s">
        <v>0</v>
      </c>
      <c r="BB70" s="126"/>
      <c r="BC70" s="131"/>
      <c r="BD70" s="170"/>
      <c r="BE70" s="156"/>
      <c r="BF70" s="126"/>
      <c r="BG70" s="131" t="s">
        <v>0</v>
      </c>
      <c r="BH70" s="126"/>
      <c r="BI70" s="186" t="s">
        <v>331</v>
      </c>
      <c r="BJ70" s="187" t="s">
        <v>331</v>
      </c>
      <c r="BK70" s="156"/>
      <c r="BL70" s="126"/>
      <c r="BM70" s="131" t="s">
        <v>0</v>
      </c>
      <c r="BN70" s="126"/>
      <c r="BO70" s="131"/>
      <c r="BP70" s="170"/>
      <c r="BQ70" s="156"/>
      <c r="BR70" s="126"/>
      <c r="BS70" s="131" t="s">
        <v>0</v>
      </c>
      <c r="BT70" s="126"/>
      <c r="BU70" s="186" t="s">
        <v>331</v>
      </c>
      <c r="BV70" s="187" t="s">
        <v>331</v>
      </c>
      <c r="BW70" s="156"/>
      <c r="BX70" s="126"/>
      <c r="BY70" s="131" t="s">
        <v>0</v>
      </c>
      <c r="BZ70" s="126"/>
      <c r="CA70" s="186" t="s">
        <v>331</v>
      </c>
      <c r="CB70" s="187" t="s">
        <v>331</v>
      </c>
      <c r="CC70" s="156"/>
      <c r="CD70" s="126"/>
      <c r="CE70" s="131" t="s">
        <v>0</v>
      </c>
      <c r="CF70" s="126"/>
      <c r="CG70" s="131"/>
      <c r="CH70" s="170"/>
      <c r="CI70" s="156"/>
      <c r="CJ70" s="126"/>
      <c r="CK70" s="131" t="s">
        <v>0</v>
      </c>
      <c r="CL70" s="126"/>
      <c r="CM70" s="131"/>
      <c r="CN70" s="170"/>
      <c r="CO70" s="156"/>
      <c r="CP70" s="126"/>
      <c r="CQ70" s="131" t="s">
        <v>0</v>
      </c>
      <c r="CR70" s="126"/>
      <c r="CS70" s="131"/>
      <c r="CT70" s="170"/>
      <c r="CU70" s="156"/>
      <c r="CV70" s="126"/>
      <c r="CW70" s="131" t="s">
        <v>0</v>
      </c>
      <c r="CX70" s="126"/>
      <c r="CY70" s="131"/>
      <c r="CZ70" s="170"/>
      <c r="DA70" s="156"/>
      <c r="DB70" s="126"/>
      <c r="DC70" s="131" t="s">
        <v>0</v>
      </c>
      <c r="DD70" s="126"/>
      <c r="DE70" s="131"/>
      <c r="DF70" s="170"/>
      <c r="DG70" s="156"/>
      <c r="DH70" s="126"/>
      <c r="DI70" s="131" t="s">
        <v>0</v>
      </c>
      <c r="DJ70" s="126"/>
      <c r="DK70" s="131"/>
      <c r="DL70" s="170"/>
      <c r="DM70" s="156"/>
      <c r="DN70" s="126"/>
      <c r="DO70" s="131" t="s">
        <v>0</v>
      </c>
      <c r="DP70" s="126"/>
      <c r="DQ70" s="131"/>
      <c r="DR70" s="170"/>
      <c r="DS70" s="156"/>
      <c r="DT70" s="126"/>
      <c r="DU70" s="131" t="s">
        <v>0</v>
      </c>
      <c r="DV70" s="126"/>
      <c r="DW70" s="131"/>
      <c r="DX70" s="170"/>
      <c r="DY70" s="156"/>
      <c r="DZ70" s="126"/>
      <c r="EA70" s="131" t="s">
        <v>0</v>
      </c>
      <c r="EB70" s="126"/>
      <c r="EC70" s="131"/>
      <c r="ED70" s="170"/>
      <c r="EE70" s="156"/>
      <c r="EF70" s="126"/>
      <c r="EG70" s="131" t="s">
        <v>0</v>
      </c>
      <c r="EH70" s="126"/>
      <c r="EI70" s="131"/>
      <c r="EJ70" s="170"/>
      <c r="EK70" s="156"/>
      <c r="EL70" s="126"/>
      <c r="EM70" s="131" t="s">
        <v>0</v>
      </c>
      <c r="EN70" s="126"/>
      <c r="EO70" s="131"/>
      <c r="EP70" s="170"/>
      <c r="EQ70" s="156"/>
      <c r="ER70" s="126"/>
      <c r="ES70" s="131" t="s">
        <v>0</v>
      </c>
      <c r="ET70" s="126"/>
      <c r="EU70" s="131"/>
      <c r="EV70" s="170"/>
      <c r="EW70" s="156"/>
      <c r="EX70" s="126"/>
      <c r="EY70" s="131" t="s">
        <v>0</v>
      </c>
      <c r="EZ70" s="126"/>
      <c r="FA70" s="131"/>
      <c r="FB70" s="170"/>
      <c r="FC70" s="156"/>
      <c r="FD70" s="126"/>
      <c r="FE70" s="131" t="s">
        <v>0</v>
      </c>
      <c r="FF70" s="126"/>
      <c r="FG70" s="131"/>
      <c r="FH70" s="170"/>
      <c r="FI70" s="156"/>
      <c r="FJ70" s="126"/>
      <c r="FK70" s="131" t="s">
        <v>0</v>
      </c>
      <c r="FL70" s="126"/>
      <c r="FM70" s="131"/>
      <c r="FN70" s="170"/>
      <c r="FO70" s="156"/>
      <c r="FP70" s="126"/>
      <c r="FQ70" s="131" t="s">
        <v>0</v>
      </c>
      <c r="FR70" s="126"/>
      <c r="FS70" s="131"/>
      <c r="FT70" s="170"/>
      <c r="FU70" s="156"/>
      <c r="FV70" s="126"/>
      <c r="FW70" s="131" t="s">
        <v>0</v>
      </c>
      <c r="FX70" s="126"/>
      <c r="FY70" s="131"/>
      <c r="FZ70" s="170"/>
      <c r="GA70" s="156"/>
      <c r="GB70" s="126"/>
      <c r="GC70" s="131" t="s">
        <v>0</v>
      </c>
      <c r="GD70" s="126"/>
      <c r="GE70" s="131"/>
      <c r="GF70" s="170"/>
      <c r="GG70" s="156"/>
      <c r="GH70" s="126"/>
      <c r="GI70" s="131" t="s">
        <v>0</v>
      </c>
      <c r="GJ70" s="126"/>
      <c r="GK70" s="131"/>
      <c r="GL70" s="170"/>
      <c r="GM70" s="156"/>
      <c r="GN70" s="126"/>
      <c r="GO70" s="131" t="s">
        <v>0</v>
      </c>
      <c r="GP70" s="126"/>
      <c r="GQ70" s="131"/>
      <c r="GR70" s="170"/>
      <c r="GS70" s="156"/>
      <c r="GT70" s="126"/>
      <c r="GU70" s="131" t="s">
        <v>0</v>
      </c>
      <c r="GV70" s="126"/>
      <c r="GW70" s="131"/>
      <c r="GX70" s="170"/>
      <c r="GY70" s="156"/>
      <c r="GZ70" s="126"/>
      <c r="HA70" s="131" t="s">
        <v>0</v>
      </c>
      <c r="HB70" s="126"/>
      <c r="HC70" s="131"/>
      <c r="HD70" s="170"/>
      <c r="HE70" s="156"/>
      <c r="HF70" s="126"/>
      <c r="HG70" s="131" t="s">
        <v>0</v>
      </c>
      <c r="HH70" s="126"/>
      <c r="HI70" s="131"/>
      <c r="HJ70" s="170"/>
      <c r="HK70" s="156"/>
      <c r="HL70" s="126"/>
      <c r="HM70" s="131" t="s">
        <v>0</v>
      </c>
      <c r="HN70" s="126"/>
      <c r="HO70" s="131"/>
      <c r="HP70" s="170"/>
      <c r="HQ70" s="156"/>
      <c r="HR70" s="126"/>
      <c r="HS70" s="131" t="s">
        <v>0</v>
      </c>
      <c r="HT70" s="126"/>
      <c r="HU70" s="131"/>
      <c r="HV70" s="170"/>
      <c r="HW70" s="156"/>
      <c r="HX70" s="126"/>
      <c r="HY70" s="131" t="s">
        <v>0</v>
      </c>
      <c r="HZ70" s="126"/>
      <c r="IA70" s="131"/>
      <c r="IB70" s="170"/>
      <c r="IC70" s="156"/>
      <c r="ID70" s="126"/>
      <c r="IE70" s="131" t="s">
        <v>0</v>
      </c>
      <c r="IF70" s="126"/>
      <c r="IG70" s="131"/>
      <c r="IH70" s="170"/>
      <c r="II70" s="156"/>
      <c r="IJ70" s="126"/>
      <c r="IK70" s="131" t="s">
        <v>0</v>
      </c>
      <c r="IL70" s="126"/>
      <c r="IM70" s="131"/>
      <c r="IN70" s="170"/>
      <c r="IO70" s="156"/>
      <c r="IP70" s="126"/>
      <c r="IQ70" s="131" t="s">
        <v>0</v>
      </c>
      <c r="IR70" s="126"/>
      <c r="IS70" s="131"/>
      <c r="IT70" s="170"/>
      <c r="IU70" s="156"/>
      <c r="IV70" s="126"/>
      <c r="IW70" s="131" t="s">
        <v>0</v>
      </c>
      <c r="IX70" s="126"/>
      <c r="IY70" s="131"/>
      <c r="IZ70" s="170"/>
      <c r="JA70" s="156"/>
      <c r="JB70" s="126"/>
      <c r="JC70" s="131" t="s">
        <v>0</v>
      </c>
      <c r="JD70" s="126"/>
      <c r="JE70" s="131"/>
      <c r="JF70" s="170"/>
      <c r="JG70" s="156"/>
      <c r="JH70" s="126"/>
      <c r="JI70" s="131" t="s">
        <v>0</v>
      </c>
      <c r="JJ70" s="126"/>
      <c r="JK70" s="131"/>
      <c r="JL70" s="170"/>
      <c r="JM70" s="156"/>
      <c r="JN70" s="126"/>
      <c r="JO70" s="131" t="s">
        <v>0</v>
      </c>
      <c r="JP70" s="126"/>
      <c r="JQ70" s="131"/>
      <c r="JR70" s="170"/>
      <c r="JS70" s="156"/>
      <c r="JT70" s="126"/>
      <c r="JU70" s="131" t="s">
        <v>0</v>
      </c>
      <c r="JV70" s="126"/>
      <c r="JW70" s="131"/>
      <c r="JX70" s="170"/>
      <c r="JY70" s="156"/>
      <c r="JZ70" s="126"/>
      <c r="KA70" s="131" t="s">
        <v>0</v>
      </c>
      <c r="KB70" s="126"/>
      <c r="KC70" s="131"/>
      <c r="KD70" s="170"/>
      <c r="KE70" s="156"/>
      <c r="KF70" s="126"/>
      <c r="KG70" s="131" t="s">
        <v>0</v>
      </c>
      <c r="KH70" s="126"/>
      <c r="KI70" s="131"/>
      <c r="KJ70" s="170"/>
      <c r="KK70" s="156"/>
      <c r="KL70" s="126"/>
      <c r="KM70" s="131" t="s">
        <v>0</v>
      </c>
      <c r="KN70" s="126"/>
      <c r="KO70" s="131"/>
      <c r="KP70" s="170"/>
      <c r="KQ70" s="156"/>
      <c r="KR70" s="126"/>
      <c r="KS70" s="131" t="s">
        <v>0</v>
      </c>
      <c r="KT70" s="126"/>
      <c r="KU70" s="131"/>
      <c r="KV70" s="170"/>
      <c r="KW70" s="156"/>
      <c r="KX70" s="126"/>
      <c r="KY70" s="131" t="s">
        <v>0</v>
      </c>
      <c r="KZ70" s="126"/>
      <c r="LA70" s="131"/>
      <c r="LB70" s="170"/>
      <c r="LC70" s="156"/>
      <c r="LD70" s="126"/>
      <c r="LE70" s="131" t="s">
        <v>0</v>
      </c>
      <c r="LF70" s="126"/>
      <c r="LG70" s="131"/>
      <c r="LH70" s="170"/>
      <c r="LI70" s="156"/>
      <c r="LJ70" s="126"/>
      <c r="LK70" s="131" t="s">
        <v>0</v>
      </c>
      <c r="LL70" s="126"/>
      <c r="LM70" s="131"/>
      <c r="LN70" s="170"/>
      <c r="LO70" s="156"/>
      <c r="LP70" s="126"/>
      <c r="LQ70" s="131" t="s">
        <v>0</v>
      </c>
      <c r="LR70" s="126"/>
      <c r="LS70" s="131"/>
      <c r="LT70" s="170"/>
      <c r="LU70" s="156"/>
      <c r="LV70" s="126"/>
      <c r="LW70" s="131" t="s">
        <v>0</v>
      </c>
      <c r="LX70" s="126"/>
      <c r="LY70" s="131"/>
      <c r="LZ70" s="170"/>
      <c r="MA70" s="156"/>
      <c r="MB70" s="126"/>
      <c r="MC70" s="131" t="s">
        <v>0</v>
      </c>
      <c r="MD70" s="126"/>
      <c r="ME70" s="131"/>
      <c r="MF70" s="170"/>
      <c r="MG70" s="156"/>
      <c r="MH70" s="126"/>
      <c r="MI70" s="131" t="s">
        <v>0</v>
      </c>
      <c r="MJ70" s="126"/>
      <c r="MK70" s="131"/>
      <c r="ML70" s="170"/>
      <c r="MM70" s="156"/>
      <c r="MN70" s="126"/>
      <c r="MO70" s="131" t="s">
        <v>0</v>
      </c>
      <c r="MP70" s="126"/>
      <c r="MQ70" s="131"/>
      <c r="MR70" s="170"/>
      <c r="MS70" s="156"/>
      <c r="MT70" s="126"/>
      <c r="MU70" s="131" t="s">
        <v>0</v>
      </c>
      <c r="MV70" s="126"/>
      <c r="MW70" s="131"/>
      <c r="MX70" s="170"/>
      <c r="MY70" s="156"/>
      <c r="MZ70" s="126"/>
      <c r="NA70" s="131" t="s">
        <v>0</v>
      </c>
      <c r="NB70" s="126"/>
      <c r="NC70" s="131"/>
      <c r="ND70" s="170"/>
      <c r="NE70" s="156"/>
      <c r="NF70" s="126"/>
      <c r="NG70" s="131" t="s">
        <v>0</v>
      </c>
      <c r="NH70" s="126"/>
      <c r="NI70" s="131"/>
      <c r="NJ70" s="170"/>
      <c r="NK70" s="156"/>
      <c r="NL70" s="126"/>
      <c r="NM70" s="131" t="s">
        <v>0</v>
      </c>
      <c r="NN70" s="126"/>
      <c r="NO70" s="131"/>
      <c r="NP70" s="170"/>
      <c r="NQ70" s="156"/>
      <c r="NR70" s="188"/>
      <c r="NS70" s="188" t="s">
        <v>0</v>
      </c>
      <c r="NT70" s="188"/>
      <c r="NU70" s="186" t="s">
        <v>331</v>
      </c>
      <c r="NV70" s="187" t="s">
        <v>331</v>
      </c>
      <c r="NW70" s="164"/>
    </row>
    <row r="71" spans="1:387" ht="15" x14ac:dyDescent="0.2">
      <c r="A71" s="124">
        <f>IF(B71="","",VLOOKUP(B71,'Registrovaní tipéri'!$A$2:$B$101,2,FALSE))</f>
        <v>38</v>
      </c>
      <c r="B71" s="173" t="s">
        <v>246</v>
      </c>
      <c r="C71" s="125"/>
      <c r="D71" s="171">
        <v>0</v>
      </c>
      <c r="E71" s="176" t="s">
        <v>0</v>
      </c>
      <c r="F71" s="168">
        <v>2</v>
      </c>
      <c r="G71" s="185" t="s">
        <v>270</v>
      </c>
      <c r="H71" s="184" t="s">
        <v>275</v>
      </c>
      <c r="I71" s="25"/>
      <c r="J71" s="188">
        <v>0</v>
      </c>
      <c r="K71" s="188" t="s">
        <v>0</v>
      </c>
      <c r="L71" s="188">
        <v>3</v>
      </c>
      <c r="M71" s="186" t="s">
        <v>262</v>
      </c>
      <c r="N71" s="187" t="s">
        <v>275</v>
      </c>
      <c r="O71" s="149"/>
      <c r="P71" s="126">
        <v>4</v>
      </c>
      <c r="Q71" s="131" t="s">
        <v>0</v>
      </c>
      <c r="R71" s="126">
        <v>1</v>
      </c>
      <c r="S71" s="186" t="s">
        <v>277</v>
      </c>
      <c r="T71" s="187" t="s">
        <v>275</v>
      </c>
      <c r="U71" s="156"/>
      <c r="V71" s="126">
        <v>0</v>
      </c>
      <c r="W71" s="131" t="s">
        <v>0</v>
      </c>
      <c r="X71" s="126">
        <v>2</v>
      </c>
      <c r="Y71" s="186" t="s">
        <v>275</v>
      </c>
      <c r="Z71" s="187" t="s">
        <v>264</v>
      </c>
      <c r="AA71" s="156"/>
      <c r="AB71" s="126">
        <v>3</v>
      </c>
      <c r="AC71" s="131" t="s">
        <v>0</v>
      </c>
      <c r="AD71" s="126">
        <v>0</v>
      </c>
      <c r="AE71" s="193" t="s">
        <v>275</v>
      </c>
      <c r="AF71" s="194" t="s">
        <v>275</v>
      </c>
      <c r="AG71" s="156"/>
      <c r="AH71" s="126"/>
      <c r="AI71" s="131" t="s">
        <v>0</v>
      </c>
      <c r="AJ71" s="126"/>
      <c r="AK71" s="186" t="s">
        <v>331</v>
      </c>
      <c r="AL71" s="187" t="s">
        <v>331</v>
      </c>
      <c r="AM71" s="156"/>
      <c r="AN71" s="126">
        <v>0</v>
      </c>
      <c r="AO71" s="131" t="s">
        <v>0</v>
      </c>
      <c r="AP71" s="126">
        <v>2</v>
      </c>
      <c r="AQ71" s="186" t="s">
        <v>277</v>
      </c>
      <c r="AR71" s="187" t="s">
        <v>273</v>
      </c>
      <c r="AS71" s="156"/>
      <c r="AT71" s="126">
        <v>1</v>
      </c>
      <c r="AU71" s="131" t="s">
        <v>0</v>
      </c>
      <c r="AV71" s="126">
        <v>2</v>
      </c>
      <c r="AW71" s="186" t="s">
        <v>275</v>
      </c>
      <c r="AX71" s="187" t="s">
        <v>277</v>
      </c>
      <c r="AY71" s="156"/>
      <c r="AZ71" s="126"/>
      <c r="BA71" s="131" t="s">
        <v>0</v>
      </c>
      <c r="BB71" s="126"/>
      <c r="BC71" s="131"/>
      <c r="BD71" s="170"/>
      <c r="BE71" s="156"/>
      <c r="BF71" s="126">
        <v>2</v>
      </c>
      <c r="BG71" s="131" t="s">
        <v>0</v>
      </c>
      <c r="BH71" s="126">
        <v>0</v>
      </c>
      <c r="BI71" s="186" t="s">
        <v>277</v>
      </c>
      <c r="BJ71" s="187" t="s">
        <v>264</v>
      </c>
      <c r="BK71" s="156"/>
      <c r="BL71" s="126"/>
      <c r="BM71" s="131" t="s">
        <v>0</v>
      </c>
      <c r="BN71" s="126"/>
      <c r="BO71" s="131"/>
      <c r="BP71" s="170"/>
      <c r="BQ71" s="156"/>
      <c r="BR71" s="126">
        <v>2</v>
      </c>
      <c r="BS71" s="131" t="s">
        <v>0</v>
      </c>
      <c r="BT71" s="126">
        <v>0</v>
      </c>
      <c r="BU71" s="186" t="s">
        <v>277</v>
      </c>
      <c r="BV71" s="187" t="s">
        <v>267</v>
      </c>
      <c r="BW71" s="156"/>
      <c r="BX71" s="126">
        <v>3</v>
      </c>
      <c r="BY71" s="131" t="s">
        <v>0</v>
      </c>
      <c r="BZ71" s="126">
        <v>1</v>
      </c>
      <c r="CA71" s="131" t="s">
        <v>277</v>
      </c>
      <c r="CB71" s="170" t="s">
        <v>276</v>
      </c>
      <c r="CC71" s="156"/>
      <c r="CD71" s="126"/>
      <c r="CE71" s="131" t="s">
        <v>0</v>
      </c>
      <c r="CF71" s="126"/>
      <c r="CG71" s="131"/>
      <c r="CH71" s="170"/>
      <c r="CI71" s="156"/>
      <c r="CJ71" s="126"/>
      <c r="CK71" s="131" t="s">
        <v>0</v>
      </c>
      <c r="CL71" s="126"/>
      <c r="CM71" s="131"/>
      <c r="CN71" s="170"/>
      <c r="CO71" s="156"/>
      <c r="CP71" s="126"/>
      <c r="CQ71" s="131" t="s">
        <v>0</v>
      </c>
      <c r="CR71" s="126"/>
      <c r="CS71" s="131"/>
      <c r="CT71" s="170"/>
      <c r="CU71" s="156"/>
      <c r="CV71" s="126"/>
      <c r="CW71" s="131" t="s">
        <v>0</v>
      </c>
      <c r="CX71" s="126"/>
      <c r="CY71" s="131"/>
      <c r="CZ71" s="170"/>
      <c r="DA71" s="156"/>
      <c r="DB71" s="126"/>
      <c r="DC71" s="131" t="s">
        <v>0</v>
      </c>
      <c r="DD71" s="126"/>
      <c r="DE71" s="131"/>
      <c r="DF71" s="170"/>
      <c r="DG71" s="156"/>
      <c r="DH71" s="126"/>
      <c r="DI71" s="131" t="s">
        <v>0</v>
      </c>
      <c r="DJ71" s="126"/>
      <c r="DK71" s="131"/>
      <c r="DL71" s="170"/>
      <c r="DM71" s="156"/>
      <c r="DN71" s="126"/>
      <c r="DO71" s="131" t="s">
        <v>0</v>
      </c>
      <c r="DP71" s="126"/>
      <c r="DQ71" s="131"/>
      <c r="DR71" s="170"/>
      <c r="DS71" s="156"/>
      <c r="DT71" s="126"/>
      <c r="DU71" s="131" t="s">
        <v>0</v>
      </c>
      <c r="DV71" s="126"/>
      <c r="DW71" s="131"/>
      <c r="DX71" s="170"/>
      <c r="DY71" s="156"/>
      <c r="DZ71" s="126"/>
      <c r="EA71" s="131" t="s">
        <v>0</v>
      </c>
      <c r="EB71" s="126"/>
      <c r="EC71" s="131"/>
      <c r="ED71" s="170"/>
      <c r="EE71" s="156"/>
      <c r="EF71" s="126"/>
      <c r="EG71" s="131" t="s">
        <v>0</v>
      </c>
      <c r="EH71" s="126"/>
      <c r="EI71" s="131"/>
      <c r="EJ71" s="170"/>
      <c r="EK71" s="156"/>
      <c r="EL71" s="126"/>
      <c r="EM71" s="131" t="s">
        <v>0</v>
      </c>
      <c r="EN71" s="126"/>
      <c r="EO71" s="131"/>
      <c r="EP71" s="170"/>
      <c r="EQ71" s="156"/>
      <c r="ER71" s="126"/>
      <c r="ES71" s="131" t="s">
        <v>0</v>
      </c>
      <c r="ET71" s="126"/>
      <c r="EU71" s="131"/>
      <c r="EV71" s="170"/>
      <c r="EW71" s="156"/>
      <c r="EX71" s="126"/>
      <c r="EY71" s="131" t="s">
        <v>0</v>
      </c>
      <c r="EZ71" s="126"/>
      <c r="FA71" s="131"/>
      <c r="FB71" s="170"/>
      <c r="FC71" s="156"/>
      <c r="FD71" s="126"/>
      <c r="FE71" s="131" t="s">
        <v>0</v>
      </c>
      <c r="FF71" s="126"/>
      <c r="FG71" s="131"/>
      <c r="FH71" s="170"/>
      <c r="FI71" s="156"/>
      <c r="FJ71" s="126"/>
      <c r="FK71" s="131" t="s">
        <v>0</v>
      </c>
      <c r="FL71" s="126"/>
      <c r="FM71" s="131"/>
      <c r="FN71" s="170"/>
      <c r="FO71" s="156"/>
      <c r="FP71" s="126"/>
      <c r="FQ71" s="131" t="s">
        <v>0</v>
      </c>
      <c r="FR71" s="126"/>
      <c r="FS71" s="131"/>
      <c r="FT71" s="170"/>
      <c r="FU71" s="156"/>
      <c r="FV71" s="126"/>
      <c r="FW71" s="131" t="s">
        <v>0</v>
      </c>
      <c r="FX71" s="126"/>
      <c r="FY71" s="131"/>
      <c r="FZ71" s="170"/>
      <c r="GA71" s="156"/>
      <c r="GB71" s="126"/>
      <c r="GC71" s="131" t="s">
        <v>0</v>
      </c>
      <c r="GD71" s="126"/>
      <c r="GE71" s="131"/>
      <c r="GF71" s="170"/>
      <c r="GG71" s="156"/>
      <c r="GH71" s="126"/>
      <c r="GI71" s="131" t="s">
        <v>0</v>
      </c>
      <c r="GJ71" s="126"/>
      <c r="GK71" s="131"/>
      <c r="GL71" s="170"/>
      <c r="GM71" s="156"/>
      <c r="GN71" s="126"/>
      <c r="GO71" s="131" t="s">
        <v>0</v>
      </c>
      <c r="GP71" s="126"/>
      <c r="GQ71" s="131"/>
      <c r="GR71" s="170"/>
      <c r="GS71" s="156"/>
      <c r="GT71" s="126"/>
      <c r="GU71" s="131" t="s">
        <v>0</v>
      </c>
      <c r="GV71" s="126"/>
      <c r="GW71" s="131"/>
      <c r="GX71" s="170"/>
      <c r="GY71" s="156"/>
      <c r="GZ71" s="126"/>
      <c r="HA71" s="131" t="s">
        <v>0</v>
      </c>
      <c r="HB71" s="126"/>
      <c r="HC71" s="131"/>
      <c r="HD71" s="170"/>
      <c r="HE71" s="156"/>
      <c r="HF71" s="126"/>
      <c r="HG71" s="131" t="s">
        <v>0</v>
      </c>
      <c r="HH71" s="126"/>
      <c r="HI71" s="131"/>
      <c r="HJ71" s="170"/>
      <c r="HK71" s="156"/>
      <c r="HL71" s="126"/>
      <c r="HM71" s="131" t="s">
        <v>0</v>
      </c>
      <c r="HN71" s="126"/>
      <c r="HO71" s="131"/>
      <c r="HP71" s="170"/>
      <c r="HQ71" s="156"/>
      <c r="HR71" s="126"/>
      <c r="HS71" s="131" t="s">
        <v>0</v>
      </c>
      <c r="HT71" s="126"/>
      <c r="HU71" s="131"/>
      <c r="HV71" s="170"/>
      <c r="HW71" s="156"/>
      <c r="HX71" s="126"/>
      <c r="HY71" s="131" t="s">
        <v>0</v>
      </c>
      <c r="HZ71" s="126"/>
      <c r="IA71" s="131"/>
      <c r="IB71" s="170"/>
      <c r="IC71" s="156"/>
      <c r="ID71" s="126"/>
      <c r="IE71" s="131" t="s">
        <v>0</v>
      </c>
      <c r="IF71" s="126"/>
      <c r="IG71" s="131"/>
      <c r="IH71" s="170"/>
      <c r="II71" s="156"/>
      <c r="IJ71" s="126"/>
      <c r="IK71" s="131" t="s">
        <v>0</v>
      </c>
      <c r="IL71" s="126"/>
      <c r="IM71" s="131"/>
      <c r="IN71" s="170"/>
      <c r="IO71" s="156"/>
      <c r="IP71" s="126"/>
      <c r="IQ71" s="131" t="s">
        <v>0</v>
      </c>
      <c r="IR71" s="126"/>
      <c r="IS71" s="131"/>
      <c r="IT71" s="170"/>
      <c r="IU71" s="156"/>
      <c r="IV71" s="126"/>
      <c r="IW71" s="131" t="s">
        <v>0</v>
      </c>
      <c r="IX71" s="126"/>
      <c r="IY71" s="131"/>
      <c r="IZ71" s="170"/>
      <c r="JA71" s="156"/>
      <c r="JB71" s="126"/>
      <c r="JC71" s="131" t="s">
        <v>0</v>
      </c>
      <c r="JD71" s="126"/>
      <c r="JE71" s="131"/>
      <c r="JF71" s="170"/>
      <c r="JG71" s="156"/>
      <c r="JH71" s="126"/>
      <c r="JI71" s="131" t="s">
        <v>0</v>
      </c>
      <c r="JJ71" s="126"/>
      <c r="JK71" s="131"/>
      <c r="JL71" s="170"/>
      <c r="JM71" s="156"/>
      <c r="JN71" s="126"/>
      <c r="JO71" s="131" t="s">
        <v>0</v>
      </c>
      <c r="JP71" s="126"/>
      <c r="JQ71" s="131"/>
      <c r="JR71" s="170"/>
      <c r="JS71" s="156"/>
      <c r="JT71" s="126"/>
      <c r="JU71" s="131" t="s">
        <v>0</v>
      </c>
      <c r="JV71" s="126"/>
      <c r="JW71" s="131"/>
      <c r="JX71" s="170"/>
      <c r="JY71" s="156"/>
      <c r="JZ71" s="126"/>
      <c r="KA71" s="131" t="s">
        <v>0</v>
      </c>
      <c r="KB71" s="126"/>
      <c r="KC71" s="131"/>
      <c r="KD71" s="170"/>
      <c r="KE71" s="156"/>
      <c r="KF71" s="126"/>
      <c r="KG71" s="131" t="s">
        <v>0</v>
      </c>
      <c r="KH71" s="126"/>
      <c r="KI71" s="131"/>
      <c r="KJ71" s="170"/>
      <c r="KK71" s="156"/>
      <c r="KL71" s="126"/>
      <c r="KM71" s="131" t="s">
        <v>0</v>
      </c>
      <c r="KN71" s="126"/>
      <c r="KO71" s="131"/>
      <c r="KP71" s="170"/>
      <c r="KQ71" s="156"/>
      <c r="KR71" s="126"/>
      <c r="KS71" s="131" t="s">
        <v>0</v>
      </c>
      <c r="KT71" s="126"/>
      <c r="KU71" s="131"/>
      <c r="KV71" s="170"/>
      <c r="KW71" s="156"/>
      <c r="KX71" s="126"/>
      <c r="KY71" s="131" t="s">
        <v>0</v>
      </c>
      <c r="KZ71" s="126"/>
      <c r="LA71" s="131"/>
      <c r="LB71" s="170"/>
      <c r="LC71" s="156"/>
      <c r="LD71" s="126"/>
      <c r="LE71" s="131" t="s">
        <v>0</v>
      </c>
      <c r="LF71" s="126"/>
      <c r="LG71" s="131"/>
      <c r="LH71" s="170"/>
      <c r="LI71" s="156"/>
      <c r="LJ71" s="126"/>
      <c r="LK71" s="131" t="s">
        <v>0</v>
      </c>
      <c r="LL71" s="126"/>
      <c r="LM71" s="131"/>
      <c r="LN71" s="170"/>
      <c r="LO71" s="156"/>
      <c r="LP71" s="126"/>
      <c r="LQ71" s="131" t="s">
        <v>0</v>
      </c>
      <c r="LR71" s="126"/>
      <c r="LS71" s="131"/>
      <c r="LT71" s="170"/>
      <c r="LU71" s="156"/>
      <c r="LV71" s="126"/>
      <c r="LW71" s="131" t="s">
        <v>0</v>
      </c>
      <c r="LX71" s="126"/>
      <c r="LY71" s="131"/>
      <c r="LZ71" s="170"/>
      <c r="MA71" s="156"/>
      <c r="MB71" s="126"/>
      <c r="MC71" s="131" t="s">
        <v>0</v>
      </c>
      <c r="MD71" s="126"/>
      <c r="ME71" s="131"/>
      <c r="MF71" s="170"/>
      <c r="MG71" s="156"/>
      <c r="MH71" s="126"/>
      <c r="MI71" s="131" t="s">
        <v>0</v>
      </c>
      <c r="MJ71" s="126"/>
      <c r="MK71" s="131"/>
      <c r="ML71" s="170"/>
      <c r="MM71" s="156"/>
      <c r="MN71" s="126"/>
      <c r="MO71" s="131" t="s">
        <v>0</v>
      </c>
      <c r="MP71" s="126"/>
      <c r="MQ71" s="131"/>
      <c r="MR71" s="170"/>
      <c r="MS71" s="156"/>
      <c r="MT71" s="126"/>
      <c r="MU71" s="131" t="s">
        <v>0</v>
      </c>
      <c r="MV71" s="126"/>
      <c r="MW71" s="131"/>
      <c r="MX71" s="170"/>
      <c r="MY71" s="156"/>
      <c r="MZ71" s="126"/>
      <c r="NA71" s="131" t="s">
        <v>0</v>
      </c>
      <c r="NB71" s="126"/>
      <c r="NC71" s="131"/>
      <c r="ND71" s="170"/>
      <c r="NE71" s="156"/>
      <c r="NF71" s="126"/>
      <c r="NG71" s="131" t="s">
        <v>0</v>
      </c>
      <c r="NH71" s="126"/>
      <c r="NI71" s="131"/>
      <c r="NJ71" s="170"/>
      <c r="NK71" s="156"/>
      <c r="NL71" s="126"/>
      <c r="NM71" s="131" t="s">
        <v>0</v>
      </c>
      <c r="NN71" s="126"/>
      <c r="NO71" s="131"/>
      <c r="NP71" s="170"/>
      <c r="NQ71" s="156"/>
      <c r="NR71" s="188"/>
      <c r="NS71" s="188" t="s">
        <v>0</v>
      </c>
      <c r="NT71" s="188"/>
      <c r="NU71" s="186" t="s">
        <v>331</v>
      </c>
      <c r="NV71" s="187" t="s">
        <v>331</v>
      </c>
      <c r="NW71" s="164"/>
    </row>
    <row r="72" spans="1:387" ht="15" x14ac:dyDescent="0.2">
      <c r="A72" s="124">
        <f>IF(B72="","",VLOOKUP(B72,'Registrovaní tipéri'!$A$2:$B$101,2,FALSE))</f>
        <v>12</v>
      </c>
      <c r="B72" s="173" t="s">
        <v>2</v>
      </c>
      <c r="C72" s="125"/>
      <c r="D72" s="171">
        <v>2</v>
      </c>
      <c r="E72" s="176" t="s">
        <v>0</v>
      </c>
      <c r="F72" s="168">
        <v>2</v>
      </c>
      <c r="G72" s="176" t="s">
        <v>277</v>
      </c>
      <c r="H72" s="175" t="s">
        <v>264</v>
      </c>
      <c r="I72" s="25"/>
      <c r="J72" s="188">
        <v>0</v>
      </c>
      <c r="K72" s="188" t="s">
        <v>0</v>
      </c>
      <c r="L72" s="188">
        <v>3</v>
      </c>
      <c r="M72" s="186" t="s">
        <v>275</v>
      </c>
      <c r="N72" s="187" t="s">
        <v>261</v>
      </c>
      <c r="O72" s="149"/>
      <c r="P72" s="126">
        <v>2</v>
      </c>
      <c r="Q72" s="131" t="s">
        <v>0</v>
      </c>
      <c r="R72" s="126">
        <v>0</v>
      </c>
      <c r="S72" s="186" t="s">
        <v>277</v>
      </c>
      <c r="T72" s="187" t="s">
        <v>275</v>
      </c>
      <c r="U72" s="156"/>
      <c r="V72" s="126">
        <v>1</v>
      </c>
      <c r="W72" s="131" t="s">
        <v>0</v>
      </c>
      <c r="X72" s="126">
        <v>1</v>
      </c>
      <c r="Y72" s="186" t="s">
        <v>275</v>
      </c>
      <c r="Z72" s="187" t="s">
        <v>279</v>
      </c>
      <c r="AA72" s="156"/>
      <c r="AB72" s="126">
        <v>2</v>
      </c>
      <c r="AC72" s="131" t="s">
        <v>0</v>
      </c>
      <c r="AD72" s="126">
        <v>0</v>
      </c>
      <c r="AE72" s="193" t="s">
        <v>279</v>
      </c>
      <c r="AF72" s="194" t="s">
        <v>261</v>
      </c>
      <c r="AG72" s="156"/>
      <c r="AH72" s="126">
        <v>2</v>
      </c>
      <c r="AI72" s="131" t="s">
        <v>0</v>
      </c>
      <c r="AJ72" s="126">
        <v>1</v>
      </c>
      <c r="AK72" s="186" t="s">
        <v>279</v>
      </c>
      <c r="AL72" s="187" t="s">
        <v>261</v>
      </c>
      <c r="AM72" s="156"/>
      <c r="AN72" s="126">
        <v>0</v>
      </c>
      <c r="AO72" s="131" t="s">
        <v>0</v>
      </c>
      <c r="AP72" s="126">
        <v>1</v>
      </c>
      <c r="AQ72" s="186" t="s">
        <v>277</v>
      </c>
      <c r="AR72" s="187" t="s">
        <v>273</v>
      </c>
      <c r="AS72" s="156"/>
      <c r="AT72" s="126">
        <v>1</v>
      </c>
      <c r="AU72" s="131" t="s">
        <v>0</v>
      </c>
      <c r="AV72" s="126">
        <v>2</v>
      </c>
      <c r="AW72" s="186" t="s">
        <v>275</v>
      </c>
      <c r="AX72" s="187" t="s">
        <v>264</v>
      </c>
      <c r="AY72" s="156"/>
      <c r="AZ72" s="126"/>
      <c r="BA72" s="131" t="s">
        <v>0</v>
      </c>
      <c r="BB72" s="126"/>
      <c r="BC72" s="131"/>
      <c r="BD72" s="170"/>
      <c r="BE72" s="156"/>
      <c r="BF72" s="126">
        <v>3</v>
      </c>
      <c r="BG72" s="131" t="s">
        <v>0</v>
      </c>
      <c r="BH72" s="126">
        <v>1</v>
      </c>
      <c r="BI72" s="186" t="s">
        <v>277</v>
      </c>
      <c r="BJ72" s="187" t="s">
        <v>275</v>
      </c>
      <c r="BK72" s="156"/>
      <c r="BL72" s="126"/>
      <c r="BM72" s="131" t="s">
        <v>0</v>
      </c>
      <c r="BN72" s="126"/>
      <c r="BO72" s="131"/>
      <c r="BP72" s="170"/>
      <c r="BQ72" s="156"/>
      <c r="BR72" s="126">
        <v>2</v>
      </c>
      <c r="BS72" s="131" t="s">
        <v>0</v>
      </c>
      <c r="BT72" s="126">
        <v>0</v>
      </c>
      <c r="BU72" s="186" t="s">
        <v>279</v>
      </c>
      <c r="BV72" s="187" t="s">
        <v>275</v>
      </c>
      <c r="BW72" s="156"/>
      <c r="BX72" s="126">
        <v>3</v>
      </c>
      <c r="BY72" s="131" t="s">
        <v>0</v>
      </c>
      <c r="BZ72" s="126">
        <v>0</v>
      </c>
      <c r="CA72" s="131" t="s">
        <v>279</v>
      </c>
      <c r="CB72" s="170" t="s">
        <v>275</v>
      </c>
      <c r="CC72" s="156"/>
      <c r="CD72" s="126"/>
      <c r="CE72" s="131" t="s">
        <v>0</v>
      </c>
      <c r="CF72" s="126"/>
      <c r="CG72" s="131"/>
      <c r="CH72" s="170"/>
      <c r="CI72" s="156"/>
      <c r="CJ72" s="126"/>
      <c r="CK72" s="131" t="s">
        <v>0</v>
      </c>
      <c r="CL72" s="126"/>
      <c r="CM72" s="131"/>
      <c r="CN72" s="170"/>
      <c r="CO72" s="156"/>
      <c r="CP72" s="126"/>
      <c r="CQ72" s="131" t="s">
        <v>0</v>
      </c>
      <c r="CR72" s="126"/>
      <c r="CS72" s="131"/>
      <c r="CT72" s="170"/>
      <c r="CU72" s="156"/>
      <c r="CV72" s="126"/>
      <c r="CW72" s="131" t="s">
        <v>0</v>
      </c>
      <c r="CX72" s="126"/>
      <c r="CY72" s="131"/>
      <c r="CZ72" s="170"/>
      <c r="DA72" s="156"/>
      <c r="DB72" s="126"/>
      <c r="DC72" s="131" t="s">
        <v>0</v>
      </c>
      <c r="DD72" s="126"/>
      <c r="DE72" s="131"/>
      <c r="DF72" s="170"/>
      <c r="DG72" s="156"/>
      <c r="DH72" s="126"/>
      <c r="DI72" s="131" t="s">
        <v>0</v>
      </c>
      <c r="DJ72" s="126"/>
      <c r="DK72" s="131"/>
      <c r="DL72" s="170"/>
      <c r="DM72" s="156"/>
      <c r="DN72" s="126"/>
      <c r="DO72" s="131" t="s">
        <v>0</v>
      </c>
      <c r="DP72" s="126"/>
      <c r="DQ72" s="131"/>
      <c r="DR72" s="170"/>
      <c r="DS72" s="156"/>
      <c r="DT72" s="126"/>
      <c r="DU72" s="131" t="s">
        <v>0</v>
      </c>
      <c r="DV72" s="126"/>
      <c r="DW72" s="131"/>
      <c r="DX72" s="170"/>
      <c r="DY72" s="156"/>
      <c r="DZ72" s="126"/>
      <c r="EA72" s="131" t="s">
        <v>0</v>
      </c>
      <c r="EB72" s="126"/>
      <c r="EC72" s="131"/>
      <c r="ED72" s="170"/>
      <c r="EE72" s="156"/>
      <c r="EF72" s="126"/>
      <c r="EG72" s="131" t="s">
        <v>0</v>
      </c>
      <c r="EH72" s="126"/>
      <c r="EI72" s="131"/>
      <c r="EJ72" s="170"/>
      <c r="EK72" s="156"/>
      <c r="EL72" s="126"/>
      <c r="EM72" s="131" t="s">
        <v>0</v>
      </c>
      <c r="EN72" s="126"/>
      <c r="EO72" s="131"/>
      <c r="EP72" s="170"/>
      <c r="EQ72" s="156"/>
      <c r="ER72" s="126"/>
      <c r="ES72" s="131" t="s">
        <v>0</v>
      </c>
      <c r="ET72" s="126"/>
      <c r="EU72" s="131"/>
      <c r="EV72" s="170"/>
      <c r="EW72" s="156"/>
      <c r="EX72" s="126"/>
      <c r="EY72" s="131" t="s">
        <v>0</v>
      </c>
      <c r="EZ72" s="126"/>
      <c r="FA72" s="131"/>
      <c r="FB72" s="170"/>
      <c r="FC72" s="156"/>
      <c r="FD72" s="126"/>
      <c r="FE72" s="131" t="s">
        <v>0</v>
      </c>
      <c r="FF72" s="126"/>
      <c r="FG72" s="131"/>
      <c r="FH72" s="170"/>
      <c r="FI72" s="156"/>
      <c r="FJ72" s="126"/>
      <c r="FK72" s="131" t="s">
        <v>0</v>
      </c>
      <c r="FL72" s="126"/>
      <c r="FM72" s="131"/>
      <c r="FN72" s="170"/>
      <c r="FO72" s="156"/>
      <c r="FP72" s="126"/>
      <c r="FQ72" s="131" t="s">
        <v>0</v>
      </c>
      <c r="FR72" s="126"/>
      <c r="FS72" s="131"/>
      <c r="FT72" s="170"/>
      <c r="FU72" s="156"/>
      <c r="FV72" s="126"/>
      <c r="FW72" s="131" t="s">
        <v>0</v>
      </c>
      <c r="FX72" s="126"/>
      <c r="FY72" s="131"/>
      <c r="FZ72" s="170"/>
      <c r="GA72" s="156"/>
      <c r="GB72" s="126"/>
      <c r="GC72" s="131" t="s">
        <v>0</v>
      </c>
      <c r="GD72" s="126"/>
      <c r="GE72" s="131"/>
      <c r="GF72" s="170"/>
      <c r="GG72" s="156"/>
      <c r="GH72" s="126"/>
      <c r="GI72" s="131" t="s">
        <v>0</v>
      </c>
      <c r="GJ72" s="126"/>
      <c r="GK72" s="131"/>
      <c r="GL72" s="170"/>
      <c r="GM72" s="156"/>
      <c r="GN72" s="126"/>
      <c r="GO72" s="131" t="s">
        <v>0</v>
      </c>
      <c r="GP72" s="126"/>
      <c r="GQ72" s="131"/>
      <c r="GR72" s="170"/>
      <c r="GS72" s="156"/>
      <c r="GT72" s="126"/>
      <c r="GU72" s="131" t="s">
        <v>0</v>
      </c>
      <c r="GV72" s="126"/>
      <c r="GW72" s="131"/>
      <c r="GX72" s="170"/>
      <c r="GY72" s="156"/>
      <c r="GZ72" s="126"/>
      <c r="HA72" s="131" t="s">
        <v>0</v>
      </c>
      <c r="HB72" s="126"/>
      <c r="HC72" s="131"/>
      <c r="HD72" s="170"/>
      <c r="HE72" s="156"/>
      <c r="HF72" s="126"/>
      <c r="HG72" s="131" t="s">
        <v>0</v>
      </c>
      <c r="HH72" s="126"/>
      <c r="HI72" s="131"/>
      <c r="HJ72" s="170"/>
      <c r="HK72" s="156"/>
      <c r="HL72" s="126"/>
      <c r="HM72" s="131" t="s">
        <v>0</v>
      </c>
      <c r="HN72" s="126"/>
      <c r="HO72" s="131"/>
      <c r="HP72" s="170"/>
      <c r="HQ72" s="156"/>
      <c r="HR72" s="126"/>
      <c r="HS72" s="131" t="s">
        <v>0</v>
      </c>
      <c r="HT72" s="126"/>
      <c r="HU72" s="131"/>
      <c r="HV72" s="170"/>
      <c r="HW72" s="156"/>
      <c r="HX72" s="126"/>
      <c r="HY72" s="131" t="s">
        <v>0</v>
      </c>
      <c r="HZ72" s="126"/>
      <c r="IA72" s="131"/>
      <c r="IB72" s="170"/>
      <c r="IC72" s="156"/>
      <c r="ID72" s="126"/>
      <c r="IE72" s="131" t="s">
        <v>0</v>
      </c>
      <c r="IF72" s="126"/>
      <c r="IG72" s="131"/>
      <c r="IH72" s="170"/>
      <c r="II72" s="156"/>
      <c r="IJ72" s="126"/>
      <c r="IK72" s="131" t="s">
        <v>0</v>
      </c>
      <c r="IL72" s="126"/>
      <c r="IM72" s="131"/>
      <c r="IN72" s="170"/>
      <c r="IO72" s="156"/>
      <c r="IP72" s="126"/>
      <c r="IQ72" s="131" t="s">
        <v>0</v>
      </c>
      <c r="IR72" s="126"/>
      <c r="IS72" s="131"/>
      <c r="IT72" s="170"/>
      <c r="IU72" s="156"/>
      <c r="IV72" s="126"/>
      <c r="IW72" s="131" t="s">
        <v>0</v>
      </c>
      <c r="IX72" s="126"/>
      <c r="IY72" s="131"/>
      <c r="IZ72" s="170"/>
      <c r="JA72" s="156"/>
      <c r="JB72" s="126"/>
      <c r="JC72" s="131" t="s">
        <v>0</v>
      </c>
      <c r="JD72" s="126"/>
      <c r="JE72" s="131"/>
      <c r="JF72" s="170"/>
      <c r="JG72" s="156"/>
      <c r="JH72" s="126"/>
      <c r="JI72" s="131" t="s">
        <v>0</v>
      </c>
      <c r="JJ72" s="126"/>
      <c r="JK72" s="131"/>
      <c r="JL72" s="170"/>
      <c r="JM72" s="156"/>
      <c r="JN72" s="126"/>
      <c r="JO72" s="131" t="s">
        <v>0</v>
      </c>
      <c r="JP72" s="126"/>
      <c r="JQ72" s="131"/>
      <c r="JR72" s="170"/>
      <c r="JS72" s="156"/>
      <c r="JT72" s="126"/>
      <c r="JU72" s="131" t="s">
        <v>0</v>
      </c>
      <c r="JV72" s="126"/>
      <c r="JW72" s="131"/>
      <c r="JX72" s="170"/>
      <c r="JY72" s="156"/>
      <c r="JZ72" s="126"/>
      <c r="KA72" s="131" t="s">
        <v>0</v>
      </c>
      <c r="KB72" s="126"/>
      <c r="KC72" s="131"/>
      <c r="KD72" s="170"/>
      <c r="KE72" s="156"/>
      <c r="KF72" s="126"/>
      <c r="KG72" s="131" t="s">
        <v>0</v>
      </c>
      <c r="KH72" s="126"/>
      <c r="KI72" s="131"/>
      <c r="KJ72" s="170"/>
      <c r="KK72" s="156"/>
      <c r="KL72" s="126"/>
      <c r="KM72" s="131" t="s">
        <v>0</v>
      </c>
      <c r="KN72" s="126"/>
      <c r="KO72" s="131"/>
      <c r="KP72" s="170"/>
      <c r="KQ72" s="156"/>
      <c r="KR72" s="126"/>
      <c r="KS72" s="131" t="s">
        <v>0</v>
      </c>
      <c r="KT72" s="126"/>
      <c r="KU72" s="131"/>
      <c r="KV72" s="170"/>
      <c r="KW72" s="156"/>
      <c r="KX72" s="126"/>
      <c r="KY72" s="131" t="s">
        <v>0</v>
      </c>
      <c r="KZ72" s="126"/>
      <c r="LA72" s="131"/>
      <c r="LB72" s="170"/>
      <c r="LC72" s="156"/>
      <c r="LD72" s="126"/>
      <c r="LE72" s="131" t="s">
        <v>0</v>
      </c>
      <c r="LF72" s="126"/>
      <c r="LG72" s="131"/>
      <c r="LH72" s="170"/>
      <c r="LI72" s="156"/>
      <c r="LJ72" s="126"/>
      <c r="LK72" s="131" t="s">
        <v>0</v>
      </c>
      <c r="LL72" s="126"/>
      <c r="LM72" s="131"/>
      <c r="LN72" s="170"/>
      <c r="LO72" s="156"/>
      <c r="LP72" s="126"/>
      <c r="LQ72" s="131" t="s">
        <v>0</v>
      </c>
      <c r="LR72" s="126"/>
      <c r="LS72" s="131"/>
      <c r="LT72" s="170"/>
      <c r="LU72" s="156"/>
      <c r="LV72" s="126"/>
      <c r="LW72" s="131" t="s">
        <v>0</v>
      </c>
      <c r="LX72" s="126"/>
      <c r="LY72" s="131"/>
      <c r="LZ72" s="170"/>
      <c r="MA72" s="156"/>
      <c r="MB72" s="126"/>
      <c r="MC72" s="131" t="s">
        <v>0</v>
      </c>
      <c r="MD72" s="126"/>
      <c r="ME72" s="131"/>
      <c r="MF72" s="170"/>
      <c r="MG72" s="156"/>
      <c r="MH72" s="126"/>
      <c r="MI72" s="131" t="s">
        <v>0</v>
      </c>
      <c r="MJ72" s="126"/>
      <c r="MK72" s="131"/>
      <c r="ML72" s="170"/>
      <c r="MM72" s="156"/>
      <c r="MN72" s="126"/>
      <c r="MO72" s="131" t="s">
        <v>0</v>
      </c>
      <c r="MP72" s="126"/>
      <c r="MQ72" s="131"/>
      <c r="MR72" s="170"/>
      <c r="MS72" s="156"/>
      <c r="MT72" s="126"/>
      <c r="MU72" s="131" t="s">
        <v>0</v>
      </c>
      <c r="MV72" s="126"/>
      <c r="MW72" s="131"/>
      <c r="MX72" s="170"/>
      <c r="MY72" s="156"/>
      <c r="MZ72" s="126"/>
      <c r="NA72" s="131" t="s">
        <v>0</v>
      </c>
      <c r="NB72" s="126"/>
      <c r="NC72" s="131"/>
      <c r="ND72" s="170"/>
      <c r="NE72" s="156"/>
      <c r="NF72" s="126"/>
      <c r="NG72" s="131" t="s">
        <v>0</v>
      </c>
      <c r="NH72" s="126"/>
      <c r="NI72" s="131"/>
      <c r="NJ72" s="170"/>
      <c r="NK72" s="156"/>
      <c r="NL72" s="126"/>
      <c r="NM72" s="131" t="s">
        <v>0</v>
      </c>
      <c r="NN72" s="126"/>
      <c r="NO72" s="131"/>
      <c r="NP72" s="170"/>
      <c r="NQ72" s="156"/>
      <c r="NR72" s="188"/>
      <c r="NS72" s="188" t="s">
        <v>0</v>
      </c>
      <c r="NT72" s="188"/>
      <c r="NU72" s="186" t="s">
        <v>331</v>
      </c>
      <c r="NV72" s="187" t="s">
        <v>331</v>
      </c>
      <c r="NW72" s="164"/>
    </row>
    <row r="73" spans="1:387" ht="15" x14ac:dyDescent="0.2">
      <c r="A73" s="124">
        <f>IF(B73="","",VLOOKUP(B73,'Registrovaní tipéri'!$A$2:$B$101,2,FALSE))</f>
        <v>72</v>
      </c>
      <c r="B73" s="173" t="s">
        <v>329</v>
      </c>
      <c r="C73" s="125"/>
      <c r="D73" s="171"/>
      <c r="E73" s="176" t="s">
        <v>0</v>
      </c>
      <c r="F73" s="168"/>
      <c r="G73" s="182" t="s">
        <v>331</v>
      </c>
      <c r="H73" s="183" t="s">
        <v>331</v>
      </c>
      <c r="I73" s="25"/>
      <c r="J73" s="188">
        <v>0</v>
      </c>
      <c r="K73" s="188" t="s">
        <v>0</v>
      </c>
      <c r="L73" s="188">
        <v>3</v>
      </c>
      <c r="M73" s="186" t="s">
        <v>275</v>
      </c>
      <c r="N73" s="187" t="s">
        <v>275</v>
      </c>
      <c r="O73" s="149"/>
      <c r="P73" s="126">
        <v>4</v>
      </c>
      <c r="Q73" s="131" t="s">
        <v>0</v>
      </c>
      <c r="R73" s="126">
        <v>0</v>
      </c>
      <c r="S73" s="186" t="s">
        <v>277</v>
      </c>
      <c r="T73" s="187" t="s">
        <v>275</v>
      </c>
      <c r="U73" s="156"/>
      <c r="V73" s="126">
        <v>0</v>
      </c>
      <c r="W73" s="131" t="s">
        <v>0</v>
      </c>
      <c r="X73" s="126">
        <v>5</v>
      </c>
      <c r="Y73" s="186" t="s">
        <v>275</v>
      </c>
      <c r="Z73" s="187" t="s">
        <v>264</v>
      </c>
      <c r="AA73" s="156"/>
      <c r="AB73" s="126">
        <v>1</v>
      </c>
      <c r="AC73" s="131" t="s">
        <v>0</v>
      </c>
      <c r="AD73" s="126">
        <v>0</v>
      </c>
      <c r="AE73" s="193" t="s">
        <v>275</v>
      </c>
      <c r="AF73" s="194" t="s">
        <v>278</v>
      </c>
      <c r="AG73" s="156"/>
      <c r="AH73" s="126"/>
      <c r="AI73" s="131" t="s">
        <v>0</v>
      </c>
      <c r="AJ73" s="126"/>
      <c r="AK73" s="186" t="s">
        <v>331</v>
      </c>
      <c r="AL73" s="187" t="s">
        <v>331</v>
      </c>
      <c r="AM73" s="156"/>
      <c r="AN73" s="126"/>
      <c r="AO73" s="131" t="s">
        <v>0</v>
      </c>
      <c r="AP73" s="126"/>
      <c r="AQ73" s="186" t="s">
        <v>331</v>
      </c>
      <c r="AR73" s="187" t="s">
        <v>331</v>
      </c>
      <c r="AS73" s="156"/>
      <c r="AT73" s="126"/>
      <c r="AU73" s="131" t="s">
        <v>0</v>
      </c>
      <c r="AV73" s="126"/>
      <c r="AW73" s="186" t="s">
        <v>331</v>
      </c>
      <c r="AX73" s="187" t="s">
        <v>331</v>
      </c>
      <c r="AY73" s="156"/>
      <c r="AZ73" s="126"/>
      <c r="BA73" s="131" t="s">
        <v>0</v>
      </c>
      <c r="BB73" s="126"/>
      <c r="BC73" s="131"/>
      <c r="BD73" s="170"/>
      <c r="BE73" s="156"/>
      <c r="BF73" s="126">
        <v>2</v>
      </c>
      <c r="BG73" s="131" t="s">
        <v>0</v>
      </c>
      <c r="BH73" s="126">
        <v>2</v>
      </c>
      <c r="BI73" s="186" t="s">
        <v>348</v>
      </c>
      <c r="BJ73" s="187" t="s">
        <v>275</v>
      </c>
      <c r="BK73" s="156"/>
      <c r="BL73" s="126"/>
      <c r="BM73" s="131" t="s">
        <v>0</v>
      </c>
      <c r="BN73" s="126"/>
      <c r="BO73" s="131"/>
      <c r="BP73" s="170"/>
      <c r="BQ73" s="156"/>
      <c r="BR73" s="126">
        <v>1</v>
      </c>
      <c r="BS73" s="131" t="s">
        <v>0</v>
      </c>
      <c r="BT73" s="126">
        <v>2</v>
      </c>
      <c r="BU73" s="186" t="s">
        <v>277</v>
      </c>
      <c r="BV73" s="187" t="s">
        <v>275</v>
      </c>
      <c r="BW73" s="156"/>
      <c r="BX73" s="126">
        <v>5</v>
      </c>
      <c r="BY73" s="131" t="s">
        <v>0</v>
      </c>
      <c r="BZ73" s="126">
        <v>2</v>
      </c>
      <c r="CA73" s="131" t="s">
        <v>277</v>
      </c>
      <c r="CB73" s="170" t="s">
        <v>279</v>
      </c>
      <c r="CC73" s="156"/>
      <c r="CD73" s="126"/>
      <c r="CE73" s="131" t="s">
        <v>0</v>
      </c>
      <c r="CF73" s="126"/>
      <c r="CG73" s="131"/>
      <c r="CH73" s="170"/>
      <c r="CI73" s="156"/>
      <c r="CJ73" s="126"/>
      <c r="CK73" s="131" t="s">
        <v>0</v>
      </c>
      <c r="CL73" s="126"/>
      <c r="CM73" s="131"/>
      <c r="CN73" s="170"/>
      <c r="CO73" s="156"/>
      <c r="CP73" s="126"/>
      <c r="CQ73" s="131" t="s">
        <v>0</v>
      </c>
      <c r="CR73" s="126"/>
      <c r="CS73" s="131"/>
      <c r="CT73" s="170"/>
      <c r="CU73" s="156"/>
      <c r="CV73" s="126"/>
      <c r="CW73" s="131" t="s">
        <v>0</v>
      </c>
      <c r="CX73" s="126"/>
      <c r="CY73" s="131"/>
      <c r="CZ73" s="170"/>
      <c r="DA73" s="156"/>
      <c r="DB73" s="126"/>
      <c r="DC73" s="131" t="s">
        <v>0</v>
      </c>
      <c r="DD73" s="126"/>
      <c r="DE73" s="131"/>
      <c r="DF73" s="170"/>
      <c r="DG73" s="156"/>
      <c r="DH73" s="126"/>
      <c r="DI73" s="131" t="s">
        <v>0</v>
      </c>
      <c r="DJ73" s="126"/>
      <c r="DK73" s="131"/>
      <c r="DL73" s="170"/>
      <c r="DM73" s="156"/>
      <c r="DN73" s="126"/>
      <c r="DO73" s="131" t="s">
        <v>0</v>
      </c>
      <c r="DP73" s="126"/>
      <c r="DQ73" s="131"/>
      <c r="DR73" s="170"/>
      <c r="DS73" s="156"/>
      <c r="DT73" s="126"/>
      <c r="DU73" s="131" t="s">
        <v>0</v>
      </c>
      <c r="DV73" s="126"/>
      <c r="DW73" s="131"/>
      <c r="DX73" s="170"/>
      <c r="DY73" s="156"/>
      <c r="DZ73" s="126"/>
      <c r="EA73" s="131" t="s">
        <v>0</v>
      </c>
      <c r="EB73" s="126"/>
      <c r="EC73" s="131"/>
      <c r="ED73" s="170"/>
      <c r="EE73" s="156"/>
      <c r="EF73" s="126"/>
      <c r="EG73" s="131" t="s">
        <v>0</v>
      </c>
      <c r="EH73" s="126"/>
      <c r="EI73" s="131"/>
      <c r="EJ73" s="170"/>
      <c r="EK73" s="156"/>
      <c r="EL73" s="126"/>
      <c r="EM73" s="131" t="s">
        <v>0</v>
      </c>
      <c r="EN73" s="126"/>
      <c r="EO73" s="131"/>
      <c r="EP73" s="170"/>
      <c r="EQ73" s="156"/>
      <c r="ER73" s="126"/>
      <c r="ES73" s="131" t="s">
        <v>0</v>
      </c>
      <c r="ET73" s="126"/>
      <c r="EU73" s="131"/>
      <c r="EV73" s="170"/>
      <c r="EW73" s="156"/>
      <c r="EX73" s="126"/>
      <c r="EY73" s="131" t="s">
        <v>0</v>
      </c>
      <c r="EZ73" s="126"/>
      <c r="FA73" s="131"/>
      <c r="FB73" s="170"/>
      <c r="FC73" s="156"/>
      <c r="FD73" s="126"/>
      <c r="FE73" s="131" t="s">
        <v>0</v>
      </c>
      <c r="FF73" s="126"/>
      <c r="FG73" s="131"/>
      <c r="FH73" s="170"/>
      <c r="FI73" s="156"/>
      <c r="FJ73" s="126"/>
      <c r="FK73" s="131" t="s">
        <v>0</v>
      </c>
      <c r="FL73" s="126"/>
      <c r="FM73" s="131"/>
      <c r="FN73" s="170"/>
      <c r="FO73" s="156"/>
      <c r="FP73" s="126"/>
      <c r="FQ73" s="131" t="s">
        <v>0</v>
      </c>
      <c r="FR73" s="126"/>
      <c r="FS73" s="131"/>
      <c r="FT73" s="170"/>
      <c r="FU73" s="156"/>
      <c r="FV73" s="126"/>
      <c r="FW73" s="131" t="s">
        <v>0</v>
      </c>
      <c r="FX73" s="126"/>
      <c r="FY73" s="131"/>
      <c r="FZ73" s="170"/>
      <c r="GA73" s="156"/>
      <c r="GB73" s="126"/>
      <c r="GC73" s="131" t="s">
        <v>0</v>
      </c>
      <c r="GD73" s="126"/>
      <c r="GE73" s="131"/>
      <c r="GF73" s="170"/>
      <c r="GG73" s="156"/>
      <c r="GH73" s="126"/>
      <c r="GI73" s="131" t="s">
        <v>0</v>
      </c>
      <c r="GJ73" s="126"/>
      <c r="GK73" s="131"/>
      <c r="GL73" s="170"/>
      <c r="GM73" s="156"/>
      <c r="GN73" s="126"/>
      <c r="GO73" s="131" t="s">
        <v>0</v>
      </c>
      <c r="GP73" s="126"/>
      <c r="GQ73" s="131"/>
      <c r="GR73" s="170"/>
      <c r="GS73" s="156"/>
      <c r="GT73" s="126"/>
      <c r="GU73" s="131" t="s">
        <v>0</v>
      </c>
      <c r="GV73" s="126"/>
      <c r="GW73" s="131"/>
      <c r="GX73" s="170"/>
      <c r="GY73" s="156"/>
      <c r="GZ73" s="126"/>
      <c r="HA73" s="131" t="s">
        <v>0</v>
      </c>
      <c r="HB73" s="126"/>
      <c r="HC73" s="131"/>
      <c r="HD73" s="170"/>
      <c r="HE73" s="156"/>
      <c r="HF73" s="126"/>
      <c r="HG73" s="131" t="s">
        <v>0</v>
      </c>
      <c r="HH73" s="126"/>
      <c r="HI73" s="131"/>
      <c r="HJ73" s="170"/>
      <c r="HK73" s="156"/>
      <c r="HL73" s="126"/>
      <c r="HM73" s="131" t="s">
        <v>0</v>
      </c>
      <c r="HN73" s="126"/>
      <c r="HO73" s="131"/>
      <c r="HP73" s="170"/>
      <c r="HQ73" s="156"/>
      <c r="HR73" s="126"/>
      <c r="HS73" s="131" t="s">
        <v>0</v>
      </c>
      <c r="HT73" s="126"/>
      <c r="HU73" s="131"/>
      <c r="HV73" s="170"/>
      <c r="HW73" s="156"/>
      <c r="HX73" s="126"/>
      <c r="HY73" s="131" t="s">
        <v>0</v>
      </c>
      <c r="HZ73" s="126"/>
      <c r="IA73" s="131"/>
      <c r="IB73" s="170"/>
      <c r="IC73" s="156"/>
      <c r="ID73" s="126"/>
      <c r="IE73" s="131" t="s">
        <v>0</v>
      </c>
      <c r="IF73" s="126"/>
      <c r="IG73" s="131"/>
      <c r="IH73" s="170"/>
      <c r="II73" s="156"/>
      <c r="IJ73" s="126"/>
      <c r="IK73" s="131" t="s">
        <v>0</v>
      </c>
      <c r="IL73" s="126"/>
      <c r="IM73" s="131"/>
      <c r="IN73" s="170"/>
      <c r="IO73" s="156"/>
      <c r="IP73" s="126"/>
      <c r="IQ73" s="131" t="s">
        <v>0</v>
      </c>
      <c r="IR73" s="126"/>
      <c r="IS73" s="131"/>
      <c r="IT73" s="170"/>
      <c r="IU73" s="156"/>
      <c r="IV73" s="126"/>
      <c r="IW73" s="131" t="s">
        <v>0</v>
      </c>
      <c r="IX73" s="126"/>
      <c r="IY73" s="131"/>
      <c r="IZ73" s="170"/>
      <c r="JA73" s="156"/>
      <c r="JB73" s="126"/>
      <c r="JC73" s="131" t="s">
        <v>0</v>
      </c>
      <c r="JD73" s="126"/>
      <c r="JE73" s="131"/>
      <c r="JF73" s="170"/>
      <c r="JG73" s="156"/>
      <c r="JH73" s="126"/>
      <c r="JI73" s="131" t="s">
        <v>0</v>
      </c>
      <c r="JJ73" s="126"/>
      <c r="JK73" s="131"/>
      <c r="JL73" s="170"/>
      <c r="JM73" s="156"/>
      <c r="JN73" s="126"/>
      <c r="JO73" s="131" t="s">
        <v>0</v>
      </c>
      <c r="JP73" s="126"/>
      <c r="JQ73" s="131"/>
      <c r="JR73" s="170"/>
      <c r="JS73" s="156"/>
      <c r="JT73" s="126"/>
      <c r="JU73" s="131" t="s">
        <v>0</v>
      </c>
      <c r="JV73" s="126"/>
      <c r="JW73" s="131"/>
      <c r="JX73" s="170"/>
      <c r="JY73" s="156"/>
      <c r="JZ73" s="126"/>
      <c r="KA73" s="131" t="s">
        <v>0</v>
      </c>
      <c r="KB73" s="126"/>
      <c r="KC73" s="131"/>
      <c r="KD73" s="170"/>
      <c r="KE73" s="156"/>
      <c r="KF73" s="126"/>
      <c r="KG73" s="131" t="s">
        <v>0</v>
      </c>
      <c r="KH73" s="126"/>
      <c r="KI73" s="131"/>
      <c r="KJ73" s="170"/>
      <c r="KK73" s="156"/>
      <c r="KL73" s="126"/>
      <c r="KM73" s="131" t="s">
        <v>0</v>
      </c>
      <c r="KN73" s="126"/>
      <c r="KO73" s="131"/>
      <c r="KP73" s="170"/>
      <c r="KQ73" s="156"/>
      <c r="KR73" s="126"/>
      <c r="KS73" s="131" t="s">
        <v>0</v>
      </c>
      <c r="KT73" s="126"/>
      <c r="KU73" s="131"/>
      <c r="KV73" s="170"/>
      <c r="KW73" s="156"/>
      <c r="KX73" s="126"/>
      <c r="KY73" s="131" t="s">
        <v>0</v>
      </c>
      <c r="KZ73" s="126"/>
      <c r="LA73" s="131"/>
      <c r="LB73" s="170"/>
      <c r="LC73" s="156"/>
      <c r="LD73" s="126"/>
      <c r="LE73" s="131" t="s">
        <v>0</v>
      </c>
      <c r="LF73" s="126"/>
      <c r="LG73" s="131"/>
      <c r="LH73" s="170"/>
      <c r="LI73" s="156"/>
      <c r="LJ73" s="126"/>
      <c r="LK73" s="131" t="s">
        <v>0</v>
      </c>
      <c r="LL73" s="126"/>
      <c r="LM73" s="131"/>
      <c r="LN73" s="170"/>
      <c r="LO73" s="156"/>
      <c r="LP73" s="126"/>
      <c r="LQ73" s="131" t="s">
        <v>0</v>
      </c>
      <c r="LR73" s="126"/>
      <c r="LS73" s="131"/>
      <c r="LT73" s="170"/>
      <c r="LU73" s="156"/>
      <c r="LV73" s="126"/>
      <c r="LW73" s="131" t="s">
        <v>0</v>
      </c>
      <c r="LX73" s="126"/>
      <c r="LY73" s="131"/>
      <c r="LZ73" s="170"/>
      <c r="MA73" s="156"/>
      <c r="MB73" s="126"/>
      <c r="MC73" s="131" t="s">
        <v>0</v>
      </c>
      <c r="MD73" s="126"/>
      <c r="ME73" s="131"/>
      <c r="MF73" s="170"/>
      <c r="MG73" s="156"/>
      <c r="MH73" s="126"/>
      <c r="MI73" s="131" t="s">
        <v>0</v>
      </c>
      <c r="MJ73" s="126"/>
      <c r="MK73" s="131"/>
      <c r="ML73" s="170"/>
      <c r="MM73" s="156"/>
      <c r="MN73" s="126"/>
      <c r="MO73" s="131" t="s">
        <v>0</v>
      </c>
      <c r="MP73" s="126"/>
      <c r="MQ73" s="131"/>
      <c r="MR73" s="170"/>
      <c r="MS73" s="156"/>
      <c r="MT73" s="126"/>
      <c r="MU73" s="131" t="s">
        <v>0</v>
      </c>
      <c r="MV73" s="126"/>
      <c r="MW73" s="131"/>
      <c r="MX73" s="170"/>
      <c r="MY73" s="156"/>
      <c r="MZ73" s="126"/>
      <c r="NA73" s="131" t="s">
        <v>0</v>
      </c>
      <c r="NB73" s="126"/>
      <c r="NC73" s="131"/>
      <c r="ND73" s="170"/>
      <c r="NE73" s="156"/>
      <c r="NF73" s="126"/>
      <c r="NG73" s="131" t="s">
        <v>0</v>
      </c>
      <c r="NH73" s="126"/>
      <c r="NI73" s="131"/>
      <c r="NJ73" s="170"/>
      <c r="NK73" s="156"/>
      <c r="NL73" s="126"/>
      <c r="NM73" s="131" t="s">
        <v>0</v>
      </c>
      <c r="NN73" s="126"/>
      <c r="NO73" s="131"/>
      <c r="NP73" s="170"/>
      <c r="NQ73" s="156"/>
      <c r="NR73" s="188"/>
      <c r="NS73" s="188" t="s">
        <v>0</v>
      </c>
      <c r="NT73" s="188"/>
      <c r="NU73" s="186" t="s">
        <v>331</v>
      </c>
      <c r="NV73" s="187" t="s">
        <v>331</v>
      </c>
      <c r="NW73" s="164"/>
    </row>
    <row r="74" spans="1:387" ht="15" x14ac:dyDescent="0.2">
      <c r="A74" s="124">
        <f>IF(B74="","",VLOOKUP(B74,'Registrovaní tipéri'!$A$2:$B$101,2,FALSE))</f>
        <v>14</v>
      </c>
      <c r="B74" s="173" t="s">
        <v>16</v>
      </c>
      <c r="C74" s="125"/>
      <c r="D74" s="171">
        <v>1</v>
      </c>
      <c r="E74" s="176" t="s">
        <v>0</v>
      </c>
      <c r="F74" s="168">
        <v>2</v>
      </c>
      <c r="G74" s="176" t="s">
        <v>275</v>
      </c>
      <c r="H74" s="175" t="s">
        <v>279</v>
      </c>
      <c r="I74" s="25"/>
      <c r="J74" s="188">
        <v>0</v>
      </c>
      <c r="K74" s="188" t="s">
        <v>0</v>
      </c>
      <c r="L74" s="188">
        <v>3</v>
      </c>
      <c r="M74" s="186" t="s">
        <v>275</v>
      </c>
      <c r="N74" s="187" t="s">
        <v>264</v>
      </c>
      <c r="O74" s="149"/>
      <c r="P74" s="126">
        <v>3</v>
      </c>
      <c r="Q74" s="131" t="s">
        <v>0</v>
      </c>
      <c r="R74" s="126">
        <v>0</v>
      </c>
      <c r="S74" s="186" t="s">
        <v>275</v>
      </c>
      <c r="T74" s="187" t="s">
        <v>279</v>
      </c>
      <c r="U74" s="156"/>
      <c r="V74" s="126">
        <v>1</v>
      </c>
      <c r="W74" s="131" t="s">
        <v>0</v>
      </c>
      <c r="X74" s="126">
        <v>2</v>
      </c>
      <c r="Y74" s="186" t="s">
        <v>275</v>
      </c>
      <c r="Z74" s="187" t="s">
        <v>264</v>
      </c>
      <c r="AA74" s="156"/>
      <c r="AB74" s="126">
        <v>2</v>
      </c>
      <c r="AC74" s="131" t="s">
        <v>0</v>
      </c>
      <c r="AD74" s="126">
        <v>0</v>
      </c>
      <c r="AE74" s="193" t="s">
        <v>275</v>
      </c>
      <c r="AF74" s="194" t="s">
        <v>264</v>
      </c>
      <c r="AG74" s="156"/>
      <c r="AH74" s="126">
        <v>3</v>
      </c>
      <c r="AI74" s="131" t="s">
        <v>0</v>
      </c>
      <c r="AJ74" s="126">
        <v>1</v>
      </c>
      <c r="AK74" s="186" t="s">
        <v>279</v>
      </c>
      <c r="AL74" s="187" t="s">
        <v>261</v>
      </c>
      <c r="AM74" s="156"/>
      <c r="AN74" s="126">
        <v>0</v>
      </c>
      <c r="AO74" s="131" t="s">
        <v>0</v>
      </c>
      <c r="AP74" s="126">
        <v>2</v>
      </c>
      <c r="AQ74" s="186" t="s">
        <v>275</v>
      </c>
      <c r="AR74" s="187" t="s">
        <v>279</v>
      </c>
      <c r="AS74" s="156"/>
      <c r="AT74" s="126">
        <v>2</v>
      </c>
      <c r="AU74" s="131" t="s">
        <v>0</v>
      </c>
      <c r="AV74" s="126">
        <v>2</v>
      </c>
      <c r="AW74" s="186" t="s">
        <v>277</v>
      </c>
      <c r="AX74" s="187" t="s">
        <v>279</v>
      </c>
      <c r="AY74" s="156"/>
      <c r="AZ74" s="126"/>
      <c r="BA74" s="131" t="s">
        <v>0</v>
      </c>
      <c r="BB74" s="126"/>
      <c r="BC74" s="131"/>
      <c r="BD74" s="170"/>
      <c r="BE74" s="156"/>
      <c r="BF74" s="126">
        <v>2</v>
      </c>
      <c r="BG74" s="131" t="s">
        <v>0</v>
      </c>
      <c r="BH74" s="126">
        <v>1</v>
      </c>
      <c r="BI74" s="186" t="s">
        <v>277</v>
      </c>
      <c r="BJ74" s="187" t="s">
        <v>259</v>
      </c>
      <c r="BK74" s="156"/>
      <c r="BL74" s="126"/>
      <c r="BM74" s="131" t="s">
        <v>0</v>
      </c>
      <c r="BN74" s="126"/>
      <c r="BO74" s="131"/>
      <c r="BP74" s="170"/>
      <c r="BQ74" s="156"/>
      <c r="BR74" s="126">
        <v>3</v>
      </c>
      <c r="BS74" s="131" t="s">
        <v>0</v>
      </c>
      <c r="BT74" s="126">
        <v>0</v>
      </c>
      <c r="BU74" s="186" t="s">
        <v>275</v>
      </c>
      <c r="BV74" s="187" t="s">
        <v>267</v>
      </c>
      <c r="BW74" s="156"/>
      <c r="BX74" s="126">
        <v>2</v>
      </c>
      <c r="BY74" s="131" t="s">
        <v>0</v>
      </c>
      <c r="BZ74" s="126">
        <v>1</v>
      </c>
      <c r="CA74" s="131" t="s">
        <v>279</v>
      </c>
      <c r="CB74" s="170" t="s">
        <v>259</v>
      </c>
      <c r="CC74" s="156"/>
      <c r="CD74" s="126"/>
      <c r="CE74" s="131" t="s">
        <v>0</v>
      </c>
      <c r="CF74" s="126"/>
      <c r="CG74" s="131"/>
      <c r="CH74" s="170"/>
      <c r="CI74" s="156"/>
      <c r="CJ74" s="126"/>
      <c r="CK74" s="131" t="s">
        <v>0</v>
      </c>
      <c r="CL74" s="126"/>
      <c r="CM74" s="131"/>
      <c r="CN74" s="170"/>
      <c r="CO74" s="156"/>
      <c r="CP74" s="126"/>
      <c r="CQ74" s="131" t="s">
        <v>0</v>
      </c>
      <c r="CR74" s="126"/>
      <c r="CS74" s="131"/>
      <c r="CT74" s="170"/>
      <c r="CU74" s="156"/>
      <c r="CV74" s="126"/>
      <c r="CW74" s="131" t="s">
        <v>0</v>
      </c>
      <c r="CX74" s="126"/>
      <c r="CY74" s="131"/>
      <c r="CZ74" s="170"/>
      <c r="DA74" s="156"/>
      <c r="DB74" s="126"/>
      <c r="DC74" s="131" t="s">
        <v>0</v>
      </c>
      <c r="DD74" s="126"/>
      <c r="DE74" s="131"/>
      <c r="DF74" s="170"/>
      <c r="DG74" s="156"/>
      <c r="DH74" s="126"/>
      <c r="DI74" s="131" t="s">
        <v>0</v>
      </c>
      <c r="DJ74" s="126"/>
      <c r="DK74" s="131"/>
      <c r="DL74" s="170"/>
      <c r="DM74" s="156"/>
      <c r="DN74" s="126"/>
      <c r="DO74" s="131" t="s">
        <v>0</v>
      </c>
      <c r="DP74" s="126"/>
      <c r="DQ74" s="131"/>
      <c r="DR74" s="170"/>
      <c r="DS74" s="156"/>
      <c r="DT74" s="126"/>
      <c r="DU74" s="131" t="s">
        <v>0</v>
      </c>
      <c r="DV74" s="126"/>
      <c r="DW74" s="131"/>
      <c r="DX74" s="170"/>
      <c r="DY74" s="156"/>
      <c r="DZ74" s="126"/>
      <c r="EA74" s="131" t="s">
        <v>0</v>
      </c>
      <c r="EB74" s="126"/>
      <c r="EC74" s="131"/>
      <c r="ED74" s="170"/>
      <c r="EE74" s="156"/>
      <c r="EF74" s="126"/>
      <c r="EG74" s="131" t="s">
        <v>0</v>
      </c>
      <c r="EH74" s="126"/>
      <c r="EI74" s="131"/>
      <c r="EJ74" s="170"/>
      <c r="EK74" s="156"/>
      <c r="EL74" s="126"/>
      <c r="EM74" s="131" t="s">
        <v>0</v>
      </c>
      <c r="EN74" s="126"/>
      <c r="EO74" s="131"/>
      <c r="EP74" s="170"/>
      <c r="EQ74" s="156"/>
      <c r="ER74" s="126"/>
      <c r="ES74" s="131" t="s">
        <v>0</v>
      </c>
      <c r="ET74" s="126"/>
      <c r="EU74" s="131"/>
      <c r="EV74" s="170"/>
      <c r="EW74" s="156"/>
      <c r="EX74" s="126"/>
      <c r="EY74" s="131" t="s">
        <v>0</v>
      </c>
      <c r="EZ74" s="126"/>
      <c r="FA74" s="131"/>
      <c r="FB74" s="170"/>
      <c r="FC74" s="156"/>
      <c r="FD74" s="126"/>
      <c r="FE74" s="131" t="s">
        <v>0</v>
      </c>
      <c r="FF74" s="126"/>
      <c r="FG74" s="131"/>
      <c r="FH74" s="170"/>
      <c r="FI74" s="156"/>
      <c r="FJ74" s="126"/>
      <c r="FK74" s="131" t="s">
        <v>0</v>
      </c>
      <c r="FL74" s="126"/>
      <c r="FM74" s="131"/>
      <c r="FN74" s="170"/>
      <c r="FO74" s="156"/>
      <c r="FP74" s="126"/>
      <c r="FQ74" s="131" t="s">
        <v>0</v>
      </c>
      <c r="FR74" s="126"/>
      <c r="FS74" s="131"/>
      <c r="FT74" s="170"/>
      <c r="FU74" s="156"/>
      <c r="FV74" s="126"/>
      <c r="FW74" s="131" t="s">
        <v>0</v>
      </c>
      <c r="FX74" s="126"/>
      <c r="FY74" s="131"/>
      <c r="FZ74" s="170"/>
      <c r="GA74" s="156"/>
      <c r="GB74" s="126"/>
      <c r="GC74" s="131" t="s">
        <v>0</v>
      </c>
      <c r="GD74" s="126"/>
      <c r="GE74" s="131"/>
      <c r="GF74" s="170"/>
      <c r="GG74" s="156"/>
      <c r="GH74" s="126"/>
      <c r="GI74" s="131" t="s">
        <v>0</v>
      </c>
      <c r="GJ74" s="126"/>
      <c r="GK74" s="131"/>
      <c r="GL74" s="170"/>
      <c r="GM74" s="156"/>
      <c r="GN74" s="126"/>
      <c r="GO74" s="131" t="s">
        <v>0</v>
      </c>
      <c r="GP74" s="126"/>
      <c r="GQ74" s="131"/>
      <c r="GR74" s="170"/>
      <c r="GS74" s="156"/>
      <c r="GT74" s="126"/>
      <c r="GU74" s="131" t="s">
        <v>0</v>
      </c>
      <c r="GV74" s="126"/>
      <c r="GW74" s="131"/>
      <c r="GX74" s="170"/>
      <c r="GY74" s="156"/>
      <c r="GZ74" s="126"/>
      <c r="HA74" s="131" t="s">
        <v>0</v>
      </c>
      <c r="HB74" s="126"/>
      <c r="HC74" s="131"/>
      <c r="HD74" s="170"/>
      <c r="HE74" s="156"/>
      <c r="HF74" s="126"/>
      <c r="HG74" s="131" t="s">
        <v>0</v>
      </c>
      <c r="HH74" s="126"/>
      <c r="HI74" s="131"/>
      <c r="HJ74" s="170"/>
      <c r="HK74" s="156"/>
      <c r="HL74" s="126"/>
      <c r="HM74" s="131" t="s">
        <v>0</v>
      </c>
      <c r="HN74" s="126"/>
      <c r="HO74" s="131"/>
      <c r="HP74" s="170"/>
      <c r="HQ74" s="156"/>
      <c r="HR74" s="126"/>
      <c r="HS74" s="131" t="s">
        <v>0</v>
      </c>
      <c r="HT74" s="126"/>
      <c r="HU74" s="131"/>
      <c r="HV74" s="170"/>
      <c r="HW74" s="156"/>
      <c r="HX74" s="126"/>
      <c r="HY74" s="131" t="s">
        <v>0</v>
      </c>
      <c r="HZ74" s="126"/>
      <c r="IA74" s="131"/>
      <c r="IB74" s="170"/>
      <c r="IC74" s="156"/>
      <c r="ID74" s="126"/>
      <c r="IE74" s="131" t="s">
        <v>0</v>
      </c>
      <c r="IF74" s="126"/>
      <c r="IG74" s="131"/>
      <c r="IH74" s="170"/>
      <c r="II74" s="156"/>
      <c r="IJ74" s="126"/>
      <c r="IK74" s="131" t="s">
        <v>0</v>
      </c>
      <c r="IL74" s="126"/>
      <c r="IM74" s="131"/>
      <c r="IN74" s="170"/>
      <c r="IO74" s="156"/>
      <c r="IP74" s="126"/>
      <c r="IQ74" s="131" t="s">
        <v>0</v>
      </c>
      <c r="IR74" s="126"/>
      <c r="IS74" s="131"/>
      <c r="IT74" s="170"/>
      <c r="IU74" s="156"/>
      <c r="IV74" s="126"/>
      <c r="IW74" s="131" t="s">
        <v>0</v>
      </c>
      <c r="IX74" s="126"/>
      <c r="IY74" s="131"/>
      <c r="IZ74" s="170"/>
      <c r="JA74" s="156"/>
      <c r="JB74" s="126"/>
      <c r="JC74" s="131" t="s">
        <v>0</v>
      </c>
      <c r="JD74" s="126"/>
      <c r="JE74" s="131"/>
      <c r="JF74" s="170"/>
      <c r="JG74" s="156"/>
      <c r="JH74" s="126"/>
      <c r="JI74" s="131" t="s">
        <v>0</v>
      </c>
      <c r="JJ74" s="126"/>
      <c r="JK74" s="131"/>
      <c r="JL74" s="170"/>
      <c r="JM74" s="156"/>
      <c r="JN74" s="126"/>
      <c r="JO74" s="131" t="s">
        <v>0</v>
      </c>
      <c r="JP74" s="126"/>
      <c r="JQ74" s="131"/>
      <c r="JR74" s="170"/>
      <c r="JS74" s="156"/>
      <c r="JT74" s="126"/>
      <c r="JU74" s="131" t="s">
        <v>0</v>
      </c>
      <c r="JV74" s="126"/>
      <c r="JW74" s="131"/>
      <c r="JX74" s="170"/>
      <c r="JY74" s="156"/>
      <c r="JZ74" s="126"/>
      <c r="KA74" s="131" t="s">
        <v>0</v>
      </c>
      <c r="KB74" s="126"/>
      <c r="KC74" s="131"/>
      <c r="KD74" s="170"/>
      <c r="KE74" s="156"/>
      <c r="KF74" s="126"/>
      <c r="KG74" s="131" t="s">
        <v>0</v>
      </c>
      <c r="KH74" s="126"/>
      <c r="KI74" s="131"/>
      <c r="KJ74" s="170"/>
      <c r="KK74" s="156"/>
      <c r="KL74" s="126"/>
      <c r="KM74" s="131" t="s">
        <v>0</v>
      </c>
      <c r="KN74" s="126"/>
      <c r="KO74" s="131"/>
      <c r="KP74" s="170"/>
      <c r="KQ74" s="156"/>
      <c r="KR74" s="126"/>
      <c r="KS74" s="131" t="s">
        <v>0</v>
      </c>
      <c r="KT74" s="126"/>
      <c r="KU74" s="131"/>
      <c r="KV74" s="170"/>
      <c r="KW74" s="156"/>
      <c r="KX74" s="126"/>
      <c r="KY74" s="131" t="s">
        <v>0</v>
      </c>
      <c r="KZ74" s="126"/>
      <c r="LA74" s="131"/>
      <c r="LB74" s="170"/>
      <c r="LC74" s="156"/>
      <c r="LD74" s="126"/>
      <c r="LE74" s="131" t="s">
        <v>0</v>
      </c>
      <c r="LF74" s="126"/>
      <c r="LG74" s="131"/>
      <c r="LH74" s="170"/>
      <c r="LI74" s="156"/>
      <c r="LJ74" s="126"/>
      <c r="LK74" s="131" t="s">
        <v>0</v>
      </c>
      <c r="LL74" s="126"/>
      <c r="LM74" s="131"/>
      <c r="LN74" s="170"/>
      <c r="LO74" s="156"/>
      <c r="LP74" s="126"/>
      <c r="LQ74" s="131" t="s">
        <v>0</v>
      </c>
      <c r="LR74" s="126"/>
      <c r="LS74" s="131"/>
      <c r="LT74" s="170"/>
      <c r="LU74" s="156"/>
      <c r="LV74" s="126"/>
      <c r="LW74" s="131" t="s">
        <v>0</v>
      </c>
      <c r="LX74" s="126"/>
      <c r="LY74" s="131"/>
      <c r="LZ74" s="170"/>
      <c r="MA74" s="156"/>
      <c r="MB74" s="126"/>
      <c r="MC74" s="131" t="s">
        <v>0</v>
      </c>
      <c r="MD74" s="126"/>
      <c r="ME74" s="131"/>
      <c r="MF74" s="170"/>
      <c r="MG74" s="156"/>
      <c r="MH74" s="126"/>
      <c r="MI74" s="131" t="s">
        <v>0</v>
      </c>
      <c r="MJ74" s="126"/>
      <c r="MK74" s="131"/>
      <c r="ML74" s="170"/>
      <c r="MM74" s="156"/>
      <c r="MN74" s="126"/>
      <c r="MO74" s="131" t="s">
        <v>0</v>
      </c>
      <c r="MP74" s="126"/>
      <c r="MQ74" s="131"/>
      <c r="MR74" s="170"/>
      <c r="MS74" s="156"/>
      <c r="MT74" s="126"/>
      <c r="MU74" s="131" t="s">
        <v>0</v>
      </c>
      <c r="MV74" s="126"/>
      <c r="MW74" s="131"/>
      <c r="MX74" s="170"/>
      <c r="MY74" s="156"/>
      <c r="MZ74" s="126"/>
      <c r="NA74" s="131" t="s">
        <v>0</v>
      </c>
      <c r="NB74" s="126"/>
      <c r="NC74" s="131"/>
      <c r="ND74" s="170"/>
      <c r="NE74" s="156"/>
      <c r="NF74" s="126"/>
      <c r="NG74" s="131" t="s">
        <v>0</v>
      </c>
      <c r="NH74" s="126"/>
      <c r="NI74" s="131"/>
      <c r="NJ74" s="170"/>
      <c r="NK74" s="156"/>
      <c r="NL74" s="126"/>
      <c r="NM74" s="131" t="s">
        <v>0</v>
      </c>
      <c r="NN74" s="126"/>
      <c r="NO74" s="131"/>
      <c r="NP74" s="170"/>
      <c r="NQ74" s="156"/>
      <c r="NR74" s="188"/>
      <c r="NS74" s="188" t="s">
        <v>0</v>
      </c>
      <c r="NT74" s="188"/>
      <c r="NU74" s="186" t="s">
        <v>331</v>
      </c>
      <c r="NV74" s="187" t="s">
        <v>331</v>
      </c>
      <c r="NW74" s="164"/>
    </row>
    <row r="75" spans="1:387" ht="15" x14ac:dyDescent="0.2">
      <c r="A75" s="124">
        <f>IF(B75="","",VLOOKUP(B75,'Registrovaní tipéri'!$A$2:$B$101,2,FALSE))</f>
        <v>71</v>
      </c>
      <c r="B75" s="173" t="s">
        <v>328</v>
      </c>
      <c r="C75" s="125"/>
      <c r="D75" s="171">
        <v>3</v>
      </c>
      <c r="E75" s="176" t="s">
        <v>0</v>
      </c>
      <c r="F75" s="168">
        <v>2</v>
      </c>
      <c r="G75" s="176" t="s">
        <v>322</v>
      </c>
      <c r="H75" s="175" t="s">
        <v>330</v>
      </c>
      <c r="I75" s="25"/>
      <c r="J75" s="188">
        <v>1</v>
      </c>
      <c r="K75" s="188" t="s">
        <v>0</v>
      </c>
      <c r="L75" s="188">
        <v>3</v>
      </c>
      <c r="M75" s="186" t="s">
        <v>274</v>
      </c>
      <c r="N75" s="187" t="s">
        <v>273</v>
      </c>
      <c r="O75" s="149"/>
      <c r="P75" s="126">
        <v>3</v>
      </c>
      <c r="Q75" s="131" t="s">
        <v>0</v>
      </c>
      <c r="R75" s="126">
        <v>2</v>
      </c>
      <c r="S75" s="186" t="s">
        <v>273</v>
      </c>
      <c r="T75" s="187" t="s">
        <v>279</v>
      </c>
      <c r="U75" s="156"/>
      <c r="V75" s="126">
        <v>2</v>
      </c>
      <c r="W75" s="131" t="s">
        <v>0</v>
      </c>
      <c r="X75" s="126">
        <v>4</v>
      </c>
      <c r="Y75" s="186" t="s">
        <v>257</v>
      </c>
      <c r="Z75" s="187" t="s">
        <v>273</v>
      </c>
      <c r="AA75" s="156"/>
      <c r="AB75" s="126"/>
      <c r="AC75" s="131" t="s">
        <v>0</v>
      </c>
      <c r="AD75" s="126"/>
      <c r="AE75" s="186" t="s">
        <v>331</v>
      </c>
      <c r="AF75" s="187" t="s">
        <v>331</v>
      </c>
      <c r="AG75" s="156"/>
      <c r="AH75" s="126">
        <v>5</v>
      </c>
      <c r="AI75" s="131" t="s">
        <v>0</v>
      </c>
      <c r="AJ75" s="126">
        <v>0</v>
      </c>
      <c r="AK75" s="186" t="s">
        <v>278</v>
      </c>
      <c r="AL75" s="187" t="s">
        <v>279</v>
      </c>
      <c r="AM75" s="156"/>
      <c r="AN75" s="126">
        <v>1</v>
      </c>
      <c r="AO75" s="131" t="s">
        <v>0</v>
      </c>
      <c r="AP75" s="126">
        <v>3</v>
      </c>
      <c r="AQ75" s="186" t="s">
        <v>274</v>
      </c>
      <c r="AR75" s="187" t="s">
        <v>264</v>
      </c>
      <c r="AS75" s="156"/>
      <c r="AT75" s="126">
        <v>1</v>
      </c>
      <c r="AU75" s="131" t="s">
        <v>0</v>
      </c>
      <c r="AV75" s="126">
        <v>0</v>
      </c>
      <c r="AW75" s="186" t="s">
        <v>343</v>
      </c>
      <c r="AX75" s="187" t="s">
        <v>344</v>
      </c>
      <c r="AY75" s="156"/>
      <c r="AZ75" s="126"/>
      <c r="BA75" s="131" t="s">
        <v>0</v>
      </c>
      <c r="BB75" s="126"/>
      <c r="BC75" s="131"/>
      <c r="BD75" s="170"/>
      <c r="BE75" s="156"/>
      <c r="BF75" s="126"/>
      <c r="BG75" s="131" t="s">
        <v>0</v>
      </c>
      <c r="BH75" s="126"/>
      <c r="BI75" s="186" t="s">
        <v>331</v>
      </c>
      <c r="BJ75" s="187" t="s">
        <v>331</v>
      </c>
      <c r="BK75" s="156"/>
      <c r="BL75" s="126"/>
      <c r="BM75" s="131" t="s">
        <v>0</v>
      </c>
      <c r="BN75" s="126"/>
      <c r="BO75" s="131"/>
      <c r="BP75" s="170"/>
      <c r="BQ75" s="156"/>
      <c r="BR75" s="126"/>
      <c r="BS75" s="131" t="s">
        <v>0</v>
      </c>
      <c r="BT75" s="126"/>
      <c r="BU75" s="186" t="s">
        <v>331</v>
      </c>
      <c r="BV75" s="187" t="s">
        <v>331</v>
      </c>
      <c r="BW75" s="156"/>
      <c r="BX75" s="126">
        <v>1</v>
      </c>
      <c r="BY75" s="131" t="s">
        <v>0</v>
      </c>
      <c r="BZ75" s="126">
        <v>1</v>
      </c>
      <c r="CA75" s="131" t="s">
        <v>277</v>
      </c>
      <c r="CB75" s="170" t="s">
        <v>279</v>
      </c>
      <c r="CC75" s="156"/>
      <c r="CD75" s="126"/>
      <c r="CE75" s="131" t="s">
        <v>0</v>
      </c>
      <c r="CF75" s="126"/>
      <c r="CG75" s="131"/>
      <c r="CH75" s="170"/>
      <c r="CI75" s="156"/>
      <c r="CJ75" s="126"/>
      <c r="CK75" s="131" t="s">
        <v>0</v>
      </c>
      <c r="CL75" s="126"/>
      <c r="CM75" s="131"/>
      <c r="CN75" s="170"/>
      <c r="CO75" s="156"/>
      <c r="CP75" s="126"/>
      <c r="CQ75" s="131" t="s">
        <v>0</v>
      </c>
      <c r="CR75" s="126"/>
      <c r="CS75" s="131"/>
      <c r="CT75" s="170"/>
      <c r="CU75" s="156"/>
      <c r="CV75" s="126"/>
      <c r="CW75" s="131" t="s">
        <v>0</v>
      </c>
      <c r="CX75" s="126"/>
      <c r="CY75" s="131"/>
      <c r="CZ75" s="170"/>
      <c r="DA75" s="156"/>
      <c r="DB75" s="126"/>
      <c r="DC75" s="131" t="s">
        <v>0</v>
      </c>
      <c r="DD75" s="126"/>
      <c r="DE75" s="131"/>
      <c r="DF75" s="170"/>
      <c r="DG75" s="156"/>
      <c r="DH75" s="126"/>
      <c r="DI75" s="131" t="s">
        <v>0</v>
      </c>
      <c r="DJ75" s="126"/>
      <c r="DK75" s="131"/>
      <c r="DL75" s="170"/>
      <c r="DM75" s="156"/>
      <c r="DN75" s="126"/>
      <c r="DO75" s="131" t="s">
        <v>0</v>
      </c>
      <c r="DP75" s="126"/>
      <c r="DQ75" s="131"/>
      <c r="DR75" s="170"/>
      <c r="DS75" s="156"/>
      <c r="DT75" s="126"/>
      <c r="DU75" s="131" t="s">
        <v>0</v>
      </c>
      <c r="DV75" s="126"/>
      <c r="DW75" s="131"/>
      <c r="DX75" s="170"/>
      <c r="DY75" s="156"/>
      <c r="DZ75" s="126"/>
      <c r="EA75" s="131" t="s">
        <v>0</v>
      </c>
      <c r="EB75" s="126"/>
      <c r="EC75" s="131"/>
      <c r="ED75" s="170"/>
      <c r="EE75" s="156"/>
      <c r="EF75" s="126"/>
      <c r="EG75" s="131" t="s">
        <v>0</v>
      </c>
      <c r="EH75" s="126"/>
      <c r="EI75" s="131"/>
      <c r="EJ75" s="170"/>
      <c r="EK75" s="156"/>
      <c r="EL75" s="126"/>
      <c r="EM75" s="131" t="s">
        <v>0</v>
      </c>
      <c r="EN75" s="126"/>
      <c r="EO75" s="131"/>
      <c r="EP75" s="170"/>
      <c r="EQ75" s="156"/>
      <c r="ER75" s="126"/>
      <c r="ES75" s="131" t="s">
        <v>0</v>
      </c>
      <c r="ET75" s="126"/>
      <c r="EU75" s="131"/>
      <c r="EV75" s="170"/>
      <c r="EW75" s="156"/>
      <c r="EX75" s="126"/>
      <c r="EY75" s="131" t="s">
        <v>0</v>
      </c>
      <c r="EZ75" s="126"/>
      <c r="FA75" s="131"/>
      <c r="FB75" s="170"/>
      <c r="FC75" s="156"/>
      <c r="FD75" s="126"/>
      <c r="FE75" s="131" t="s">
        <v>0</v>
      </c>
      <c r="FF75" s="126"/>
      <c r="FG75" s="131"/>
      <c r="FH75" s="170"/>
      <c r="FI75" s="156"/>
      <c r="FJ75" s="126"/>
      <c r="FK75" s="131" t="s">
        <v>0</v>
      </c>
      <c r="FL75" s="126"/>
      <c r="FM75" s="131"/>
      <c r="FN75" s="170"/>
      <c r="FO75" s="156"/>
      <c r="FP75" s="126"/>
      <c r="FQ75" s="131" t="s">
        <v>0</v>
      </c>
      <c r="FR75" s="126"/>
      <c r="FS75" s="131"/>
      <c r="FT75" s="170"/>
      <c r="FU75" s="156"/>
      <c r="FV75" s="126"/>
      <c r="FW75" s="131" t="s">
        <v>0</v>
      </c>
      <c r="FX75" s="126"/>
      <c r="FY75" s="131"/>
      <c r="FZ75" s="170"/>
      <c r="GA75" s="156"/>
      <c r="GB75" s="126"/>
      <c r="GC75" s="131" t="s">
        <v>0</v>
      </c>
      <c r="GD75" s="126"/>
      <c r="GE75" s="131"/>
      <c r="GF75" s="170"/>
      <c r="GG75" s="156"/>
      <c r="GH75" s="126"/>
      <c r="GI75" s="131" t="s">
        <v>0</v>
      </c>
      <c r="GJ75" s="126"/>
      <c r="GK75" s="131"/>
      <c r="GL75" s="170"/>
      <c r="GM75" s="156"/>
      <c r="GN75" s="126"/>
      <c r="GO75" s="131" t="s">
        <v>0</v>
      </c>
      <c r="GP75" s="126"/>
      <c r="GQ75" s="131"/>
      <c r="GR75" s="170"/>
      <c r="GS75" s="156"/>
      <c r="GT75" s="126"/>
      <c r="GU75" s="131" t="s">
        <v>0</v>
      </c>
      <c r="GV75" s="126"/>
      <c r="GW75" s="131"/>
      <c r="GX75" s="170"/>
      <c r="GY75" s="156"/>
      <c r="GZ75" s="126"/>
      <c r="HA75" s="131" t="s">
        <v>0</v>
      </c>
      <c r="HB75" s="126"/>
      <c r="HC75" s="131"/>
      <c r="HD75" s="170"/>
      <c r="HE75" s="156"/>
      <c r="HF75" s="126"/>
      <c r="HG75" s="131" t="s">
        <v>0</v>
      </c>
      <c r="HH75" s="126"/>
      <c r="HI75" s="131"/>
      <c r="HJ75" s="170"/>
      <c r="HK75" s="156"/>
      <c r="HL75" s="126"/>
      <c r="HM75" s="131" t="s">
        <v>0</v>
      </c>
      <c r="HN75" s="126"/>
      <c r="HO75" s="131"/>
      <c r="HP75" s="170"/>
      <c r="HQ75" s="156"/>
      <c r="HR75" s="126"/>
      <c r="HS75" s="131" t="s">
        <v>0</v>
      </c>
      <c r="HT75" s="126"/>
      <c r="HU75" s="131"/>
      <c r="HV75" s="170"/>
      <c r="HW75" s="156"/>
      <c r="HX75" s="126"/>
      <c r="HY75" s="131" t="s">
        <v>0</v>
      </c>
      <c r="HZ75" s="126"/>
      <c r="IA75" s="131"/>
      <c r="IB75" s="170"/>
      <c r="IC75" s="156"/>
      <c r="ID75" s="126"/>
      <c r="IE75" s="131" t="s">
        <v>0</v>
      </c>
      <c r="IF75" s="126"/>
      <c r="IG75" s="131"/>
      <c r="IH75" s="170"/>
      <c r="II75" s="156"/>
      <c r="IJ75" s="126"/>
      <c r="IK75" s="131" t="s">
        <v>0</v>
      </c>
      <c r="IL75" s="126"/>
      <c r="IM75" s="131"/>
      <c r="IN75" s="170"/>
      <c r="IO75" s="156"/>
      <c r="IP75" s="126"/>
      <c r="IQ75" s="131" t="s">
        <v>0</v>
      </c>
      <c r="IR75" s="126"/>
      <c r="IS75" s="131"/>
      <c r="IT75" s="170"/>
      <c r="IU75" s="156"/>
      <c r="IV75" s="126"/>
      <c r="IW75" s="131" t="s">
        <v>0</v>
      </c>
      <c r="IX75" s="126"/>
      <c r="IY75" s="131"/>
      <c r="IZ75" s="170"/>
      <c r="JA75" s="156"/>
      <c r="JB75" s="126"/>
      <c r="JC75" s="131" t="s">
        <v>0</v>
      </c>
      <c r="JD75" s="126"/>
      <c r="JE75" s="131"/>
      <c r="JF75" s="170"/>
      <c r="JG75" s="156"/>
      <c r="JH75" s="126"/>
      <c r="JI75" s="131" t="s">
        <v>0</v>
      </c>
      <c r="JJ75" s="126"/>
      <c r="JK75" s="131"/>
      <c r="JL75" s="170"/>
      <c r="JM75" s="156"/>
      <c r="JN75" s="126"/>
      <c r="JO75" s="131" t="s">
        <v>0</v>
      </c>
      <c r="JP75" s="126"/>
      <c r="JQ75" s="131"/>
      <c r="JR75" s="170"/>
      <c r="JS75" s="156"/>
      <c r="JT75" s="126"/>
      <c r="JU75" s="131" t="s">
        <v>0</v>
      </c>
      <c r="JV75" s="126"/>
      <c r="JW75" s="131"/>
      <c r="JX75" s="170"/>
      <c r="JY75" s="156"/>
      <c r="JZ75" s="126"/>
      <c r="KA75" s="131" t="s">
        <v>0</v>
      </c>
      <c r="KB75" s="126"/>
      <c r="KC75" s="131"/>
      <c r="KD75" s="170"/>
      <c r="KE75" s="156"/>
      <c r="KF75" s="126"/>
      <c r="KG75" s="131" t="s">
        <v>0</v>
      </c>
      <c r="KH75" s="126"/>
      <c r="KI75" s="131"/>
      <c r="KJ75" s="170"/>
      <c r="KK75" s="156"/>
      <c r="KL75" s="126"/>
      <c r="KM75" s="131" t="s">
        <v>0</v>
      </c>
      <c r="KN75" s="126"/>
      <c r="KO75" s="131"/>
      <c r="KP75" s="170"/>
      <c r="KQ75" s="156"/>
      <c r="KR75" s="126"/>
      <c r="KS75" s="131" t="s">
        <v>0</v>
      </c>
      <c r="KT75" s="126"/>
      <c r="KU75" s="131"/>
      <c r="KV75" s="170"/>
      <c r="KW75" s="156"/>
      <c r="KX75" s="126"/>
      <c r="KY75" s="131" t="s">
        <v>0</v>
      </c>
      <c r="KZ75" s="126"/>
      <c r="LA75" s="131"/>
      <c r="LB75" s="170"/>
      <c r="LC75" s="156"/>
      <c r="LD75" s="126"/>
      <c r="LE75" s="131" t="s">
        <v>0</v>
      </c>
      <c r="LF75" s="126"/>
      <c r="LG75" s="131"/>
      <c r="LH75" s="170"/>
      <c r="LI75" s="156"/>
      <c r="LJ75" s="126"/>
      <c r="LK75" s="131" t="s">
        <v>0</v>
      </c>
      <c r="LL75" s="126"/>
      <c r="LM75" s="131"/>
      <c r="LN75" s="170"/>
      <c r="LO75" s="156"/>
      <c r="LP75" s="126"/>
      <c r="LQ75" s="131" t="s">
        <v>0</v>
      </c>
      <c r="LR75" s="126"/>
      <c r="LS75" s="131"/>
      <c r="LT75" s="170"/>
      <c r="LU75" s="156"/>
      <c r="LV75" s="126"/>
      <c r="LW75" s="131" t="s">
        <v>0</v>
      </c>
      <c r="LX75" s="126"/>
      <c r="LY75" s="131"/>
      <c r="LZ75" s="170"/>
      <c r="MA75" s="156"/>
      <c r="MB75" s="126"/>
      <c r="MC75" s="131" t="s">
        <v>0</v>
      </c>
      <c r="MD75" s="126"/>
      <c r="ME75" s="131"/>
      <c r="MF75" s="170"/>
      <c r="MG75" s="156"/>
      <c r="MH75" s="126"/>
      <c r="MI75" s="131" t="s">
        <v>0</v>
      </c>
      <c r="MJ75" s="126"/>
      <c r="MK75" s="131"/>
      <c r="ML75" s="170"/>
      <c r="MM75" s="156"/>
      <c r="MN75" s="126"/>
      <c r="MO75" s="131" t="s">
        <v>0</v>
      </c>
      <c r="MP75" s="126"/>
      <c r="MQ75" s="131"/>
      <c r="MR75" s="170"/>
      <c r="MS75" s="156"/>
      <c r="MT75" s="126"/>
      <c r="MU75" s="131" t="s">
        <v>0</v>
      </c>
      <c r="MV75" s="126"/>
      <c r="MW75" s="131"/>
      <c r="MX75" s="170"/>
      <c r="MY75" s="156"/>
      <c r="MZ75" s="126"/>
      <c r="NA75" s="131" t="s">
        <v>0</v>
      </c>
      <c r="NB75" s="126"/>
      <c r="NC75" s="131"/>
      <c r="ND75" s="170"/>
      <c r="NE75" s="156"/>
      <c r="NF75" s="126"/>
      <c r="NG75" s="131" t="s">
        <v>0</v>
      </c>
      <c r="NH75" s="126"/>
      <c r="NI75" s="131"/>
      <c r="NJ75" s="170"/>
      <c r="NK75" s="156"/>
      <c r="NL75" s="126"/>
      <c r="NM75" s="131" t="s">
        <v>0</v>
      </c>
      <c r="NN75" s="126"/>
      <c r="NO75" s="131"/>
      <c r="NP75" s="170"/>
      <c r="NQ75" s="156"/>
      <c r="NR75" s="188"/>
      <c r="NS75" s="188" t="s">
        <v>0</v>
      </c>
      <c r="NT75" s="188"/>
      <c r="NU75" s="186" t="s">
        <v>331</v>
      </c>
      <c r="NV75" s="187" t="s">
        <v>331</v>
      </c>
      <c r="NW75" s="164"/>
    </row>
    <row r="76" spans="1:387" ht="15" x14ac:dyDescent="0.2">
      <c r="A76" s="124">
        <f>IF(B76="","",VLOOKUP(B76,'Registrovaní tipéri'!$A$2:$B$101,2,FALSE))</f>
        <v>61</v>
      </c>
      <c r="B76" s="173" t="s">
        <v>251</v>
      </c>
      <c r="C76" s="125"/>
      <c r="D76" s="171">
        <v>1</v>
      </c>
      <c r="E76" s="176" t="s">
        <v>0</v>
      </c>
      <c r="F76" s="168">
        <v>1</v>
      </c>
      <c r="G76" s="176" t="s">
        <v>274</v>
      </c>
      <c r="H76" s="175" t="s">
        <v>275</v>
      </c>
      <c r="I76" s="25"/>
      <c r="J76" s="188"/>
      <c r="K76" s="188" t="s">
        <v>0</v>
      </c>
      <c r="L76" s="188"/>
      <c r="M76" s="186" t="s">
        <v>331</v>
      </c>
      <c r="N76" s="187" t="s">
        <v>331</v>
      </c>
      <c r="O76" s="149"/>
      <c r="P76" s="126"/>
      <c r="Q76" s="131" t="s">
        <v>0</v>
      </c>
      <c r="R76" s="126"/>
      <c r="S76" s="186" t="s">
        <v>331</v>
      </c>
      <c r="T76" s="187" t="s">
        <v>331</v>
      </c>
      <c r="U76" s="156"/>
      <c r="V76" s="126"/>
      <c r="W76" s="131" t="s">
        <v>0</v>
      </c>
      <c r="X76" s="126"/>
      <c r="Y76" s="186" t="s">
        <v>331</v>
      </c>
      <c r="Z76" s="187" t="s">
        <v>331</v>
      </c>
      <c r="AA76" s="156"/>
      <c r="AB76" s="126"/>
      <c r="AC76" s="131" t="s">
        <v>0</v>
      </c>
      <c r="AD76" s="126"/>
      <c r="AE76" s="186" t="s">
        <v>331</v>
      </c>
      <c r="AF76" s="187" t="s">
        <v>331</v>
      </c>
      <c r="AG76" s="156"/>
      <c r="AH76" s="126"/>
      <c r="AI76" s="131" t="s">
        <v>0</v>
      </c>
      <c r="AJ76" s="126"/>
      <c r="AK76" s="186" t="s">
        <v>331</v>
      </c>
      <c r="AL76" s="187" t="s">
        <v>331</v>
      </c>
      <c r="AM76" s="156"/>
      <c r="AN76" s="126"/>
      <c r="AO76" s="131" t="s">
        <v>0</v>
      </c>
      <c r="AP76" s="126"/>
      <c r="AQ76" s="186" t="s">
        <v>331</v>
      </c>
      <c r="AR76" s="187" t="s">
        <v>331</v>
      </c>
      <c r="AS76" s="156"/>
      <c r="AT76" s="126"/>
      <c r="AU76" s="131" t="s">
        <v>0</v>
      </c>
      <c r="AV76" s="126"/>
      <c r="AW76" s="186" t="s">
        <v>331</v>
      </c>
      <c r="AX76" s="187" t="s">
        <v>331</v>
      </c>
      <c r="AY76" s="156"/>
      <c r="AZ76" s="126"/>
      <c r="BA76" s="131" t="s">
        <v>0</v>
      </c>
      <c r="BB76" s="126"/>
      <c r="BC76" s="131"/>
      <c r="BD76" s="170"/>
      <c r="BE76" s="156"/>
      <c r="BF76" s="126"/>
      <c r="BG76" s="131" t="s">
        <v>0</v>
      </c>
      <c r="BH76" s="126"/>
      <c r="BI76" s="186" t="s">
        <v>331</v>
      </c>
      <c r="BJ76" s="187" t="s">
        <v>331</v>
      </c>
      <c r="BK76" s="156"/>
      <c r="BL76" s="126"/>
      <c r="BM76" s="131" t="s">
        <v>0</v>
      </c>
      <c r="BN76" s="126"/>
      <c r="BO76" s="131"/>
      <c r="BP76" s="170"/>
      <c r="BQ76" s="156"/>
      <c r="BR76" s="126"/>
      <c r="BS76" s="131" t="s">
        <v>0</v>
      </c>
      <c r="BT76" s="126"/>
      <c r="BU76" s="186" t="s">
        <v>331</v>
      </c>
      <c r="BV76" s="187" t="s">
        <v>331</v>
      </c>
      <c r="BW76" s="156"/>
      <c r="BX76" s="126"/>
      <c r="BY76" s="131" t="s">
        <v>0</v>
      </c>
      <c r="BZ76" s="126"/>
      <c r="CA76" s="186" t="s">
        <v>331</v>
      </c>
      <c r="CB76" s="187" t="s">
        <v>331</v>
      </c>
      <c r="CC76" s="156"/>
      <c r="CD76" s="126"/>
      <c r="CE76" s="131" t="s">
        <v>0</v>
      </c>
      <c r="CF76" s="126"/>
      <c r="CG76" s="131"/>
      <c r="CH76" s="170"/>
      <c r="CI76" s="156"/>
      <c r="CJ76" s="126"/>
      <c r="CK76" s="131" t="s">
        <v>0</v>
      </c>
      <c r="CL76" s="126"/>
      <c r="CM76" s="131"/>
      <c r="CN76" s="170"/>
      <c r="CO76" s="156"/>
      <c r="CP76" s="126"/>
      <c r="CQ76" s="131" t="s">
        <v>0</v>
      </c>
      <c r="CR76" s="126"/>
      <c r="CS76" s="131"/>
      <c r="CT76" s="170"/>
      <c r="CU76" s="156"/>
      <c r="CV76" s="126"/>
      <c r="CW76" s="131" t="s">
        <v>0</v>
      </c>
      <c r="CX76" s="126"/>
      <c r="CY76" s="131"/>
      <c r="CZ76" s="170"/>
      <c r="DA76" s="156"/>
      <c r="DB76" s="126"/>
      <c r="DC76" s="131" t="s">
        <v>0</v>
      </c>
      <c r="DD76" s="126"/>
      <c r="DE76" s="131"/>
      <c r="DF76" s="170"/>
      <c r="DG76" s="156"/>
      <c r="DH76" s="126"/>
      <c r="DI76" s="131" t="s">
        <v>0</v>
      </c>
      <c r="DJ76" s="126"/>
      <c r="DK76" s="131"/>
      <c r="DL76" s="170"/>
      <c r="DM76" s="156"/>
      <c r="DN76" s="126"/>
      <c r="DO76" s="131" t="s">
        <v>0</v>
      </c>
      <c r="DP76" s="126"/>
      <c r="DQ76" s="131"/>
      <c r="DR76" s="170"/>
      <c r="DS76" s="156"/>
      <c r="DT76" s="126"/>
      <c r="DU76" s="131" t="s">
        <v>0</v>
      </c>
      <c r="DV76" s="126"/>
      <c r="DW76" s="131"/>
      <c r="DX76" s="170"/>
      <c r="DY76" s="156"/>
      <c r="DZ76" s="126"/>
      <c r="EA76" s="131" t="s">
        <v>0</v>
      </c>
      <c r="EB76" s="126"/>
      <c r="EC76" s="131"/>
      <c r="ED76" s="170"/>
      <c r="EE76" s="156"/>
      <c r="EF76" s="126"/>
      <c r="EG76" s="131" t="s">
        <v>0</v>
      </c>
      <c r="EH76" s="126"/>
      <c r="EI76" s="131"/>
      <c r="EJ76" s="170"/>
      <c r="EK76" s="156"/>
      <c r="EL76" s="126"/>
      <c r="EM76" s="131" t="s">
        <v>0</v>
      </c>
      <c r="EN76" s="126"/>
      <c r="EO76" s="131"/>
      <c r="EP76" s="170"/>
      <c r="EQ76" s="156"/>
      <c r="ER76" s="126"/>
      <c r="ES76" s="131" t="s">
        <v>0</v>
      </c>
      <c r="ET76" s="126"/>
      <c r="EU76" s="131"/>
      <c r="EV76" s="170"/>
      <c r="EW76" s="156"/>
      <c r="EX76" s="126"/>
      <c r="EY76" s="131" t="s">
        <v>0</v>
      </c>
      <c r="EZ76" s="126"/>
      <c r="FA76" s="131"/>
      <c r="FB76" s="170"/>
      <c r="FC76" s="156"/>
      <c r="FD76" s="126"/>
      <c r="FE76" s="131" t="s">
        <v>0</v>
      </c>
      <c r="FF76" s="126"/>
      <c r="FG76" s="131"/>
      <c r="FH76" s="170"/>
      <c r="FI76" s="156"/>
      <c r="FJ76" s="126"/>
      <c r="FK76" s="131" t="s">
        <v>0</v>
      </c>
      <c r="FL76" s="126"/>
      <c r="FM76" s="131"/>
      <c r="FN76" s="170"/>
      <c r="FO76" s="156"/>
      <c r="FP76" s="126"/>
      <c r="FQ76" s="131" t="s">
        <v>0</v>
      </c>
      <c r="FR76" s="126"/>
      <c r="FS76" s="131"/>
      <c r="FT76" s="170"/>
      <c r="FU76" s="156"/>
      <c r="FV76" s="126"/>
      <c r="FW76" s="131" t="s">
        <v>0</v>
      </c>
      <c r="FX76" s="126"/>
      <c r="FY76" s="131"/>
      <c r="FZ76" s="170"/>
      <c r="GA76" s="156"/>
      <c r="GB76" s="126"/>
      <c r="GC76" s="131" t="s">
        <v>0</v>
      </c>
      <c r="GD76" s="126"/>
      <c r="GE76" s="131"/>
      <c r="GF76" s="170"/>
      <c r="GG76" s="156"/>
      <c r="GH76" s="126"/>
      <c r="GI76" s="131" t="s">
        <v>0</v>
      </c>
      <c r="GJ76" s="126"/>
      <c r="GK76" s="131"/>
      <c r="GL76" s="170"/>
      <c r="GM76" s="156"/>
      <c r="GN76" s="126"/>
      <c r="GO76" s="131" t="s">
        <v>0</v>
      </c>
      <c r="GP76" s="126"/>
      <c r="GQ76" s="131"/>
      <c r="GR76" s="170"/>
      <c r="GS76" s="156"/>
      <c r="GT76" s="126"/>
      <c r="GU76" s="131" t="s">
        <v>0</v>
      </c>
      <c r="GV76" s="126"/>
      <c r="GW76" s="131"/>
      <c r="GX76" s="170"/>
      <c r="GY76" s="156"/>
      <c r="GZ76" s="126"/>
      <c r="HA76" s="131" t="s">
        <v>0</v>
      </c>
      <c r="HB76" s="126"/>
      <c r="HC76" s="131"/>
      <c r="HD76" s="170"/>
      <c r="HE76" s="156"/>
      <c r="HF76" s="126"/>
      <c r="HG76" s="131" t="s">
        <v>0</v>
      </c>
      <c r="HH76" s="126"/>
      <c r="HI76" s="131"/>
      <c r="HJ76" s="170"/>
      <c r="HK76" s="156"/>
      <c r="HL76" s="126"/>
      <c r="HM76" s="131" t="s">
        <v>0</v>
      </c>
      <c r="HN76" s="126"/>
      <c r="HO76" s="131"/>
      <c r="HP76" s="170"/>
      <c r="HQ76" s="156"/>
      <c r="HR76" s="126"/>
      <c r="HS76" s="131" t="s">
        <v>0</v>
      </c>
      <c r="HT76" s="126"/>
      <c r="HU76" s="131"/>
      <c r="HV76" s="170"/>
      <c r="HW76" s="156"/>
      <c r="HX76" s="126"/>
      <c r="HY76" s="131" t="s">
        <v>0</v>
      </c>
      <c r="HZ76" s="126"/>
      <c r="IA76" s="131"/>
      <c r="IB76" s="170"/>
      <c r="IC76" s="156"/>
      <c r="ID76" s="126"/>
      <c r="IE76" s="131" t="s">
        <v>0</v>
      </c>
      <c r="IF76" s="126"/>
      <c r="IG76" s="131"/>
      <c r="IH76" s="170"/>
      <c r="II76" s="156"/>
      <c r="IJ76" s="126"/>
      <c r="IK76" s="131" t="s">
        <v>0</v>
      </c>
      <c r="IL76" s="126"/>
      <c r="IM76" s="131"/>
      <c r="IN76" s="170"/>
      <c r="IO76" s="156"/>
      <c r="IP76" s="126"/>
      <c r="IQ76" s="131" t="s">
        <v>0</v>
      </c>
      <c r="IR76" s="126"/>
      <c r="IS76" s="131"/>
      <c r="IT76" s="170"/>
      <c r="IU76" s="156"/>
      <c r="IV76" s="126"/>
      <c r="IW76" s="131" t="s">
        <v>0</v>
      </c>
      <c r="IX76" s="126"/>
      <c r="IY76" s="131"/>
      <c r="IZ76" s="170"/>
      <c r="JA76" s="156"/>
      <c r="JB76" s="126"/>
      <c r="JC76" s="131" t="s">
        <v>0</v>
      </c>
      <c r="JD76" s="126"/>
      <c r="JE76" s="131"/>
      <c r="JF76" s="170"/>
      <c r="JG76" s="156"/>
      <c r="JH76" s="126"/>
      <c r="JI76" s="131" t="s">
        <v>0</v>
      </c>
      <c r="JJ76" s="126"/>
      <c r="JK76" s="131"/>
      <c r="JL76" s="170"/>
      <c r="JM76" s="156"/>
      <c r="JN76" s="126"/>
      <c r="JO76" s="131" t="s">
        <v>0</v>
      </c>
      <c r="JP76" s="126"/>
      <c r="JQ76" s="131"/>
      <c r="JR76" s="170"/>
      <c r="JS76" s="156"/>
      <c r="JT76" s="126"/>
      <c r="JU76" s="131" t="s">
        <v>0</v>
      </c>
      <c r="JV76" s="126"/>
      <c r="JW76" s="131"/>
      <c r="JX76" s="170"/>
      <c r="JY76" s="156"/>
      <c r="JZ76" s="126"/>
      <c r="KA76" s="131" t="s">
        <v>0</v>
      </c>
      <c r="KB76" s="126"/>
      <c r="KC76" s="131"/>
      <c r="KD76" s="170"/>
      <c r="KE76" s="156"/>
      <c r="KF76" s="126"/>
      <c r="KG76" s="131" t="s">
        <v>0</v>
      </c>
      <c r="KH76" s="126"/>
      <c r="KI76" s="131"/>
      <c r="KJ76" s="170"/>
      <c r="KK76" s="156"/>
      <c r="KL76" s="126"/>
      <c r="KM76" s="131" t="s">
        <v>0</v>
      </c>
      <c r="KN76" s="126"/>
      <c r="KO76" s="131"/>
      <c r="KP76" s="170"/>
      <c r="KQ76" s="156"/>
      <c r="KR76" s="126"/>
      <c r="KS76" s="131" t="s">
        <v>0</v>
      </c>
      <c r="KT76" s="126"/>
      <c r="KU76" s="131"/>
      <c r="KV76" s="170"/>
      <c r="KW76" s="156"/>
      <c r="KX76" s="126"/>
      <c r="KY76" s="131" t="s">
        <v>0</v>
      </c>
      <c r="KZ76" s="126"/>
      <c r="LA76" s="131"/>
      <c r="LB76" s="170"/>
      <c r="LC76" s="156"/>
      <c r="LD76" s="126"/>
      <c r="LE76" s="131" t="s">
        <v>0</v>
      </c>
      <c r="LF76" s="126"/>
      <c r="LG76" s="131"/>
      <c r="LH76" s="170"/>
      <c r="LI76" s="156"/>
      <c r="LJ76" s="126"/>
      <c r="LK76" s="131" t="s">
        <v>0</v>
      </c>
      <c r="LL76" s="126"/>
      <c r="LM76" s="131"/>
      <c r="LN76" s="170"/>
      <c r="LO76" s="156"/>
      <c r="LP76" s="126"/>
      <c r="LQ76" s="131" t="s">
        <v>0</v>
      </c>
      <c r="LR76" s="126"/>
      <c r="LS76" s="131"/>
      <c r="LT76" s="170"/>
      <c r="LU76" s="156"/>
      <c r="LV76" s="126"/>
      <c r="LW76" s="131" t="s">
        <v>0</v>
      </c>
      <c r="LX76" s="126"/>
      <c r="LY76" s="131"/>
      <c r="LZ76" s="170"/>
      <c r="MA76" s="156"/>
      <c r="MB76" s="126"/>
      <c r="MC76" s="131" t="s">
        <v>0</v>
      </c>
      <c r="MD76" s="126"/>
      <c r="ME76" s="131"/>
      <c r="MF76" s="170"/>
      <c r="MG76" s="156"/>
      <c r="MH76" s="126"/>
      <c r="MI76" s="131" t="s">
        <v>0</v>
      </c>
      <c r="MJ76" s="126"/>
      <c r="MK76" s="131"/>
      <c r="ML76" s="170"/>
      <c r="MM76" s="156"/>
      <c r="MN76" s="126"/>
      <c r="MO76" s="131" t="s">
        <v>0</v>
      </c>
      <c r="MP76" s="126"/>
      <c r="MQ76" s="131"/>
      <c r="MR76" s="170"/>
      <c r="MS76" s="156"/>
      <c r="MT76" s="126"/>
      <c r="MU76" s="131" t="s">
        <v>0</v>
      </c>
      <c r="MV76" s="126"/>
      <c r="MW76" s="131"/>
      <c r="MX76" s="170"/>
      <c r="MY76" s="156"/>
      <c r="MZ76" s="126"/>
      <c r="NA76" s="131" t="s">
        <v>0</v>
      </c>
      <c r="NB76" s="126"/>
      <c r="NC76" s="131"/>
      <c r="ND76" s="170"/>
      <c r="NE76" s="156"/>
      <c r="NF76" s="126"/>
      <c r="NG76" s="131" t="s">
        <v>0</v>
      </c>
      <c r="NH76" s="126"/>
      <c r="NI76" s="131"/>
      <c r="NJ76" s="170"/>
      <c r="NK76" s="156"/>
      <c r="NL76" s="126"/>
      <c r="NM76" s="131" t="s">
        <v>0</v>
      </c>
      <c r="NN76" s="126"/>
      <c r="NO76" s="131"/>
      <c r="NP76" s="170"/>
      <c r="NQ76" s="156"/>
      <c r="NR76" s="188"/>
      <c r="NS76" s="188" t="s">
        <v>0</v>
      </c>
      <c r="NT76" s="188"/>
      <c r="NU76" s="186" t="s">
        <v>331</v>
      </c>
      <c r="NV76" s="187" t="s">
        <v>331</v>
      </c>
      <c r="NW76" s="164"/>
    </row>
    <row r="77" spans="1:387" ht="15" x14ac:dyDescent="0.2">
      <c r="A77" s="124">
        <f>IF(B77="","",VLOOKUP(B77,'Registrovaní tipéri'!$A$2:$B$101,2,FALSE))</f>
        <v>52</v>
      </c>
      <c r="B77" s="173" t="s">
        <v>23</v>
      </c>
      <c r="C77" s="125"/>
      <c r="D77" s="171">
        <v>0</v>
      </c>
      <c r="E77" s="176" t="s">
        <v>0</v>
      </c>
      <c r="F77" s="168">
        <v>1</v>
      </c>
      <c r="G77" s="176" t="s">
        <v>279</v>
      </c>
      <c r="H77" s="175" t="s">
        <v>264</v>
      </c>
      <c r="I77" s="25"/>
      <c r="J77" s="188">
        <v>1</v>
      </c>
      <c r="K77" s="188" t="s">
        <v>0</v>
      </c>
      <c r="L77" s="188">
        <v>4</v>
      </c>
      <c r="M77" s="186" t="s">
        <v>275</v>
      </c>
      <c r="N77" s="187" t="s">
        <v>261</v>
      </c>
      <c r="O77" s="149"/>
      <c r="P77" s="126">
        <v>3</v>
      </c>
      <c r="Q77" s="131" t="s">
        <v>0</v>
      </c>
      <c r="R77" s="126">
        <v>1</v>
      </c>
      <c r="S77" s="186" t="s">
        <v>275</v>
      </c>
      <c r="T77" s="187" t="s">
        <v>261</v>
      </c>
      <c r="U77" s="156"/>
      <c r="V77" s="126">
        <v>0</v>
      </c>
      <c r="W77" s="131" t="s">
        <v>0</v>
      </c>
      <c r="X77" s="126">
        <v>2</v>
      </c>
      <c r="Y77" s="186" t="s">
        <v>273</v>
      </c>
      <c r="Z77" s="187" t="s">
        <v>275</v>
      </c>
      <c r="AA77" s="156"/>
      <c r="AB77" s="126">
        <v>3</v>
      </c>
      <c r="AC77" s="131" t="s">
        <v>0</v>
      </c>
      <c r="AD77" s="126">
        <v>2</v>
      </c>
      <c r="AE77" s="193" t="s">
        <v>279</v>
      </c>
      <c r="AF77" s="194" t="s">
        <v>275</v>
      </c>
      <c r="AG77" s="156"/>
      <c r="AH77" s="126">
        <v>2</v>
      </c>
      <c r="AI77" s="131" t="s">
        <v>0</v>
      </c>
      <c r="AJ77" s="126">
        <v>1</v>
      </c>
      <c r="AK77" s="186" t="s">
        <v>264</v>
      </c>
      <c r="AL77" s="187" t="s">
        <v>279</v>
      </c>
      <c r="AM77" s="156"/>
      <c r="AN77" s="126">
        <v>1</v>
      </c>
      <c r="AO77" s="131" t="s">
        <v>0</v>
      </c>
      <c r="AP77" s="126">
        <v>4</v>
      </c>
      <c r="AQ77" s="186" t="s">
        <v>275</v>
      </c>
      <c r="AR77" s="187" t="s">
        <v>275</v>
      </c>
      <c r="AS77" s="156"/>
      <c r="AT77" s="126">
        <v>0</v>
      </c>
      <c r="AU77" s="131" t="s">
        <v>0</v>
      </c>
      <c r="AV77" s="126">
        <v>1</v>
      </c>
      <c r="AW77" s="186" t="s">
        <v>277</v>
      </c>
      <c r="AX77" s="187" t="s">
        <v>279</v>
      </c>
      <c r="AY77" s="156"/>
      <c r="AZ77" s="126"/>
      <c r="BA77" s="131" t="s">
        <v>0</v>
      </c>
      <c r="BB77" s="126"/>
      <c r="BC77" s="131"/>
      <c r="BD77" s="170"/>
      <c r="BE77" s="156"/>
      <c r="BF77" s="126">
        <v>2</v>
      </c>
      <c r="BG77" s="131" t="s">
        <v>0</v>
      </c>
      <c r="BH77" s="126">
        <v>0</v>
      </c>
      <c r="BI77" s="186" t="s">
        <v>257</v>
      </c>
      <c r="BJ77" s="187" t="s">
        <v>264</v>
      </c>
      <c r="BK77" s="156"/>
      <c r="BL77" s="126"/>
      <c r="BM77" s="131" t="s">
        <v>0</v>
      </c>
      <c r="BN77" s="126"/>
      <c r="BO77" s="131"/>
      <c r="BP77" s="170"/>
      <c r="BQ77" s="156"/>
      <c r="BR77" s="126">
        <v>4</v>
      </c>
      <c r="BS77" s="131" t="s">
        <v>0</v>
      </c>
      <c r="BT77" s="126">
        <v>2</v>
      </c>
      <c r="BU77" s="186" t="s">
        <v>275</v>
      </c>
      <c r="BV77" s="187" t="s">
        <v>266</v>
      </c>
      <c r="BW77" s="156"/>
      <c r="BX77" s="126">
        <v>2</v>
      </c>
      <c r="BY77" s="131" t="s">
        <v>0</v>
      </c>
      <c r="BZ77" s="126">
        <v>0</v>
      </c>
      <c r="CA77" s="131" t="s">
        <v>279</v>
      </c>
      <c r="CB77" s="170" t="s">
        <v>273</v>
      </c>
      <c r="CC77" s="156"/>
      <c r="CD77" s="126"/>
      <c r="CE77" s="131" t="s">
        <v>0</v>
      </c>
      <c r="CF77" s="126"/>
      <c r="CG77" s="131"/>
      <c r="CH77" s="170"/>
      <c r="CI77" s="156"/>
      <c r="CJ77" s="126"/>
      <c r="CK77" s="131" t="s">
        <v>0</v>
      </c>
      <c r="CL77" s="126"/>
      <c r="CM77" s="131"/>
      <c r="CN77" s="170"/>
      <c r="CO77" s="156"/>
      <c r="CP77" s="126"/>
      <c r="CQ77" s="131" t="s">
        <v>0</v>
      </c>
      <c r="CR77" s="126"/>
      <c r="CS77" s="131"/>
      <c r="CT77" s="170"/>
      <c r="CU77" s="156"/>
      <c r="CV77" s="126"/>
      <c r="CW77" s="131" t="s">
        <v>0</v>
      </c>
      <c r="CX77" s="126"/>
      <c r="CY77" s="131"/>
      <c r="CZ77" s="170"/>
      <c r="DA77" s="156"/>
      <c r="DB77" s="126"/>
      <c r="DC77" s="131" t="s">
        <v>0</v>
      </c>
      <c r="DD77" s="126"/>
      <c r="DE77" s="131"/>
      <c r="DF77" s="170"/>
      <c r="DG77" s="156"/>
      <c r="DH77" s="126"/>
      <c r="DI77" s="131" t="s">
        <v>0</v>
      </c>
      <c r="DJ77" s="126"/>
      <c r="DK77" s="131"/>
      <c r="DL77" s="170"/>
      <c r="DM77" s="156"/>
      <c r="DN77" s="126"/>
      <c r="DO77" s="131" t="s">
        <v>0</v>
      </c>
      <c r="DP77" s="126"/>
      <c r="DQ77" s="131"/>
      <c r="DR77" s="170"/>
      <c r="DS77" s="156"/>
      <c r="DT77" s="126"/>
      <c r="DU77" s="131" t="s">
        <v>0</v>
      </c>
      <c r="DV77" s="126"/>
      <c r="DW77" s="131"/>
      <c r="DX77" s="170"/>
      <c r="DY77" s="156"/>
      <c r="DZ77" s="126"/>
      <c r="EA77" s="131" t="s">
        <v>0</v>
      </c>
      <c r="EB77" s="126"/>
      <c r="EC77" s="131"/>
      <c r="ED77" s="170"/>
      <c r="EE77" s="156"/>
      <c r="EF77" s="126"/>
      <c r="EG77" s="131" t="s">
        <v>0</v>
      </c>
      <c r="EH77" s="126"/>
      <c r="EI77" s="131"/>
      <c r="EJ77" s="170"/>
      <c r="EK77" s="156"/>
      <c r="EL77" s="126"/>
      <c r="EM77" s="131" t="s">
        <v>0</v>
      </c>
      <c r="EN77" s="126"/>
      <c r="EO77" s="131"/>
      <c r="EP77" s="170"/>
      <c r="EQ77" s="156"/>
      <c r="ER77" s="126"/>
      <c r="ES77" s="131" t="s">
        <v>0</v>
      </c>
      <c r="ET77" s="126"/>
      <c r="EU77" s="131"/>
      <c r="EV77" s="170"/>
      <c r="EW77" s="156"/>
      <c r="EX77" s="126"/>
      <c r="EY77" s="131" t="s">
        <v>0</v>
      </c>
      <c r="EZ77" s="126"/>
      <c r="FA77" s="131"/>
      <c r="FB77" s="170"/>
      <c r="FC77" s="156"/>
      <c r="FD77" s="126"/>
      <c r="FE77" s="131" t="s">
        <v>0</v>
      </c>
      <c r="FF77" s="126"/>
      <c r="FG77" s="131"/>
      <c r="FH77" s="170"/>
      <c r="FI77" s="156"/>
      <c r="FJ77" s="126"/>
      <c r="FK77" s="131" t="s">
        <v>0</v>
      </c>
      <c r="FL77" s="126"/>
      <c r="FM77" s="131"/>
      <c r="FN77" s="170"/>
      <c r="FO77" s="156"/>
      <c r="FP77" s="126"/>
      <c r="FQ77" s="131" t="s">
        <v>0</v>
      </c>
      <c r="FR77" s="126"/>
      <c r="FS77" s="131"/>
      <c r="FT77" s="170"/>
      <c r="FU77" s="156"/>
      <c r="FV77" s="126"/>
      <c r="FW77" s="131" t="s">
        <v>0</v>
      </c>
      <c r="FX77" s="126"/>
      <c r="FY77" s="131"/>
      <c r="FZ77" s="170"/>
      <c r="GA77" s="156"/>
      <c r="GB77" s="126"/>
      <c r="GC77" s="131" t="s">
        <v>0</v>
      </c>
      <c r="GD77" s="126"/>
      <c r="GE77" s="131"/>
      <c r="GF77" s="170"/>
      <c r="GG77" s="156"/>
      <c r="GH77" s="126"/>
      <c r="GI77" s="131" t="s">
        <v>0</v>
      </c>
      <c r="GJ77" s="126"/>
      <c r="GK77" s="131"/>
      <c r="GL77" s="170"/>
      <c r="GM77" s="156"/>
      <c r="GN77" s="126"/>
      <c r="GO77" s="131" t="s">
        <v>0</v>
      </c>
      <c r="GP77" s="126"/>
      <c r="GQ77" s="131"/>
      <c r="GR77" s="170"/>
      <c r="GS77" s="156"/>
      <c r="GT77" s="126"/>
      <c r="GU77" s="131" t="s">
        <v>0</v>
      </c>
      <c r="GV77" s="126"/>
      <c r="GW77" s="131"/>
      <c r="GX77" s="170"/>
      <c r="GY77" s="156"/>
      <c r="GZ77" s="126"/>
      <c r="HA77" s="131" t="s">
        <v>0</v>
      </c>
      <c r="HB77" s="126"/>
      <c r="HC77" s="131"/>
      <c r="HD77" s="170"/>
      <c r="HE77" s="156"/>
      <c r="HF77" s="126"/>
      <c r="HG77" s="131" t="s">
        <v>0</v>
      </c>
      <c r="HH77" s="126"/>
      <c r="HI77" s="131"/>
      <c r="HJ77" s="170"/>
      <c r="HK77" s="156"/>
      <c r="HL77" s="126"/>
      <c r="HM77" s="131" t="s">
        <v>0</v>
      </c>
      <c r="HN77" s="126"/>
      <c r="HO77" s="131"/>
      <c r="HP77" s="170"/>
      <c r="HQ77" s="156"/>
      <c r="HR77" s="126"/>
      <c r="HS77" s="131" t="s">
        <v>0</v>
      </c>
      <c r="HT77" s="126"/>
      <c r="HU77" s="131"/>
      <c r="HV77" s="170"/>
      <c r="HW77" s="156"/>
      <c r="HX77" s="126"/>
      <c r="HY77" s="131" t="s">
        <v>0</v>
      </c>
      <c r="HZ77" s="126"/>
      <c r="IA77" s="131"/>
      <c r="IB77" s="170"/>
      <c r="IC77" s="156"/>
      <c r="ID77" s="126"/>
      <c r="IE77" s="131" t="s">
        <v>0</v>
      </c>
      <c r="IF77" s="126"/>
      <c r="IG77" s="131"/>
      <c r="IH77" s="170"/>
      <c r="II77" s="156"/>
      <c r="IJ77" s="126"/>
      <c r="IK77" s="131" t="s">
        <v>0</v>
      </c>
      <c r="IL77" s="126"/>
      <c r="IM77" s="131"/>
      <c r="IN77" s="170"/>
      <c r="IO77" s="156"/>
      <c r="IP77" s="126"/>
      <c r="IQ77" s="131" t="s">
        <v>0</v>
      </c>
      <c r="IR77" s="126"/>
      <c r="IS77" s="131"/>
      <c r="IT77" s="170"/>
      <c r="IU77" s="156"/>
      <c r="IV77" s="126"/>
      <c r="IW77" s="131" t="s">
        <v>0</v>
      </c>
      <c r="IX77" s="126"/>
      <c r="IY77" s="131"/>
      <c r="IZ77" s="170"/>
      <c r="JA77" s="156"/>
      <c r="JB77" s="126"/>
      <c r="JC77" s="131" t="s">
        <v>0</v>
      </c>
      <c r="JD77" s="126"/>
      <c r="JE77" s="131"/>
      <c r="JF77" s="170"/>
      <c r="JG77" s="156"/>
      <c r="JH77" s="126"/>
      <c r="JI77" s="131" t="s">
        <v>0</v>
      </c>
      <c r="JJ77" s="126"/>
      <c r="JK77" s="131"/>
      <c r="JL77" s="170"/>
      <c r="JM77" s="156"/>
      <c r="JN77" s="126"/>
      <c r="JO77" s="131" t="s">
        <v>0</v>
      </c>
      <c r="JP77" s="126"/>
      <c r="JQ77" s="131"/>
      <c r="JR77" s="170"/>
      <c r="JS77" s="156"/>
      <c r="JT77" s="126"/>
      <c r="JU77" s="131" t="s">
        <v>0</v>
      </c>
      <c r="JV77" s="126"/>
      <c r="JW77" s="131"/>
      <c r="JX77" s="170"/>
      <c r="JY77" s="156"/>
      <c r="JZ77" s="126"/>
      <c r="KA77" s="131" t="s">
        <v>0</v>
      </c>
      <c r="KB77" s="126"/>
      <c r="KC77" s="131"/>
      <c r="KD77" s="170"/>
      <c r="KE77" s="156"/>
      <c r="KF77" s="126"/>
      <c r="KG77" s="131" t="s">
        <v>0</v>
      </c>
      <c r="KH77" s="126"/>
      <c r="KI77" s="131"/>
      <c r="KJ77" s="170"/>
      <c r="KK77" s="156"/>
      <c r="KL77" s="126"/>
      <c r="KM77" s="131" t="s">
        <v>0</v>
      </c>
      <c r="KN77" s="126"/>
      <c r="KO77" s="131"/>
      <c r="KP77" s="170"/>
      <c r="KQ77" s="156"/>
      <c r="KR77" s="126"/>
      <c r="KS77" s="131" t="s">
        <v>0</v>
      </c>
      <c r="KT77" s="126"/>
      <c r="KU77" s="131"/>
      <c r="KV77" s="170"/>
      <c r="KW77" s="156"/>
      <c r="KX77" s="126"/>
      <c r="KY77" s="131" t="s">
        <v>0</v>
      </c>
      <c r="KZ77" s="126"/>
      <c r="LA77" s="131"/>
      <c r="LB77" s="170"/>
      <c r="LC77" s="156"/>
      <c r="LD77" s="126"/>
      <c r="LE77" s="131" t="s">
        <v>0</v>
      </c>
      <c r="LF77" s="126"/>
      <c r="LG77" s="131"/>
      <c r="LH77" s="170"/>
      <c r="LI77" s="156"/>
      <c r="LJ77" s="126"/>
      <c r="LK77" s="131" t="s">
        <v>0</v>
      </c>
      <c r="LL77" s="126"/>
      <c r="LM77" s="131"/>
      <c r="LN77" s="170"/>
      <c r="LO77" s="156"/>
      <c r="LP77" s="126"/>
      <c r="LQ77" s="131" t="s">
        <v>0</v>
      </c>
      <c r="LR77" s="126"/>
      <c r="LS77" s="131"/>
      <c r="LT77" s="170"/>
      <c r="LU77" s="156"/>
      <c r="LV77" s="126"/>
      <c r="LW77" s="131" t="s">
        <v>0</v>
      </c>
      <c r="LX77" s="126"/>
      <c r="LY77" s="131"/>
      <c r="LZ77" s="170"/>
      <c r="MA77" s="156"/>
      <c r="MB77" s="126"/>
      <c r="MC77" s="131" t="s">
        <v>0</v>
      </c>
      <c r="MD77" s="126"/>
      <c r="ME77" s="131"/>
      <c r="MF77" s="170"/>
      <c r="MG77" s="156"/>
      <c r="MH77" s="126"/>
      <c r="MI77" s="131" t="s">
        <v>0</v>
      </c>
      <c r="MJ77" s="126"/>
      <c r="MK77" s="131"/>
      <c r="ML77" s="170"/>
      <c r="MM77" s="156"/>
      <c r="MN77" s="126"/>
      <c r="MO77" s="131" t="s">
        <v>0</v>
      </c>
      <c r="MP77" s="126"/>
      <c r="MQ77" s="131"/>
      <c r="MR77" s="170"/>
      <c r="MS77" s="156"/>
      <c r="MT77" s="126"/>
      <c r="MU77" s="131" t="s">
        <v>0</v>
      </c>
      <c r="MV77" s="126"/>
      <c r="MW77" s="131"/>
      <c r="MX77" s="170"/>
      <c r="MY77" s="156"/>
      <c r="MZ77" s="126"/>
      <c r="NA77" s="131" t="s">
        <v>0</v>
      </c>
      <c r="NB77" s="126"/>
      <c r="NC77" s="131"/>
      <c r="ND77" s="170"/>
      <c r="NE77" s="156"/>
      <c r="NF77" s="126"/>
      <c r="NG77" s="131" t="s">
        <v>0</v>
      </c>
      <c r="NH77" s="126"/>
      <c r="NI77" s="131"/>
      <c r="NJ77" s="170"/>
      <c r="NK77" s="156"/>
      <c r="NL77" s="126"/>
      <c r="NM77" s="131" t="s">
        <v>0</v>
      </c>
      <c r="NN77" s="126"/>
      <c r="NO77" s="131"/>
      <c r="NP77" s="170"/>
      <c r="NQ77" s="156"/>
      <c r="NR77" s="188"/>
      <c r="NS77" s="188" t="s">
        <v>0</v>
      </c>
      <c r="NT77" s="188"/>
      <c r="NU77" s="186" t="s">
        <v>331</v>
      </c>
      <c r="NV77" s="187" t="s">
        <v>331</v>
      </c>
      <c r="NW77" s="164"/>
    </row>
    <row r="78" spans="1:387" ht="15" x14ac:dyDescent="0.2">
      <c r="A78" s="124">
        <f>IF(B78="","",VLOOKUP(B78,'Registrovaní tipéri'!$A$2:$B$101,2,FALSE))</f>
        <v>57</v>
      </c>
      <c r="B78" s="173" t="s">
        <v>250</v>
      </c>
      <c r="C78" s="125"/>
      <c r="D78" s="171">
        <v>2</v>
      </c>
      <c r="E78" s="176" t="s">
        <v>0</v>
      </c>
      <c r="F78" s="168">
        <v>3</v>
      </c>
      <c r="G78" s="177" t="s">
        <v>275</v>
      </c>
      <c r="H78" s="178" t="s">
        <v>279</v>
      </c>
      <c r="I78" s="25"/>
      <c r="J78" s="188"/>
      <c r="K78" s="188" t="s">
        <v>0</v>
      </c>
      <c r="L78" s="188"/>
      <c r="M78" s="186" t="s">
        <v>331</v>
      </c>
      <c r="N78" s="187" t="s">
        <v>331</v>
      </c>
      <c r="O78" s="149"/>
      <c r="P78" s="126">
        <v>3</v>
      </c>
      <c r="Q78" s="131" t="s">
        <v>0</v>
      </c>
      <c r="R78" s="126">
        <v>1</v>
      </c>
      <c r="S78" s="186" t="s">
        <v>277</v>
      </c>
      <c r="T78" s="187" t="s">
        <v>279</v>
      </c>
      <c r="U78" s="156"/>
      <c r="V78" s="126"/>
      <c r="W78" s="131" t="s">
        <v>0</v>
      </c>
      <c r="X78" s="126"/>
      <c r="Y78" s="186" t="s">
        <v>331</v>
      </c>
      <c r="Z78" s="187" t="s">
        <v>331</v>
      </c>
      <c r="AA78" s="156"/>
      <c r="AB78" s="126"/>
      <c r="AC78" s="131" t="s">
        <v>0</v>
      </c>
      <c r="AD78" s="126"/>
      <c r="AE78" s="186" t="s">
        <v>331</v>
      </c>
      <c r="AF78" s="187" t="s">
        <v>331</v>
      </c>
      <c r="AG78" s="156"/>
      <c r="AH78" s="126">
        <v>3</v>
      </c>
      <c r="AI78" s="131" t="s">
        <v>0</v>
      </c>
      <c r="AJ78" s="126">
        <v>0</v>
      </c>
      <c r="AK78" s="186" t="s">
        <v>279</v>
      </c>
      <c r="AL78" s="187" t="s">
        <v>275</v>
      </c>
      <c r="AM78" s="156"/>
      <c r="AN78" s="126">
        <v>0</v>
      </c>
      <c r="AO78" s="131" t="s">
        <v>0</v>
      </c>
      <c r="AP78" s="126">
        <v>3</v>
      </c>
      <c r="AQ78" s="186" t="s">
        <v>277</v>
      </c>
      <c r="AR78" s="187" t="s">
        <v>275</v>
      </c>
      <c r="AS78" s="156"/>
      <c r="AT78" s="126">
        <v>1</v>
      </c>
      <c r="AU78" s="131" t="s">
        <v>0</v>
      </c>
      <c r="AV78" s="126">
        <v>2</v>
      </c>
      <c r="AW78" s="186" t="s">
        <v>277</v>
      </c>
      <c r="AX78" s="187" t="s">
        <v>279</v>
      </c>
      <c r="AY78" s="156"/>
      <c r="AZ78" s="126"/>
      <c r="BA78" s="131" t="s">
        <v>0</v>
      </c>
      <c r="BB78" s="126"/>
      <c r="BC78" s="131"/>
      <c r="BD78" s="170"/>
      <c r="BE78" s="156"/>
      <c r="BF78" s="126">
        <v>2</v>
      </c>
      <c r="BG78" s="131" t="s">
        <v>0</v>
      </c>
      <c r="BH78" s="126">
        <v>0</v>
      </c>
      <c r="BI78" s="186" t="s">
        <v>275</v>
      </c>
      <c r="BJ78" s="187" t="s">
        <v>279</v>
      </c>
      <c r="BK78" s="156"/>
      <c r="BL78" s="126"/>
      <c r="BM78" s="131" t="s">
        <v>0</v>
      </c>
      <c r="BN78" s="126"/>
      <c r="BO78" s="131"/>
      <c r="BP78" s="170"/>
      <c r="BQ78" s="156"/>
      <c r="BR78" s="126">
        <v>2</v>
      </c>
      <c r="BS78" s="131" t="s">
        <v>0</v>
      </c>
      <c r="BT78" s="126">
        <v>0</v>
      </c>
      <c r="BU78" s="186" t="s">
        <v>277</v>
      </c>
      <c r="BV78" s="187" t="s">
        <v>275</v>
      </c>
      <c r="BW78" s="156"/>
      <c r="BX78" s="126">
        <v>3</v>
      </c>
      <c r="BY78" s="131" t="s">
        <v>0</v>
      </c>
      <c r="BZ78" s="126">
        <v>1</v>
      </c>
      <c r="CA78" s="131" t="s">
        <v>275</v>
      </c>
      <c r="CB78" s="170" t="s">
        <v>279</v>
      </c>
      <c r="CC78" s="156"/>
      <c r="CD78" s="126"/>
      <c r="CE78" s="131" t="s">
        <v>0</v>
      </c>
      <c r="CF78" s="126"/>
      <c r="CG78" s="131"/>
      <c r="CH78" s="170"/>
      <c r="CI78" s="156"/>
      <c r="CJ78" s="126"/>
      <c r="CK78" s="131" t="s">
        <v>0</v>
      </c>
      <c r="CL78" s="126"/>
      <c r="CM78" s="131"/>
      <c r="CN78" s="170"/>
      <c r="CO78" s="156"/>
      <c r="CP78" s="126"/>
      <c r="CQ78" s="131" t="s">
        <v>0</v>
      </c>
      <c r="CR78" s="126"/>
      <c r="CS78" s="131"/>
      <c r="CT78" s="170"/>
      <c r="CU78" s="156"/>
      <c r="CV78" s="126"/>
      <c r="CW78" s="131" t="s">
        <v>0</v>
      </c>
      <c r="CX78" s="126"/>
      <c r="CY78" s="131"/>
      <c r="CZ78" s="170"/>
      <c r="DA78" s="156"/>
      <c r="DB78" s="126"/>
      <c r="DC78" s="131" t="s">
        <v>0</v>
      </c>
      <c r="DD78" s="126"/>
      <c r="DE78" s="131"/>
      <c r="DF78" s="170"/>
      <c r="DG78" s="156"/>
      <c r="DH78" s="126"/>
      <c r="DI78" s="131" t="s">
        <v>0</v>
      </c>
      <c r="DJ78" s="126"/>
      <c r="DK78" s="131"/>
      <c r="DL78" s="170"/>
      <c r="DM78" s="156"/>
      <c r="DN78" s="126"/>
      <c r="DO78" s="131" t="s">
        <v>0</v>
      </c>
      <c r="DP78" s="126"/>
      <c r="DQ78" s="131"/>
      <c r="DR78" s="170"/>
      <c r="DS78" s="156"/>
      <c r="DT78" s="126"/>
      <c r="DU78" s="131" t="s">
        <v>0</v>
      </c>
      <c r="DV78" s="126"/>
      <c r="DW78" s="131"/>
      <c r="DX78" s="170"/>
      <c r="DY78" s="156"/>
      <c r="DZ78" s="126"/>
      <c r="EA78" s="131" t="s">
        <v>0</v>
      </c>
      <c r="EB78" s="126"/>
      <c r="EC78" s="131"/>
      <c r="ED78" s="170"/>
      <c r="EE78" s="156"/>
      <c r="EF78" s="126"/>
      <c r="EG78" s="131" t="s">
        <v>0</v>
      </c>
      <c r="EH78" s="126"/>
      <c r="EI78" s="131"/>
      <c r="EJ78" s="170"/>
      <c r="EK78" s="156"/>
      <c r="EL78" s="126"/>
      <c r="EM78" s="131" t="s">
        <v>0</v>
      </c>
      <c r="EN78" s="126"/>
      <c r="EO78" s="131"/>
      <c r="EP78" s="170"/>
      <c r="EQ78" s="156"/>
      <c r="ER78" s="126"/>
      <c r="ES78" s="131" t="s">
        <v>0</v>
      </c>
      <c r="ET78" s="126"/>
      <c r="EU78" s="131"/>
      <c r="EV78" s="170"/>
      <c r="EW78" s="156"/>
      <c r="EX78" s="126"/>
      <c r="EY78" s="131" t="s">
        <v>0</v>
      </c>
      <c r="EZ78" s="126"/>
      <c r="FA78" s="131"/>
      <c r="FB78" s="170"/>
      <c r="FC78" s="156"/>
      <c r="FD78" s="126"/>
      <c r="FE78" s="131" t="s">
        <v>0</v>
      </c>
      <c r="FF78" s="126"/>
      <c r="FG78" s="131"/>
      <c r="FH78" s="170"/>
      <c r="FI78" s="156"/>
      <c r="FJ78" s="126"/>
      <c r="FK78" s="131" t="s">
        <v>0</v>
      </c>
      <c r="FL78" s="126"/>
      <c r="FM78" s="131"/>
      <c r="FN78" s="170"/>
      <c r="FO78" s="156"/>
      <c r="FP78" s="126"/>
      <c r="FQ78" s="131" t="s">
        <v>0</v>
      </c>
      <c r="FR78" s="126"/>
      <c r="FS78" s="131"/>
      <c r="FT78" s="170"/>
      <c r="FU78" s="156"/>
      <c r="FV78" s="126"/>
      <c r="FW78" s="131" t="s">
        <v>0</v>
      </c>
      <c r="FX78" s="126"/>
      <c r="FY78" s="131"/>
      <c r="FZ78" s="170"/>
      <c r="GA78" s="156"/>
      <c r="GB78" s="126"/>
      <c r="GC78" s="131" t="s">
        <v>0</v>
      </c>
      <c r="GD78" s="126"/>
      <c r="GE78" s="131"/>
      <c r="GF78" s="170"/>
      <c r="GG78" s="156"/>
      <c r="GH78" s="126"/>
      <c r="GI78" s="131" t="s">
        <v>0</v>
      </c>
      <c r="GJ78" s="126"/>
      <c r="GK78" s="131"/>
      <c r="GL78" s="170"/>
      <c r="GM78" s="156"/>
      <c r="GN78" s="126"/>
      <c r="GO78" s="131" t="s">
        <v>0</v>
      </c>
      <c r="GP78" s="126"/>
      <c r="GQ78" s="131"/>
      <c r="GR78" s="170"/>
      <c r="GS78" s="156"/>
      <c r="GT78" s="126"/>
      <c r="GU78" s="131" t="s">
        <v>0</v>
      </c>
      <c r="GV78" s="126"/>
      <c r="GW78" s="131"/>
      <c r="GX78" s="170"/>
      <c r="GY78" s="156"/>
      <c r="GZ78" s="126"/>
      <c r="HA78" s="131" t="s">
        <v>0</v>
      </c>
      <c r="HB78" s="126"/>
      <c r="HC78" s="131"/>
      <c r="HD78" s="170"/>
      <c r="HE78" s="156"/>
      <c r="HF78" s="126"/>
      <c r="HG78" s="131" t="s">
        <v>0</v>
      </c>
      <c r="HH78" s="126"/>
      <c r="HI78" s="131"/>
      <c r="HJ78" s="170"/>
      <c r="HK78" s="156"/>
      <c r="HL78" s="126"/>
      <c r="HM78" s="131" t="s">
        <v>0</v>
      </c>
      <c r="HN78" s="126"/>
      <c r="HO78" s="131"/>
      <c r="HP78" s="170"/>
      <c r="HQ78" s="156"/>
      <c r="HR78" s="126"/>
      <c r="HS78" s="131" t="s">
        <v>0</v>
      </c>
      <c r="HT78" s="126"/>
      <c r="HU78" s="131"/>
      <c r="HV78" s="170"/>
      <c r="HW78" s="156"/>
      <c r="HX78" s="126"/>
      <c r="HY78" s="131" t="s">
        <v>0</v>
      </c>
      <c r="HZ78" s="126"/>
      <c r="IA78" s="131"/>
      <c r="IB78" s="170"/>
      <c r="IC78" s="156"/>
      <c r="ID78" s="126"/>
      <c r="IE78" s="131" t="s">
        <v>0</v>
      </c>
      <c r="IF78" s="126"/>
      <c r="IG78" s="131"/>
      <c r="IH78" s="170"/>
      <c r="II78" s="156"/>
      <c r="IJ78" s="126"/>
      <c r="IK78" s="131" t="s">
        <v>0</v>
      </c>
      <c r="IL78" s="126"/>
      <c r="IM78" s="131"/>
      <c r="IN78" s="170"/>
      <c r="IO78" s="156"/>
      <c r="IP78" s="126"/>
      <c r="IQ78" s="131" t="s">
        <v>0</v>
      </c>
      <c r="IR78" s="126"/>
      <c r="IS78" s="131"/>
      <c r="IT78" s="170"/>
      <c r="IU78" s="156"/>
      <c r="IV78" s="126"/>
      <c r="IW78" s="131" t="s">
        <v>0</v>
      </c>
      <c r="IX78" s="126"/>
      <c r="IY78" s="131"/>
      <c r="IZ78" s="170"/>
      <c r="JA78" s="156"/>
      <c r="JB78" s="126"/>
      <c r="JC78" s="131" t="s">
        <v>0</v>
      </c>
      <c r="JD78" s="126"/>
      <c r="JE78" s="131"/>
      <c r="JF78" s="170"/>
      <c r="JG78" s="156"/>
      <c r="JH78" s="126"/>
      <c r="JI78" s="131" t="s">
        <v>0</v>
      </c>
      <c r="JJ78" s="126"/>
      <c r="JK78" s="131"/>
      <c r="JL78" s="170"/>
      <c r="JM78" s="156"/>
      <c r="JN78" s="126"/>
      <c r="JO78" s="131" t="s">
        <v>0</v>
      </c>
      <c r="JP78" s="126"/>
      <c r="JQ78" s="131"/>
      <c r="JR78" s="170"/>
      <c r="JS78" s="156"/>
      <c r="JT78" s="126"/>
      <c r="JU78" s="131" t="s">
        <v>0</v>
      </c>
      <c r="JV78" s="126"/>
      <c r="JW78" s="131"/>
      <c r="JX78" s="170"/>
      <c r="JY78" s="156"/>
      <c r="JZ78" s="126"/>
      <c r="KA78" s="131" t="s">
        <v>0</v>
      </c>
      <c r="KB78" s="126"/>
      <c r="KC78" s="131"/>
      <c r="KD78" s="170"/>
      <c r="KE78" s="156"/>
      <c r="KF78" s="126"/>
      <c r="KG78" s="131" t="s">
        <v>0</v>
      </c>
      <c r="KH78" s="126"/>
      <c r="KI78" s="131"/>
      <c r="KJ78" s="170"/>
      <c r="KK78" s="156"/>
      <c r="KL78" s="126"/>
      <c r="KM78" s="131" t="s">
        <v>0</v>
      </c>
      <c r="KN78" s="126"/>
      <c r="KO78" s="131"/>
      <c r="KP78" s="170"/>
      <c r="KQ78" s="156"/>
      <c r="KR78" s="126"/>
      <c r="KS78" s="131" t="s">
        <v>0</v>
      </c>
      <c r="KT78" s="126"/>
      <c r="KU78" s="131"/>
      <c r="KV78" s="170"/>
      <c r="KW78" s="156"/>
      <c r="KX78" s="126"/>
      <c r="KY78" s="131" t="s">
        <v>0</v>
      </c>
      <c r="KZ78" s="126"/>
      <c r="LA78" s="131"/>
      <c r="LB78" s="170"/>
      <c r="LC78" s="156"/>
      <c r="LD78" s="126"/>
      <c r="LE78" s="131" t="s">
        <v>0</v>
      </c>
      <c r="LF78" s="126"/>
      <c r="LG78" s="131"/>
      <c r="LH78" s="170"/>
      <c r="LI78" s="156"/>
      <c r="LJ78" s="126"/>
      <c r="LK78" s="131" t="s">
        <v>0</v>
      </c>
      <c r="LL78" s="126"/>
      <c r="LM78" s="131"/>
      <c r="LN78" s="170"/>
      <c r="LO78" s="156"/>
      <c r="LP78" s="126"/>
      <c r="LQ78" s="131" t="s">
        <v>0</v>
      </c>
      <c r="LR78" s="126"/>
      <c r="LS78" s="131"/>
      <c r="LT78" s="170"/>
      <c r="LU78" s="156"/>
      <c r="LV78" s="126"/>
      <c r="LW78" s="131" t="s">
        <v>0</v>
      </c>
      <c r="LX78" s="126"/>
      <c r="LY78" s="131"/>
      <c r="LZ78" s="170"/>
      <c r="MA78" s="156"/>
      <c r="MB78" s="126"/>
      <c r="MC78" s="131" t="s">
        <v>0</v>
      </c>
      <c r="MD78" s="126"/>
      <c r="ME78" s="131"/>
      <c r="MF78" s="170"/>
      <c r="MG78" s="156"/>
      <c r="MH78" s="126"/>
      <c r="MI78" s="131" t="s">
        <v>0</v>
      </c>
      <c r="MJ78" s="126"/>
      <c r="MK78" s="131"/>
      <c r="ML78" s="170"/>
      <c r="MM78" s="156"/>
      <c r="MN78" s="126"/>
      <c r="MO78" s="131" t="s">
        <v>0</v>
      </c>
      <c r="MP78" s="126"/>
      <c r="MQ78" s="131"/>
      <c r="MR78" s="170"/>
      <c r="MS78" s="156"/>
      <c r="MT78" s="126"/>
      <c r="MU78" s="131" t="s">
        <v>0</v>
      </c>
      <c r="MV78" s="126"/>
      <c r="MW78" s="131"/>
      <c r="MX78" s="170"/>
      <c r="MY78" s="156"/>
      <c r="MZ78" s="126"/>
      <c r="NA78" s="131" t="s">
        <v>0</v>
      </c>
      <c r="NB78" s="126"/>
      <c r="NC78" s="131"/>
      <c r="ND78" s="170"/>
      <c r="NE78" s="156"/>
      <c r="NF78" s="126"/>
      <c r="NG78" s="131" t="s">
        <v>0</v>
      </c>
      <c r="NH78" s="126"/>
      <c r="NI78" s="131"/>
      <c r="NJ78" s="170"/>
      <c r="NK78" s="156"/>
      <c r="NL78" s="126"/>
      <c r="NM78" s="131" t="s">
        <v>0</v>
      </c>
      <c r="NN78" s="126"/>
      <c r="NO78" s="131"/>
      <c r="NP78" s="170"/>
      <c r="NQ78" s="156"/>
      <c r="NR78" s="188"/>
      <c r="NS78" s="188" t="s">
        <v>0</v>
      </c>
      <c r="NT78" s="188"/>
      <c r="NU78" s="186" t="s">
        <v>331</v>
      </c>
      <c r="NV78" s="187" t="s">
        <v>331</v>
      </c>
      <c r="NW78" s="164"/>
    </row>
    <row r="79" spans="1:387" ht="15" x14ac:dyDescent="0.2">
      <c r="A79" s="124">
        <f>IF(B79="","",VLOOKUP(B79,'Registrovaní tipéri'!$A$2:$B$101,2,FALSE))</f>
        <v>25</v>
      </c>
      <c r="B79" s="173" t="s">
        <v>11</v>
      </c>
      <c r="C79" s="125"/>
      <c r="D79" s="171">
        <v>2</v>
      </c>
      <c r="E79" s="176" t="s">
        <v>0</v>
      </c>
      <c r="F79" s="168">
        <v>2</v>
      </c>
      <c r="G79" s="185" t="s">
        <v>279</v>
      </c>
      <c r="H79" s="184" t="s">
        <v>270</v>
      </c>
      <c r="I79" s="25"/>
      <c r="J79" s="188">
        <v>1</v>
      </c>
      <c r="K79" s="188" t="s">
        <v>0</v>
      </c>
      <c r="L79" s="188">
        <v>4</v>
      </c>
      <c r="M79" s="186" t="s">
        <v>275</v>
      </c>
      <c r="N79" s="187" t="s">
        <v>261</v>
      </c>
      <c r="O79" s="149"/>
      <c r="P79" s="126">
        <v>4</v>
      </c>
      <c r="Q79" s="131" t="s">
        <v>0</v>
      </c>
      <c r="R79" s="126">
        <v>0</v>
      </c>
      <c r="S79" s="186" t="s">
        <v>275</v>
      </c>
      <c r="T79" s="187" t="s">
        <v>261</v>
      </c>
      <c r="U79" s="156"/>
      <c r="V79" s="126">
        <v>1</v>
      </c>
      <c r="W79" s="131" t="s">
        <v>0</v>
      </c>
      <c r="X79" s="126">
        <v>2</v>
      </c>
      <c r="Y79" s="186" t="s">
        <v>261</v>
      </c>
      <c r="Z79" s="187" t="s">
        <v>264</v>
      </c>
      <c r="AA79" s="156"/>
      <c r="AB79" s="126">
        <v>4</v>
      </c>
      <c r="AC79" s="131" t="s">
        <v>0</v>
      </c>
      <c r="AD79" s="126">
        <v>0</v>
      </c>
      <c r="AE79" s="193" t="s">
        <v>275</v>
      </c>
      <c r="AF79" s="194" t="s">
        <v>268</v>
      </c>
      <c r="AG79" s="156"/>
      <c r="AH79" s="126">
        <v>3</v>
      </c>
      <c r="AI79" s="131" t="s">
        <v>0</v>
      </c>
      <c r="AJ79" s="126">
        <v>1</v>
      </c>
      <c r="AK79" s="186" t="s">
        <v>264</v>
      </c>
      <c r="AL79" s="187" t="s">
        <v>275</v>
      </c>
      <c r="AM79" s="156"/>
      <c r="AN79" s="126">
        <v>0</v>
      </c>
      <c r="AO79" s="131" t="s">
        <v>0</v>
      </c>
      <c r="AP79" s="126">
        <v>2</v>
      </c>
      <c r="AQ79" s="186" t="s">
        <v>273</v>
      </c>
      <c r="AR79" s="187" t="s">
        <v>275</v>
      </c>
      <c r="AS79" s="156"/>
      <c r="AT79" s="126">
        <v>2</v>
      </c>
      <c r="AU79" s="131" t="s">
        <v>0</v>
      </c>
      <c r="AV79" s="126">
        <v>2</v>
      </c>
      <c r="AW79" s="186" t="s">
        <v>277</v>
      </c>
      <c r="AX79" s="187" t="s">
        <v>264</v>
      </c>
      <c r="AY79" s="156"/>
      <c r="AZ79" s="126"/>
      <c r="BA79" s="131" t="s">
        <v>0</v>
      </c>
      <c r="BB79" s="126"/>
      <c r="BC79" s="131"/>
      <c r="BD79" s="170"/>
      <c r="BE79" s="156"/>
      <c r="BF79" s="126">
        <v>3</v>
      </c>
      <c r="BG79" s="131" t="s">
        <v>0</v>
      </c>
      <c r="BH79" s="126">
        <v>1</v>
      </c>
      <c r="BI79" s="186" t="s">
        <v>262</v>
      </c>
      <c r="BJ79" s="187" t="s">
        <v>264</v>
      </c>
      <c r="BK79" s="156"/>
      <c r="BL79" s="126"/>
      <c r="BM79" s="131" t="s">
        <v>0</v>
      </c>
      <c r="BN79" s="126"/>
      <c r="BO79" s="131"/>
      <c r="BP79" s="170"/>
      <c r="BQ79" s="156"/>
      <c r="BR79" s="126">
        <v>3</v>
      </c>
      <c r="BS79" s="131" t="s">
        <v>0</v>
      </c>
      <c r="BT79" s="126">
        <v>0</v>
      </c>
      <c r="BU79" s="186" t="s">
        <v>275</v>
      </c>
      <c r="BV79" s="187" t="s">
        <v>264</v>
      </c>
      <c r="BW79" s="156"/>
      <c r="BX79" s="126">
        <v>4</v>
      </c>
      <c r="BY79" s="131" t="s">
        <v>0</v>
      </c>
      <c r="BZ79" s="126">
        <v>0</v>
      </c>
      <c r="CA79" s="131" t="s">
        <v>277</v>
      </c>
      <c r="CB79" s="170" t="s">
        <v>275</v>
      </c>
      <c r="CC79" s="156"/>
      <c r="CD79" s="126"/>
      <c r="CE79" s="131" t="s">
        <v>0</v>
      </c>
      <c r="CF79" s="126"/>
      <c r="CG79" s="131"/>
      <c r="CH79" s="170"/>
      <c r="CI79" s="156"/>
      <c r="CJ79" s="126"/>
      <c r="CK79" s="131" t="s">
        <v>0</v>
      </c>
      <c r="CL79" s="126"/>
      <c r="CM79" s="131"/>
      <c r="CN79" s="170"/>
      <c r="CO79" s="156"/>
      <c r="CP79" s="126"/>
      <c r="CQ79" s="131" t="s">
        <v>0</v>
      </c>
      <c r="CR79" s="126"/>
      <c r="CS79" s="131"/>
      <c r="CT79" s="170"/>
      <c r="CU79" s="156"/>
      <c r="CV79" s="126"/>
      <c r="CW79" s="131" t="s">
        <v>0</v>
      </c>
      <c r="CX79" s="126"/>
      <c r="CY79" s="131"/>
      <c r="CZ79" s="170"/>
      <c r="DA79" s="156"/>
      <c r="DB79" s="126"/>
      <c r="DC79" s="131" t="s">
        <v>0</v>
      </c>
      <c r="DD79" s="126"/>
      <c r="DE79" s="131"/>
      <c r="DF79" s="170"/>
      <c r="DG79" s="156"/>
      <c r="DH79" s="126"/>
      <c r="DI79" s="131" t="s">
        <v>0</v>
      </c>
      <c r="DJ79" s="126"/>
      <c r="DK79" s="131"/>
      <c r="DL79" s="170"/>
      <c r="DM79" s="156"/>
      <c r="DN79" s="126"/>
      <c r="DO79" s="131" t="s">
        <v>0</v>
      </c>
      <c r="DP79" s="126"/>
      <c r="DQ79" s="131"/>
      <c r="DR79" s="170"/>
      <c r="DS79" s="156"/>
      <c r="DT79" s="126"/>
      <c r="DU79" s="131" t="s">
        <v>0</v>
      </c>
      <c r="DV79" s="126"/>
      <c r="DW79" s="131"/>
      <c r="DX79" s="170"/>
      <c r="DY79" s="156"/>
      <c r="DZ79" s="126"/>
      <c r="EA79" s="131" t="s">
        <v>0</v>
      </c>
      <c r="EB79" s="126"/>
      <c r="EC79" s="131"/>
      <c r="ED79" s="170"/>
      <c r="EE79" s="156"/>
      <c r="EF79" s="126"/>
      <c r="EG79" s="131" t="s">
        <v>0</v>
      </c>
      <c r="EH79" s="126"/>
      <c r="EI79" s="131"/>
      <c r="EJ79" s="170"/>
      <c r="EK79" s="156"/>
      <c r="EL79" s="126"/>
      <c r="EM79" s="131" t="s">
        <v>0</v>
      </c>
      <c r="EN79" s="126"/>
      <c r="EO79" s="131"/>
      <c r="EP79" s="170"/>
      <c r="EQ79" s="156"/>
      <c r="ER79" s="126"/>
      <c r="ES79" s="131" t="s">
        <v>0</v>
      </c>
      <c r="ET79" s="126"/>
      <c r="EU79" s="131"/>
      <c r="EV79" s="170"/>
      <c r="EW79" s="156"/>
      <c r="EX79" s="126"/>
      <c r="EY79" s="131" t="s">
        <v>0</v>
      </c>
      <c r="EZ79" s="126"/>
      <c r="FA79" s="131"/>
      <c r="FB79" s="170"/>
      <c r="FC79" s="156"/>
      <c r="FD79" s="126"/>
      <c r="FE79" s="131" t="s">
        <v>0</v>
      </c>
      <c r="FF79" s="126"/>
      <c r="FG79" s="131"/>
      <c r="FH79" s="170"/>
      <c r="FI79" s="156"/>
      <c r="FJ79" s="126"/>
      <c r="FK79" s="131" t="s">
        <v>0</v>
      </c>
      <c r="FL79" s="126"/>
      <c r="FM79" s="131"/>
      <c r="FN79" s="170"/>
      <c r="FO79" s="156"/>
      <c r="FP79" s="126"/>
      <c r="FQ79" s="131" t="s">
        <v>0</v>
      </c>
      <c r="FR79" s="126"/>
      <c r="FS79" s="131"/>
      <c r="FT79" s="170"/>
      <c r="FU79" s="156"/>
      <c r="FV79" s="126"/>
      <c r="FW79" s="131" t="s">
        <v>0</v>
      </c>
      <c r="FX79" s="126"/>
      <c r="FY79" s="131"/>
      <c r="FZ79" s="170"/>
      <c r="GA79" s="156"/>
      <c r="GB79" s="126"/>
      <c r="GC79" s="131" t="s">
        <v>0</v>
      </c>
      <c r="GD79" s="126"/>
      <c r="GE79" s="131"/>
      <c r="GF79" s="170"/>
      <c r="GG79" s="156"/>
      <c r="GH79" s="126"/>
      <c r="GI79" s="131" t="s">
        <v>0</v>
      </c>
      <c r="GJ79" s="126"/>
      <c r="GK79" s="131"/>
      <c r="GL79" s="170"/>
      <c r="GM79" s="156"/>
      <c r="GN79" s="126"/>
      <c r="GO79" s="131" t="s">
        <v>0</v>
      </c>
      <c r="GP79" s="126"/>
      <c r="GQ79" s="131"/>
      <c r="GR79" s="170"/>
      <c r="GS79" s="156"/>
      <c r="GT79" s="126"/>
      <c r="GU79" s="131" t="s">
        <v>0</v>
      </c>
      <c r="GV79" s="126"/>
      <c r="GW79" s="131"/>
      <c r="GX79" s="170"/>
      <c r="GY79" s="156"/>
      <c r="GZ79" s="126"/>
      <c r="HA79" s="131" t="s">
        <v>0</v>
      </c>
      <c r="HB79" s="126"/>
      <c r="HC79" s="131"/>
      <c r="HD79" s="170"/>
      <c r="HE79" s="156"/>
      <c r="HF79" s="126"/>
      <c r="HG79" s="131" t="s">
        <v>0</v>
      </c>
      <c r="HH79" s="126"/>
      <c r="HI79" s="131"/>
      <c r="HJ79" s="170"/>
      <c r="HK79" s="156"/>
      <c r="HL79" s="126"/>
      <c r="HM79" s="131" t="s">
        <v>0</v>
      </c>
      <c r="HN79" s="126"/>
      <c r="HO79" s="131"/>
      <c r="HP79" s="170"/>
      <c r="HQ79" s="156"/>
      <c r="HR79" s="126"/>
      <c r="HS79" s="131" t="s">
        <v>0</v>
      </c>
      <c r="HT79" s="126"/>
      <c r="HU79" s="131"/>
      <c r="HV79" s="170"/>
      <c r="HW79" s="156"/>
      <c r="HX79" s="126"/>
      <c r="HY79" s="131" t="s">
        <v>0</v>
      </c>
      <c r="HZ79" s="126"/>
      <c r="IA79" s="131"/>
      <c r="IB79" s="170"/>
      <c r="IC79" s="156"/>
      <c r="ID79" s="126"/>
      <c r="IE79" s="131" t="s">
        <v>0</v>
      </c>
      <c r="IF79" s="126"/>
      <c r="IG79" s="131"/>
      <c r="IH79" s="170"/>
      <c r="II79" s="156"/>
      <c r="IJ79" s="126"/>
      <c r="IK79" s="131" t="s">
        <v>0</v>
      </c>
      <c r="IL79" s="126"/>
      <c r="IM79" s="131"/>
      <c r="IN79" s="170"/>
      <c r="IO79" s="156"/>
      <c r="IP79" s="126"/>
      <c r="IQ79" s="131" t="s">
        <v>0</v>
      </c>
      <c r="IR79" s="126"/>
      <c r="IS79" s="131"/>
      <c r="IT79" s="170"/>
      <c r="IU79" s="156"/>
      <c r="IV79" s="126"/>
      <c r="IW79" s="131" t="s">
        <v>0</v>
      </c>
      <c r="IX79" s="126"/>
      <c r="IY79" s="131"/>
      <c r="IZ79" s="170"/>
      <c r="JA79" s="156"/>
      <c r="JB79" s="126"/>
      <c r="JC79" s="131" t="s">
        <v>0</v>
      </c>
      <c r="JD79" s="126"/>
      <c r="JE79" s="131"/>
      <c r="JF79" s="170"/>
      <c r="JG79" s="156"/>
      <c r="JH79" s="126"/>
      <c r="JI79" s="131" t="s">
        <v>0</v>
      </c>
      <c r="JJ79" s="126"/>
      <c r="JK79" s="131"/>
      <c r="JL79" s="170"/>
      <c r="JM79" s="156"/>
      <c r="JN79" s="126"/>
      <c r="JO79" s="131" t="s">
        <v>0</v>
      </c>
      <c r="JP79" s="126"/>
      <c r="JQ79" s="131"/>
      <c r="JR79" s="170"/>
      <c r="JS79" s="156"/>
      <c r="JT79" s="126"/>
      <c r="JU79" s="131" t="s">
        <v>0</v>
      </c>
      <c r="JV79" s="126"/>
      <c r="JW79" s="131"/>
      <c r="JX79" s="170"/>
      <c r="JY79" s="156"/>
      <c r="JZ79" s="126"/>
      <c r="KA79" s="131" t="s">
        <v>0</v>
      </c>
      <c r="KB79" s="126"/>
      <c r="KC79" s="131"/>
      <c r="KD79" s="170"/>
      <c r="KE79" s="156"/>
      <c r="KF79" s="126"/>
      <c r="KG79" s="131" t="s">
        <v>0</v>
      </c>
      <c r="KH79" s="126"/>
      <c r="KI79" s="131"/>
      <c r="KJ79" s="170"/>
      <c r="KK79" s="156"/>
      <c r="KL79" s="126"/>
      <c r="KM79" s="131" t="s">
        <v>0</v>
      </c>
      <c r="KN79" s="126"/>
      <c r="KO79" s="131"/>
      <c r="KP79" s="170"/>
      <c r="KQ79" s="156"/>
      <c r="KR79" s="126"/>
      <c r="KS79" s="131" t="s">
        <v>0</v>
      </c>
      <c r="KT79" s="126"/>
      <c r="KU79" s="131"/>
      <c r="KV79" s="170"/>
      <c r="KW79" s="156"/>
      <c r="KX79" s="126"/>
      <c r="KY79" s="131" t="s">
        <v>0</v>
      </c>
      <c r="KZ79" s="126"/>
      <c r="LA79" s="131"/>
      <c r="LB79" s="170"/>
      <c r="LC79" s="156"/>
      <c r="LD79" s="126"/>
      <c r="LE79" s="131" t="s">
        <v>0</v>
      </c>
      <c r="LF79" s="126"/>
      <c r="LG79" s="131"/>
      <c r="LH79" s="170"/>
      <c r="LI79" s="156"/>
      <c r="LJ79" s="126"/>
      <c r="LK79" s="131" t="s">
        <v>0</v>
      </c>
      <c r="LL79" s="126"/>
      <c r="LM79" s="131"/>
      <c r="LN79" s="170"/>
      <c r="LO79" s="156"/>
      <c r="LP79" s="126"/>
      <c r="LQ79" s="131" t="s">
        <v>0</v>
      </c>
      <c r="LR79" s="126"/>
      <c r="LS79" s="131"/>
      <c r="LT79" s="170"/>
      <c r="LU79" s="156"/>
      <c r="LV79" s="126"/>
      <c r="LW79" s="131" t="s">
        <v>0</v>
      </c>
      <c r="LX79" s="126"/>
      <c r="LY79" s="131"/>
      <c r="LZ79" s="170"/>
      <c r="MA79" s="156"/>
      <c r="MB79" s="126"/>
      <c r="MC79" s="131" t="s">
        <v>0</v>
      </c>
      <c r="MD79" s="126"/>
      <c r="ME79" s="131"/>
      <c r="MF79" s="170"/>
      <c r="MG79" s="156"/>
      <c r="MH79" s="126"/>
      <c r="MI79" s="131" t="s">
        <v>0</v>
      </c>
      <c r="MJ79" s="126"/>
      <c r="MK79" s="131"/>
      <c r="ML79" s="170"/>
      <c r="MM79" s="156"/>
      <c r="MN79" s="126"/>
      <c r="MO79" s="131" t="s">
        <v>0</v>
      </c>
      <c r="MP79" s="126"/>
      <c r="MQ79" s="131"/>
      <c r="MR79" s="170"/>
      <c r="MS79" s="156"/>
      <c r="MT79" s="126"/>
      <c r="MU79" s="131" t="s">
        <v>0</v>
      </c>
      <c r="MV79" s="126"/>
      <c r="MW79" s="131"/>
      <c r="MX79" s="170"/>
      <c r="MY79" s="156"/>
      <c r="MZ79" s="126"/>
      <c r="NA79" s="131" t="s">
        <v>0</v>
      </c>
      <c r="NB79" s="126"/>
      <c r="NC79" s="131"/>
      <c r="ND79" s="170"/>
      <c r="NE79" s="156"/>
      <c r="NF79" s="126"/>
      <c r="NG79" s="131" t="s">
        <v>0</v>
      </c>
      <c r="NH79" s="126"/>
      <c r="NI79" s="131"/>
      <c r="NJ79" s="170"/>
      <c r="NK79" s="156"/>
      <c r="NL79" s="126"/>
      <c r="NM79" s="131" t="s">
        <v>0</v>
      </c>
      <c r="NN79" s="126"/>
      <c r="NO79" s="131"/>
      <c r="NP79" s="170"/>
      <c r="NQ79" s="156"/>
      <c r="NR79" s="188"/>
      <c r="NS79" s="188" t="s">
        <v>0</v>
      </c>
      <c r="NT79" s="188"/>
      <c r="NU79" s="186" t="s">
        <v>331</v>
      </c>
      <c r="NV79" s="187" t="s">
        <v>331</v>
      </c>
      <c r="NW79" s="164"/>
    </row>
    <row r="80" spans="1:387" ht="15" x14ac:dyDescent="0.2">
      <c r="A80" s="124">
        <f>IF(B80="","",VLOOKUP(B80,'Registrovaní tipéri'!$A$2:$B$101,2,FALSE))</f>
        <v>79</v>
      </c>
      <c r="B80" s="166" t="s">
        <v>339</v>
      </c>
      <c r="C80" s="125"/>
      <c r="D80" s="171"/>
      <c r="E80" s="176" t="s">
        <v>0</v>
      </c>
      <c r="F80" s="168"/>
      <c r="G80" s="182" t="s">
        <v>331</v>
      </c>
      <c r="H80" s="183" t="s">
        <v>331</v>
      </c>
      <c r="I80" s="25"/>
      <c r="J80" s="188"/>
      <c r="K80" s="188" t="s">
        <v>0</v>
      </c>
      <c r="L80" s="188"/>
      <c r="M80" s="186" t="s">
        <v>331</v>
      </c>
      <c r="N80" s="187" t="s">
        <v>331</v>
      </c>
      <c r="O80" s="149"/>
      <c r="P80" s="126"/>
      <c r="Q80" s="131" t="s">
        <v>0</v>
      </c>
      <c r="R80" s="126"/>
      <c r="S80" s="186" t="s">
        <v>331</v>
      </c>
      <c r="T80" s="187" t="s">
        <v>331</v>
      </c>
      <c r="U80" s="156"/>
      <c r="V80" s="126"/>
      <c r="W80" s="131" t="s">
        <v>0</v>
      </c>
      <c r="X80" s="126"/>
      <c r="Y80" s="186" t="s">
        <v>331</v>
      </c>
      <c r="Z80" s="187" t="s">
        <v>331</v>
      </c>
      <c r="AA80" s="156"/>
      <c r="AB80" s="126"/>
      <c r="AC80" s="131" t="s">
        <v>0</v>
      </c>
      <c r="AD80" s="126"/>
      <c r="AE80" s="186" t="s">
        <v>331</v>
      </c>
      <c r="AF80" s="187" t="s">
        <v>331</v>
      </c>
      <c r="AG80" s="156"/>
      <c r="AH80" s="126">
        <v>2</v>
      </c>
      <c r="AI80" s="131" t="s">
        <v>0</v>
      </c>
      <c r="AJ80" s="126">
        <v>1</v>
      </c>
      <c r="AK80" s="186" t="s">
        <v>275</v>
      </c>
      <c r="AL80" s="187" t="s">
        <v>274</v>
      </c>
      <c r="AM80" s="156"/>
      <c r="AN80" s="126">
        <v>0</v>
      </c>
      <c r="AO80" s="131" t="s">
        <v>0</v>
      </c>
      <c r="AP80" s="126">
        <v>2</v>
      </c>
      <c r="AQ80" s="186" t="s">
        <v>277</v>
      </c>
      <c r="AR80" s="187" t="s">
        <v>275</v>
      </c>
      <c r="AS80" s="156"/>
      <c r="AT80" s="126"/>
      <c r="AU80" s="131" t="s">
        <v>0</v>
      </c>
      <c r="AV80" s="126"/>
      <c r="AW80" s="186" t="s">
        <v>331</v>
      </c>
      <c r="AX80" s="187" t="s">
        <v>331</v>
      </c>
      <c r="AY80" s="156"/>
      <c r="AZ80" s="126"/>
      <c r="BA80" s="131" t="s">
        <v>0</v>
      </c>
      <c r="BB80" s="126"/>
      <c r="BC80" s="131"/>
      <c r="BD80" s="170"/>
      <c r="BE80" s="156"/>
      <c r="BF80" s="126">
        <v>3</v>
      </c>
      <c r="BG80" s="131" t="s">
        <v>0</v>
      </c>
      <c r="BH80" s="126">
        <v>2</v>
      </c>
      <c r="BI80" s="186" t="s">
        <v>279</v>
      </c>
      <c r="BJ80" s="187" t="s">
        <v>264</v>
      </c>
      <c r="BK80" s="156"/>
      <c r="BL80" s="126"/>
      <c r="BM80" s="131" t="s">
        <v>0</v>
      </c>
      <c r="BN80" s="126"/>
      <c r="BO80" s="131"/>
      <c r="BP80" s="170"/>
      <c r="BQ80" s="156"/>
      <c r="BR80" s="126"/>
      <c r="BS80" s="131" t="s">
        <v>0</v>
      </c>
      <c r="BT80" s="126"/>
      <c r="BU80" s="186" t="s">
        <v>331</v>
      </c>
      <c r="BV80" s="187" t="s">
        <v>331</v>
      </c>
      <c r="BW80" s="156"/>
      <c r="BX80" s="126">
        <v>3</v>
      </c>
      <c r="BY80" s="131" t="s">
        <v>0</v>
      </c>
      <c r="BZ80" s="126">
        <v>2</v>
      </c>
      <c r="CA80" s="131" t="s">
        <v>276</v>
      </c>
      <c r="CB80" s="170" t="s">
        <v>267</v>
      </c>
      <c r="CC80" s="156"/>
      <c r="CD80" s="126"/>
      <c r="CE80" s="131" t="s">
        <v>0</v>
      </c>
      <c r="CF80" s="126"/>
      <c r="CG80" s="131"/>
      <c r="CH80" s="170"/>
      <c r="CI80" s="156"/>
      <c r="CJ80" s="126"/>
      <c r="CK80" s="131" t="s">
        <v>0</v>
      </c>
      <c r="CL80" s="126"/>
      <c r="CM80" s="131"/>
      <c r="CN80" s="170"/>
      <c r="CO80" s="156"/>
      <c r="CP80" s="126"/>
      <c r="CQ80" s="131" t="s">
        <v>0</v>
      </c>
      <c r="CR80" s="126"/>
      <c r="CS80" s="131"/>
      <c r="CT80" s="170"/>
      <c r="CU80" s="156"/>
      <c r="CV80" s="126"/>
      <c r="CW80" s="131" t="s">
        <v>0</v>
      </c>
      <c r="CX80" s="126"/>
      <c r="CY80" s="131"/>
      <c r="CZ80" s="170"/>
      <c r="DA80" s="156"/>
      <c r="DB80" s="126"/>
      <c r="DC80" s="131" t="s">
        <v>0</v>
      </c>
      <c r="DD80" s="126"/>
      <c r="DE80" s="131"/>
      <c r="DF80" s="170"/>
      <c r="DG80" s="156"/>
      <c r="DH80" s="126"/>
      <c r="DI80" s="131" t="s">
        <v>0</v>
      </c>
      <c r="DJ80" s="126"/>
      <c r="DK80" s="131"/>
      <c r="DL80" s="170"/>
      <c r="DM80" s="156"/>
      <c r="DN80" s="126"/>
      <c r="DO80" s="131" t="s">
        <v>0</v>
      </c>
      <c r="DP80" s="126"/>
      <c r="DQ80" s="131"/>
      <c r="DR80" s="170"/>
      <c r="DS80" s="156"/>
      <c r="DT80" s="126"/>
      <c r="DU80" s="131" t="s">
        <v>0</v>
      </c>
      <c r="DV80" s="126"/>
      <c r="DW80" s="131"/>
      <c r="DX80" s="170"/>
      <c r="DY80" s="156"/>
      <c r="DZ80" s="126"/>
      <c r="EA80" s="131" t="s">
        <v>0</v>
      </c>
      <c r="EB80" s="126"/>
      <c r="EC80" s="131"/>
      <c r="ED80" s="170"/>
      <c r="EE80" s="156"/>
      <c r="EF80" s="126"/>
      <c r="EG80" s="131" t="s">
        <v>0</v>
      </c>
      <c r="EH80" s="126"/>
      <c r="EI80" s="131"/>
      <c r="EJ80" s="170"/>
      <c r="EK80" s="156"/>
      <c r="EL80" s="126"/>
      <c r="EM80" s="131" t="s">
        <v>0</v>
      </c>
      <c r="EN80" s="126"/>
      <c r="EO80" s="131"/>
      <c r="EP80" s="170"/>
      <c r="EQ80" s="156"/>
      <c r="ER80" s="126"/>
      <c r="ES80" s="131" t="s">
        <v>0</v>
      </c>
      <c r="ET80" s="126"/>
      <c r="EU80" s="131"/>
      <c r="EV80" s="170"/>
      <c r="EW80" s="156"/>
      <c r="EX80" s="126"/>
      <c r="EY80" s="131" t="s">
        <v>0</v>
      </c>
      <c r="EZ80" s="126"/>
      <c r="FA80" s="131"/>
      <c r="FB80" s="170"/>
      <c r="FC80" s="156"/>
      <c r="FD80" s="126"/>
      <c r="FE80" s="131" t="s">
        <v>0</v>
      </c>
      <c r="FF80" s="126"/>
      <c r="FG80" s="131"/>
      <c r="FH80" s="170"/>
      <c r="FI80" s="156"/>
      <c r="FJ80" s="126"/>
      <c r="FK80" s="131" t="s">
        <v>0</v>
      </c>
      <c r="FL80" s="126"/>
      <c r="FM80" s="131"/>
      <c r="FN80" s="170"/>
      <c r="FO80" s="156"/>
      <c r="FP80" s="126"/>
      <c r="FQ80" s="131" t="s">
        <v>0</v>
      </c>
      <c r="FR80" s="126"/>
      <c r="FS80" s="131"/>
      <c r="FT80" s="170"/>
      <c r="FU80" s="156"/>
      <c r="FV80" s="126"/>
      <c r="FW80" s="131" t="s">
        <v>0</v>
      </c>
      <c r="FX80" s="126"/>
      <c r="FY80" s="131"/>
      <c r="FZ80" s="170"/>
      <c r="GA80" s="156"/>
      <c r="GB80" s="126"/>
      <c r="GC80" s="131" t="s">
        <v>0</v>
      </c>
      <c r="GD80" s="126"/>
      <c r="GE80" s="131"/>
      <c r="GF80" s="170"/>
      <c r="GG80" s="156"/>
      <c r="GH80" s="126"/>
      <c r="GI80" s="131" t="s">
        <v>0</v>
      </c>
      <c r="GJ80" s="126"/>
      <c r="GK80" s="131"/>
      <c r="GL80" s="170"/>
      <c r="GM80" s="156"/>
      <c r="GN80" s="126"/>
      <c r="GO80" s="131" t="s">
        <v>0</v>
      </c>
      <c r="GP80" s="126"/>
      <c r="GQ80" s="131"/>
      <c r="GR80" s="170"/>
      <c r="GS80" s="156"/>
      <c r="GT80" s="126"/>
      <c r="GU80" s="131" t="s">
        <v>0</v>
      </c>
      <c r="GV80" s="126"/>
      <c r="GW80" s="131"/>
      <c r="GX80" s="170"/>
      <c r="GY80" s="156"/>
      <c r="GZ80" s="126"/>
      <c r="HA80" s="131" t="s">
        <v>0</v>
      </c>
      <c r="HB80" s="126"/>
      <c r="HC80" s="131"/>
      <c r="HD80" s="170"/>
      <c r="HE80" s="156"/>
      <c r="HF80" s="126"/>
      <c r="HG80" s="131" t="s">
        <v>0</v>
      </c>
      <c r="HH80" s="126"/>
      <c r="HI80" s="131"/>
      <c r="HJ80" s="170"/>
      <c r="HK80" s="156"/>
      <c r="HL80" s="126"/>
      <c r="HM80" s="131" t="s">
        <v>0</v>
      </c>
      <c r="HN80" s="126"/>
      <c r="HO80" s="131"/>
      <c r="HP80" s="170"/>
      <c r="HQ80" s="156"/>
      <c r="HR80" s="126"/>
      <c r="HS80" s="131" t="s">
        <v>0</v>
      </c>
      <c r="HT80" s="126"/>
      <c r="HU80" s="131"/>
      <c r="HV80" s="170"/>
      <c r="HW80" s="156"/>
      <c r="HX80" s="126"/>
      <c r="HY80" s="131" t="s">
        <v>0</v>
      </c>
      <c r="HZ80" s="126"/>
      <c r="IA80" s="131"/>
      <c r="IB80" s="170"/>
      <c r="IC80" s="156"/>
      <c r="ID80" s="126"/>
      <c r="IE80" s="131" t="s">
        <v>0</v>
      </c>
      <c r="IF80" s="126"/>
      <c r="IG80" s="131"/>
      <c r="IH80" s="170"/>
      <c r="II80" s="156"/>
      <c r="IJ80" s="126"/>
      <c r="IK80" s="131" t="s">
        <v>0</v>
      </c>
      <c r="IL80" s="126"/>
      <c r="IM80" s="131"/>
      <c r="IN80" s="170"/>
      <c r="IO80" s="156"/>
      <c r="IP80" s="126"/>
      <c r="IQ80" s="131" t="s">
        <v>0</v>
      </c>
      <c r="IR80" s="126"/>
      <c r="IS80" s="131"/>
      <c r="IT80" s="170"/>
      <c r="IU80" s="156"/>
      <c r="IV80" s="126"/>
      <c r="IW80" s="131" t="s">
        <v>0</v>
      </c>
      <c r="IX80" s="126"/>
      <c r="IY80" s="131"/>
      <c r="IZ80" s="170"/>
      <c r="JA80" s="156"/>
      <c r="JB80" s="126"/>
      <c r="JC80" s="131" t="s">
        <v>0</v>
      </c>
      <c r="JD80" s="126"/>
      <c r="JE80" s="131"/>
      <c r="JF80" s="170"/>
      <c r="JG80" s="156"/>
      <c r="JH80" s="126"/>
      <c r="JI80" s="131" t="s">
        <v>0</v>
      </c>
      <c r="JJ80" s="126"/>
      <c r="JK80" s="131"/>
      <c r="JL80" s="170"/>
      <c r="JM80" s="156"/>
      <c r="JN80" s="126"/>
      <c r="JO80" s="131" t="s">
        <v>0</v>
      </c>
      <c r="JP80" s="126"/>
      <c r="JQ80" s="131"/>
      <c r="JR80" s="170"/>
      <c r="JS80" s="156"/>
      <c r="JT80" s="126"/>
      <c r="JU80" s="131" t="s">
        <v>0</v>
      </c>
      <c r="JV80" s="126"/>
      <c r="JW80" s="131"/>
      <c r="JX80" s="170"/>
      <c r="JY80" s="156"/>
      <c r="JZ80" s="126"/>
      <c r="KA80" s="131" t="s">
        <v>0</v>
      </c>
      <c r="KB80" s="126"/>
      <c r="KC80" s="131"/>
      <c r="KD80" s="170"/>
      <c r="KE80" s="156"/>
      <c r="KF80" s="126"/>
      <c r="KG80" s="131" t="s">
        <v>0</v>
      </c>
      <c r="KH80" s="126"/>
      <c r="KI80" s="131"/>
      <c r="KJ80" s="170"/>
      <c r="KK80" s="156"/>
      <c r="KL80" s="126"/>
      <c r="KM80" s="131" t="s">
        <v>0</v>
      </c>
      <c r="KN80" s="126"/>
      <c r="KO80" s="131"/>
      <c r="KP80" s="170"/>
      <c r="KQ80" s="156"/>
      <c r="KR80" s="126"/>
      <c r="KS80" s="131" t="s">
        <v>0</v>
      </c>
      <c r="KT80" s="126"/>
      <c r="KU80" s="131"/>
      <c r="KV80" s="170"/>
      <c r="KW80" s="156"/>
      <c r="KX80" s="126"/>
      <c r="KY80" s="131" t="s">
        <v>0</v>
      </c>
      <c r="KZ80" s="126"/>
      <c r="LA80" s="131"/>
      <c r="LB80" s="170"/>
      <c r="LC80" s="156"/>
      <c r="LD80" s="126"/>
      <c r="LE80" s="131" t="s">
        <v>0</v>
      </c>
      <c r="LF80" s="126"/>
      <c r="LG80" s="131"/>
      <c r="LH80" s="170"/>
      <c r="LI80" s="156"/>
      <c r="LJ80" s="126"/>
      <c r="LK80" s="131" t="s">
        <v>0</v>
      </c>
      <c r="LL80" s="126"/>
      <c r="LM80" s="131"/>
      <c r="LN80" s="170"/>
      <c r="LO80" s="156"/>
      <c r="LP80" s="126"/>
      <c r="LQ80" s="131" t="s">
        <v>0</v>
      </c>
      <c r="LR80" s="126"/>
      <c r="LS80" s="131"/>
      <c r="LT80" s="170"/>
      <c r="LU80" s="156"/>
      <c r="LV80" s="126"/>
      <c r="LW80" s="131" t="s">
        <v>0</v>
      </c>
      <c r="LX80" s="126"/>
      <c r="LY80" s="131"/>
      <c r="LZ80" s="170"/>
      <c r="MA80" s="156"/>
      <c r="MB80" s="126"/>
      <c r="MC80" s="131" t="s">
        <v>0</v>
      </c>
      <c r="MD80" s="126"/>
      <c r="ME80" s="131"/>
      <c r="MF80" s="170"/>
      <c r="MG80" s="156"/>
      <c r="MH80" s="126"/>
      <c r="MI80" s="131" t="s">
        <v>0</v>
      </c>
      <c r="MJ80" s="126"/>
      <c r="MK80" s="131"/>
      <c r="ML80" s="170"/>
      <c r="MM80" s="156"/>
      <c r="MN80" s="126"/>
      <c r="MO80" s="131" t="s">
        <v>0</v>
      </c>
      <c r="MP80" s="126"/>
      <c r="MQ80" s="131"/>
      <c r="MR80" s="170"/>
      <c r="MS80" s="156"/>
      <c r="MT80" s="126"/>
      <c r="MU80" s="131" t="s">
        <v>0</v>
      </c>
      <c r="MV80" s="126"/>
      <c r="MW80" s="131"/>
      <c r="MX80" s="170"/>
      <c r="MY80" s="156"/>
      <c r="MZ80" s="126"/>
      <c r="NA80" s="131" t="s">
        <v>0</v>
      </c>
      <c r="NB80" s="126"/>
      <c r="NC80" s="131"/>
      <c r="ND80" s="170"/>
      <c r="NE80" s="156"/>
      <c r="NF80" s="126"/>
      <c r="NG80" s="131" t="s">
        <v>0</v>
      </c>
      <c r="NH80" s="126"/>
      <c r="NI80" s="131"/>
      <c r="NJ80" s="170"/>
      <c r="NK80" s="156"/>
      <c r="NL80" s="126"/>
      <c r="NM80" s="131" t="s">
        <v>0</v>
      </c>
      <c r="NN80" s="126"/>
      <c r="NO80" s="131"/>
      <c r="NP80" s="170"/>
      <c r="NQ80" s="156"/>
      <c r="NR80" s="188"/>
      <c r="NS80" s="188" t="s">
        <v>0</v>
      </c>
      <c r="NT80" s="188"/>
      <c r="NU80" s="186" t="s">
        <v>331</v>
      </c>
      <c r="NV80" s="187" t="s">
        <v>331</v>
      </c>
      <c r="NW80" s="164"/>
    </row>
    <row r="81" spans="1:387" ht="15" x14ac:dyDescent="0.2">
      <c r="A81" s="124">
        <f>IF(B81="","",VLOOKUP(B81,'Registrovaní tipéri'!$A$2:$B$101,2,FALSE))</f>
        <v>36</v>
      </c>
      <c r="B81" s="173" t="s">
        <v>41</v>
      </c>
      <c r="C81" s="125"/>
      <c r="D81" s="171">
        <v>2</v>
      </c>
      <c r="E81" s="176" t="s">
        <v>0</v>
      </c>
      <c r="F81" s="168">
        <v>3</v>
      </c>
      <c r="G81" s="199" t="s">
        <v>275</v>
      </c>
      <c r="H81" s="198" t="s">
        <v>264</v>
      </c>
      <c r="I81" s="25"/>
      <c r="J81" s="188">
        <v>1</v>
      </c>
      <c r="K81" s="188" t="s">
        <v>0</v>
      </c>
      <c r="L81" s="188">
        <v>3</v>
      </c>
      <c r="M81" s="186" t="s">
        <v>277</v>
      </c>
      <c r="N81" s="187" t="s">
        <v>264</v>
      </c>
      <c r="O81" s="149"/>
      <c r="P81" s="126">
        <v>3</v>
      </c>
      <c r="Q81" s="131" t="s">
        <v>0</v>
      </c>
      <c r="R81" s="126">
        <v>1</v>
      </c>
      <c r="S81" s="186" t="s">
        <v>277</v>
      </c>
      <c r="T81" s="187" t="s">
        <v>264</v>
      </c>
      <c r="U81" s="156"/>
      <c r="V81" s="126">
        <v>1</v>
      </c>
      <c r="W81" s="131" t="s">
        <v>0</v>
      </c>
      <c r="X81" s="126">
        <v>3</v>
      </c>
      <c r="Y81" s="186" t="s">
        <v>275</v>
      </c>
      <c r="Z81" s="187" t="s">
        <v>264</v>
      </c>
      <c r="AA81" s="156"/>
      <c r="AB81" s="126">
        <v>2</v>
      </c>
      <c r="AC81" s="131" t="s">
        <v>0</v>
      </c>
      <c r="AD81" s="126">
        <v>1</v>
      </c>
      <c r="AE81" s="193" t="s">
        <v>275</v>
      </c>
      <c r="AF81" s="194" t="s">
        <v>264</v>
      </c>
      <c r="AG81" s="156"/>
      <c r="AH81" s="126">
        <v>2</v>
      </c>
      <c r="AI81" s="131" t="s">
        <v>0</v>
      </c>
      <c r="AJ81" s="126">
        <v>1</v>
      </c>
      <c r="AK81" s="186" t="s">
        <v>275</v>
      </c>
      <c r="AL81" s="187" t="s">
        <v>264</v>
      </c>
      <c r="AM81" s="156"/>
      <c r="AN81" s="126">
        <v>1</v>
      </c>
      <c r="AO81" s="131" t="s">
        <v>0</v>
      </c>
      <c r="AP81" s="126">
        <v>2</v>
      </c>
      <c r="AQ81" s="186" t="s">
        <v>277</v>
      </c>
      <c r="AR81" s="187" t="s">
        <v>273</v>
      </c>
      <c r="AS81" s="156"/>
      <c r="AT81" s="126">
        <v>1</v>
      </c>
      <c r="AU81" s="131" t="s">
        <v>0</v>
      </c>
      <c r="AV81" s="126">
        <v>3</v>
      </c>
      <c r="AW81" s="186" t="s">
        <v>275</v>
      </c>
      <c r="AX81" s="187" t="s">
        <v>264</v>
      </c>
      <c r="AY81" s="156"/>
      <c r="AZ81" s="126"/>
      <c r="BA81" s="131" t="s">
        <v>0</v>
      </c>
      <c r="BB81" s="126"/>
      <c r="BC81" s="131"/>
      <c r="BD81" s="170"/>
      <c r="BE81" s="156"/>
      <c r="BF81" s="126">
        <v>2</v>
      </c>
      <c r="BG81" s="131" t="s">
        <v>0</v>
      </c>
      <c r="BH81" s="126">
        <v>0</v>
      </c>
      <c r="BI81" s="186" t="s">
        <v>275</v>
      </c>
      <c r="BJ81" s="187" t="s">
        <v>264</v>
      </c>
      <c r="BK81" s="156"/>
      <c r="BL81" s="126"/>
      <c r="BM81" s="131" t="s">
        <v>0</v>
      </c>
      <c r="BN81" s="126"/>
      <c r="BO81" s="131"/>
      <c r="BP81" s="170"/>
      <c r="BQ81" s="156"/>
      <c r="BR81" s="126">
        <v>3</v>
      </c>
      <c r="BS81" s="131" t="s">
        <v>0</v>
      </c>
      <c r="BT81" s="126">
        <v>1</v>
      </c>
      <c r="BU81" s="186" t="s">
        <v>275</v>
      </c>
      <c r="BV81" s="187" t="s">
        <v>264</v>
      </c>
      <c r="BW81" s="156"/>
      <c r="BX81" s="126">
        <v>4</v>
      </c>
      <c r="BY81" s="131" t="s">
        <v>0</v>
      </c>
      <c r="BZ81" s="126">
        <v>0</v>
      </c>
      <c r="CA81" s="131" t="s">
        <v>275</v>
      </c>
      <c r="CB81" s="170" t="s">
        <v>267</v>
      </c>
      <c r="CC81" s="156"/>
      <c r="CD81" s="126"/>
      <c r="CE81" s="131" t="s">
        <v>0</v>
      </c>
      <c r="CF81" s="126"/>
      <c r="CG81" s="131"/>
      <c r="CH81" s="170"/>
      <c r="CI81" s="156"/>
      <c r="CJ81" s="126"/>
      <c r="CK81" s="131" t="s">
        <v>0</v>
      </c>
      <c r="CL81" s="126"/>
      <c r="CM81" s="131"/>
      <c r="CN81" s="170"/>
      <c r="CO81" s="156"/>
      <c r="CP81" s="126"/>
      <c r="CQ81" s="131" t="s">
        <v>0</v>
      </c>
      <c r="CR81" s="126"/>
      <c r="CS81" s="131"/>
      <c r="CT81" s="170"/>
      <c r="CU81" s="156"/>
      <c r="CV81" s="126"/>
      <c r="CW81" s="131" t="s">
        <v>0</v>
      </c>
      <c r="CX81" s="126"/>
      <c r="CY81" s="131"/>
      <c r="CZ81" s="170"/>
      <c r="DA81" s="156"/>
      <c r="DB81" s="126"/>
      <c r="DC81" s="131" t="s">
        <v>0</v>
      </c>
      <c r="DD81" s="126"/>
      <c r="DE81" s="131"/>
      <c r="DF81" s="170"/>
      <c r="DG81" s="156"/>
      <c r="DH81" s="126"/>
      <c r="DI81" s="131" t="s">
        <v>0</v>
      </c>
      <c r="DJ81" s="126"/>
      <c r="DK81" s="131"/>
      <c r="DL81" s="170"/>
      <c r="DM81" s="156"/>
      <c r="DN81" s="126"/>
      <c r="DO81" s="131" t="s">
        <v>0</v>
      </c>
      <c r="DP81" s="126"/>
      <c r="DQ81" s="131"/>
      <c r="DR81" s="170"/>
      <c r="DS81" s="156"/>
      <c r="DT81" s="126"/>
      <c r="DU81" s="131" t="s">
        <v>0</v>
      </c>
      <c r="DV81" s="126"/>
      <c r="DW81" s="131"/>
      <c r="DX81" s="170"/>
      <c r="DY81" s="156"/>
      <c r="DZ81" s="126"/>
      <c r="EA81" s="131" t="s">
        <v>0</v>
      </c>
      <c r="EB81" s="126"/>
      <c r="EC81" s="131"/>
      <c r="ED81" s="170"/>
      <c r="EE81" s="156"/>
      <c r="EF81" s="126"/>
      <c r="EG81" s="131" t="s">
        <v>0</v>
      </c>
      <c r="EH81" s="126"/>
      <c r="EI81" s="131"/>
      <c r="EJ81" s="170"/>
      <c r="EK81" s="156"/>
      <c r="EL81" s="126"/>
      <c r="EM81" s="131" t="s">
        <v>0</v>
      </c>
      <c r="EN81" s="126"/>
      <c r="EO81" s="131"/>
      <c r="EP81" s="170"/>
      <c r="EQ81" s="156"/>
      <c r="ER81" s="126"/>
      <c r="ES81" s="131" t="s">
        <v>0</v>
      </c>
      <c r="ET81" s="126"/>
      <c r="EU81" s="131"/>
      <c r="EV81" s="170"/>
      <c r="EW81" s="156"/>
      <c r="EX81" s="126"/>
      <c r="EY81" s="131" t="s">
        <v>0</v>
      </c>
      <c r="EZ81" s="126"/>
      <c r="FA81" s="131"/>
      <c r="FB81" s="170"/>
      <c r="FC81" s="156"/>
      <c r="FD81" s="126"/>
      <c r="FE81" s="131" t="s">
        <v>0</v>
      </c>
      <c r="FF81" s="126"/>
      <c r="FG81" s="131"/>
      <c r="FH81" s="170"/>
      <c r="FI81" s="156"/>
      <c r="FJ81" s="126"/>
      <c r="FK81" s="131" t="s">
        <v>0</v>
      </c>
      <c r="FL81" s="126"/>
      <c r="FM81" s="131"/>
      <c r="FN81" s="170"/>
      <c r="FO81" s="156"/>
      <c r="FP81" s="126"/>
      <c r="FQ81" s="131" t="s">
        <v>0</v>
      </c>
      <c r="FR81" s="126"/>
      <c r="FS81" s="131"/>
      <c r="FT81" s="170"/>
      <c r="FU81" s="156"/>
      <c r="FV81" s="126"/>
      <c r="FW81" s="131" t="s">
        <v>0</v>
      </c>
      <c r="FX81" s="126"/>
      <c r="FY81" s="131"/>
      <c r="FZ81" s="170"/>
      <c r="GA81" s="156"/>
      <c r="GB81" s="126"/>
      <c r="GC81" s="131" t="s">
        <v>0</v>
      </c>
      <c r="GD81" s="126"/>
      <c r="GE81" s="131"/>
      <c r="GF81" s="170"/>
      <c r="GG81" s="156"/>
      <c r="GH81" s="126"/>
      <c r="GI81" s="131" t="s">
        <v>0</v>
      </c>
      <c r="GJ81" s="126"/>
      <c r="GK81" s="131"/>
      <c r="GL81" s="170"/>
      <c r="GM81" s="156"/>
      <c r="GN81" s="126"/>
      <c r="GO81" s="131" t="s">
        <v>0</v>
      </c>
      <c r="GP81" s="126"/>
      <c r="GQ81" s="131"/>
      <c r="GR81" s="170"/>
      <c r="GS81" s="156"/>
      <c r="GT81" s="126"/>
      <c r="GU81" s="131" t="s">
        <v>0</v>
      </c>
      <c r="GV81" s="126"/>
      <c r="GW81" s="131"/>
      <c r="GX81" s="170"/>
      <c r="GY81" s="156"/>
      <c r="GZ81" s="126"/>
      <c r="HA81" s="131" t="s">
        <v>0</v>
      </c>
      <c r="HB81" s="126"/>
      <c r="HC81" s="131"/>
      <c r="HD81" s="170"/>
      <c r="HE81" s="156"/>
      <c r="HF81" s="126"/>
      <c r="HG81" s="131" t="s">
        <v>0</v>
      </c>
      <c r="HH81" s="126"/>
      <c r="HI81" s="131"/>
      <c r="HJ81" s="170"/>
      <c r="HK81" s="156"/>
      <c r="HL81" s="126"/>
      <c r="HM81" s="131" t="s">
        <v>0</v>
      </c>
      <c r="HN81" s="126"/>
      <c r="HO81" s="131"/>
      <c r="HP81" s="170"/>
      <c r="HQ81" s="156"/>
      <c r="HR81" s="126"/>
      <c r="HS81" s="131" t="s">
        <v>0</v>
      </c>
      <c r="HT81" s="126"/>
      <c r="HU81" s="131"/>
      <c r="HV81" s="170"/>
      <c r="HW81" s="156"/>
      <c r="HX81" s="126"/>
      <c r="HY81" s="131" t="s">
        <v>0</v>
      </c>
      <c r="HZ81" s="126"/>
      <c r="IA81" s="131"/>
      <c r="IB81" s="170"/>
      <c r="IC81" s="156"/>
      <c r="ID81" s="126"/>
      <c r="IE81" s="131" t="s">
        <v>0</v>
      </c>
      <c r="IF81" s="126"/>
      <c r="IG81" s="131"/>
      <c r="IH81" s="170"/>
      <c r="II81" s="156"/>
      <c r="IJ81" s="126"/>
      <c r="IK81" s="131" t="s">
        <v>0</v>
      </c>
      <c r="IL81" s="126"/>
      <c r="IM81" s="131"/>
      <c r="IN81" s="170"/>
      <c r="IO81" s="156"/>
      <c r="IP81" s="126"/>
      <c r="IQ81" s="131" t="s">
        <v>0</v>
      </c>
      <c r="IR81" s="126"/>
      <c r="IS81" s="131"/>
      <c r="IT81" s="170"/>
      <c r="IU81" s="156"/>
      <c r="IV81" s="126"/>
      <c r="IW81" s="131" t="s">
        <v>0</v>
      </c>
      <c r="IX81" s="126"/>
      <c r="IY81" s="131"/>
      <c r="IZ81" s="170"/>
      <c r="JA81" s="156"/>
      <c r="JB81" s="126"/>
      <c r="JC81" s="131" t="s">
        <v>0</v>
      </c>
      <c r="JD81" s="126"/>
      <c r="JE81" s="131"/>
      <c r="JF81" s="170"/>
      <c r="JG81" s="156"/>
      <c r="JH81" s="126"/>
      <c r="JI81" s="131" t="s">
        <v>0</v>
      </c>
      <c r="JJ81" s="126"/>
      <c r="JK81" s="131"/>
      <c r="JL81" s="170"/>
      <c r="JM81" s="156"/>
      <c r="JN81" s="126"/>
      <c r="JO81" s="131" t="s">
        <v>0</v>
      </c>
      <c r="JP81" s="126"/>
      <c r="JQ81" s="131"/>
      <c r="JR81" s="170"/>
      <c r="JS81" s="156"/>
      <c r="JT81" s="126"/>
      <c r="JU81" s="131" t="s">
        <v>0</v>
      </c>
      <c r="JV81" s="126"/>
      <c r="JW81" s="131"/>
      <c r="JX81" s="170"/>
      <c r="JY81" s="156"/>
      <c r="JZ81" s="126"/>
      <c r="KA81" s="131" t="s">
        <v>0</v>
      </c>
      <c r="KB81" s="126"/>
      <c r="KC81" s="131"/>
      <c r="KD81" s="170"/>
      <c r="KE81" s="156"/>
      <c r="KF81" s="126"/>
      <c r="KG81" s="131" t="s">
        <v>0</v>
      </c>
      <c r="KH81" s="126"/>
      <c r="KI81" s="131"/>
      <c r="KJ81" s="170"/>
      <c r="KK81" s="156"/>
      <c r="KL81" s="126"/>
      <c r="KM81" s="131" t="s">
        <v>0</v>
      </c>
      <c r="KN81" s="126"/>
      <c r="KO81" s="131"/>
      <c r="KP81" s="170"/>
      <c r="KQ81" s="156"/>
      <c r="KR81" s="126"/>
      <c r="KS81" s="131" t="s">
        <v>0</v>
      </c>
      <c r="KT81" s="126"/>
      <c r="KU81" s="131"/>
      <c r="KV81" s="170"/>
      <c r="KW81" s="156"/>
      <c r="KX81" s="126"/>
      <c r="KY81" s="131" t="s">
        <v>0</v>
      </c>
      <c r="KZ81" s="126"/>
      <c r="LA81" s="131"/>
      <c r="LB81" s="170"/>
      <c r="LC81" s="156"/>
      <c r="LD81" s="126"/>
      <c r="LE81" s="131" t="s">
        <v>0</v>
      </c>
      <c r="LF81" s="126"/>
      <c r="LG81" s="131"/>
      <c r="LH81" s="170"/>
      <c r="LI81" s="156"/>
      <c r="LJ81" s="126"/>
      <c r="LK81" s="131" t="s">
        <v>0</v>
      </c>
      <c r="LL81" s="126"/>
      <c r="LM81" s="131"/>
      <c r="LN81" s="170"/>
      <c r="LO81" s="156"/>
      <c r="LP81" s="126"/>
      <c r="LQ81" s="131" t="s">
        <v>0</v>
      </c>
      <c r="LR81" s="126"/>
      <c r="LS81" s="131"/>
      <c r="LT81" s="170"/>
      <c r="LU81" s="156"/>
      <c r="LV81" s="126"/>
      <c r="LW81" s="131" t="s">
        <v>0</v>
      </c>
      <c r="LX81" s="126"/>
      <c r="LY81" s="131"/>
      <c r="LZ81" s="170"/>
      <c r="MA81" s="156"/>
      <c r="MB81" s="126"/>
      <c r="MC81" s="131" t="s">
        <v>0</v>
      </c>
      <c r="MD81" s="126"/>
      <c r="ME81" s="131"/>
      <c r="MF81" s="170"/>
      <c r="MG81" s="156"/>
      <c r="MH81" s="126"/>
      <c r="MI81" s="131" t="s">
        <v>0</v>
      </c>
      <c r="MJ81" s="126"/>
      <c r="MK81" s="131"/>
      <c r="ML81" s="170"/>
      <c r="MM81" s="156"/>
      <c r="MN81" s="126"/>
      <c r="MO81" s="131" t="s">
        <v>0</v>
      </c>
      <c r="MP81" s="126"/>
      <c r="MQ81" s="131"/>
      <c r="MR81" s="170"/>
      <c r="MS81" s="156"/>
      <c r="MT81" s="126"/>
      <c r="MU81" s="131" t="s">
        <v>0</v>
      </c>
      <c r="MV81" s="126"/>
      <c r="MW81" s="131"/>
      <c r="MX81" s="170"/>
      <c r="MY81" s="156"/>
      <c r="MZ81" s="126"/>
      <c r="NA81" s="131" t="s">
        <v>0</v>
      </c>
      <c r="NB81" s="126"/>
      <c r="NC81" s="131"/>
      <c r="ND81" s="170"/>
      <c r="NE81" s="156"/>
      <c r="NF81" s="126"/>
      <c r="NG81" s="131" t="s">
        <v>0</v>
      </c>
      <c r="NH81" s="126"/>
      <c r="NI81" s="131"/>
      <c r="NJ81" s="170"/>
      <c r="NK81" s="156"/>
      <c r="NL81" s="126"/>
      <c r="NM81" s="131" t="s">
        <v>0</v>
      </c>
      <c r="NN81" s="126"/>
      <c r="NO81" s="131"/>
      <c r="NP81" s="170"/>
      <c r="NQ81" s="156"/>
      <c r="NR81" s="188"/>
      <c r="NS81" s="188" t="s">
        <v>0</v>
      </c>
      <c r="NT81" s="188"/>
      <c r="NU81" s="186" t="s">
        <v>331</v>
      </c>
      <c r="NV81" s="187" t="s">
        <v>331</v>
      </c>
      <c r="NW81" s="164"/>
    </row>
    <row r="82" spans="1:387" ht="15" x14ac:dyDescent="0.2">
      <c r="A82" s="124">
        <f>IF(B82="","",VLOOKUP(B82,'Registrovaní tipéri'!$A$2:$B$101,2,FALSE))</f>
        <v>75</v>
      </c>
      <c r="B82" s="173" t="s">
        <v>334</v>
      </c>
      <c r="C82" s="125"/>
      <c r="D82" s="171"/>
      <c r="E82" s="176" t="s">
        <v>0</v>
      </c>
      <c r="F82" s="168"/>
      <c r="G82" s="182" t="s">
        <v>331</v>
      </c>
      <c r="H82" s="183" t="s">
        <v>331</v>
      </c>
      <c r="I82" s="25"/>
      <c r="J82" s="188">
        <v>1</v>
      </c>
      <c r="K82" s="188" t="s">
        <v>0</v>
      </c>
      <c r="L82" s="188">
        <v>3</v>
      </c>
      <c r="M82" s="186" t="s">
        <v>275</v>
      </c>
      <c r="N82" s="187" t="s">
        <v>264</v>
      </c>
      <c r="O82" s="149"/>
      <c r="P82" s="126"/>
      <c r="Q82" s="131" t="s">
        <v>0</v>
      </c>
      <c r="R82" s="126"/>
      <c r="S82" s="186" t="s">
        <v>331</v>
      </c>
      <c r="T82" s="187" t="s">
        <v>331</v>
      </c>
      <c r="U82" s="156"/>
      <c r="V82" s="126">
        <v>1</v>
      </c>
      <c r="W82" s="131" t="s">
        <v>0</v>
      </c>
      <c r="X82" s="126">
        <v>2</v>
      </c>
      <c r="Y82" s="186" t="s">
        <v>275</v>
      </c>
      <c r="Z82" s="187" t="s">
        <v>264</v>
      </c>
      <c r="AA82" s="156"/>
      <c r="AB82" s="126">
        <v>3</v>
      </c>
      <c r="AC82" s="131" t="s">
        <v>0</v>
      </c>
      <c r="AD82" s="126">
        <v>1</v>
      </c>
      <c r="AE82" s="197" t="s">
        <v>275</v>
      </c>
      <c r="AF82" s="198" t="s">
        <v>264</v>
      </c>
      <c r="AG82" s="156"/>
      <c r="AH82" s="126">
        <v>2</v>
      </c>
      <c r="AI82" s="131" t="s">
        <v>0</v>
      </c>
      <c r="AJ82" s="126">
        <v>1</v>
      </c>
      <c r="AK82" s="186" t="s">
        <v>275</v>
      </c>
      <c r="AL82" s="187" t="s">
        <v>264</v>
      </c>
      <c r="AM82" s="156"/>
      <c r="AN82" s="126"/>
      <c r="AO82" s="131" t="s">
        <v>0</v>
      </c>
      <c r="AP82" s="126"/>
      <c r="AQ82" s="186" t="s">
        <v>331</v>
      </c>
      <c r="AR82" s="187" t="s">
        <v>331</v>
      </c>
      <c r="AS82" s="156"/>
      <c r="AT82" s="126">
        <v>1</v>
      </c>
      <c r="AU82" s="131" t="s">
        <v>0</v>
      </c>
      <c r="AV82" s="126">
        <v>2</v>
      </c>
      <c r="AW82" s="186" t="s">
        <v>279</v>
      </c>
      <c r="AX82" s="187" t="s">
        <v>275</v>
      </c>
      <c r="AY82" s="156"/>
      <c r="AZ82" s="126"/>
      <c r="BA82" s="131" t="s">
        <v>0</v>
      </c>
      <c r="BB82" s="126"/>
      <c r="BC82" s="131"/>
      <c r="BD82" s="170"/>
      <c r="BE82" s="156"/>
      <c r="BF82" s="126">
        <v>3</v>
      </c>
      <c r="BG82" s="131" t="s">
        <v>0</v>
      </c>
      <c r="BH82" s="126">
        <v>1</v>
      </c>
      <c r="BI82" s="186" t="s">
        <v>277</v>
      </c>
      <c r="BJ82" s="187" t="s">
        <v>275</v>
      </c>
      <c r="BK82" s="156"/>
      <c r="BL82" s="126"/>
      <c r="BM82" s="131" t="s">
        <v>0</v>
      </c>
      <c r="BN82" s="126"/>
      <c r="BO82" s="131"/>
      <c r="BP82" s="170"/>
      <c r="BQ82" s="156"/>
      <c r="BR82" s="126">
        <v>3</v>
      </c>
      <c r="BS82" s="131" t="s">
        <v>0</v>
      </c>
      <c r="BT82" s="126">
        <v>1</v>
      </c>
      <c r="BU82" s="186" t="s">
        <v>275</v>
      </c>
      <c r="BV82" s="187" t="s">
        <v>279</v>
      </c>
      <c r="BW82" s="156"/>
      <c r="BX82" s="126">
        <v>3</v>
      </c>
      <c r="BY82" s="131" t="s">
        <v>0</v>
      </c>
      <c r="BZ82" s="126">
        <v>1</v>
      </c>
      <c r="CA82" s="131" t="s">
        <v>279</v>
      </c>
      <c r="CB82" s="170" t="s">
        <v>264</v>
      </c>
      <c r="CC82" s="156"/>
      <c r="CD82" s="126"/>
      <c r="CE82" s="131" t="s">
        <v>0</v>
      </c>
      <c r="CF82" s="126"/>
      <c r="CG82" s="131"/>
      <c r="CH82" s="170"/>
      <c r="CI82" s="156"/>
      <c r="CJ82" s="126"/>
      <c r="CK82" s="131" t="s">
        <v>0</v>
      </c>
      <c r="CL82" s="126"/>
      <c r="CM82" s="131"/>
      <c r="CN82" s="170"/>
      <c r="CO82" s="156"/>
      <c r="CP82" s="126"/>
      <c r="CQ82" s="131" t="s">
        <v>0</v>
      </c>
      <c r="CR82" s="126"/>
      <c r="CS82" s="131"/>
      <c r="CT82" s="170"/>
      <c r="CU82" s="156"/>
      <c r="CV82" s="126"/>
      <c r="CW82" s="131" t="s">
        <v>0</v>
      </c>
      <c r="CX82" s="126"/>
      <c r="CY82" s="131"/>
      <c r="CZ82" s="170"/>
      <c r="DA82" s="156"/>
      <c r="DB82" s="126"/>
      <c r="DC82" s="131" t="s">
        <v>0</v>
      </c>
      <c r="DD82" s="126"/>
      <c r="DE82" s="131"/>
      <c r="DF82" s="170"/>
      <c r="DG82" s="156"/>
      <c r="DH82" s="126"/>
      <c r="DI82" s="131" t="s">
        <v>0</v>
      </c>
      <c r="DJ82" s="126"/>
      <c r="DK82" s="131"/>
      <c r="DL82" s="170"/>
      <c r="DM82" s="156"/>
      <c r="DN82" s="126"/>
      <c r="DO82" s="131" t="s">
        <v>0</v>
      </c>
      <c r="DP82" s="126"/>
      <c r="DQ82" s="131"/>
      <c r="DR82" s="170"/>
      <c r="DS82" s="156"/>
      <c r="DT82" s="126"/>
      <c r="DU82" s="131" t="s">
        <v>0</v>
      </c>
      <c r="DV82" s="126"/>
      <c r="DW82" s="131"/>
      <c r="DX82" s="170"/>
      <c r="DY82" s="156"/>
      <c r="DZ82" s="126"/>
      <c r="EA82" s="131" t="s">
        <v>0</v>
      </c>
      <c r="EB82" s="126"/>
      <c r="EC82" s="131"/>
      <c r="ED82" s="170"/>
      <c r="EE82" s="156"/>
      <c r="EF82" s="126"/>
      <c r="EG82" s="131" t="s">
        <v>0</v>
      </c>
      <c r="EH82" s="126"/>
      <c r="EI82" s="131"/>
      <c r="EJ82" s="170"/>
      <c r="EK82" s="156"/>
      <c r="EL82" s="126"/>
      <c r="EM82" s="131" t="s">
        <v>0</v>
      </c>
      <c r="EN82" s="126"/>
      <c r="EO82" s="131"/>
      <c r="EP82" s="170"/>
      <c r="EQ82" s="156"/>
      <c r="ER82" s="126"/>
      <c r="ES82" s="131" t="s">
        <v>0</v>
      </c>
      <c r="ET82" s="126"/>
      <c r="EU82" s="131"/>
      <c r="EV82" s="170"/>
      <c r="EW82" s="156"/>
      <c r="EX82" s="126"/>
      <c r="EY82" s="131" t="s">
        <v>0</v>
      </c>
      <c r="EZ82" s="126"/>
      <c r="FA82" s="131"/>
      <c r="FB82" s="170"/>
      <c r="FC82" s="156"/>
      <c r="FD82" s="126"/>
      <c r="FE82" s="131" t="s">
        <v>0</v>
      </c>
      <c r="FF82" s="126"/>
      <c r="FG82" s="131"/>
      <c r="FH82" s="170"/>
      <c r="FI82" s="156"/>
      <c r="FJ82" s="126"/>
      <c r="FK82" s="131" t="s">
        <v>0</v>
      </c>
      <c r="FL82" s="126"/>
      <c r="FM82" s="131"/>
      <c r="FN82" s="170"/>
      <c r="FO82" s="156"/>
      <c r="FP82" s="126"/>
      <c r="FQ82" s="131" t="s">
        <v>0</v>
      </c>
      <c r="FR82" s="126"/>
      <c r="FS82" s="131"/>
      <c r="FT82" s="170"/>
      <c r="FU82" s="156"/>
      <c r="FV82" s="126"/>
      <c r="FW82" s="131" t="s">
        <v>0</v>
      </c>
      <c r="FX82" s="126"/>
      <c r="FY82" s="131"/>
      <c r="FZ82" s="170"/>
      <c r="GA82" s="156"/>
      <c r="GB82" s="126"/>
      <c r="GC82" s="131" t="s">
        <v>0</v>
      </c>
      <c r="GD82" s="126"/>
      <c r="GE82" s="131"/>
      <c r="GF82" s="170"/>
      <c r="GG82" s="156"/>
      <c r="GH82" s="126"/>
      <c r="GI82" s="131" t="s">
        <v>0</v>
      </c>
      <c r="GJ82" s="126"/>
      <c r="GK82" s="131"/>
      <c r="GL82" s="170"/>
      <c r="GM82" s="156"/>
      <c r="GN82" s="126"/>
      <c r="GO82" s="131" t="s">
        <v>0</v>
      </c>
      <c r="GP82" s="126"/>
      <c r="GQ82" s="131"/>
      <c r="GR82" s="170"/>
      <c r="GS82" s="156"/>
      <c r="GT82" s="126"/>
      <c r="GU82" s="131" t="s">
        <v>0</v>
      </c>
      <c r="GV82" s="126"/>
      <c r="GW82" s="131"/>
      <c r="GX82" s="170"/>
      <c r="GY82" s="156"/>
      <c r="GZ82" s="126"/>
      <c r="HA82" s="131" t="s">
        <v>0</v>
      </c>
      <c r="HB82" s="126"/>
      <c r="HC82" s="131"/>
      <c r="HD82" s="170"/>
      <c r="HE82" s="156"/>
      <c r="HF82" s="126"/>
      <c r="HG82" s="131" t="s">
        <v>0</v>
      </c>
      <c r="HH82" s="126"/>
      <c r="HI82" s="131"/>
      <c r="HJ82" s="170"/>
      <c r="HK82" s="156"/>
      <c r="HL82" s="126"/>
      <c r="HM82" s="131" t="s">
        <v>0</v>
      </c>
      <c r="HN82" s="126"/>
      <c r="HO82" s="131"/>
      <c r="HP82" s="170"/>
      <c r="HQ82" s="156"/>
      <c r="HR82" s="126"/>
      <c r="HS82" s="131" t="s">
        <v>0</v>
      </c>
      <c r="HT82" s="126"/>
      <c r="HU82" s="131"/>
      <c r="HV82" s="170"/>
      <c r="HW82" s="156"/>
      <c r="HX82" s="126"/>
      <c r="HY82" s="131" t="s">
        <v>0</v>
      </c>
      <c r="HZ82" s="126"/>
      <c r="IA82" s="131"/>
      <c r="IB82" s="170"/>
      <c r="IC82" s="156"/>
      <c r="ID82" s="126"/>
      <c r="IE82" s="131" t="s">
        <v>0</v>
      </c>
      <c r="IF82" s="126"/>
      <c r="IG82" s="131"/>
      <c r="IH82" s="170"/>
      <c r="II82" s="156"/>
      <c r="IJ82" s="126"/>
      <c r="IK82" s="131" t="s">
        <v>0</v>
      </c>
      <c r="IL82" s="126"/>
      <c r="IM82" s="131"/>
      <c r="IN82" s="170"/>
      <c r="IO82" s="156"/>
      <c r="IP82" s="126"/>
      <c r="IQ82" s="131" t="s">
        <v>0</v>
      </c>
      <c r="IR82" s="126"/>
      <c r="IS82" s="131"/>
      <c r="IT82" s="170"/>
      <c r="IU82" s="156"/>
      <c r="IV82" s="126"/>
      <c r="IW82" s="131" t="s">
        <v>0</v>
      </c>
      <c r="IX82" s="126"/>
      <c r="IY82" s="131"/>
      <c r="IZ82" s="170"/>
      <c r="JA82" s="156"/>
      <c r="JB82" s="126"/>
      <c r="JC82" s="131" t="s">
        <v>0</v>
      </c>
      <c r="JD82" s="126"/>
      <c r="JE82" s="131"/>
      <c r="JF82" s="170"/>
      <c r="JG82" s="156"/>
      <c r="JH82" s="126"/>
      <c r="JI82" s="131" t="s">
        <v>0</v>
      </c>
      <c r="JJ82" s="126"/>
      <c r="JK82" s="131"/>
      <c r="JL82" s="170"/>
      <c r="JM82" s="156"/>
      <c r="JN82" s="126"/>
      <c r="JO82" s="131" t="s">
        <v>0</v>
      </c>
      <c r="JP82" s="126"/>
      <c r="JQ82" s="131"/>
      <c r="JR82" s="170"/>
      <c r="JS82" s="156"/>
      <c r="JT82" s="126"/>
      <c r="JU82" s="131" t="s">
        <v>0</v>
      </c>
      <c r="JV82" s="126"/>
      <c r="JW82" s="131"/>
      <c r="JX82" s="170"/>
      <c r="JY82" s="156"/>
      <c r="JZ82" s="126"/>
      <c r="KA82" s="131" t="s">
        <v>0</v>
      </c>
      <c r="KB82" s="126"/>
      <c r="KC82" s="131"/>
      <c r="KD82" s="170"/>
      <c r="KE82" s="156"/>
      <c r="KF82" s="126"/>
      <c r="KG82" s="131" t="s">
        <v>0</v>
      </c>
      <c r="KH82" s="126"/>
      <c r="KI82" s="131"/>
      <c r="KJ82" s="170"/>
      <c r="KK82" s="156"/>
      <c r="KL82" s="126"/>
      <c r="KM82" s="131" t="s">
        <v>0</v>
      </c>
      <c r="KN82" s="126"/>
      <c r="KO82" s="131"/>
      <c r="KP82" s="170"/>
      <c r="KQ82" s="156"/>
      <c r="KR82" s="126"/>
      <c r="KS82" s="131" t="s">
        <v>0</v>
      </c>
      <c r="KT82" s="126"/>
      <c r="KU82" s="131"/>
      <c r="KV82" s="170"/>
      <c r="KW82" s="156"/>
      <c r="KX82" s="126"/>
      <c r="KY82" s="131" t="s">
        <v>0</v>
      </c>
      <c r="KZ82" s="126"/>
      <c r="LA82" s="131"/>
      <c r="LB82" s="170"/>
      <c r="LC82" s="156"/>
      <c r="LD82" s="126"/>
      <c r="LE82" s="131" t="s">
        <v>0</v>
      </c>
      <c r="LF82" s="126"/>
      <c r="LG82" s="131"/>
      <c r="LH82" s="170"/>
      <c r="LI82" s="156"/>
      <c r="LJ82" s="126"/>
      <c r="LK82" s="131" t="s">
        <v>0</v>
      </c>
      <c r="LL82" s="126"/>
      <c r="LM82" s="131"/>
      <c r="LN82" s="170"/>
      <c r="LO82" s="156"/>
      <c r="LP82" s="126"/>
      <c r="LQ82" s="131" t="s">
        <v>0</v>
      </c>
      <c r="LR82" s="126"/>
      <c r="LS82" s="131"/>
      <c r="LT82" s="170"/>
      <c r="LU82" s="156"/>
      <c r="LV82" s="126"/>
      <c r="LW82" s="131" t="s">
        <v>0</v>
      </c>
      <c r="LX82" s="126"/>
      <c r="LY82" s="131"/>
      <c r="LZ82" s="170"/>
      <c r="MA82" s="156"/>
      <c r="MB82" s="126"/>
      <c r="MC82" s="131" t="s">
        <v>0</v>
      </c>
      <c r="MD82" s="126"/>
      <c r="ME82" s="131"/>
      <c r="MF82" s="170"/>
      <c r="MG82" s="156"/>
      <c r="MH82" s="126"/>
      <c r="MI82" s="131" t="s">
        <v>0</v>
      </c>
      <c r="MJ82" s="126"/>
      <c r="MK82" s="131"/>
      <c r="ML82" s="170"/>
      <c r="MM82" s="156"/>
      <c r="MN82" s="126"/>
      <c r="MO82" s="131" t="s">
        <v>0</v>
      </c>
      <c r="MP82" s="126"/>
      <c r="MQ82" s="131"/>
      <c r="MR82" s="170"/>
      <c r="MS82" s="156"/>
      <c r="MT82" s="126"/>
      <c r="MU82" s="131" t="s">
        <v>0</v>
      </c>
      <c r="MV82" s="126"/>
      <c r="MW82" s="131"/>
      <c r="MX82" s="170"/>
      <c r="MY82" s="156"/>
      <c r="MZ82" s="126"/>
      <c r="NA82" s="131" t="s">
        <v>0</v>
      </c>
      <c r="NB82" s="126"/>
      <c r="NC82" s="131"/>
      <c r="ND82" s="170"/>
      <c r="NE82" s="156"/>
      <c r="NF82" s="126"/>
      <c r="NG82" s="131" t="s">
        <v>0</v>
      </c>
      <c r="NH82" s="126"/>
      <c r="NI82" s="131"/>
      <c r="NJ82" s="170"/>
      <c r="NK82" s="156"/>
      <c r="NL82" s="126"/>
      <c r="NM82" s="131" t="s">
        <v>0</v>
      </c>
      <c r="NN82" s="126"/>
      <c r="NO82" s="131"/>
      <c r="NP82" s="170"/>
      <c r="NQ82" s="156"/>
      <c r="NR82" s="188"/>
      <c r="NS82" s="188" t="s">
        <v>0</v>
      </c>
      <c r="NT82" s="188"/>
      <c r="NU82" s="186" t="s">
        <v>331</v>
      </c>
      <c r="NV82" s="187" t="s">
        <v>331</v>
      </c>
      <c r="NW82" s="164"/>
    </row>
    <row r="83" spans="1:387" ht="15" x14ac:dyDescent="0.2">
      <c r="A83" s="124">
        <f>IF(B83="","",VLOOKUP(B83,'Registrovaní tipéri'!$A$2:$B$101,2,FALSE))</f>
        <v>16</v>
      </c>
      <c r="B83" s="173" t="s">
        <v>22</v>
      </c>
      <c r="C83" s="125"/>
      <c r="D83" s="171">
        <v>2</v>
      </c>
      <c r="E83" s="176" t="s">
        <v>0</v>
      </c>
      <c r="F83" s="168">
        <v>2</v>
      </c>
      <c r="G83" s="185" t="s">
        <v>277</v>
      </c>
      <c r="H83" s="184" t="s">
        <v>275</v>
      </c>
      <c r="I83" s="25"/>
      <c r="J83" s="188"/>
      <c r="K83" s="188" t="s">
        <v>0</v>
      </c>
      <c r="L83" s="188"/>
      <c r="M83" s="186" t="s">
        <v>331</v>
      </c>
      <c r="N83" s="187" t="s">
        <v>331</v>
      </c>
      <c r="O83" s="149"/>
      <c r="P83" s="126">
        <v>3</v>
      </c>
      <c r="Q83" s="131" t="s">
        <v>0</v>
      </c>
      <c r="R83" s="126">
        <v>1</v>
      </c>
      <c r="S83" s="186" t="s">
        <v>277</v>
      </c>
      <c r="T83" s="187" t="s">
        <v>275</v>
      </c>
      <c r="U83" s="156"/>
      <c r="V83" s="126">
        <v>0</v>
      </c>
      <c r="W83" s="131" t="s">
        <v>0</v>
      </c>
      <c r="X83" s="126">
        <v>1</v>
      </c>
      <c r="Y83" s="186" t="s">
        <v>275</v>
      </c>
      <c r="Z83" s="187" t="s">
        <v>279</v>
      </c>
      <c r="AA83" s="156"/>
      <c r="AB83" s="126"/>
      <c r="AC83" s="131" t="s">
        <v>0</v>
      </c>
      <c r="AD83" s="126"/>
      <c r="AE83" s="186" t="s">
        <v>331</v>
      </c>
      <c r="AF83" s="187" t="s">
        <v>331</v>
      </c>
      <c r="AG83" s="156"/>
      <c r="AH83" s="126">
        <v>2</v>
      </c>
      <c r="AI83" s="131" t="s">
        <v>0</v>
      </c>
      <c r="AJ83" s="126">
        <v>0</v>
      </c>
      <c r="AK83" s="186" t="s">
        <v>279</v>
      </c>
      <c r="AL83" s="187" t="s">
        <v>275</v>
      </c>
      <c r="AM83" s="156"/>
      <c r="AN83" s="126">
        <v>0</v>
      </c>
      <c r="AO83" s="131" t="s">
        <v>0</v>
      </c>
      <c r="AP83" s="126">
        <v>2</v>
      </c>
      <c r="AQ83" s="186" t="s">
        <v>277</v>
      </c>
      <c r="AR83" s="187" t="s">
        <v>275</v>
      </c>
      <c r="AS83" s="156"/>
      <c r="AT83" s="126"/>
      <c r="AU83" s="131" t="s">
        <v>0</v>
      </c>
      <c r="AV83" s="126"/>
      <c r="AW83" s="186" t="s">
        <v>331</v>
      </c>
      <c r="AX83" s="187" t="s">
        <v>331</v>
      </c>
      <c r="AY83" s="156"/>
      <c r="AZ83" s="126"/>
      <c r="BA83" s="131" t="s">
        <v>0</v>
      </c>
      <c r="BB83" s="126"/>
      <c r="BC83" s="131"/>
      <c r="BD83" s="170"/>
      <c r="BE83" s="156"/>
      <c r="BF83" s="126">
        <v>3</v>
      </c>
      <c r="BG83" s="131" t="s">
        <v>0</v>
      </c>
      <c r="BH83" s="126">
        <v>0</v>
      </c>
      <c r="BI83" s="186" t="s">
        <v>277</v>
      </c>
      <c r="BJ83" s="187" t="s">
        <v>279</v>
      </c>
      <c r="BK83" s="156"/>
      <c r="BL83" s="126"/>
      <c r="BM83" s="131" t="s">
        <v>0</v>
      </c>
      <c r="BN83" s="126"/>
      <c r="BO83" s="131"/>
      <c r="BP83" s="170"/>
      <c r="BQ83" s="156"/>
      <c r="BR83" s="126"/>
      <c r="BS83" s="131" t="s">
        <v>0</v>
      </c>
      <c r="BT83" s="126"/>
      <c r="BU83" s="186" t="s">
        <v>331</v>
      </c>
      <c r="BV83" s="187" t="s">
        <v>331</v>
      </c>
      <c r="BW83" s="156"/>
      <c r="BX83" s="126"/>
      <c r="BY83" s="131" t="s">
        <v>0</v>
      </c>
      <c r="BZ83" s="126"/>
      <c r="CA83" s="186" t="s">
        <v>331</v>
      </c>
      <c r="CB83" s="187" t="s">
        <v>331</v>
      </c>
      <c r="CC83" s="156"/>
      <c r="CD83" s="126"/>
      <c r="CE83" s="131" t="s">
        <v>0</v>
      </c>
      <c r="CF83" s="126"/>
      <c r="CG83" s="131"/>
      <c r="CH83" s="170"/>
      <c r="CI83" s="156"/>
      <c r="CJ83" s="126"/>
      <c r="CK83" s="131" t="s">
        <v>0</v>
      </c>
      <c r="CL83" s="126"/>
      <c r="CM83" s="131"/>
      <c r="CN83" s="170"/>
      <c r="CO83" s="156"/>
      <c r="CP83" s="126"/>
      <c r="CQ83" s="131" t="s">
        <v>0</v>
      </c>
      <c r="CR83" s="126"/>
      <c r="CS83" s="131"/>
      <c r="CT83" s="170"/>
      <c r="CU83" s="156"/>
      <c r="CV83" s="126"/>
      <c r="CW83" s="131" t="s">
        <v>0</v>
      </c>
      <c r="CX83" s="126"/>
      <c r="CY83" s="131"/>
      <c r="CZ83" s="170"/>
      <c r="DA83" s="156"/>
      <c r="DB83" s="126"/>
      <c r="DC83" s="131" t="s">
        <v>0</v>
      </c>
      <c r="DD83" s="126"/>
      <c r="DE83" s="131"/>
      <c r="DF83" s="170"/>
      <c r="DG83" s="156"/>
      <c r="DH83" s="126"/>
      <c r="DI83" s="131" t="s">
        <v>0</v>
      </c>
      <c r="DJ83" s="126"/>
      <c r="DK83" s="131"/>
      <c r="DL83" s="170"/>
      <c r="DM83" s="156"/>
      <c r="DN83" s="126"/>
      <c r="DO83" s="131" t="s">
        <v>0</v>
      </c>
      <c r="DP83" s="126"/>
      <c r="DQ83" s="131"/>
      <c r="DR83" s="170"/>
      <c r="DS83" s="156"/>
      <c r="DT83" s="126"/>
      <c r="DU83" s="131" t="s">
        <v>0</v>
      </c>
      <c r="DV83" s="126"/>
      <c r="DW83" s="131"/>
      <c r="DX83" s="170"/>
      <c r="DY83" s="156"/>
      <c r="DZ83" s="126"/>
      <c r="EA83" s="131" t="s">
        <v>0</v>
      </c>
      <c r="EB83" s="126"/>
      <c r="EC83" s="131"/>
      <c r="ED83" s="170"/>
      <c r="EE83" s="156"/>
      <c r="EF83" s="126"/>
      <c r="EG83" s="131" t="s">
        <v>0</v>
      </c>
      <c r="EH83" s="126"/>
      <c r="EI83" s="131"/>
      <c r="EJ83" s="170"/>
      <c r="EK83" s="156"/>
      <c r="EL83" s="126"/>
      <c r="EM83" s="131" t="s">
        <v>0</v>
      </c>
      <c r="EN83" s="126"/>
      <c r="EO83" s="131"/>
      <c r="EP83" s="170"/>
      <c r="EQ83" s="156"/>
      <c r="ER83" s="126"/>
      <c r="ES83" s="131" t="s">
        <v>0</v>
      </c>
      <c r="ET83" s="126"/>
      <c r="EU83" s="131"/>
      <c r="EV83" s="170"/>
      <c r="EW83" s="156"/>
      <c r="EX83" s="126"/>
      <c r="EY83" s="131" t="s">
        <v>0</v>
      </c>
      <c r="EZ83" s="126"/>
      <c r="FA83" s="131"/>
      <c r="FB83" s="170"/>
      <c r="FC83" s="156"/>
      <c r="FD83" s="126"/>
      <c r="FE83" s="131" t="s">
        <v>0</v>
      </c>
      <c r="FF83" s="126"/>
      <c r="FG83" s="131"/>
      <c r="FH83" s="170"/>
      <c r="FI83" s="156"/>
      <c r="FJ83" s="126"/>
      <c r="FK83" s="131" t="s">
        <v>0</v>
      </c>
      <c r="FL83" s="126"/>
      <c r="FM83" s="131"/>
      <c r="FN83" s="170"/>
      <c r="FO83" s="156"/>
      <c r="FP83" s="126"/>
      <c r="FQ83" s="131" t="s">
        <v>0</v>
      </c>
      <c r="FR83" s="126"/>
      <c r="FS83" s="131"/>
      <c r="FT83" s="170"/>
      <c r="FU83" s="156"/>
      <c r="FV83" s="126"/>
      <c r="FW83" s="131" t="s">
        <v>0</v>
      </c>
      <c r="FX83" s="126"/>
      <c r="FY83" s="131"/>
      <c r="FZ83" s="170"/>
      <c r="GA83" s="156"/>
      <c r="GB83" s="126"/>
      <c r="GC83" s="131" t="s">
        <v>0</v>
      </c>
      <c r="GD83" s="126"/>
      <c r="GE83" s="131"/>
      <c r="GF83" s="170"/>
      <c r="GG83" s="156"/>
      <c r="GH83" s="126"/>
      <c r="GI83" s="131" t="s">
        <v>0</v>
      </c>
      <c r="GJ83" s="126"/>
      <c r="GK83" s="131"/>
      <c r="GL83" s="170"/>
      <c r="GM83" s="156"/>
      <c r="GN83" s="126"/>
      <c r="GO83" s="131" t="s">
        <v>0</v>
      </c>
      <c r="GP83" s="126"/>
      <c r="GQ83" s="131"/>
      <c r="GR83" s="170"/>
      <c r="GS83" s="156"/>
      <c r="GT83" s="126"/>
      <c r="GU83" s="131" t="s">
        <v>0</v>
      </c>
      <c r="GV83" s="126"/>
      <c r="GW83" s="131"/>
      <c r="GX83" s="170"/>
      <c r="GY83" s="156"/>
      <c r="GZ83" s="126"/>
      <c r="HA83" s="131" t="s">
        <v>0</v>
      </c>
      <c r="HB83" s="126"/>
      <c r="HC83" s="131"/>
      <c r="HD83" s="170"/>
      <c r="HE83" s="156"/>
      <c r="HF83" s="126"/>
      <c r="HG83" s="131" t="s">
        <v>0</v>
      </c>
      <c r="HH83" s="126"/>
      <c r="HI83" s="131"/>
      <c r="HJ83" s="170"/>
      <c r="HK83" s="156"/>
      <c r="HL83" s="126"/>
      <c r="HM83" s="131" t="s">
        <v>0</v>
      </c>
      <c r="HN83" s="126"/>
      <c r="HO83" s="131"/>
      <c r="HP83" s="170"/>
      <c r="HQ83" s="156"/>
      <c r="HR83" s="126"/>
      <c r="HS83" s="131" t="s">
        <v>0</v>
      </c>
      <c r="HT83" s="126"/>
      <c r="HU83" s="131"/>
      <c r="HV83" s="170"/>
      <c r="HW83" s="156"/>
      <c r="HX83" s="126"/>
      <c r="HY83" s="131" t="s">
        <v>0</v>
      </c>
      <c r="HZ83" s="126"/>
      <c r="IA83" s="131"/>
      <c r="IB83" s="170"/>
      <c r="IC83" s="156"/>
      <c r="ID83" s="126"/>
      <c r="IE83" s="131" t="s">
        <v>0</v>
      </c>
      <c r="IF83" s="126"/>
      <c r="IG83" s="131"/>
      <c r="IH83" s="170"/>
      <c r="II83" s="156"/>
      <c r="IJ83" s="126"/>
      <c r="IK83" s="131" t="s">
        <v>0</v>
      </c>
      <c r="IL83" s="126"/>
      <c r="IM83" s="131"/>
      <c r="IN83" s="170"/>
      <c r="IO83" s="156"/>
      <c r="IP83" s="126"/>
      <c r="IQ83" s="131" t="s">
        <v>0</v>
      </c>
      <c r="IR83" s="126"/>
      <c r="IS83" s="131"/>
      <c r="IT83" s="170"/>
      <c r="IU83" s="156"/>
      <c r="IV83" s="126"/>
      <c r="IW83" s="131" t="s">
        <v>0</v>
      </c>
      <c r="IX83" s="126"/>
      <c r="IY83" s="131"/>
      <c r="IZ83" s="170"/>
      <c r="JA83" s="156"/>
      <c r="JB83" s="126"/>
      <c r="JC83" s="131" t="s">
        <v>0</v>
      </c>
      <c r="JD83" s="126"/>
      <c r="JE83" s="131"/>
      <c r="JF83" s="170"/>
      <c r="JG83" s="156"/>
      <c r="JH83" s="126"/>
      <c r="JI83" s="131" t="s">
        <v>0</v>
      </c>
      <c r="JJ83" s="126"/>
      <c r="JK83" s="131"/>
      <c r="JL83" s="170"/>
      <c r="JM83" s="156"/>
      <c r="JN83" s="126"/>
      <c r="JO83" s="131" t="s">
        <v>0</v>
      </c>
      <c r="JP83" s="126"/>
      <c r="JQ83" s="131"/>
      <c r="JR83" s="170"/>
      <c r="JS83" s="156"/>
      <c r="JT83" s="126"/>
      <c r="JU83" s="131" t="s">
        <v>0</v>
      </c>
      <c r="JV83" s="126"/>
      <c r="JW83" s="131"/>
      <c r="JX83" s="170"/>
      <c r="JY83" s="156"/>
      <c r="JZ83" s="126"/>
      <c r="KA83" s="131" t="s">
        <v>0</v>
      </c>
      <c r="KB83" s="126"/>
      <c r="KC83" s="131"/>
      <c r="KD83" s="170"/>
      <c r="KE83" s="156"/>
      <c r="KF83" s="126"/>
      <c r="KG83" s="131" t="s">
        <v>0</v>
      </c>
      <c r="KH83" s="126"/>
      <c r="KI83" s="131"/>
      <c r="KJ83" s="170"/>
      <c r="KK83" s="156"/>
      <c r="KL83" s="126"/>
      <c r="KM83" s="131" t="s">
        <v>0</v>
      </c>
      <c r="KN83" s="126"/>
      <c r="KO83" s="131"/>
      <c r="KP83" s="170"/>
      <c r="KQ83" s="156"/>
      <c r="KR83" s="126"/>
      <c r="KS83" s="131" t="s">
        <v>0</v>
      </c>
      <c r="KT83" s="126"/>
      <c r="KU83" s="131"/>
      <c r="KV83" s="170"/>
      <c r="KW83" s="156"/>
      <c r="KX83" s="126"/>
      <c r="KY83" s="131" t="s">
        <v>0</v>
      </c>
      <c r="KZ83" s="126"/>
      <c r="LA83" s="131"/>
      <c r="LB83" s="170"/>
      <c r="LC83" s="156"/>
      <c r="LD83" s="126"/>
      <c r="LE83" s="131" t="s">
        <v>0</v>
      </c>
      <c r="LF83" s="126"/>
      <c r="LG83" s="131"/>
      <c r="LH83" s="170"/>
      <c r="LI83" s="156"/>
      <c r="LJ83" s="126"/>
      <c r="LK83" s="131" t="s">
        <v>0</v>
      </c>
      <c r="LL83" s="126"/>
      <c r="LM83" s="131"/>
      <c r="LN83" s="170"/>
      <c r="LO83" s="156"/>
      <c r="LP83" s="126"/>
      <c r="LQ83" s="131" t="s">
        <v>0</v>
      </c>
      <c r="LR83" s="126"/>
      <c r="LS83" s="131"/>
      <c r="LT83" s="170"/>
      <c r="LU83" s="156"/>
      <c r="LV83" s="126"/>
      <c r="LW83" s="131" t="s">
        <v>0</v>
      </c>
      <c r="LX83" s="126"/>
      <c r="LY83" s="131"/>
      <c r="LZ83" s="170"/>
      <c r="MA83" s="156"/>
      <c r="MB83" s="126"/>
      <c r="MC83" s="131" t="s">
        <v>0</v>
      </c>
      <c r="MD83" s="126"/>
      <c r="ME83" s="131"/>
      <c r="MF83" s="170"/>
      <c r="MG83" s="156"/>
      <c r="MH83" s="126"/>
      <c r="MI83" s="131" t="s">
        <v>0</v>
      </c>
      <c r="MJ83" s="126"/>
      <c r="MK83" s="131"/>
      <c r="ML83" s="170"/>
      <c r="MM83" s="156"/>
      <c r="MN83" s="126"/>
      <c r="MO83" s="131" t="s">
        <v>0</v>
      </c>
      <c r="MP83" s="126"/>
      <c r="MQ83" s="131"/>
      <c r="MR83" s="170"/>
      <c r="MS83" s="156"/>
      <c r="MT83" s="126"/>
      <c r="MU83" s="131" t="s">
        <v>0</v>
      </c>
      <c r="MV83" s="126"/>
      <c r="MW83" s="131"/>
      <c r="MX83" s="170"/>
      <c r="MY83" s="156"/>
      <c r="MZ83" s="126"/>
      <c r="NA83" s="131" t="s">
        <v>0</v>
      </c>
      <c r="NB83" s="126"/>
      <c r="NC83" s="131"/>
      <c r="ND83" s="170"/>
      <c r="NE83" s="156"/>
      <c r="NF83" s="126"/>
      <c r="NG83" s="131" t="s">
        <v>0</v>
      </c>
      <c r="NH83" s="126"/>
      <c r="NI83" s="131"/>
      <c r="NJ83" s="170"/>
      <c r="NK83" s="156"/>
      <c r="NL83" s="126"/>
      <c r="NM83" s="131" t="s">
        <v>0</v>
      </c>
      <c r="NN83" s="126"/>
      <c r="NO83" s="131"/>
      <c r="NP83" s="170"/>
      <c r="NQ83" s="156"/>
      <c r="NR83" s="188"/>
      <c r="NS83" s="188" t="s">
        <v>0</v>
      </c>
      <c r="NT83" s="188"/>
      <c r="NU83" s="186" t="s">
        <v>331</v>
      </c>
      <c r="NV83" s="187" t="s">
        <v>331</v>
      </c>
      <c r="NW83" s="164"/>
    </row>
    <row r="84" spans="1:387" ht="15.75" thickBot="1" x14ac:dyDescent="0.25">
      <c r="A84" s="124">
        <f>IF(B84="","",VLOOKUP(B84,'Registrovaní tipéri'!$A$2:$B$101,2,FALSE))</f>
        <v>49</v>
      </c>
      <c r="B84" s="173" t="s">
        <v>28</v>
      </c>
      <c r="C84" s="125"/>
      <c r="D84" s="132">
        <v>2</v>
      </c>
      <c r="E84" s="204" t="s">
        <v>0</v>
      </c>
      <c r="F84" s="133">
        <v>3</v>
      </c>
      <c r="G84" s="204" t="s">
        <v>275</v>
      </c>
      <c r="H84" s="205" t="s">
        <v>264</v>
      </c>
      <c r="I84" s="25"/>
      <c r="J84" s="189">
        <v>0</v>
      </c>
      <c r="K84" s="190" t="s">
        <v>0</v>
      </c>
      <c r="L84" s="190">
        <v>3</v>
      </c>
      <c r="M84" s="190" t="s">
        <v>275</v>
      </c>
      <c r="N84" s="191" t="s">
        <v>264</v>
      </c>
      <c r="O84" s="149"/>
      <c r="P84" s="132">
        <v>2</v>
      </c>
      <c r="Q84" s="204" t="s">
        <v>0</v>
      </c>
      <c r="R84" s="133">
        <v>1</v>
      </c>
      <c r="S84" s="190" t="s">
        <v>275</v>
      </c>
      <c r="T84" s="191" t="s">
        <v>264</v>
      </c>
      <c r="U84" s="156"/>
      <c r="V84" s="132">
        <v>0</v>
      </c>
      <c r="W84" s="204" t="s">
        <v>0</v>
      </c>
      <c r="X84" s="133">
        <v>2</v>
      </c>
      <c r="Y84" s="190" t="s">
        <v>275</v>
      </c>
      <c r="Z84" s="191" t="s">
        <v>264</v>
      </c>
      <c r="AA84" s="156"/>
      <c r="AB84" s="132">
        <v>2</v>
      </c>
      <c r="AC84" s="204" t="s">
        <v>0</v>
      </c>
      <c r="AD84" s="133">
        <v>0</v>
      </c>
      <c r="AE84" s="204" t="s">
        <v>275</v>
      </c>
      <c r="AF84" s="205" t="s">
        <v>279</v>
      </c>
      <c r="AG84" s="156"/>
      <c r="AH84" s="132">
        <v>3</v>
      </c>
      <c r="AI84" s="204" t="s">
        <v>0</v>
      </c>
      <c r="AJ84" s="133">
        <v>1</v>
      </c>
      <c r="AK84" s="190" t="s">
        <v>279</v>
      </c>
      <c r="AL84" s="191" t="s">
        <v>274</v>
      </c>
      <c r="AM84" s="156"/>
      <c r="AN84" s="132"/>
      <c r="AO84" s="204" t="s">
        <v>0</v>
      </c>
      <c r="AP84" s="133"/>
      <c r="AQ84" s="190" t="s">
        <v>331</v>
      </c>
      <c r="AR84" s="191" t="s">
        <v>331</v>
      </c>
      <c r="AS84" s="156"/>
      <c r="AT84" s="132"/>
      <c r="AU84" s="204" t="s">
        <v>0</v>
      </c>
      <c r="AV84" s="133"/>
      <c r="AW84" s="190" t="s">
        <v>331</v>
      </c>
      <c r="AX84" s="191" t="s">
        <v>331</v>
      </c>
      <c r="AY84" s="156"/>
      <c r="AZ84" s="132"/>
      <c r="BA84" s="204" t="s">
        <v>0</v>
      </c>
      <c r="BB84" s="133"/>
      <c r="BC84" s="204"/>
      <c r="BD84" s="205"/>
      <c r="BE84" s="156"/>
      <c r="BF84" s="132"/>
      <c r="BG84" s="204" t="s">
        <v>0</v>
      </c>
      <c r="BH84" s="133"/>
      <c r="BI84" s="190" t="s">
        <v>331</v>
      </c>
      <c r="BJ84" s="191" t="s">
        <v>331</v>
      </c>
      <c r="BK84" s="156"/>
      <c r="BL84" s="132"/>
      <c r="BM84" s="204" t="s">
        <v>0</v>
      </c>
      <c r="BN84" s="133"/>
      <c r="BO84" s="204"/>
      <c r="BP84" s="205"/>
      <c r="BQ84" s="156"/>
      <c r="BR84" s="132"/>
      <c r="BS84" s="204" t="s">
        <v>0</v>
      </c>
      <c r="BT84" s="133"/>
      <c r="BU84" s="190" t="s">
        <v>331</v>
      </c>
      <c r="BV84" s="191" t="s">
        <v>331</v>
      </c>
      <c r="BW84" s="156"/>
      <c r="BX84" s="132"/>
      <c r="BY84" s="204" t="s">
        <v>0</v>
      </c>
      <c r="BZ84" s="133"/>
      <c r="CA84" s="190" t="s">
        <v>331</v>
      </c>
      <c r="CB84" s="191" t="s">
        <v>331</v>
      </c>
      <c r="CC84" s="156"/>
      <c r="CD84" s="132"/>
      <c r="CE84" s="204" t="s">
        <v>0</v>
      </c>
      <c r="CF84" s="133"/>
      <c r="CG84" s="204"/>
      <c r="CH84" s="205"/>
      <c r="CI84" s="156"/>
      <c r="CJ84" s="132"/>
      <c r="CK84" s="204" t="s">
        <v>0</v>
      </c>
      <c r="CL84" s="133"/>
      <c r="CM84" s="204"/>
      <c r="CN84" s="205"/>
      <c r="CO84" s="156"/>
      <c r="CP84" s="132"/>
      <c r="CQ84" s="204" t="s">
        <v>0</v>
      </c>
      <c r="CR84" s="133"/>
      <c r="CS84" s="204"/>
      <c r="CT84" s="205"/>
      <c r="CU84" s="156"/>
      <c r="CV84" s="132"/>
      <c r="CW84" s="204" t="s">
        <v>0</v>
      </c>
      <c r="CX84" s="133"/>
      <c r="CY84" s="204"/>
      <c r="CZ84" s="205"/>
      <c r="DA84" s="156"/>
      <c r="DB84" s="132"/>
      <c r="DC84" s="204" t="s">
        <v>0</v>
      </c>
      <c r="DD84" s="133"/>
      <c r="DE84" s="204"/>
      <c r="DF84" s="205"/>
      <c r="DG84" s="156"/>
      <c r="DH84" s="132"/>
      <c r="DI84" s="204" t="s">
        <v>0</v>
      </c>
      <c r="DJ84" s="133"/>
      <c r="DK84" s="204"/>
      <c r="DL84" s="205"/>
      <c r="DM84" s="156"/>
      <c r="DN84" s="132"/>
      <c r="DO84" s="204" t="s">
        <v>0</v>
      </c>
      <c r="DP84" s="133"/>
      <c r="DQ84" s="204"/>
      <c r="DR84" s="205"/>
      <c r="DS84" s="156"/>
      <c r="DT84" s="132"/>
      <c r="DU84" s="204" t="s">
        <v>0</v>
      </c>
      <c r="DV84" s="133"/>
      <c r="DW84" s="204"/>
      <c r="DX84" s="205"/>
      <c r="DY84" s="156"/>
      <c r="DZ84" s="132"/>
      <c r="EA84" s="204" t="s">
        <v>0</v>
      </c>
      <c r="EB84" s="133"/>
      <c r="EC84" s="204"/>
      <c r="ED84" s="205"/>
      <c r="EE84" s="156"/>
      <c r="EF84" s="132"/>
      <c r="EG84" s="204" t="s">
        <v>0</v>
      </c>
      <c r="EH84" s="133"/>
      <c r="EI84" s="204"/>
      <c r="EJ84" s="205"/>
      <c r="EK84" s="156"/>
      <c r="EL84" s="132"/>
      <c r="EM84" s="204" t="s">
        <v>0</v>
      </c>
      <c r="EN84" s="133"/>
      <c r="EO84" s="204"/>
      <c r="EP84" s="205"/>
      <c r="EQ84" s="156"/>
      <c r="ER84" s="132"/>
      <c r="ES84" s="204" t="s">
        <v>0</v>
      </c>
      <c r="ET84" s="133"/>
      <c r="EU84" s="204"/>
      <c r="EV84" s="205"/>
      <c r="EW84" s="156"/>
      <c r="EX84" s="132"/>
      <c r="EY84" s="204" t="s">
        <v>0</v>
      </c>
      <c r="EZ84" s="133"/>
      <c r="FA84" s="204"/>
      <c r="FB84" s="205"/>
      <c r="FC84" s="156"/>
      <c r="FD84" s="132"/>
      <c r="FE84" s="204" t="s">
        <v>0</v>
      </c>
      <c r="FF84" s="133"/>
      <c r="FG84" s="204"/>
      <c r="FH84" s="205"/>
      <c r="FI84" s="156"/>
      <c r="FJ84" s="132"/>
      <c r="FK84" s="204" t="s">
        <v>0</v>
      </c>
      <c r="FL84" s="133"/>
      <c r="FM84" s="204"/>
      <c r="FN84" s="205"/>
      <c r="FO84" s="156"/>
      <c r="FP84" s="132"/>
      <c r="FQ84" s="204" t="s">
        <v>0</v>
      </c>
      <c r="FR84" s="133"/>
      <c r="FS84" s="204"/>
      <c r="FT84" s="205"/>
      <c r="FU84" s="156"/>
      <c r="FV84" s="132"/>
      <c r="FW84" s="204" t="s">
        <v>0</v>
      </c>
      <c r="FX84" s="133"/>
      <c r="FY84" s="204"/>
      <c r="FZ84" s="205"/>
      <c r="GA84" s="156"/>
      <c r="GB84" s="132"/>
      <c r="GC84" s="204" t="s">
        <v>0</v>
      </c>
      <c r="GD84" s="133"/>
      <c r="GE84" s="204"/>
      <c r="GF84" s="205"/>
      <c r="GG84" s="156"/>
      <c r="GH84" s="132"/>
      <c r="GI84" s="204" t="s">
        <v>0</v>
      </c>
      <c r="GJ84" s="133"/>
      <c r="GK84" s="204"/>
      <c r="GL84" s="205"/>
      <c r="GM84" s="156"/>
      <c r="GN84" s="132"/>
      <c r="GO84" s="204" t="s">
        <v>0</v>
      </c>
      <c r="GP84" s="133"/>
      <c r="GQ84" s="204"/>
      <c r="GR84" s="205"/>
      <c r="GS84" s="156"/>
      <c r="GT84" s="132"/>
      <c r="GU84" s="204" t="s">
        <v>0</v>
      </c>
      <c r="GV84" s="133"/>
      <c r="GW84" s="204"/>
      <c r="GX84" s="205"/>
      <c r="GY84" s="156"/>
      <c r="GZ84" s="132"/>
      <c r="HA84" s="204" t="s">
        <v>0</v>
      </c>
      <c r="HB84" s="133"/>
      <c r="HC84" s="204"/>
      <c r="HD84" s="205"/>
      <c r="HE84" s="156"/>
      <c r="HF84" s="132"/>
      <c r="HG84" s="204" t="s">
        <v>0</v>
      </c>
      <c r="HH84" s="133"/>
      <c r="HI84" s="204"/>
      <c r="HJ84" s="205"/>
      <c r="HK84" s="156"/>
      <c r="HL84" s="132"/>
      <c r="HM84" s="204" t="s">
        <v>0</v>
      </c>
      <c r="HN84" s="133"/>
      <c r="HO84" s="204"/>
      <c r="HP84" s="205"/>
      <c r="HQ84" s="156"/>
      <c r="HR84" s="132"/>
      <c r="HS84" s="204" t="s">
        <v>0</v>
      </c>
      <c r="HT84" s="133"/>
      <c r="HU84" s="204"/>
      <c r="HV84" s="205"/>
      <c r="HW84" s="156"/>
      <c r="HX84" s="132"/>
      <c r="HY84" s="204" t="s">
        <v>0</v>
      </c>
      <c r="HZ84" s="133"/>
      <c r="IA84" s="204"/>
      <c r="IB84" s="205"/>
      <c r="IC84" s="156"/>
      <c r="ID84" s="132"/>
      <c r="IE84" s="204" t="s">
        <v>0</v>
      </c>
      <c r="IF84" s="133"/>
      <c r="IG84" s="204"/>
      <c r="IH84" s="205"/>
      <c r="II84" s="156"/>
      <c r="IJ84" s="132"/>
      <c r="IK84" s="204" t="s">
        <v>0</v>
      </c>
      <c r="IL84" s="133"/>
      <c r="IM84" s="204"/>
      <c r="IN84" s="205"/>
      <c r="IO84" s="156"/>
      <c r="IP84" s="132"/>
      <c r="IQ84" s="204" t="s">
        <v>0</v>
      </c>
      <c r="IR84" s="133"/>
      <c r="IS84" s="204"/>
      <c r="IT84" s="205"/>
      <c r="IU84" s="156"/>
      <c r="IV84" s="132"/>
      <c r="IW84" s="204" t="s">
        <v>0</v>
      </c>
      <c r="IX84" s="133"/>
      <c r="IY84" s="204"/>
      <c r="IZ84" s="205"/>
      <c r="JA84" s="156"/>
      <c r="JB84" s="132"/>
      <c r="JC84" s="204" t="s">
        <v>0</v>
      </c>
      <c r="JD84" s="133"/>
      <c r="JE84" s="204"/>
      <c r="JF84" s="205"/>
      <c r="JG84" s="156"/>
      <c r="JH84" s="132"/>
      <c r="JI84" s="204" t="s">
        <v>0</v>
      </c>
      <c r="JJ84" s="133"/>
      <c r="JK84" s="204"/>
      <c r="JL84" s="205"/>
      <c r="JM84" s="156"/>
      <c r="JN84" s="132"/>
      <c r="JO84" s="204" t="s">
        <v>0</v>
      </c>
      <c r="JP84" s="133"/>
      <c r="JQ84" s="204"/>
      <c r="JR84" s="205"/>
      <c r="JS84" s="156"/>
      <c r="JT84" s="132"/>
      <c r="JU84" s="204" t="s">
        <v>0</v>
      </c>
      <c r="JV84" s="133"/>
      <c r="JW84" s="204"/>
      <c r="JX84" s="205"/>
      <c r="JY84" s="156"/>
      <c r="JZ84" s="132"/>
      <c r="KA84" s="204" t="s">
        <v>0</v>
      </c>
      <c r="KB84" s="133"/>
      <c r="KC84" s="204"/>
      <c r="KD84" s="205"/>
      <c r="KE84" s="156"/>
      <c r="KF84" s="132"/>
      <c r="KG84" s="204" t="s">
        <v>0</v>
      </c>
      <c r="KH84" s="133"/>
      <c r="KI84" s="204"/>
      <c r="KJ84" s="205"/>
      <c r="KK84" s="156"/>
      <c r="KL84" s="132"/>
      <c r="KM84" s="204" t="s">
        <v>0</v>
      </c>
      <c r="KN84" s="133"/>
      <c r="KO84" s="204"/>
      <c r="KP84" s="205"/>
      <c r="KQ84" s="156"/>
      <c r="KR84" s="132"/>
      <c r="KS84" s="204" t="s">
        <v>0</v>
      </c>
      <c r="KT84" s="133"/>
      <c r="KU84" s="204"/>
      <c r="KV84" s="205"/>
      <c r="KW84" s="156"/>
      <c r="KX84" s="132"/>
      <c r="KY84" s="204" t="s">
        <v>0</v>
      </c>
      <c r="KZ84" s="133"/>
      <c r="LA84" s="204"/>
      <c r="LB84" s="205"/>
      <c r="LC84" s="156"/>
      <c r="LD84" s="132"/>
      <c r="LE84" s="204" t="s">
        <v>0</v>
      </c>
      <c r="LF84" s="133"/>
      <c r="LG84" s="204"/>
      <c r="LH84" s="205"/>
      <c r="LI84" s="156"/>
      <c r="LJ84" s="132"/>
      <c r="LK84" s="204" t="s">
        <v>0</v>
      </c>
      <c r="LL84" s="133"/>
      <c r="LM84" s="131"/>
      <c r="LN84" s="170"/>
      <c r="LO84" s="156"/>
      <c r="LP84" s="132"/>
      <c r="LQ84" s="204" t="s">
        <v>0</v>
      </c>
      <c r="LR84" s="133"/>
      <c r="LS84" s="204"/>
      <c r="LT84" s="205"/>
      <c r="LU84" s="156"/>
      <c r="LV84" s="132"/>
      <c r="LW84" s="204" t="s">
        <v>0</v>
      </c>
      <c r="LX84" s="133"/>
      <c r="LY84" s="204"/>
      <c r="LZ84" s="205"/>
      <c r="MA84" s="156"/>
      <c r="MB84" s="132"/>
      <c r="MC84" s="204" t="s">
        <v>0</v>
      </c>
      <c r="MD84" s="133"/>
      <c r="ME84" s="204"/>
      <c r="MF84" s="205"/>
      <c r="MG84" s="156"/>
      <c r="MH84" s="132"/>
      <c r="MI84" s="204" t="s">
        <v>0</v>
      </c>
      <c r="MJ84" s="133"/>
      <c r="MK84" s="131"/>
      <c r="ML84" s="170"/>
      <c r="MM84" s="156"/>
      <c r="MN84" s="132"/>
      <c r="MO84" s="204" t="s">
        <v>0</v>
      </c>
      <c r="MP84" s="133"/>
      <c r="MQ84" s="131"/>
      <c r="MR84" s="170"/>
      <c r="MS84" s="156"/>
      <c r="MT84" s="132"/>
      <c r="MU84" s="204" t="s">
        <v>0</v>
      </c>
      <c r="MV84" s="133"/>
      <c r="MW84" s="204"/>
      <c r="MX84" s="205"/>
      <c r="MY84" s="156"/>
      <c r="MZ84" s="132"/>
      <c r="NA84" s="204" t="s">
        <v>0</v>
      </c>
      <c r="NB84" s="133"/>
      <c r="NC84" s="204"/>
      <c r="ND84" s="205"/>
      <c r="NE84" s="156"/>
      <c r="NF84" s="132"/>
      <c r="NG84" s="204" t="s">
        <v>0</v>
      </c>
      <c r="NH84" s="133"/>
      <c r="NI84" s="204"/>
      <c r="NJ84" s="205"/>
      <c r="NK84" s="156"/>
      <c r="NL84" s="132"/>
      <c r="NM84" s="204" t="s">
        <v>0</v>
      </c>
      <c r="NN84" s="133"/>
      <c r="NO84" s="204"/>
      <c r="NP84" s="205"/>
      <c r="NQ84" s="156"/>
      <c r="NR84" s="189"/>
      <c r="NS84" s="190" t="s">
        <v>0</v>
      </c>
      <c r="NT84" s="190"/>
      <c r="NU84" s="190" t="s">
        <v>331</v>
      </c>
      <c r="NV84" s="191" t="s">
        <v>331</v>
      </c>
      <c r="NW84" s="164"/>
    </row>
    <row r="85" spans="1:387" ht="15" x14ac:dyDescent="0.2">
      <c r="A85" s="172"/>
      <c r="B85" s="162"/>
      <c r="C85" s="165"/>
      <c r="D85" s="165"/>
      <c r="E85" s="165"/>
      <c r="F85" s="165"/>
      <c r="G85" s="165"/>
      <c r="H85" s="165"/>
      <c r="I85" s="165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  <c r="EC85" s="131"/>
      <c r="ED85" s="131"/>
      <c r="EE85" s="131"/>
      <c r="EF85" s="131"/>
      <c r="EG85" s="131"/>
      <c r="EH85" s="131"/>
      <c r="EI85" s="131"/>
      <c r="EJ85" s="131"/>
      <c r="EK85" s="131"/>
      <c r="EL85" s="131"/>
      <c r="EM85" s="131"/>
      <c r="EN85" s="131"/>
      <c r="EO85" s="131"/>
      <c r="EP85" s="131"/>
      <c r="EQ85" s="131"/>
      <c r="ER85" s="131"/>
      <c r="ES85" s="131"/>
      <c r="ET85" s="131"/>
      <c r="EU85" s="131"/>
      <c r="EV85" s="131"/>
      <c r="EW85" s="131"/>
      <c r="EX85" s="131"/>
      <c r="EY85" s="131"/>
      <c r="EZ85" s="131"/>
      <c r="FA85" s="131"/>
      <c r="FB85" s="131"/>
      <c r="FC85" s="131"/>
      <c r="FD85" s="131"/>
      <c r="FE85" s="131"/>
      <c r="FF85" s="131"/>
      <c r="FG85" s="131"/>
      <c r="FH85" s="131"/>
      <c r="FI85" s="131"/>
      <c r="FJ85" s="131"/>
      <c r="FK85" s="131"/>
      <c r="FL85" s="131"/>
      <c r="FM85" s="131"/>
      <c r="FN85" s="131"/>
      <c r="FO85" s="131"/>
      <c r="FP85" s="131"/>
      <c r="FQ85" s="131"/>
      <c r="FR85" s="131"/>
      <c r="FS85" s="131"/>
      <c r="FT85" s="131"/>
      <c r="FU85" s="131"/>
      <c r="FV85" s="131"/>
      <c r="FW85" s="131"/>
      <c r="FX85" s="131"/>
      <c r="FY85" s="131"/>
      <c r="FZ85" s="131"/>
      <c r="GA85" s="131"/>
      <c r="GB85" s="131"/>
      <c r="GC85" s="131"/>
      <c r="GD85" s="131"/>
      <c r="GE85" s="131"/>
      <c r="GF85" s="131"/>
      <c r="GG85" s="131"/>
      <c r="GH85" s="131"/>
      <c r="GI85" s="131"/>
      <c r="GJ85" s="131"/>
      <c r="GK85" s="131"/>
      <c r="GL85" s="131"/>
      <c r="GM85" s="131"/>
      <c r="GN85" s="131"/>
      <c r="GO85" s="131"/>
      <c r="GP85" s="131"/>
      <c r="GQ85" s="131"/>
      <c r="GR85" s="131"/>
      <c r="GS85" s="131"/>
      <c r="GT85" s="131"/>
      <c r="GU85" s="131"/>
      <c r="GV85" s="131"/>
      <c r="GW85" s="131"/>
      <c r="GX85" s="131"/>
      <c r="GY85" s="131"/>
      <c r="GZ85" s="131"/>
      <c r="HA85" s="131"/>
      <c r="HB85" s="131"/>
      <c r="HC85" s="131"/>
      <c r="HD85" s="131"/>
      <c r="HE85" s="131"/>
      <c r="HF85" s="131"/>
      <c r="HG85" s="131"/>
      <c r="HH85" s="131"/>
      <c r="HI85" s="131"/>
      <c r="HJ85" s="131"/>
      <c r="HK85" s="131"/>
      <c r="HL85" s="131"/>
      <c r="HM85" s="131"/>
      <c r="HN85" s="131"/>
      <c r="HO85" s="131"/>
      <c r="HP85" s="131"/>
      <c r="HQ85" s="131"/>
      <c r="HR85" s="131"/>
      <c r="HS85" s="131"/>
      <c r="HT85" s="131"/>
      <c r="HU85" s="131"/>
      <c r="HV85" s="131"/>
      <c r="HW85" s="131"/>
      <c r="HX85" s="131"/>
      <c r="HY85" s="131"/>
      <c r="HZ85" s="131"/>
      <c r="IA85" s="131"/>
      <c r="IB85" s="131"/>
      <c r="IC85" s="131"/>
      <c r="ID85" s="131"/>
      <c r="IE85" s="131"/>
      <c r="IF85" s="131"/>
      <c r="IG85" s="131"/>
      <c r="IH85" s="131"/>
      <c r="II85" s="131"/>
      <c r="IJ85" s="131"/>
      <c r="IK85" s="131"/>
      <c r="IL85" s="131"/>
      <c r="IM85" s="131"/>
      <c r="IN85" s="131"/>
      <c r="IO85" s="131"/>
      <c r="IP85" s="131"/>
      <c r="IQ85" s="131"/>
      <c r="IR85" s="131"/>
      <c r="IS85" s="131"/>
      <c r="IT85" s="131"/>
      <c r="IU85" s="131"/>
      <c r="IV85" s="131"/>
      <c r="IW85" s="131"/>
      <c r="IX85" s="131"/>
      <c r="IY85" s="131"/>
      <c r="IZ85" s="131"/>
      <c r="JA85" s="131"/>
      <c r="JB85" s="131"/>
      <c r="JC85" s="131"/>
      <c r="JD85" s="131"/>
      <c r="JE85" s="131"/>
      <c r="JF85" s="131"/>
      <c r="JG85" s="131"/>
      <c r="JH85" s="131"/>
      <c r="JI85" s="131"/>
      <c r="JJ85" s="131"/>
      <c r="JK85" s="131"/>
      <c r="JL85" s="131"/>
      <c r="JM85" s="131"/>
      <c r="JN85" s="131"/>
      <c r="JO85" s="131"/>
      <c r="JP85" s="131"/>
      <c r="JQ85" s="131"/>
      <c r="JR85" s="131"/>
      <c r="JS85" s="131"/>
      <c r="JT85" s="131"/>
      <c r="JU85" s="131"/>
      <c r="JV85" s="131"/>
      <c r="JW85" s="131"/>
      <c r="JX85" s="131"/>
      <c r="JY85" s="131"/>
      <c r="JZ85" s="131"/>
      <c r="KA85" s="131"/>
      <c r="KB85" s="131"/>
      <c r="KC85" s="131"/>
      <c r="KD85" s="131"/>
      <c r="KE85" s="131"/>
      <c r="KF85" s="131"/>
      <c r="KG85" s="131"/>
      <c r="KH85" s="131"/>
      <c r="KI85" s="131"/>
      <c r="KJ85" s="131"/>
      <c r="KK85" s="131"/>
      <c r="KL85" s="131"/>
      <c r="KM85" s="131"/>
      <c r="KN85" s="131"/>
      <c r="KO85" s="131"/>
      <c r="KP85" s="131"/>
      <c r="KQ85" s="131"/>
      <c r="KR85" s="131"/>
      <c r="KS85" s="131"/>
      <c r="KT85" s="131"/>
      <c r="KU85" s="131"/>
      <c r="KV85" s="131"/>
      <c r="KW85" s="131"/>
      <c r="KX85" s="131"/>
      <c r="KY85" s="131"/>
      <c r="KZ85" s="131"/>
      <c r="LA85" s="131"/>
      <c r="LB85" s="131"/>
      <c r="LC85" s="131"/>
      <c r="LD85" s="131"/>
      <c r="LE85" s="131"/>
      <c r="LF85" s="131"/>
      <c r="LG85" s="131"/>
      <c r="LH85" s="131"/>
      <c r="LI85" s="131"/>
      <c r="LJ85" s="131"/>
      <c r="LK85" s="131"/>
      <c r="LL85" s="131"/>
      <c r="LM85" s="172"/>
      <c r="LN85" s="172"/>
      <c r="LO85" s="131"/>
      <c r="LP85" s="131"/>
      <c r="LQ85" s="131"/>
      <c r="LR85" s="131"/>
      <c r="LS85" s="131"/>
      <c r="LT85" s="131"/>
      <c r="LU85" s="131"/>
      <c r="LV85" s="131"/>
      <c r="LW85" s="131"/>
      <c r="LX85" s="131"/>
      <c r="LY85" s="131"/>
      <c r="LZ85" s="131"/>
      <c r="MA85" s="131"/>
      <c r="MB85" s="131"/>
      <c r="MC85" s="131"/>
      <c r="MD85" s="131"/>
      <c r="ME85" s="131"/>
      <c r="MF85" s="131"/>
      <c r="MG85" s="131"/>
      <c r="MH85" s="131"/>
      <c r="MI85" s="131"/>
      <c r="MJ85" s="131"/>
      <c r="MK85" s="172"/>
      <c r="ML85" s="172"/>
      <c r="MM85" s="131"/>
      <c r="MN85" s="131"/>
      <c r="MO85" s="131"/>
      <c r="MP85" s="131"/>
      <c r="MQ85" s="172"/>
      <c r="MR85" s="172"/>
      <c r="MS85" s="131"/>
      <c r="MT85" s="131"/>
      <c r="MU85" s="131"/>
      <c r="MV85" s="131"/>
      <c r="MW85" s="131"/>
      <c r="MX85" s="131"/>
      <c r="MY85" s="131"/>
      <c r="MZ85" s="131"/>
      <c r="NA85" s="131"/>
      <c r="NB85" s="131"/>
      <c r="NC85" s="131"/>
      <c r="ND85" s="131"/>
      <c r="NE85" s="131"/>
      <c r="NF85" s="131"/>
      <c r="NG85" s="131"/>
      <c r="NH85" s="131"/>
      <c r="NI85" s="131"/>
      <c r="NJ85" s="131"/>
      <c r="NK85" s="131"/>
      <c r="NL85" s="131"/>
      <c r="NM85" s="131"/>
      <c r="NN85" s="131"/>
      <c r="NO85" s="131"/>
      <c r="NP85" s="131"/>
      <c r="NQ85" s="131"/>
      <c r="NR85" s="131"/>
      <c r="NS85" s="131"/>
      <c r="NT85" s="131"/>
      <c r="NU85" s="206"/>
      <c r="NV85" s="131"/>
      <c r="NW85" s="131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6"/>
      <c r="N86" s="186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5"/>
      <c r="AF88" s="186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tabSelected="1" zoomScale="80" zoomScaleNormal="80" workbookViewId="0">
      <pane xSplit="3" ySplit="11" topLeftCell="BX80" activePane="bottomRight" state="frozen"/>
      <selection pane="topRight" activeCell="D1" sqref="D1"/>
      <selection pane="bottomLeft" activeCell="A12" sqref="A12"/>
      <selection pane="bottomRight" activeCell="CM6" sqref="CM6:CO6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5" width="4.28515625" style="20" customWidth="1"/>
    <col min="66" max="66" width="0.85546875" style="20" customWidth="1"/>
    <col min="67" max="68" width="4.28515625" style="20" customWidth="1"/>
    <col min="69" max="69" width="5.140625" style="20" bestFit="1" customWidth="1"/>
    <col min="70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2" width="4.28515625" style="20" customWidth="1"/>
    <col min="83" max="83" width="4.7109375" style="20" bestFit="1" customWidth="1"/>
    <col min="84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100" width="4.28515625" style="20" customWidth="1"/>
    <col min="101" max="101" width="0.85546875" style="20" customWidth="1"/>
    <col min="102" max="107" width="4.28515625" style="20" customWidth="1"/>
    <col min="108" max="108" width="0.85546875" style="20" customWidth="1"/>
    <col min="109" max="114" width="4.28515625" style="20" customWidth="1"/>
    <col min="115" max="115" width="0.85546875" style="20" customWidth="1"/>
    <col min="116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5" width="4.28515625" style="20" customWidth="1"/>
    <col min="136" max="136" width="0.85546875" style="20" customWidth="1"/>
    <col min="137" max="142" width="4.28515625" style="20" customWidth="1"/>
    <col min="143" max="143" width="0.85546875" style="20" customWidth="1"/>
    <col min="144" max="149" width="4.28515625" style="20" customWidth="1"/>
    <col min="150" max="150" width="0.85546875" style="20" customWidth="1"/>
    <col min="151" max="156" width="4.28515625" style="20" customWidth="1"/>
    <col min="157" max="157" width="0.85546875" style="20" customWidth="1"/>
    <col min="158" max="163" width="4.28515625" style="20" customWidth="1"/>
    <col min="164" max="164" width="0.85546875" style="20" customWidth="1"/>
    <col min="165" max="170" width="4.28515625" style="20" customWidth="1"/>
    <col min="171" max="171" width="0.85546875" style="20" customWidth="1"/>
    <col min="172" max="177" width="4.28515625" style="20" customWidth="1"/>
    <col min="178" max="178" width="0.85546875" style="20" customWidth="1"/>
    <col min="179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8" width="4.28515625" style="20" customWidth="1"/>
    <col min="199" max="199" width="0.85546875" style="20" customWidth="1"/>
    <col min="200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0.85546875" style="20" customWidth="1"/>
    <col min="228" max="233" width="4.28515625" style="20" customWidth="1"/>
    <col min="234" max="234" width="0.85546875" style="20" customWidth="1"/>
    <col min="235" max="240" width="4.28515625" style="20" customWidth="1"/>
    <col min="241" max="241" width="0.85546875" style="20" customWidth="1"/>
    <col min="242" max="247" width="4.28515625" style="20" customWidth="1"/>
    <col min="248" max="248" width="0.85546875" style="20" customWidth="1"/>
    <col min="249" max="254" width="4.28515625" style="20" customWidth="1"/>
    <col min="255" max="255" width="0.85546875" style="20" customWidth="1"/>
    <col min="256" max="261" width="4.28515625" style="20" customWidth="1"/>
    <col min="262" max="262" width="0.85546875" style="20" customWidth="1"/>
    <col min="263" max="268" width="4.28515625" style="20" customWidth="1"/>
    <col min="269" max="269" width="0.85546875" style="20" customWidth="1"/>
    <col min="270" max="275" width="4.28515625" style="20" customWidth="1"/>
    <col min="276" max="276" width="0.85546875" style="20" customWidth="1"/>
    <col min="277" max="282" width="4.28515625" style="20" customWidth="1"/>
    <col min="283" max="283" width="0.85546875" style="20" customWidth="1"/>
    <col min="284" max="289" width="4.28515625" style="20" customWidth="1"/>
    <col min="290" max="290" width="0.85546875" style="20" customWidth="1"/>
    <col min="291" max="296" width="4.28515625" style="20" customWidth="1"/>
    <col min="297" max="297" width="0.85546875" style="20" customWidth="1"/>
    <col min="298" max="303" width="4.28515625" style="20" customWidth="1"/>
    <col min="304" max="304" width="0.85546875" style="20" customWidth="1"/>
    <col min="305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customWidth="1"/>
    <col min="332" max="332" width="0.85546875" style="20" customWidth="1"/>
    <col min="333" max="338" width="4.28515625" style="20" customWidth="1"/>
    <col min="339" max="339" width="0.85546875" style="20" customWidth="1"/>
    <col min="340" max="345" width="4.28515625" style="20" customWidth="1"/>
    <col min="346" max="346" width="0.85546875" style="20" customWidth="1"/>
    <col min="347" max="352" width="4.28515625" style="20" customWidth="1"/>
    <col min="353" max="353" width="0.85546875" style="20" customWidth="1"/>
    <col min="354" max="359" width="4.28515625" style="20" customWidth="1"/>
    <col min="360" max="360" width="0.85546875" style="20" customWidth="1"/>
    <col min="361" max="366" width="4.28515625" style="20" customWidth="1"/>
    <col min="367" max="367" width="0.85546875" style="20" customWidth="1"/>
    <col min="368" max="373" width="4.28515625" style="20" customWidth="1"/>
    <col min="374" max="374" width="0.85546875" style="20" customWidth="1"/>
    <col min="375" max="380" width="4.28515625" style="20" customWidth="1"/>
    <col min="381" max="381" width="0.85546875" style="20" customWidth="1"/>
    <col min="382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customWidth="1"/>
    <col min="409" max="409" width="0.85546875" style="20" customWidth="1"/>
    <col min="410" max="415" width="4.28515625" style="20" customWidth="1"/>
    <col min="416" max="416" width="0.85546875" style="20" customWidth="1"/>
    <col min="417" max="422" width="4.28515625" style="20" customWidth="1"/>
    <col min="423" max="423" width="0.85546875" style="20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customWidth="1"/>
    <col min="444" max="444" width="0.85546875" style="20" customWidth="1"/>
    <col min="445" max="450" width="4.28515625" style="20" customWidth="1"/>
    <col min="451" max="16384" width="9.140625" style="20"/>
  </cols>
  <sheetData>
    <row r="1" spans="1:452" ht="18" customHeight="1" x14ac:dyDescent="0.2">
      <c r="A1" s="303"/>
      <c r="B1" s="303"/>
      <c r="C1" s="303"/>
      <c r="D1" s="277" t="str">
        <f>Tipy!D1</f>
        <v>Finále</v>
      </c>
      <c r="E1" s="278"/>
      <c r="F1" s="278"/>
      <c r="G1" s="278"/>
      <c r="H1" s="278"/>
      <c r="I1" s="279"/>
      <c r="J1" s="18"/>
      <c r="K1" s="300" t="str">
        <f>Tipy!J1</f>
        <v>1. kolo</v>
      </c>
      <c r="L1" s="301"/>
      <c r="M1" s="301"/>
      <c r="N1" s="301"/>
      <c r="O1" s="301"/>
      <c r="P1" s="302"/>
      <c r="Q1" s="19"/>
      <c r="R1" s="300" t="str">
        <f>Tipy!P1</f>
        <v>2. kolo</v>
      </c>
      <c r="S1" s="301"/>
      <c r="T1" s="301"/>
      <c r="U1" s="301"/>
      <c r="V1" s="301"/>
      <c r="W1" s="302"/>
      <c r="X1" s="19"/>
      <c r="Y1" s="300" t="str">
        <f>Tipy!V1</f>
        <v>3. kolo</v>
      </c>
      <c r="Z1" s="301"/>
      <c r="AA1" s="301"/>
      <c r="AB1" s="301"/>
      <c r="AC1" s="301"/>
      <c r="AD1" s="302"/>
      <c r="AE1" s="19"/>
      <c r="AF1" s="300" t="str">
        <f>Tipy!AB1</f>
        <v>4. kolo</v>
      </c>
      <c r="AG1" s="301"/>
      <c r="AH1" s="301"/>
      <c r="AI1" s="301"/>
      <c r="AJ1" s="301"/>
      <c r="AK1" s="302"/>
      <c r="AL1" s="19"/>
      <c r="AM1" s="300" t="str">
        <f>Tipy!AH1</f>
        <v>5. kolo</v>
      </c>
      <c r="AN1" s="301"/>
      <c r="AO1" s="301"/>
      <c r="AP1" s="301"/>
      <c r="AQ1" s="301"/>
      <c r="AR1" s="302"/>
      <c r="AS1" s="19"/>
      <c r="AT1" s="300" t="str">
        <f>Tipy!AN1</f>
        <v>6. kolo</v>
      </c>
      <c r="AU1" s="301"/>
      <c r="AV1" s="301"/>
      <c r="AW1" s="301"/>
      <c r="AX1" s="301"/>
      <c r="AY1" s="302"/>
      <c r="AZ1" s="19"/>
      <c r="BA1" s="297" t="str">
        <f>Tipy!AT1</f>
        <v>Skupina</v>
      </c>
      <c r="BB1" s="298"/>
      <c r="BC1" s="298"/>
      <c r="BD1" s="298"/>
      <c r="BE1" s="298"/>
      <c r="BF1" s="299"/>
      <c r="BG1" s="19"/>
      <c r="BH1" s="300" t="str">
        <f>Tipy!AZ1</f>
        <v>7. kolo</v>
      </c>
      <c r="BI1" s="301"/>
      <c r="BJ1" s="301"/>
      <c r="BK1" s="301"/>
      <c r="BL1" s="301"/>
      <c r="BM1" s="302"/>
      <c r="BN1" s="19"/>
      <c r="BO1" s="297" t="str">
        <f>Tipy!BF1</f>
        <v>Skupina</v>
      </c>
      <c r="BP1" s="298"/>
      <c r="BQ1" s="298"/>
      <c r="BR1" s="298"/>
      <c r="BS1" s="298"/>
      <c r="BT1" s="299"/>
      <c r="BU1" s="19"/>
      <c r="BV1" s="300" t="str">
        <f>Tipy!BL1</f>
        <v>8. kolo</v>
      </c>
      <c r="BW1" s="301"/>
      <c r="BX1" s="301"/>
      <c r="BY1" s="301"/>
      <c r="BZ1" s="301"/>
      <c r="CA1" s="302"/>
      <c r="CB1" s="19"/>
      <c r="CC1" s="300" t="str">
        <f>Tipy!BR1</f>
        <v>9. kolo</v>
      </c>
      <c r="CD1" s="301"/>
      <c r="CE1" s="301"/>
      <c r="CF1" s="301"/>
      <c r="CG1" s="301"/>
      <c r="CH1" s="302"/>
      <c r="CI1" s="19"/>
      <c r="CJ1" s="297" t="str">
        <f>Tipy!BX1</f>
        <v>Skupina</v>
      </c>
      <c r="CK1" s="298"/>
      <c r="CL1" s="298"/>
      <c r="CM1" s="298"/>
      <c r="CN1" s="298"/>
      <c r="CO1" s="299"/>
      <c r="CP1" s="19"/>
      <c r="CQ1" s="300" t="str">
        <f>Tipy!CD1</f>
        <v>10. kolo</v>
      </c>
      <c r="CR1" s="301"/>
      <c r="CS1" s="301"/>
      <c r="CT1" s="301"/>
      <c r="CU1" s="301"/>
      <c r="CV1" s="302"/>
      <c r="CW1" s="19"/>
      <c r="CX1" s="297" t="str">
        <f>Tipy!CJ1</f>
        <v>Skupina</v>
      </c>
      <c r="CY1" s="298"/>
      <c r="CZ1" s="298"/>
      <c r="DA1" s="298"/>
      <c r="DB1" s="298"/>
      <c r="DC1" s="299"/>
      <c r="DD1" s="19"/>
      <c r="DE1" s="300" t="str">
        <f>Tipy!CP1</f>
        <v>11. kolo</v>
      </c>
      <c r="DF1" s="301"/>
      <c r="DG1" s="301"/>
      <c r="DH1" s="301"/>
      <c r="DI1" s="301"/>
      <c r="DJ1" s="302"/>
      <c r="DK1" s="19"/>
      <c r="DL1" s="300" t="str">
        <f>Tipy!CV1</f>
        <v>12. kolo</v>
      </c>
      <c r="DM1" s="301"/>
      <c r="DN1" s="301"/>
      <c r="DO1" s="301"/>
      <c r="DP1" s="301"/>
      <c r="DQ1" s="302"/>
      <c r="DR1" s="19"/>
      <c r="DS1" s="300" t="str">
        <f>Tipy!DB1</f>
        <v>13. kolo</v>
      </c>
      <c r="DT1" s="301"/>
      <c r="DU1" s="301"/>
      <c r="DV1" s="301"/>
      <c r="DW1" s="301"/>
      <c r="DX1" s="302"/>
      <c r="DY1" s="19"/>
      <c r="DZ1" s="297" t="str">
        <f>Tipy!DH1</f>
        <v>Skupina</v>
      </c>
      <c r="EA1" s="298"/>
      <c r="EB1" s="298"/>
      <c r="EC1" s="298"/>
      <c r="ED1" s="298"/>
      <c r="EE1" s="299"/>
      <c r="EF1" s="19"/>
      <c r="EG1" s="300" t="str">
        <f>Tipy!DN1</f>
        <v>14. kolo</v>
      </c>
      <c r="EH1" s="301"/>
      <c r="EI1" s="301"/>
      <c r="EJ1" s="301"/>
      <c r="EK1" s="301"/>
      <c r="EL1" s="302"/>
      <c r="EM1" s="19"/>
      <c r="EN1" s="297" t="str">
        <f>Tipy!DT1</f>
        <v>Skupina</v>
      </c>
      <c r="EO1" s="298"/>
      <c r="EP1" s="298"/>
      <c r="EQ1" s="298"/>
      <c r="ER1" s="298"/>
      <c r="ES1" s="299"/>
      <c r="ET1" s="19"/>
      <c r="EU1" s="300" t="str">
        <f>Tipy!DZ1</f>
        <v>15. kolo</v>
      </c>
      <c r="EV1" s="301"/>
      <c r="EW1" s="301"/>
      <c r="EX1" s="301"/>
      <c r="EY1" s="301"/>
      <c r="EZ1" s="302"/>
      <c r="FA1" s="19"/>
      <c r="FB1" s="308" t="str">
        <f>Tipy!EF1</f>
        <v>3. kolo</v>
      </c>
      <c r="FC1" s="306"/>
      <c r="FD1" s="306"/>
      <c r="FE1" s="306"/>
      <c r="FF1" s="306"/>
      <c r="FG1" s="307"/>
      <c r="FH1" s="19"/>
      <c r="FI1" s="300" t="str">
        <f>Tipy!EL1</f>
        <v>16. kolo</v>
      </c>
      <c r="FJ1" s="301"/>
      <c r="FK1" s="301"/>
      <c r="FL1" s="301"/>
      <c r="FM1" s="301"/>
      <c r="FN1" s="302"/>
      <c r="FO1" s="19"/>
      <c r="FP1" s="308" t="str">
        <f>Tipy!ER1</f>
        <v>4. kolo</v>
      </c>
      <c r="FQ1" s="306"/>
      <c r="FR1" s="306"/>
      <c r="FS1" s="306"/>
      <c r="FT1" s="306"/>
      <c r="FU1" s="307"/>
      <c r="FV1" s="19"/>
      <c r="FW1" s="300" t="str">
        <f>Tipy!EX1</f>
        <v>17. kolo</v>
      </c>
      <c r="FX1" s="301"/>
      <c r="FY1" s="301"/>
      <c r="FZ1" s="301"/>
      <c r="GA1" s="301"/>
      <c r="GB1" s="302"/>
      <c r="GC1" s="19"/>
      <c r="GD1" s="300" t="str">
        <f>Tipy!FD1</f>
        <v>18. kolo</v>
      </c>
      <c r="GE1" s="301"/>
      <c r="GF1" s="301"/>
      <c r="GG1" s="301"/>
      <c r="GH1" s="301"/>
      <c r="GI1" s="302"/>
      <c r="GJ1" s="19"/>
      <c r="GK1" s="300" t="str">
        <f>Tipy!FJ1</f>
        <v>19. kolo</v>
      </c>
      <c r="GL1" s="301"/>
      <c r="GM1" s="301"/>
      <c r="GN1" s="301"/>
      <c r="GO1" s="301"/>
      <c r="GP1" s="302"/>
      <c r="GQ1" s="19"/>
      <c r="GR1" s="294" t="str">
        <f>Tipy!FP1</f>
        <v>3. kolo</v>
      </c>
      <c r="GS1" s="295"/>
      <c r="GT1" s="295"/>
      <c r="GU1" s="295"/>
      <c r="GV1" s="295"/>
      <c r="GW1" s="296"/>
      <c r="GX1" s="19"/>
      <c r="GY1" s="308" t="str">
        <f>Tipy!FV1</f>
        <v>Štvrťfinále</v>
      </c>
      <c r="GZ1" s="306"/>
      <c r="HA1" s="306"/>
      <c r="HB1" s="306"/>
      <c r="HC1" s="306"/>
      <c r="HD1" s="307"/>
      <c r="HE1" s="19"/>
      <c r="HF1" s="300" t="str">
        <f>Tipy!GB1</f>
        <v>20. kolo</v>
      </c>
      <c r="HG1" s="301"/>
      <c r="HH1" s="301"/>
      <c r="HI1" s="301"/>
      <c r="HJ1" s="301"/>
      <c r="HK1" s="302"/>
      <c r="HL1" s="19"/>
      <c r="HM1" s="300" t="str">
        <f>Tipy!GH1</f>
        <v>21. kolo</v>
      </c>
      <c r="HN1" s="301"/>
      <c r="HO1" s="301"/>
      <c r="HP1" s="301"/>
      <c r="HQ1" s="301"/>
      <c r="HR1" s="302"/>
      <c r="HS1" s="19"/>
      <c r="HT1" s="308" t="str">
        <f>Tipy!GN1</f>
        <v>Semifinále - 1.z</v>
      </c>
      <c r="HU1" s="306"/>
      <c r="HV1" s="306"/>
      <c r="HW1" s="306"/>
      <c r="HX1" s="306"/>
      <c r="HY1" s="307"/>
      <c r="HZ1" s="19"/>
      <c r="IA1" s="294" t="str">
        <f>Tipy!GT1</f>
        <v>4. kolo</v>
      </c>
      <c r="IB1" s="295"/>
      <c r="IC1" s="295"/>
      <c r="ID1" s="295"/>
      <c r="IE1" s="295"/>
      <c r="IF1" s="296"/>
      <c r="IG1" s="19"/>
      <c r="IH1" s="308" t="str">
        <f>Tipy!GZ1</f>
        <v>Semifinále - 2.z</v>
      </c>
      <c r="II1" s="306"/>
      <c r="IJ1" s="306"/>
      <c r="IK1" s="306"/>
      <c r="IL1" s="306"/>
      <c r="IM1" s="307"/>
      <c r="IN1" s="19"/>
      <c r="IO1" s="300" t="str">
        <f>Tipy!HF1</f>
        <v>22. kolo</v>
      </c>
      <c r="IP1" s="301"/>
      <c r="IQ1" s="301"/>
      <c r="IR1" s="301"/>
      <c r="IS1" s="301"/>
      <c r="IT1" s="302"/>
      <c r="IU1" s="19"/>
      <c r="IV1" s="300" t="str">
        <f>Tipy!HL1</f>
        <v>23. kolo</v>
      </c>
      <c r="IW1" s="301"/>
      <c r="IX1" s="301"/>
      <c r="IY1" s="301"/>
      <c r="IZ1" s="301"/>
      <c r="JA1" s="302"/>
      <c r="JB1" s="19"/>
      <c r="JC1" s="297" t="str">
        <f>Tipy!HR1</f>
        <v>Osemfinále - 1.z</v>
      </c>
      <c r="JD1" s="298"/>
      <c r="JE1" s="298"/>
      <c r="JF1" s="298"/>
      <c r="JG1" s="298"/>
      <c r="JH1" s="299"/>
      <c r="JI1" s="19"/>
      <c r="JJ1" s="300" t="str">
        <f>Tipy!HX1</f>
        <v>24. kolo</v>
      </c>
      <c r="JK1" s="301"/>
      <c r="JL1" s="301"/>
      <c r="JM1" s="301"/>
      <c r="JN1" s="301"/>
      <c r="JO1" s="302"/>
      <c r="JP1" s="19"/>
      <c r="JQ1" s="300" t="str">
        <f>Tipy!ID1</f>
        <v>25. kolo</v>
      </c>
      <c r="JR1" s="301"/>
      <c r="JS1" s="301"/>
      <c r="JT1" s="301"/>
      <c r="JU1" s="301"/>
      <c r="JV1" s="302"/>
      <c r="JW1" s="19"/>
      <c r="JX1" s="308" t="str">
        <f>Tipy!IJ1</f>
        <v>Finále</v>
      </c>
      <c r="JY1" s="306"/>
      <c r="JZ1" s="306"/>
      <c r="KA1" s="306"/>
      <c r="KB1" s="306"/>
      <c r="KC1" s="307"/>
      <c r="KD1" s="19"/>
      <c r="KE1" s="294" t="str">
        <f>Tipy!IP1</f>
        <v>5. kolo</v>
      </c>
      <c r="KF1" s="295"/>
      <c r="KG1" s="295"/>
      <c r="KH1" s="295"/>
      <c r="KI1" s="295"/>
      <c r="KJ1" s="296"/>
      <c r="KK1" s="19"/>
      <c r="KL1" s="300" t="str">
        <f>Tipy!IV1</f>
        <v>26. kolo</v>
      </c>
      <c r="KM1" s="301"/>
      <c r="KN1" s="301"/>
      <c r="KO1" s="301"/>
      <c r="KP1" s="301"/>
      <c r="KQ1" s="302"/>
      <c r="KR1" s="19"/>
      <c r="KS1" s="297" t="str">
        <f>Tipy!JB1</f>
        <v>Osemfinále - 2.z</v>
      </c>
      <c r="KT1" s="298"/>
      <c r="KU1" s="298"/>
      <c r="KV1" s="298"/>
      <c r="KW1" s="298"/>
      <c r="KX1" s="299"/>
      <c r="KY1" s="19"/>
      <c r="KZ1" s="300" t="str">
        <f>Tipy!JH1</f>
        <v>27. kolo</v>
      </c>
      <c r="LA1" s="301"/>
      <c r="LB1" s="301"/>
      <c r="LC1" s="301"/>
      <c r="LD1" s="301"/>
      <c r="LE1" s="302"/>
      <c r="LF1" s="19"/>
      <c r="LG1" s="300" t="str">
        <f>Tipy!JN1</f>
        <v>28. kolo</v>
      </c>
      <c r="LH1" s="301"/>
      <c r="LI1" s="301"/>
      <c r="LJ1" s="301"/>
      <c r="LK1" s="301"/>
      <c r="LL1" s="302"/>
      <c r="LM1" s="19"/>
      <c r="LN1" s="294" t="str">
        <f>Tipy!JT1</f>
        <v>Štvrťfinále</v>
      </c>
      <c r="LO1" s="295"/>
      <c r="LP1" s="295"/>
      <c r="LQ1" s="295"/>
      <c r="LR1" s="295"/>
      <c r="LS1" s="296"/>
      <c r="LT1" s="19"/>
      <c r="LU1" s="300" t="str">
        <f>Tipy!JZ1</f>
        <v>29. kolo</v>
      </c>
      <c r="LV1" s="301"/>
      <c r="LW1" s="301"/>
      <c r="LX1" s="301"/>
      <c r="LY1" s="301"/>
      <c r="LZ1" s="302"/>
      <c r="MA1" s="19"/>
      <c r="MB1" s="300" t="str">
        <f>Tipy!KF1</f>
        <v>30. kolo</v>
      </c>
      <c r="MC1" s="301"/>
      <c r="MD1" s="301"/>
      <c r="ME1" s="301"/>
      <c r="MF1" s="301"/>
      <c r="MG1" s="302"/>
      <c r="MH1" s="19"/>
      <c r="MI1" s="297" t="str">
        <f>Tipy!KL1</f>
        <v>Štvrťfinále - 1.z</v>
      </c>
      <c r="MJ1" s="298"/>
      <c r="MK1" s="298"/>
      <c r="ML1" s="298"/>
      <c r="MM1" s="298"/>
      <c r="MN1" s="299"/>
      <c r="MO1" s="19"/>
      <c r="MP1" s="300" t="str">
        <f>Tipy!KR1</f>
        <v>31. kolo</v>
      </c>
      <c r="MQ1" s="301"/>
      <c r="MR1" s="301"/>
      <c r="MS1" s="301"/>
      <c r="MT1" s="301"/>
      <c r="MU1" s="302"/>
      <c r="MV1" s="19"/>
      <c r="MW1" s="297" t="str">
        <f>Tipy!KX1</f>
        <v>Štvrťfinále - 2.z</v>
      </c>
      <c r="MX1" s="298"/>
      <c r="MY1" s="298"/>
      <c r="MZ1" s="298"/>
      <c r="NA1" s="298"/>
      <c r="NB1" s="299"/>
      <c r="NC1" s="19"/>
      <c r="ND1" s="300" t="str">
        <f>Tipy!LD1</f>
        <v>32. kolo</v>
      </c>
      <c r="NE1" s="301"/>
      <c r="NF1" s="301"/>
      <c r="NG1" s="301"/>
      <c r="NH1" s="301"/>
      <c r="NI1" s="302"/>
      <c r="NJ1" s="19"/>
      <c r="NK1" s="294" t="str">
        <f>Tipy!LJ1</f>
        <v>Semifinále</v>
      </c>
      <c r="NL1" s="295"/>
      <c r="NM1" s="295"/>
      <c r="NN1" s="295"/>
      <c r="NO1" s="295"/>
      <c r="NP1" s="296"/>
      <c r="NQ1" s="19"/>
      <c r="NR1" s="300" t="str">
        <f>Tipy!LP1</f>
        <v>33. kolo</v>
      </c>
      <c r="NS1" s="301"/>
      <c r="NT1" s="301"/>
      <c r="NU1" s="301"/>
      <c r="NV1" s="301"/>
      <c r="NW1" s="302"/>
      <c r="NX1" s="19"/>
      <c r="NY1" s="300" t="str">
        <f>Tipy!LV1</f>
        <v>34. kolo</v>
      </c>
      <c r="NZ1" s="301"/>
      <c r="OA1" s="301"/>
      <c r="OB1" s="301"/>
      <c r="OC1" s="301"/>
      <c r="OD1" s="302"/>
      <c r="OE1" s="19"/>
      <c r="OF1" s="300" t="str">
        <f>Tipy!MB1</f>
        <v>35. kolo</v>
      </c>
      <c r="OG1" s="301"/>
      <c r="OH1" s="301"/>
      <c r="OI1" s="301"/>
      <c r="OJ1" s="301"/>
      <c r="OK1" s="302"/>
      <c r="OL1" s="19"/>
      <c r="OM1" s="297" t="str">
        <f>Tipy!MH1</f>
        <v>Semifinále - 1.z</v>
      </c>
      <c r="ON1" s="298"/>
      <c r="OO1" s="298"/>
      <c r="OP1" s="298"/>
      <c r="OQ1" s="298"/>
      <c r="OR1" s="299"/>
      <c r="OS1" s="19"/>
      <c r="OT1" s="300" t="str">
        <f>Tipy!MN1</f>
        <v>36. kolo</v>
      </c>
      <c r="OU1" s="301"/>
      <c r="OV1" s="301"/>
      <c r="OW1" s="301"/>
      <c r="OX1" s="301"/>
      <c r="OY1" s="302"/>
      <c r="OZ1" s="19"/>
      <c r="PA1" s="297" t="str">
        <f>Tipy!MT1</f>
        <v>Semifinále - 2.z</v>
      </c>
      <c r="PB1" s="298"/>
      <c r="PC1" s="298"/>
      <c r="PD1" s="298"/>
      <c r="PE1" s="298"/>
      <c r="PF1" s="299"/>
      <c r="PG1" s="19"/>
      <c r="PH1" s="300" t="str">
        <f>Tipy!MZ1</f>
        <v>37. kolo</v>
      </c>
      <c r="PI1" s="301"/>
      <c r="PJ1" s="301"/>
      <c r="PK1" s="301"/>
      <c r="PL1" s="301"/>
      <c r="PM1" s="302"/>
      <c r="PN1" s="19"/>
      <c r="PO1" s="300" t="str">
        <f>Tipy!NF1</f>
        <v>38. kolo</v>
      </c>
      <c r="PP1" s="301"/>
      <c r="PQ1" s="301"/>
      <c r="PR1" s="301"/>
      <c r="PS1" s="301"/>
      <c r="PT1" s="302"/>
      <c r="PU1" s="19"/>
      <c r="PV1" s="294" t="str">
        <f>Tipy!NL1</f>
        <v>Finále</v>
      </c>
      <c r="PW1" s="295"/>
      <c r="PX1" s="295"/>
      <c r="PY1" s="295"/>
      <c r="PZ1" s="295"/>
      <c r="QA1" s="296"/>
      <c r="QB1" s="19"/>
      <c r="QC1" s="297" t="str">
        <f>Tipy!NR1</f>
        <v>Finále</v>
      </c>
      <c r="QD1" s="298"/>
      <c r="QE1" s="298"/>
      <c r="QF1" s="298"/>
      <c r="QG1" s="298"/>
      <c r="QH1" s="299"/>
    </row>
    <row r="2" spans="1:452" ht="18" customHeight="1" x14ac:dyDescent="0.2">
      <c r="A2" s="303"/>
      <c r="B2" s="303"/>
      <c r="C2" s="303"/>
      <c r="D2" s="242">
        <f>Tipy!D2</f>
        <v>44772.75</v>
      </c>
      <c r="E2" s="243"/>
      <c r="F2" s="243"/>
      <c r="G2" s="243"/>
      <c r="H2" s="278"/>
      <c r="I2" s="279"/>
      <c r="J2" s="18"/>
      <c r="K2" s="233">
        <f>Tipy!J2</f>
        <v>44779.666666666664</v>
      </c>
      <c r="L2" s="234"/>
      <c r="M2" s="234"/>
      <c r="N2" s="234"/>
      <c r="O2" s="301"/>
      <c r="P2" s="302"/>
      <c r="Q2" s="21"/>
      <c r="R2" s="233">
        <f>Tipy!P2</f>
        <v>44788.666666666664</v>
      </c>
      <c r="S2" s="234"/>
      <c r="T2" s="234"/>
      <c r="U2" s="234"/>
      <c r="V2" s="301"/>
      <c r="W2" s="302"/>
      <c r="X2" s="21"/>
      <c r="Y2" s="233">
        <f>Tipy!V2</f>
        <v>44795.666666666664</v>
      </c>
      <c r="Z2" s="234"/>
      <c r="AA2" s="234"/>
      <c r="AB2" s="234"/>
      <c r="AC2" s="301"/>
      <c r="AD2" s="302"/>
      <c r="AE2" s="21"/>
      <c r="AF2" s="233">
        <f>Tipy!AB2</f>
        <v>44800.666666666664</v>
      </c>
      <c r="AG2" s="234"/>
      <c r="AH2" s="234"/>
      <c r="AI2" s="234"/>
      <c r="AJ2" s="301"/>
      <c r="AK2" s="302"/>
      <c r="AL2" s="21"/>
      <c r="AM2" s="233">
        <f>Tipy!AH2</f>
        <v>44804.666666666664</v>
      </c>
      <c r="AN2" s="234"/>
      <c r="AO2" s="234"/>
      <c r="AP2" s="234"/>
      <c r="AQ2" s="301"/>
      <c r="AR2" s="302"/>
      <c r="AS2" s="21"/>
      <c r="AT2" s="233">
        <f>Tipy!AN2</f>
        <v>44807.666666666664</v>
      </c>
      <c r="AU2" s="234"/>
      <c r="AV2" s="234"/>
      <c r="AW2" s="234"/>
      <c r="AX2" s="301"/>
      <c r="AY2" s="302"/>
      <c r="AZ2" s="21"/>
      <c r="BA2" s="249">
        <f>Tipy!AT2</f>
        <v>44811.875</v>
      </c>
      <c r="BB2" s="250"/>
      <c r="BC2" s="250"/>
      <c r="BD2" s="250"/>
      <c r="BE2" s="298"/>
      <c r="BF2" s="299"/>
      <c r="BG2" s="21"/>
      <c r="BH2" s="233">
        <f>Tipy!AZ2</f>
        <v>44814.666666666664</v>
      </c>
      <c r="BI2" s="234"/>
      <c r="BJ2" s="234"/>
      <c r="BK2" s="234"/>
      <c r="BL2" s="301"/>
      <c r="BM2" s="302"/>
      <c r="BN2" s="21"/>
      <c r="BO2" s="249">
        <f>Tipy!BF2</f>
        <v>44817.875</v>
      </c>
      <c r="BP2" s="250"/>
      <c r="BQ2" s="250"/>
      <c r="BR2" s="250"/>
      <c r="BS2" s="298"/>
      <c r="BT2" s="299"/>
      <c r="BU2" s="21"/>
      <c r="BV2" s="233">
        <f>Tipy!BL2</f>
        <v>44822.666666666664</v>
      </c>
      <c r="BW2" s="234"/>
      <c r="BX2" s="234"/>
      <c r="BY2" s="234"/>
      <c r="BZ2" s="301"/>
      <c r="CA2" s="302"/>
      <c r="CB2" s="21"/>
      <c r="CC2" s="233">
        <f>Tipy!BR2</f>
        <v>44835.666666666664</v>
      </c>
      <c r="CD2" s="234"/>
      <c r="CE2" s="234"/>
      <c r="CF2" s="234"/>
      <c r="CG2" s="301"/>
      <c r="CH2" s="302"/>
      <c r="CI2" s="21"/>
      <c r="CJ2" s="249">
        <f>Tipy!BX2</f>
        <v>44838.875</v>
      </c>
      <c r="CK2" s="250"/>
      <c r="CL2" s="250"/>
      <c r="CM2" s="250"/>
      <c r="CN2" s="298"/>
      <c r="CO2" s="299"/>
      <c r="CP2" s="21"/>
      <c r="CQ2" s="233">
        <f>Tipy!CD2</f>
        <v>44842.666666666664</v>
      </c>
      <c r="CR2" s="234"/>
      <c r="CS2" s="234"/>
      <c r="CT2" s="234"/>
      <c r="CU2" s="301"/>
      <c r="CV2" s="302"/>
      <c r="CW2" s="21"/>
      <c r="CX2" s="249">
        <f>Tipy!CJ2</f>
        <v>44845.875</v>
      </c>
      <c r="CY2" s="250"/>
      <c r="CZ2" s="250"/>
      <c r="DA2" s="250"/>
      <c r="DB2" s="298"/>
      <c r="DC2" s="299"/>
      <c r="DD2" s="21"/>
      <c r="DE2" s="233">
        <f>Tipy!CP2</f>
        <v>44849.666666666664</v>
      </c>
      <c r="DF2" s="234"/>
      <c r="DG2" s="234"/>
      <c r="DH2" s="234"/>
      <c r="DI2" s="301"/>
      <c r="DJ2" s="302"/>
      <c r="DK2" s="21"/>
      <c r="DL2" s="233">
        <f>Tipy!CV2</f>
        <v>44853.666666666664</v>
      </c>
      <c r="DM2" s="234"/>
      <c r="DN2" s="234"/>
      <c r="DO2" s="234"/>
      <c r="DP2" s="301"/>
      <c r="DQ2" s="302"/>
      <c r="DR2" s="21"/>
      <c r="DS2" s="233">
        <f>Tipy!DB2</f>
        <v>44856.666666666664</v>
      </c>
      <c r="DT2" s="234"/>
      <c r="DU2" s="234"/>
      <c r="DV2" s="234"/>
      <c r="DW2" s="301"/>
      <c r="DX2" s="302"/>
      <c r="DY2" s="21"/>
      <c r="DZ2" s="249">
        <f>Tipy!DH2</f>
        <v>44859.875</v>
      </c>
      <c r="EA2" s="250"/>
      <c r="EB2" s="250"/>
      <c r="EC2" s="250"/>
      <c r="ED2" s="298"/>
      <c r="EE2" s="299"/>
      <c r="EF2" s="21"/>
      <c r="EG2" s="233">
        <f>Tipy!DN2</f>
        <v>44863.666666666664</v>
      </c>
      <c r="EH2" s="234"/>
      <c r="EI2" s="234"/>
      <c r="EJ2" s="234"/>
      <c r="EK2" s="301"/>
      <c r="EL2" s="302"/>
      <c r="EM2" s="21"/>
      <c r="EN2" s="249">
        <f>Tipy!DT2</f>
        <v>44866.875</v>
      </c>
      <c r="EO2" s="250"/>
      <c r="EP2" s="250"/>
      <c r="EQ2" s="250"/>
      <c r="ER2" s="298"/>
      <c r="ES2" s="299"/>
      <c r="ET2" s="21"/>
      <c r="EU2" s="233">
        <f>Tipy!DZ2</f>
        <v>44870.666666666664</v>
      </c>
      <c r="EV2" s="234"/>
      <c r="EW2" s="234"/>
      <c r="EX2" s="234"/>
      <c r="EY2" s="301"/>
      <c r="EZ2" s="302"/>
      <c r="FA2" s="21"/>
      <c r="FB2" s="259">
        <f>Tipy!EF2</f>
        <v>44872.666666666664</v>
      </c>
      <c r="FC2" s="260"/>
      <c r="FD2" s="260"/>
      <c r="FE2" s="260"/>
      <c r="FF2" s="306"/>
      <c r="FG2" s="307"/>
      <c r="FH2" s="21"/>
      <c r="FI2" s="233">
        <f>Tipy!EL2</f>
        <v>44877.666666666664</v>
      </c>
      <c r="FJ2" s="234"/>
      <c r="FK2" s="234"/>
      <c r="FL2" s="234"/>
      <c r="FM2" s="301"/>
      <c r="FN2" s="302"/>
      <c r="FO2" s="21"/>
      <c r="FP2" s="259">
        <f>Tipy!ER2</f>
        <v>44914.666666666664</v>
      </c>
      <c r="FQ2" s="260"/>
      <c r="FR2" s="260"/>
      <c r="FS2" s="260"/>
      <c r="FT2" s="306"/>
      <c r="FU2" s="307"/>
      <c r="FV2" s="21"/>
      <c r="FW2" s="233">
        <f>Tipy!EX2</f>
        <v>44921.666666666664</v>
      </c>
      <c r="FX2" s="234"/>
      <c r="FY2" s="234"/>
      <c r="FZ2" s="234"/>
      <c r="GA2" s="301"/>
      <c r="GB2" s="302"/>
      <c r="GC2" s="21"/>
      <c r="GD2" s="233">
        <f>Tipy!FD2</f>
        <v>44926.666666666664</v>
      </c>
      <c r="GE2" s="234"/>
      <c r="GF2" s="234"/>
      <c r="GG2" s="234"/>
      <c r="GH2" s="301"/>
      <c r="GI2" s="302"/>
      <c r="GJ2" s="21"/>
      <c r="GK2" s="233">
        <f>Tipy!FJ2</f>
        <v>44928.666666666664</v>
      </c>
      <c r="GL2" s="234"/>
      <c r="GM2" s="234"/>
      <c r="GN2" s="234"/>
      <c r="GO2" s="301"/>
      <c r="GP2" s="302"/>
      <c r="GQ2" s="21"/>
      <c r="GR2" s="267">
        <f>Tipy!FP2</f>
        <v>44933.666666666664</v>
      </c>
      <c r="GS2" s="268"/>
      <c r="GT2" s="268"/>
      <c r="GU2" s="268"/>
      <c r="GV2" s="295"/>
      <c r="GW2" s="296"/>
      <c r="GX2" s="21"/>
      <c r="GY2" s="259">
        <f>Tipy!FV2</f>
        <v>44935.666666666664</v>
      </c>
      <c r="GZ2" s="260"/>
      <c r="HA2" s="260"/>
      <c r="HB2" s="260"/>
      <c r="HC2" s="306"/>
      <c r="HD2" s="307"/>
      <c r="HE2" s="21"/>
      <c r="HF2" s="233">
        <f>Tipy!GB2</f>
        <v>44940.666666666664</v>
      </c>
      <c r="HG2" s="234"/>
      <c r="HH2" s="234"/>
      <c r="HI2" s="234"/>
      <c r="HJ2" s="301"/>
      <c r="HK2" s="302"/>
      <c r="HL2" s="21"/>
      <c r="HM2" s="233">
        <f>Tipy!GH2</f>
        <v>44947.666666666664</v>
      </c>
      <c r="HN2" s="234"/>
      <c r="HO2" s="234"/>
      <c r="HP2" s="234"/>
      <c r="HQ2" s="301"/>
      <c r="HR2" s="302"/>
      <c r="HS2" s="21"/>
      <c r="HT2" s="259">
        <f>Tipy!GN2</f>
        <v>44949.666666666664</v>
      </c>
      <c r="HU2" s="260"/>
      <c r="HV2" s="260"/>
      <c r="HW2" s="260"/>
      <c r="HX2" s="306"/>
      <c r="HY2" s="307"/>
      <c r="HZ2" s="21"/>
      <c r="IA2" s="267">
        <f>Tipy!GT2</f>
        <v>44954.666666666664</v>
      </c>
      <c r="IB2" s="268"/>
      <c r="IC2" s="268"/>
      <c r="ID2" s="268"/>
      <c r="IE2" s="295"/>
      <c r="IF2" s="296"/>
      <c r="IG2" s="21"/>
      <c r="IH2" s="259">
        <f>Tipy!GZ2</f>
        <v>44956.666666666664</v>
      </c>
      <c r="II2" s="260"/>
      <c r="IJ2" s="260"/>
      <c r="IK2" s="260"/>
      <c r="IL2" s="306"/>
      <c r="IM2" s="307"/>
      <c r="IN2" s="21"/>
      <c r="IO2" s="233">
        <f>Tipy!HF2</f>
        <v>44961.666666666664</v>
      </c>
      <c r="IP2" s="234"/>
      <c r="IQ2" s="234"/>
      <c r="IR2" s="234"/>
      <c r="IS2" s="301"/>
      <c r="IT2" s="302"/>
      <c r="IU2" s="21"/>
      <c r="IV2" s="233">
        <f>Tipy!HL2</f>
        <v>44968.666666666664</v>
      </c>
      <c r="IW2" s="234"/>
      <c r="IX2" s="234"/>
      <c r="IY2" s="234"/>
      <c r="IZ2" s="301"/>
      <c r="JA2" s="302"/>
      <c r="JB2" s="21"/>
      <c r="JC2" s="249">
        <f>Tipy!HR2</f>
        <v>44971.875</v>
      </c>
      <c r="JD2" s="250"/>
      <c r="JE2" s="250"/>
      <c r="JF2" s="250"/>
      <c r="JG2" s="298"/>
      <c r="JH2" s="299"/>
      <c r="JI2" s="21"/>
      <c r="JJ2" s="233">
        <f>Tipy!HX2</f>
        <v>44975.666666666664</v>
      </c>
      <c r="JK2" s="234"/>
      <c r="JL2" s="234"/>
      <c r="JM2" s="234"/>
      <c r="JN2" s="301"/>
      <c r="JO2" s="302"/>
      <c r="JP2" s="21"/>
      <c r="JQ2" s="233">
        <f>Tipy!ID2</f>
        <v>44982.666666666664</v>
      </c>
      <c r="JR2" s="234"/>
      <c r="JS2" s="234"/>
      <c r="JT2" s="234"/>
      <c r="JU2" s="301"/>
      <c r="JV2" s="302"/>
      <c r="JW2" s="21"/>
      <c r="JX2" s="259">
        <f>Tipy!IJ2</f>
        <v>44983.666666666664</v>
      </c>
      <c r="JY2" s="260"/>
      <c r="JZ2" s="260"/>
      <c r="KA2" s="260"/>
      <c r="KB2" s="306"/>
      <c r="KC2" s="307"/>
      <c r="KD2" s="21"/>
      <c r="KE2" s="267">
        <f>Tipy!IP2</f>
        <v>44986.666666666664</v>
      </c>
      <c r="KF2" s="268"/>
      <c r="KG2" s="268"/>
      <c r="KH2" s="268"/>
      <c r="KI2" s="295"/>
      <c r="KJ2" s="296"/>
      <c r="KK2" s="21"/>
      <c r="KL2" s="233">
        <f>Tipy!IV2</f>
        <v>44989.666666666664</v>
      </c>
      <c r="KM2" s="234"/>
      <c r="KN2" s="234"/>
      <c r="KO2" s="234"/>
      <c r="KP2" s="301"/>
      <c r="KQ2" s="302"/>
      <c r="KR2" s="21"/>
      <c r="KS2" s="249">
        <f>Tipy!JB2</f>
        <v>44992.875</v>
      </c>
      <c r="KT2" s="250"/>
      <c r="KU2" s="250"/>
      <c r="KV2" s="250"/>
      <c r="KW2" s="298"/>
      <c r="KX2" s="299"/>
      <c r="KY2" s="21"/>
      <c r="KZ2" s="233">
        <f>Tipy!JH2</f>
        <v>44996.666666666664</v>
      </c>
      <c r="LA2" s="234"/>
      <c r="LB2" s="234"/>
      <c r="LC2" s="234"/>
      <c r="LD2" s="301"/>
      <c r="LE2" s="302"/>
      <c r="LF2" s="21"/>
      <c r="LG2" s="233">
        <f>Tipy!JN2</f>
        <v>45003.666666666664</v>
      </c>
      <c r="LH2" s="234"/>
      <c r="LI2" s="234"/>
      <c r="LJ2" s="234"/>
      <c r="LK2" s="301"/>
      <c r="LL2" s="302"/>
      <c r="LM2" s="21"/>
      <c r="LN2" s="267">
        <f>Tipy!JT2</f>
        <v>45003.666666666664</v>
      </c>
      <c r="LO2" s="268"/>
      <c r="LP2" s="268"/>
      <c r="LQ2" s="268"/>
      <c r="LR2" s="295"/>
      <c r="LS2" s="296"/>
      <c r="LT2" s="21"/>
      <c r="LU2" s="233">
        <f>Tipy!JZ2</f>
        <v>45017.666666666664</v>
      </c>
      <c r="LV2" s="234"/>
      <c r="LW2" s="234"/>
      <c r="LX2" s="234"/>
      <c r="LY2" s="301"/>
      <c r="LZ2" s="302"/>
      <c r="MA2" s="21"/>
      <c r="MB2" s="233">
        <f>Tipy!KF2</f>
        <v>45024.666666666664</v>
      </c>
      <c r="MC2" s="234"/>
      <c r="MD2" s="234"/>
      <c r="ME2" s="234"/>
      <c r="MF2" s="301"/>
      <c r="MG2" s="302"/>
      <c r="MH2" s="21"/>
      <c r="MI2" s="249">
        <f>Tipy!KL2</f>
        <v>45027.875</v>
      </c>
      <c r="MJ2" s="250"/>
      <c r="MK2" s="250"/>
      <c r="ML2" s="250"/>
      <c r="MM2" s="298"/>
      <c r="MN2" s="299"/>
      <c r="MO2" s="21"/>
      <c r="MP2" s="233">
        <f>Tipy!KR2</f>
        <v>45031.666666666664</v>
      </c>
      <c r="MQ2" s="234"/>
      <c r="MR2" s="234"/>
      <c r="MS2" s="234"/>
      <c r="MT2" s="301"/>
      <c r="MU2" s="302"/>
      <c r="MV2" s="21"/>
      <c r="MW2" s="249">
        <f>Tipy!KX2</f>
        <v>45034.875</v>
      </c>
      <c r="MX2" s="250"/>
      <c r="MY2" s="250"/>
      <c r="MZ2" s="250"/>
      <c r="NA2" s="298"/>
      <c r="NB2" s="299"/>
      <c r="NC2" s="21"/>
      <c r="ND2" s="233">
        <f>Tipy!LD2</f>
        <v>45038.666666666664</v>
      </c>
      <c r="NE2" s="234"/>
      <c r="NF2" s="234"/>
      <c r="NG2" s="234"/>
      <c r="NH2" s="301"/>
      <c r="NI2" s="302"/>
      <c r="NJ2" s="21"/>
      <c r="NK2" s="267">
        <f>Tipy!LJ2</f>
        <v>45038.666666666664</v>
      </c>
      <c r="NL2" s="268"/>
      <c r="NM2" s="268"/>
      <c r="NN2" s="268"/>
      <c r="NO2" s="295"/>
      <c r="NP2" s="296"/>
      <c r="NQ2" s="21"/>
      <c r="NR2" s="233">
        <f>Tipy!LP2</f>
        <v>45041.666666666664</v>
      </c>
      <c r="NS2" s="234"/>
      <c r="NT2" s="234"/>
      <c r="NU2" s="234"/>
      <c r="NV2" s="301"/>
      <c r="NW2" s="302"/>
      <c r="NX2" s="21"/>
      <c r="NY2" s="233">
        <f>Tipy!LV2</f>
        <v>45045.666666666664</v>
      </c>
      <c r="NZ2" s="234"/>
      <c r="OA2" s="234"/>
      <c r="OB2" s="234"/>
      <c r="OC2" s="301"/>
      <c r="OD2" s="302"/>
      <c r="OE2" s="21"/>
      <c r="OF2" s="233">
        <f>Tipy!MB2</f>
        <v>45052.666666666664</v>
      </c>
      <c r="OG2" s="234"/>
      <c r="OH2" s="234"/>
      <c r="OI2" s="234"/>
      <c r="OJ2" s="301"/>
      <c r="OK2" s="302"/>
      <c r="OL2" s="21"/>
      <c r="OM2" s="249">
        <f>Tipy!MH2</f>
        <v>45055.875</v>
      </c>
      <c r="ON2" s="250"/>
      <c r="OO2" s="250"/>
      <c r="OP2" s="250"/>
      <c r="OQ2" s="298"/>
      <c r="OR2" s="299"/>
      <c r="OS2" s="21"/>
      <c r="OT2" s="233">
        <f>Tipy!MN2</f>
        <v>45059.666666666664</v>
      </c>
      <c r="OU2" s="234"/>
      <c r="OV2" s="234"/>
      <c r="OW2" s="234"/>
      <c r="OX2" s="301"/>
      <c r="OY2" s="302"/>
      <c r="OZ2" s="21"/>
      <c r="PA2" s="249">
        <f>Tipy!MT2</f>
        <v>45062.875</v>
      </c>
      <c r="PB2" s="250"/>
      <c r="PC2" s="250"/>
      <c r="PD2" s="250"/>
      <c r="PE2" s="298"/>
      <c r="PF2" s="299"/>
      <c r="PG2" s="21"/>
      <c r="PH2" s="233">
        <f>Tipy!MZ2</f>
        <v>45066.666666666664</v>
      </c>
      <c r="PI2" s="234"/>
      <c r="PJ2" s="234"/>
      <c r="PK2" s="234"/>
      <c r="PL2" s="301"/>
      <c r="PM2" s="302"/>
      <c r="PN2" s="21"/>
      <c r="PO2" s="233">
        <f>Tipy!NF2</f>
        <v>45074.666666666664</v>
      </c>
      <c r="PP2" s="234"/>
      <c r="PQ2" s="234"/>
      <c r="PR2" s="234"/>
      <c r="PS2" s="301"/>
      <c r="PT2" s="302"/>
      <c r="PU2" s="21"/>
      <c r="PV2" s="267">
        <f>Tipy!NL2</f>
        <v>45080.666666666664</v>
      </c>
      <c r="PW2" s="268"/>
      <c r="PX2" s="268"/>
      <c r="PY2" s="268"/>
      <c r="PZ2" s="295"/>
      <c r="QA2" s="296"/>
      <c r="QB2" s="21"/>
      <c r="QC2" s="249">
        <f>Tipy!NR2</f>
        <v>45087.875</v>
      </c>
      <c r="QD2" s="250"/>
      <c r="QE2" s="250"/>
      <c r="QF2" s="250"/>
      <c r="QG2" s="298"/>
      <c r="QH2" s="299"/>
    </row>
    <row r="3" spans="1:452" ht="18" customHeight="1" thickBot="1" x14ac:dyDescent="0.25">
      <c r="A3" s="303"/>
      <c r="B3" s="303"/>
      <c r="C3" s="303"/>
      <c r="D3" s="244" t="str">
        <f>Tipy!D3</f>
        <v>Man City</v>
      </c>
      <c r="E3" s="245"/>
      <c r="F3" s="245"/>
      <c r="G3" s="87">
        <v>1</v>
      </c>
      <c r="H3" s="88" t="s">
        <v>0</v>
      </c>
      <c r="I3" s="89">
        <v>3</v>
      </c>
      <c r="J3" s="18"/>
      <c r="K3" s="235" t="str">
        <f>Tipy!J3</f>
        <v>Fulham (V)</v>
      </c>
      <c r="L3" s="236"/>
      <c r="M3" s="236"/>
      <c r="N3" s="26">
        <v>2</v>
      </c>
      <c r="O3" s="27" t="s">
        <v>0</v>
      </c>
      <c r="P3" s="28">
        <v>2</v>
      </c>
      <c r="Q3" s="25"/>
      <c r="R3" s="235" t="str">
        <f>Tipy!P3</f>
        <v>CrPalace (D)</v>
      </c>
      <c r="S3" s="236"/>
      <c r="T3" s="236"/>
      <c r="U3" s="26">
        <v>1</v>
      </c>
      <c r="V3" s="27" t="s">
        <v>0</v>
      </c>
      <c r="W3" s="28">
        <v>1</v>
      </c>
      <c r="X3" s="25"/>
      <c r="Y3" s="235" t="str">
        <f>Tipy!V3</f>
        <v>ManUtd (V)</v>
      </c>
      <c r="Z3" s="236"/>
      <c r="AA3" s="236"/>
      <c r="AB3" s="26">
        <v>2</v>
      </c>
      <c r="AC3" s="27" t="s">
        <v>0</v>
      </c>
      <c r="AD3" s="28">
        <v>1</v>
      </c>
      <c r="AE3" s="25"/>
      <c r="AF3" s="235" t="str">
        <f>Tipy!AB3</f>
        <v>B`mouth (D)</v>
      </c>
      <c r="AG3" s="236"/>
      <c r="AH3" s="236"/>
      <c r="AI3" s="26">
        <v>9</v>
      </c>
      <c r="AJ3" s="27" t="s">
        <v>0</v>
      </c>
      <c r="AK3" s="28">
        <v>0</v>
      </c>
      <c r="AL3" s="25"/>
      <c r="AM3" s="235" t="str">
        <f>Tipy!AH3</f>
        <v>Newcastle (D)</v>
      </c>
      <c r="AN3" s="236"/>
      <c r="AO3" s="236"/>
      <c r="AP3" s="26">
        <v>2</v>
      </c>
      <c r="AQ3" s="27" t="s">
        <v>0</v>
      </c>
      <c r="AR3" s="28">
        <v>1</v>
      </c>
      <c r="AS3" s="25"/>
      <c r="AT3" s="235" t="str">
        <f>Tipy!AN3</f>
        <v>Everton (V)</v>
      </c>
      <c r="AU3" s="236"/>
      <c r="AV3" s="236"/>
      <c r="AW3" s="26">
        <v>0</v>
      </c>
      <c r="AX3" s="27" t="s">
        <v>0</v>
      </c>
      <c r="AY3" s="28">
        <v>0</v>
      </c>
      <c r="AZ3" s="25"/>
      <c r="BA3" s="337" t="s">
        <v>342</v>
      </c>
      <c r="BB3" s="338"/>
      <c r="BC3" s="338"/>
      <c r="BD3" s="22">
        <v>4</v>
      </c>
      <c r="BE3" s="23" t="s">
        <v>0</v>
      </c>
      <c r="BF3" s="24">
        <v>1</v>
      </c>
      <c r="BG3" s="25"/>
      <c r="BH3" s="235" t="str">
        <f>Tipy!AZ3</f>
        <v>Wolves (D)</v>
      </c>
      <c r="BI3" s="236"/>
      <c r="BJ3" s="236"/>
      <c r="BK3" s="26"/>
      <c r="BL3" s="27" t="s">
        <v>0</v>
      </c>
      <c r="BM3" s="28"/>
      <c r="BN3" s="25"/>
      <c r="BO3" s="251" t="str">
        <f>IF(Tipy!BF3="","",Tipy!BF3)</f>
        <v>Ajax (D)</v>
      </c>
      <c r="BP3" s="252"/>
      <c r="BQ3" s="252"/>
      <c r="BR3" s="22">
        <v>2</v>
      </c>
      <c r="BS3" s="23" t="s">
        <v>0</v>
      </c>
      <c r="BT3" s="24">
        <v>1</v>
      </c>
      <c r="BU3" s="25"/>
      <c r="BV3" s="235" t="str">
        <f>Tipy!BL3</f>
        <v>Chelsea (V)</v>
      </c>
      <c r="BW3" s="236"/>
      <c r="BX3" s="236"/>
      <c r="BY3" s="26"/>
      <c r="BZ3" s="27" t="s">
        <v>0</v>
      </c>
      <c r="CA3" s="28"/>
      <c r="CB3" s="25"/>
      <c r="CC3" s="235" t="str">
        <f>Tipy!BR3</f>
        <v>Brighton (D)</v>
      </c>
      <c r="CD3" s="236"/>
      <c r="CE3" s="236"/>
      <c r="CF3" s="26">
        <v>3</v>
      </c>
      <c r="CG3" s="27" t="s">
        <v>0</v>
      </c>
      <c r="CH3" s="28">
        <v>3</v>
      </c>
      <c r="CI3" s="25"/>
      <c r="CJ3" s="251" t="str">
        <f>IF(Tipy!BX3="","",Tipy!BX3)</f>
        <v>Rangers (D)</v>
      </c>
      <c r="CK3" s="252"/>
      <c r="CL3" s="252"/>
      <c r="CM3" s="22">
        <v>2</v>
      </c>
      <c r="CN3" s="23" t="s">
        <v>0</v>
      </c>
      <c r="CO3" s="24">
        <v>0</v>
      </c>
      <c r="CP3" s="25"/>
      <c r="CQ3" s="235" t="str">
        <f>Tipy!CD3</f>
        <v>Arsenal (V)</v>
      </c>
      <c r="CR3" s="236"/>
      <c r="CS3" s="236"/>
      <c r="CT3" s="26"/>
      <c r="CU3" s="27" t="s">
        <v>0</v>
      </c>
      <c r="CV3" s="28"/>
      <c r="CW3" s="25"/>
      <c r="CX3" s="251" t="str">
        <f>IF(Tipy!CJ3="","",Tipy!CJ3)</f>
        <v/>
      </c>
      <c r="CY3" s="252"/>
      <c r="CZ3" s="252"/>
      <c r="DA3" s="22"/>
      <c r="DB3" s="23" t="s">
        <v>0</v>
      </c>
      <c r="DC3" s="24"/>
      <c r="DD3" s="25"/>
      <c r="DE3" s="235" t="str">
        <f>Tipy!CP3</f>
        <v>ManCity (D)</v>
      </c>
      <c r="DF3" s="236"/>
      <c r="DG3" s="236"/>
      <c r="DH3" s="26"/>
      <c r="DI3" s="27" t="s">
        <v>0</v>
      </c>
      <c r="DJ3" s="28"/>
      <c r="DK3" s="25"/>
      <c r="DL3" s="235" t="str">
        <f>Tipy!CV3</f>
        <v>West Ham (D)</v>
      </c>
      <c r="DM3" s="236"/>
      <c r="DN3" s="236"/>
      <c r="DO3" s="26"/>
      <c r="DP3" s="27" t="s">
        <v>0</v>
      </c>
      <c r="DQ3" s="28"/>
      <c r="DR3" s="25"/>
      <c r="DS3" s="235" t="str">
        <f>Tipy!DB3</f>
        <v>Nott`ham (V)</v>
      </c>
      <c r="DT3" s="236"/>
      <c r="DU3" s="236"/>
      <c r="DV3" s="26"/>
      <c r="DW3" s="27" t="s">
        <v>0</v>
      </c>
      <c r="DX3" s="28"/>
      <c r="DY3" s="25"/>
      <c r="DZ3" s="251" t="str">
        <f>IF(Tipy!DH3="","",Tipy!DH3)</f>
        <v/>
      </c>
      <c r="EA3" s="252"/>
      <c r="EB3" s="252"/>
      <c r="EC3" s="22"/>
      <c r="ED3" s="23" t="s">
        <v>0</v>
      </c>
      <c r="EE3" s="24"/>
      <c r="EF3" s="25"/>
      <c r="EG3" s="235" t="str">
        <f>Tipy!DN3</f>
        <v>Leeds (D)</v>
      </c>
      <c r="EH3" s="236"/>
      <c r="EI3" s="236"/>
      <c r="EJ3" s="26"/>
      <c r="EK3" s="27" t="s">
        <v>0</v>
      </c>
      <c r="EL3" s="28"/>
      <c r="EM3" s="25"/>
      <c r="EN3" s="251" t="str">
        <f>IF(Tipy!DT3="","",Tipy!DT3)</f>
        <v/>
      </c>
      <c r="EO3" s="252"/>
      <c r="EP3" s="252"/>
      <c r="EQ3" s="22"/>
      <c r="ER3" s="23" t="s">
        <v>0</v>
      </c>
      <c r="ES3" s="24"/>
      <c r="ET3" s="25"/>
      <c r="EU3" s="235" t="str">
        <f>Tipy!DZ3</f>
        <v>Spurs (V)</v>
      </c>
      <c r="EV3" s="236"/>
      <c r="EW3" s="236"/>
      <c r="EX3" s="26"/>
      <c r="EY3" s="27" t="s">
        <v>0</v>
      </c>
      <c r="EZ3" s="28"/>
      <c r="FA3" s="25"/>
      <c r="FB3" s="261" t="str">
        <f>IF(Tipy!EF3="","",Tipy!EF3)</f>
        <v/>
      </c>
      <c r="FC3" s="262"/>
      <c r="FD3" s="262"/>
      <c r="FE3" s="55"/>
      <c r="FF3" s="56" t="s">
        <v>0</v>
      </c>
      <c r="FG3" s="57"/>
      <c r="FH3" s="25"/>
      <c r="FI3" s="235" t="str">
        <f>Tipy!EL3</f>
        <v>Saints (D)</v>
      </c>
      <c r="FJ3" s="236"/>
      <c r="FK3" s="236"/>
      <c r="FL3" s="26"/>
      <c r="FM3" s="27" t="s">
        <v>0</v>
      </c>
      <c r="FN3" s="28"/>
      <c r="FO3" s="25"/>
      <c r="FP3" s="261" t="str">
        <f>IF(Tipy!ER3="","",Tipy!ER3)</f>
        <v/>
      </c>
      <c r="FQ3" s="262"/>
      <c r="FR3" s="262"/>
      <c r="FS3" s="55"/>
      <c r="FT3" s="56" t="s">
        <v>0</v>
      </c>
      <c r="FU3" s="57"/>
      <c r="FV3" s="25"/>
      <c r="FW3" s="235" t="str">
        <f>Tipy!EX3</f>
        <v>AVilla (V)</v>
      </c>
      <c r="FX3" s="236"/>
      <c r="FY3" s="236"/>
      <c r="FZ3" s="26"/>
      <c r="GA3" s="27" t="s">
        <v>0</v>
      </c>
      <c r="GB3" s="28"/>
      <c r="GC3" s="25"/>
      <c r="GD3" s="235" t="str">
        <f>Tipy!FD3</f>
        <v>Leicester (D)</v>
      </c>
      <c r="GE3" s="236"/>
      <c r="GF3" s="236"/>
      <c r="GG3" s="26"/>
      <c r="GH3" s="27" t="s">
        <v>0</v>
      </c>
      <c r="GI3" s="28"/>
      <c r="GJ3" s="25"/>
      <c r="GK3" s="235" t="str">
        <f>Tipy!FJ3</f>
        <v>Brentford (V)</v>
      </c>
      <c r="GL3" s="236"/>
      <c r="GM3" s="236"/>
      <c r="GN3" s="26"/>
      <c r="GO3" s="27" t="s">
        <v>0</v>
      </c>
      <c r="GP3" s="28"/>
      <c r="GQ3" s="25"/>
      <c r="GR3" s="269" t="str">
        <f>IF(Tipy!FP3="","",Tipy!FP3)</f>
        <v/>
      </c>
      <c r="GS3" s="270"/>
      <c r="GT3" s="270"/>
      <c r="GU3" s="58"/>
      <c r="GV3" s="59" t="s">
        <v>0</v>
      </c>
      <c r="GW3" s="60"/>
      <c r="GX3" s="25"/>
      <c r="GY3" s="261" t="str">
        <f>IF(Tipy!FV3="","",Tipy!FV3)</f>
        <v/>
      </c>
      <c r="GZ3" s="262"/>
      <c r="HA3" s="262"/>
      <c r="HB3" s="55"/>
      <c r="HC3" s="56" t="s">
        <v>0</v>
      </c>
      <c r="HD3" s="57"/>
      <c r="HE3" s="25"/>
      <c r="HF3" s="235" t="str">
        <f>Tipy!GB3</f>
        <v>Brighton (V)</v>
      </c>
      <c r="HG3" s="236"/>
      <c r="HH3" s="236"/>
      <c r="HI3" s="26"/>
      <c r="HJ3" s="27" t="s">
        <v>0</v>
      </c>
      <c r="HK3" s="28"/>
      <c r="HL3" s="25"/>
      <c r="HM3" s="235" t="str">
        <f>Tipy!GH3</f>
        <v>Chelsea (D)</v>
      </c>
      <c r="HN3" s="236"/>
      <c r="HO3" s="236"/>
      <c r="HP3" s="26"/>
      <c r="HQ3" s="27" t="s">
        <v>0</v>
      </c>
      <c r="HR3" s="28"/>
      <c r="HS3" s="25"/>
      <c r="HT3" s="261" t="str">
        <f>IF(Tipy!GN3="","",Tipy!GN3)</f>
        <v/>
      </c>
      <c r="HU3" s="262"/>
      <c r="HV3" s="262"/>
      <c r="HW3" s="55"/>
      <c r="HX3" s="56" t="s">
        <v>0</v>
      </c>
      <c r="HY3" s="57"/>
      <c r="HZ3" s="25"/>
      <c r="IA3" s="269" t="str">
        <f>IF(Tipy!GT3="","",Tipy!GT3)</f>
        <v/>
      </c>
      <c r="IB3" s="270"/>
      <c r="IC3" s="270"/>
      <c r="ID3" s="58"/>
      <c r="IE3" s="59" t="s">
        <v>0</v>
      </c>
      <c r="IF3" s="60"/>
      <c r="IG3" s="25"/>
      <c r="IH3" s="261" t="str">
        <f>IF(Tipy!GZ3="","",Tipy!GZ3)</f>
        <v/>
      </c>
      <c r="II3" s="262"/>
      <c r="IJ3" s="262"/>
      <c r="IK3" s="55"/>
      <c r="IL3" s="56" t="s">
        <v>0</v>
      </c>
      <c r="IM3" s="57"/>
      <c r="IN3" s="25"/>
      <c r="IO3" s="339" t="str">
        <f>Tipy!HF3</f>
        <v>Wolves (V)</v>
      </c>
      <c r="IP3" s="340"/>
      <c r="IQ3" s="340"/>
      <c r="IR3" s="26"/>
      <c r="IS3" s="27" t="s">
        <v>0</v>
      </c>
      <c r="IT3" s="28"/>
      <c r="IU3" s="25"/>
      <c r="IV3" s="235" t="str">
        <f>Tipy!HL3</f>
        <v>Everton (D)</v>
      </c>
      <c r="IW3" s="236"/>
      <c r="IX3" s="236"/>
      <c r="IY3" s="26"/>
      <c r="IZ3" s="27" t="s">
        <v>0</v>
      </c>
      <c r="JA3" s="28"/>
      <c r="JB3" s="25"/>
      <c r="JC3" s="251" t="str">
        <f>IF(Tipy!HR3="","",Tipy!HR3)</f>
        <v/>
      </c>
      <c r="JD3" s="252"/>
      <c r="JE3" s="252"/>
      <c r="JF3" s="22"/>
      <c r="JG3" s="23" t="s">
        <v>0</v>
      </c>
      <c r="JH3" s="24"/>
      <c r="JI3" s="25"/>
      <c r="JJ3" s="235" t="str">
        <f>Tipy!HX3</f>
        <v>Newcastle (V)</v>
      </c>
      <c r="JK3" s="236"/>
      <c r="JL3" s="236"/>
      <c r="JM3" s="26"/>
      <c r="JN3" s="27" t="s">
        <v>0</v>
      </c>
      <c r="JO3" s="28"/>
      <c r="JP3" s="25"/>
      <c r="JQ3" s="235" t="str">
        <f>Tipy!ID3</f>
        <v>CrPalace (V)</v>
      </c>
      <c r="JR3" s="236"/>
      <c r="JS3" s="236"/>
      <c r="JT3" s="26"/>
      <c r="JU3" s="27" t="s">
        <v>0</v>
      </c>
      <c r="JV3" s="28"/>
      <c r="JW3" s="25"/>
      <c r="JX3" s="261" t="str">
        <f>IF(Tipy!IJ3="","",Tipy!IJ3)</f>
        <v/>
      </c>
      <c r="JY3" s="262"/>
      <c r="JZ3" s="262"/>
      <c r="KA3" s="55"/>
      <c r="KB3" s="56" t="s">
        <v>0</v>
      </c>
      <c r="KC3" s="57"/>
      <c r="KD3" s="25"/>
      <c r="KE3" s="269" t="str">
        <f>IF(Tipy!IP3="","",Tipy!IP3)</f>
        <v/>
      </c>
      <c r="KF3" s="270"/>
      <c r="KG3" s="270"/>
      <c r="KH3" s="58"/>
      <c r="KI3" s="59" t="s">
        <v>0</v>
      </c>
      <c r="KJ3" s="60"/>
      <c r="KK3" s="25"/>
      <c r="KL3" s="235" t="str">
        <f>Tipy!IV3</f>
        <v>ManUtd (D)</v>
      </c>
      <c r="KM3" s="236"/>
      <c r="KN3" s="236"/>
      <c r="KO3" s="26"/>
      <c r="KP3" s="27" t="s">
        <v>0</v>
      </c>
      <c r="KQ3" s="28"/>
      <c r="KR3" s="25"/>
      <c r="KS3" s="251" t="str">
        <f>IF(Tipy!JB3="","",Tipy!JB3)</f>
        <v/>
      </c>
      <c r="KT3" s="252"/>
      <c r="KU3" s="252"/>
      <c r="KV3" s="22"/>
      <c r="KW3" s="23" t="s">
        <v>0</v>
      </c>
      <c r="KX3" s="24"/>
      <c r="KY3" s="25"/>
      <c r="KZ3" s="235" t="str">
        <f>Tipy!JH3</f>
        <v>B`mouth (V)</v>
      </c>
      <c r="LA3" s="236"/>
      <c r="LB3" s="236"/>
      <c r="LC3" s="26"/>
      <c r="LD3" s="27" t="s">
        <v>0</v>
      </c>
      <c r="LE3" s="28"/>
      <c r="LF3" s="25"/>
      <c r="LG3" s="235" t="str">
        <f>Tipy!JN3</f>
        <v>Fulham (D)</v>
      </c>
      <c r="LH3" s="236"/>
      <c r="LI3" s="236"/>
      <c r="LJ3" s="26"/>
      <c r="LK3" s="27" t="s">
        <v>0</v>
      </c>
      <c r="LL3" s="28"/>
      <c r="LM3" s="25"/>
      <c r="LN3" s="269" t="str">
        <f>IF(Tipy!JT3="","",Tipy!JT3)</f>
        <v/>
      </c>
      <c r="LO3" s="270"/>
      <c r="LP3" s="270"/>
      <c r="LQ3" s="58"/>
      <c r="LR3" s="59" t="s">
        <v>0</v>
      </c>
      <c r="LS3" s="60"/>
      <c r="LT3" s="25"/>
      <c r="LU3" s="235" t="str">
        <f>Tipy!JZ3</f>
        <v>ManCity (V)</v>
      </c>
      <c r="LV3" s="236"/>
      <c r="LW3" s="236"/>
      <c r="LX3" s="26"/>
      <c r="LY3" s="27" t="s">
        <v>0</v>
      </c>
      <c r="LZ3" s="28"/>
      <c r="MA3" s="25"/>
      <c r="MB3" s="235" t="str">
        <f>Tipy!KF3</f>
        <v>Arsenal (D)</v>
      </c>
      <c r="MC3" s="236"/>
      <c r="MD3" s="236"/>
      <c r="ME3" s="26"/>
      <c r="MF3" s="27" t="s">
        <v>0</v>
      </c>
      <c r="MG3" s="28"/>
      <c r="MH3" s="25"/>
      <c r="MI3" s="251" t="str">
        <f>IF(Tipy!KL3="","",Tipy!KL3)</f>
        <v/>
      </c>
      <c r="MJ3" s="252"/>
      <c r="MK3" s="252"/>
      <c r="ML3" s="22"/>
      <c r="MM3" s="23" t="s">
        <v>0</v>
      </c>
      <c r="MN3" s="24"/>
      <c r="MO3" s="25"/>
      <c r="MP3" s="235" t="str">
        <f>Tipy!KR3</f>
        <v>Leeds (V)</v>
      </c>
      <c r="MQ3" s="236"/>
      <c r="MR3" s="236"/>
      <c r="MS3" s="26"/>
      <c r="MT3" s="27" t="s">
        <v>0</v>
      </c>
      <c r="MU3" s="28"/>
      <c r="MV3" s="25"/>
      <c r="MW3" s="251" t="str">
        <f>IF(Tipy!KX3="","",Tipy!KX3)</f>
        <v/>
      </c>
      <c r="MX3" s="252"/>
      <c r="MY3" s="252"/>
      <c r="MZ3" s="22"/>
      <c r="NA3" s="23" t="s">
        <v>0</v>
      </c>
      <c r="NB3" s="24"/>
      <c r="NC3" s="25"/>
      <c r="ND3" s="235" t="str">
        <f>Tipy!LD3</f>
        <v>Nott`ham (D)</v>
      </c>
      <c r="NE3" s="236"/>
      <c r="NF3" s="236"/>
      <c r="NG3" s="26"/>
      <c r="NH3" s="27" t="s">
        <v>0</v>
      </c>
      <c r="NI3" s="28"/>
      <c r="NJ3" s="25"/>
      <c r="NK3" s="269" t="str">
        <f>IF(Tipy!LJ3="","",Tipy!LJ3)</f>
        <v/>
      </c>
      <c r="NL3" s="270"/>
      <c r="NM3" s="270"/>
      <c r="NN3" s="58"/>
      <c r="NO3" s="59" t="s">
        <v>0</v>
      </c>
      <c r="NP3" s="60"/>
      <c r="NQ3" s="25"/>
      <c r="NR3" s="235" t="str">
        <f>Tipy!LP3</f>
        <v>West Ham (V)</v>
      </c>
      <c r="NS3" s="236"/>
      <c r="NT3" s="236"/>
      <c r="NU3" s="26"/>
      <c r="NV3" s="27" t="s">
        <v>0</v>
      </c>
      <c r="NW3" s="28"/>
      <c r="NX3" s="25"/>
      <c r="NY3" s="235" t="str">
        <f>Tipy!LV3</f>
        <v>Spurs (D)</v>
      </c>
      <c r="NZ3" s="236"/>
      <c r="OA3" s="236"/>
      <c r="OB3" s="26"/>
      <c r="OC3" s="27" t="s">
        <v>0</v>
      </c>
      <c r="OD3" s="28"/>
      <c r="OE3" s="25"/>
      <c r="OF3" s="235" t="str">
        <f>Tipy!MB3</f>
        <v>Brentford (D)</v>
      </c>
      <c r="OG3" s="236"/>
      <c r="OH3" s="236"/>
      <c r="OI3" s="26"/>
      <c r="OJ3" s="27" t="s">
        <v>0</v>
      </c>
      <c r="OK3" s="28"/>
      <c r="OL3" s="25"/>
      <c r="OM3" s="251" t="str">
        <f>IF(Tipy!MH3="","",Tipy!MH3)</f>
        <v/>
      </c>
      <c r="ON3" s="252"/>
      <c r="OO3" s="252"/>
      <c r="OP3" s="22"/>
      <c r="OQ3" s="23" t="s">
        <v>0</v>
      </c>
      <c r="OR3" s="24"/>
      <c r="OS3" s="25"/>
      <c r="OT3" s="235" t="str">
        <f>Tipy!MN3</f>
        <v>Leicester (V)</v>
      </c>
      <c r="OU3" s="236"/>
      <c r="OV3" s="236"/>
      <c r="OW3" s="26"/>
      <c r="OX3" s="27" t="s">
        <v>0</v>
      </c>
      <c r="OY3" s="28"/>
      <c r="OZ3" s="25"/>
      <c r="PA3" s="251" t="str">
        <f>IF(Tipy!MT3="","",Tipy!MT3)</f>
        <v/>
      </c>
      <c r="PB3" s="252"/>
      <c r="PC3" s="252"/>
      <c r="PD3" s="22"/>
      <c r="PE3" s="23" t="s">
        <v>0</v>
      </c>
      <c r="PF3" s="24"/>
      <c r="PG3" s="25"/>
      <c r="PH3" s="235" t="str">
        <f>Tipy!MZ3</f>
        <v>AVilla (D)</v>
      </c>
      <c r="PI3" s="236"/>
      <c r="PJ3" s="236"/>
      <c r="PK3" s="26"/>
      <c r="PL3" s="27" t="s">
        <v>0</v>
      </c>
      <c r="PM3" s="28"/>
      <c r="PN3" s="25"/>
      <c r="PO3" s="235" t="str">
        <f>Tipy!NF3</f>
        <v>Saints (V)</v>
      </c>
      <c r="PP3" s="236"/>
      <c r="PQ3" s="236"/>
      <c r="PR3" s="26"/>
      <c r="PS3" s="27" t="s">
        <v>0</v>
      </c>
      <c r="PT3" s="28"/>
      <c r="PU3" s="25"/>
      <c r="PV3" s="269" t="str">
        <f>IF(Tipy!NL3="","",Tipy!NL3)</f>
        <v/>
      </c>
      <c r="PW3" s="270"/>
      <c r="PX3" s="270"/>
      <c r="PY3" s="58"/>
      <c r="PZ3" s="59" t="s">
        <v>0</v>
      </c>
      <c r="QA3" s="60"/>
      <c r="QB3" s="25"/>
      <c r="QC3" s="251" t="str">
        <f>IF(Tipy!NR3="","",Tipy!NR3)</f>
        <v/>
      </c>
      <c r="QD3" s="252"/>
      <c r="QE3" s="252"/>
      <c r="QF3" s="22"/>
      <c r="QG3" s="23" t="s">
        <v>0</v>
      </c>
      <c r="QH3" s="24"/>
    </row>
    <row r="4" spans="1:452" ht="5.0999999999999996" customHeight="1" thickBot="1" x14ac:dyDescent="0.25">
      <c r="A4" s="303"/>
      <c r="B4" s="303"/>
      <c r="C4" s="303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03"/>
      <c r="B5" s="303"/>
      <c r="C5" s="303"/>
      <c r="D5" s="280" t="s">
        <v>43</v>
      </c>
      <c r="E5" s="281"/>
      <c r="F5" s="282"/>
      <c r="G5" s="283" t="s">
        <v>44</v>
      </c>
      <c r="H5" s="281"/>
      <c r="I5" s="284"/>
      <c r="J5" s="154"/>
      <c r="K5" s="280" t="s">
        <v>43</v>
      </c>
      <c r="L5" s="281"/>
      <c r="M5" s="282"/>
      <c r="N5" s="283" t="s">
        <v>44</v>
      </c>
      <c r="O5" s="281"/>
      <c r="P5" s="284"/>
      <c r="Q5" s="174"/>
      <c r="R5" s="280" t="s">
        <v>43</v>
      </c>
      <c r="S5" s="281"/>
      <c r="T5" s="282"/>
      <c r="U5" s="283" t="s">
        <v>44</v>
      </c>
      <c r="V5" s="281"/>
      <c r="W5" s="284"/>
      <c r="X5" s="174"/>
      <c r="Y5" s="280" t="s">
        <v>43</v>
      </c>
      <c r="Z5" s="281"/>
      <c r="AA5" s="282"/>
      <c r="AB5" s="283" t="s">
        <v>44</v>
      </c>
      <c r="AC5" s="281"/>
      <c r="AD5" s="284"/>
      <c r="AE5" s="174"/>
      <c r="AF5" s="280" t="s">
        <v>43</v>
      </c>
      <c r="AG5" s="281"/>
      <c r="AH5" s="282"/>
      <c r="AI5" s="283" t="s">
        <v>44</v>
      </c>
      <c r="AJ5" s="281"/>
      <c r="AK5" s="284"/>
      <c r="AL5" s="174"/>
      <c r="AM5" s="280" t="s">
        <v>43</v>
      </c>
      <c r="AN5" s="281"/>
      <c r="AO5" s="282"/>
      <c r="AP5" s="283" t="s">
        <v>44</v>
      </c>
      <c r="AQ5" s="281"/>
      <c r="AR5" s="284"/>
      <c r="AS5" s="174"/>
      <c r="AT5" s="280" t="s">
        <v>43</v>
      </c>
      <c r="AU5" s="281"/>
      <c r="AV5" s="282"/>
      <c r="AW5" s="283" t="s">
        <v>44</v>
      </c>
      <c r="AX5" s="281"/>
      <c r="AY5" s="284"/>
      <c r="AZ5" s="174"/>
      <c r="BA5" s="280" t="s">
        <v>43</v>
      </c>
      <c r="BB5" s="281"/>
      <c r="BC5" s="282"/>
      <c r="BD5" s="283" t="s">
        <v>44</v>
      </c>
      <c r="BE5" s="281"/>
      <c r="BF5" s="284"/>
      <c r="BG5" s="174"/>
      <c r="BH5" s="280" t="s">
        <v>43</v>
      </c>
      <c r="BI5" s="281"/>
      <c r="BJ5" s="282"/>
      <c r="BK5" s="283" t="s">
        <v>44</v>
      </c>
      <c r="BL5" s="281"/>
      <c r="BM5" s="284"/>
      <c r="BN5" s="174"/>
      <c r="BO5" s="280" t="s">
        <v>43</v>
      </c>
      <c r="BP5" s="281"/>
      <c r="BQ5" s="282"/>
      <c r="BR5" s="283" t="s">
        <v>44</v>
      </c>
      <c r="BS5" s="281"/>
      <c r="BT5" s="284"/>
      <c r="BU5" s="174"/>
      <c r="BV5" s="280" t="s">
        <v>43</v>
      </c>
      <c r="BW5" s="281"/>
      <c r="BX5" s="282"/>
      <c r="BY5" s="283" t="s">
        <v>44</v>
      </c>
      <c r="BZ5" s="281"/>
      <c r="CA5" s="284"/>
      <c r="CB5" s="174"/>
      <c r="CC5" s="280" t="s">
        <v>43</v>
      </c>
      <c r="CD5" s="281"/>
      <c r="CE5" s="282"/>
      <c r="CF5" s="283" t="s">
        <v>44</v>
      </c>
      <c r="CG5" s="281"/>
      <c r="CH5" s="284"/>
      <c r="CI5" s="174"/>
      <c r="CJ5" s="280" t="s">
        <v>43</v>
      </c>
      <c r="CK5" s="281"/>
      <c r="CL5" s="282"/>
      <c r="CM5" s="283" t="s">
        <v>44</v>
      </c>
      <c r="CN5" s="281"/>
      <c r="CO5" s="284"/>
      <c r="CP5" s="174"/>
      <c r="CQ5" s="280" t="s">
        <v>43</v>
      </c>
      <c r="CR5" s="281"/>
      <c r="CS5" s="282"/>
      <c r="CT5" s="283" t="s">
        <v>44</v>
      </c>
      <c r="CU5" s="281"/>
      <c r="CV5" s="284"/>
      <c r="CW5" s="174"/>
      <c r="CX5" s="280" t="s">
        <v>43</v>
      </c>
      <c r="CY5" s="281"/>
      <c r="CZ5" s="282"/>
      <c r="DA5" s="283" t="s">
        <v>44</v>
      </c>
      <c r="DB5" s="281"/>
      <c r="DC5" s="284"/>
      <c r="DD5" s="174"/>
      <c r="DE5" s="280" t="s">
        <v>43</v>
      </c>
      <c r="DF5" s="281"/>
      <c r="DG5" s="282"/>
      <c r="DH5" s="283" t="s">
        <v>44</v>
      </c>
      <c r="DI5" s="281"/>
      <c r="DJ5" s="284"/>
      <c r="DK5" s="174"/>
      <c r="DL5" s="280" t="s">
        <v>43</v>
      </c>
      <c r="DM5" s="281"/>
      <c r="DN5" s="282"/>
      <c r="DO5" s="283" t="s">
        <v>44</v>
      </c>
      <c r="DP5" s="281"/>
      <c r="DQ5" s="284"/>
      <c r="DR5" s="174"/>
      <c r="DS5" s="280" t="s">
        <v>43</v>
      </c>
      <c r="DT5" s="281"/>
      <c r="DU5" s="282"/>
      <c r="DV5" s="283" t="s">
        <v>44</v>
      </c>
      <c r="DW5" s="281"/>
      <c r="DX5" s="284"/>
      <c r="DY5" s="174"/>
      <c r="DZ5" s="280" t="s">
        <v>43</v>
      </c>
      <c r="EA5" s="281"/>
      <c r="EB5" s="282"/>
      <c r="EC5" s="283" t="s">
        <v>44</v>
      </c>
      <c r="ED5" s="281"/>
      <c r="EE5" s="284"/>
      <c r="EF5" s="174"/>
      <c r="EG5" s="280" t="s">
        <v>43</v>
      </c>
      <c r="EH5" s="281"/>
      <c r="EI5" s="282"/>
      <c r="EJ5" s="283" t="s">
        <v>44</v>
      </c>
      <c r="EK5" s="281"/>
      <c r="EL5" s="284"/>
      <c r="EM5" s="174"/>
      <c r="EN5" s="280" t="s">
        <v>43</v>
      </c>
      <c r="EO5" s="281"/>
      <c r="EP5" s="282"/>
      <c r="EQ5" s="283" t="s">
        <v>44</v>
      </c>
      <c r="ER5" s="281"/>
      <c r="ES5" s="284"/>
      <c r="ET5" s="174"/>
      <c r="EU5" s="280" t="s">
        <v>43</v>
      </c>
      <c r="EV5" s="281"/>
      <c r="EW5" s="282"/>
      <c r="EX5" s="283" t="s">
        <v>44</v>
      </c>
      <c r="EY5" s="281"/>
      <c r="EZ5" s="284"/>
      <c r="FA5" s="174"/>
      <c r="FB5" s="280" t="s">
        <v>43</v>
      </c>
      <c r="FC5" s="281"/>
      <c r="FD5" s="282"/>
      <c r="FE5" s="283" t="s">
        <v>44</v>
      </c>
      <c r="FF5" s="281"/>
      <c r="FG5" s="284"/>
      <c r="FH5" s="174"/>
      <c r="FI5" s="280" t="s">
        <v>43</v>
      </c>
      <c r="FJ5" s="281"/>
      <c r="FK5" s="282"/>
      <c r="FL5" s="283" t="s">
        <v>44</v>
      </c>
      <c r="FM5" s="281"/>
      <c r="FN5" s="284"/>
      <c r="FO5" s="174"/>
      <c r="FP5" s="280" t="s">
        <v>43</v>
      </c>
      <c r="FQ5" s="281"/>
      <c r="FR5" s="282"/>
      <c r="FS5" s="283" t="s">
        <v>44</v>
      </c>
      <c r="FT5" s="281"/>
      <c r="FU5" s="284"/>
      <c r="FV5" s="174"/>
      <c r="FW5" s="280" t="s">
        <v>43</v>
      </c>
      <c r="FX5" s="281"/>
      <c r="FY5" s="282"/>
      <c r="FZ5" s="283" t="s">
        <v>44</v>
      </c>
      <c r="GA5" s="281"/>
      <c r="GB5" s="284"/>
      <c r="GC5" s="174"/>
      <c r="GD5" s="280" t="s">
        <v>43</v>
      </c>
      <c r="GE5" s="281"/>
      <c r="GF5" s="282"/>
      <c r="GG5" s="283" t="s">
        <v>44</v>
      </c>
      <c r="GH5" s="281"/>
      <c r="GI5" s="284"/>
      <c r="GJ5" s="174"/>
      <c r="GK5" s="280" t="s">
        <v>43</v>
      </c>
      <c r="GL5" s="281"/>
      <c r="GM5" s="282"/>
      <c r="GN5" s="283" t="s">
        <v>44</v>
      </c>
      <c r="GO5" s="281"/>
      <c r="GP5" s="284"/>
      <c r="GQ5" s="174"/>
      <c r="GR5" s="280" t="s">
        <v>43</v>
      </c>
      <c r="GS5" s="281"/>
      <c r="GT5" s="282"/>
      <c r="GU5" s="283" t="s">
        <v>44</v>
      </c>
      <c r="GV5" s="281"/>
      <c r="GW5" s="284"/>
      <c r="GX5" s="174"/>
      <c r="GY5" s="280" t="s">
        <v>43</v>
      </c>
      <c r="GZ5" s="281"/>
      <c r="HA5" s="282"/>
      <c r="HB5" s="283" t="s">
        <v>44</v>
      </c>
      <c r="HC5" s="281"/>
      <c r="HD5" s="284"/>
      <c r="HE5" s="174"/>
      <c r="HF5" s="280" t="s">
        <v>43</v>
      </c>
      <c r="HG5" s="281"/>
      <c r="HH5" s="282"/>
      <c r="HI5" s="283" t="s">
        <v>44</v>
      </c>
      <c r="HJ5" s="281"/>
      <c r="HK5" s="284"/>
      <c r="HL5" s="174"/>
      <c r="HM5" s="280" t="s">
        <v>43</v>
      </c>
      <c r="HN5" s="281"/>
      <c r="HO5" s="282"/>
      <c r="HP5" s="283" t="s">
        <v>44</v>
      </c>
      <c r="HQ5" s="281"/>
      <c r="HR5" s="284"/>
      <c r="HS5" s="174"/>
      <c r="HT5" s="280" t="s">
        <v>43</v>
      </c>
      <c r="HU5" s="281"/>
      <c r="HV5" s="282"/>
      <c r="HW5" s="283" t="s">
        <v>44</v>
      </c>
      <c r="HX5" s="281"/>
      <c r="HY5" s="284"/>
      <c r="HZ5" s="174"/>
      <c r="IA5" s="280" t="s">
        <v>43</v>
      </c>
      <c r="IB5" s="281"/>
      <c r="IC5" s="282"/>
      <c r="ID5" s="283" t="s">
        <v>44</v>
      </c>
      <c r="IE5" s="281"/>
      <c r="IF5" s="284"/>
      <c r="IG5" s="174"/>
      <c r="IH5" s="280" t="s">
        <v>43</v>
      </c>
      <c r="II5" s="281"/>
      <c r="IJ5" s="282"/>
      <c r="IK5" s="283" t="s">
        <v>44</v>
      </c>
      <c r="IL5" s="281"/>
      <c r="IM5" s="284"/>
      <c r="IN5" s="174"/>
      <c r="IO5" s="280" t="s">
        <v>43</v>
      </c>
      <c r="IP5" s="281"/>
      <c r="IQ5" s="282"/>
      <c r="IR5" s="283" t="s">
        <v>44</v>
      </c>
      <c r="IS5" s="281"/>
      <c r="IT5" s="284"/>
      <c r="IU5" s="174"/>
      <c r="IV5" s="280" t="s">
        <v>43</v>
      </c>
      <c r="IW5" s="281"/>
      <c r="IX5" s="282"/>
      <c r="IY5" s="283" t="s">
        <v>44</v>
      </c>
      <c r="IZ5" s="281"/>
      <c r="JA5" s="284"/>
      <c r="JB5" s="174"/>
      <c r="JC5" s="280" t="s">
        <v>43</v>
      </c>
      <c r="JD5" s="281"/>
      <c r="JE5" s="282"/>
      <c r="JF5" s="283" t="s">
        <v>44</v>
      </c>
      <c r="JG5" s="281"/>
      <c r="JH5" s="284"/>
      <c r="JI5" s="174"/>
      <c r="JJ5" s="280" t="s">
        <v>43</v>
      </c>
      <c r="JK5" s="281"/>
      <c r="JL5" s="282"/>
      <c r="JM5" s="283" t="s">
        <v>44</v>
      </c>
      <c r="JN5" s="281"/>
      <c r="JO5" s="284"/>
      <c r="JP5" s="174"/>
      <c r="JQ5" s="280" t="s">
        <v>43</v>
      </c>
      <c r="JR5" s="281"/>
      <c r="JS5" s="282"/>
      <c r="JT5" s="283" t="s">
        <v>44</v>
      </c>
      <c r="JU5" s="281"/>
      <c r="JV5" s="284"/>
      <c r="JW5" s="174"/>
      <c r="JX5" s="280" t="s">
        <v>43</v>
      </c>
      <c r="JY5" s="281"/>
      <c r="JZ5" s="282"/>
      <c r="KA5" s="283" t="s">
        <v>44</v>
      </c>
      <c r="KB5" s="281"/>
      <c r="KC5" s="284"/>
      <c r="KD5" s="174"/>
      <c r="KE5" s="280" t="s">
        <v>43</v>
      </c>
      <c r="KF5" s="281"/>
      <c r="KG5" s="282"/>
      <c r="KH5" s="283" t="s">
        <v>44</v>
      </c>
      <c r="KI5" s="281"/>
      <c r="KJ5" s="284"/>
      <c r="KK5" s="174"/>
      <c r="KL5" s="280" t="s">
        <v>43</v>
      </c>
      <c r="KM5" s="281"/>
      <c r="KN5" s="282"/>
      <c r="KO5" s="283" t="s">
        <v>44</v>
      </c>
      <c r="KP5" s="281"/>
      <c r="KQ5" s="284"/>
      <c r="KR5" s="174"/>
      <c r="KS5" s="280" t="s">
        <v>43</v>
      </c>
      <c r="KT5" s="281"/>
      <c r="KU5" s="282"/>
      <c r="KV5" s="283" t="s">
        <v>44</v>
      </c>
      <c r="KW5" s="281"/>
      <c r="KX5" s="284"/>
      <c r="KY5" s="174"/>
      <c r="KZ5" s="280" t="s">
        <v>43</v>
      </c>
      <c r="LA5" s="281"/>
      <c r="LB5" s="282"/>
      <c r="LC5" s="283" t="s">
        <v>44</v>
      </c>
      <c r="LD5" s="281"/>
      <c r="LE5" s="284"/>
      <c r="LF5" s="174"/>
      <c r="LG5" s="280" t="s">
        <v>43</v>
      </c>
      <c r="LH5" s="281"/>
      <c r="LI5" s="282"/>
      <c r="LJ5" s="283" t="s">
        <v>44</v>
      </c>
      <c r="LK5" s="281"/>
      <c r="LL5" s="284"/>
      <c r="LM5" s="174"/>
      <c r="LN5" s="280" t="s">
        <v>43</v>
      </c>
      <c r="LO5" s="281"/>
      <c r="LP5" s="282"/>
      <c r="LQ5" s="283" t="s">
        <v>44</v>
      </c>
      <c r="LR5" s="281"/>
      <c r="LS5" s="284"/>
      <c r="LT5" s="174"/>
      <c r="LU5" s="280" t="s">
        <v>43</v>
      </c>
      <c r="LV5" s="281"/>
      <c r="LW5" s="282"/>
      <c r="LX5" s="283" t="s">
        <v>44</v>
      </c>
      <c r="LY5" s="281"/>
      <c r="LZ5" s="284"/>
      <c r="MA5" s="174"/>
      <c r="MB5" s="280" t="s">
        <v>43</v>
      </c>
      <c r="MC5" s="281"/>
      <c r="MD5" s="282"/>
      <c r="ME5" s="283" t="s">
        <v>44</v>
      </c>
      <c r="MF5" s="281"/>
      <c r="MG5" s="284"/>
      <c r="MH5" s="174"/>
      <c r="MI5" s="280" t="s">
        <v>43</v>
      </c>
      <c r="MJ5" s="281"/>
      <c r="MK5" s="282"/>
      <c r="ML5" s="283" t="s">
        <v>44</v>
      </c>
      <c r="MM5" s="281"/>
      <c r="MN5" s="284"/>
      <c r="MO5" s="174"/>
      <c r="MP5" s="280" t="s">
        <v>43</v>
      </c>
      <c r="MQ5" s="281"/>
      <c r="MR5" s="282"/>
      <c r="MS5" s="283" t="s">
        <v>44</v>
      </c>
      <c r="MT5" s="281"/>
      <c r="MU5" s="284"/>
      <c r="MV5" s="174"/>
      <c r="MW5" s="280" t="s">
        <v>43</v>
      </c>
      <c r="MX5" s="281"/>
      <c r="MY5" s="282"/>
      <c r="MZ5" s="283" t="s">
        <v>44</v>
      </c>
      <c r="NA5" s="281"/>
      <c r="NB5" s="284"/>
      <c r="NC5" s="174"/>
      <c r="ND5" s="280" t="s">
        <v>43</v>
      </c>
      <c r="NE5" s="281"/>
      <c r="NF5" s="282"/>
      <c r="NG5" s="283" t="s">
        <v>44</v>
      </c>
      <c r="NH5" s="281"/>
      <c r="NI5" s="284"/>
      <c r="NJ5" s="174"/>
      <c r="NK5" s="280" t="s">
        <v>43</v>
      </c>
      <c r="NL5" s="281"/>
      <c r="NM5" s="282"/>
      <c r="NN5" s="283" t="s">
        <v>44</v>
      </c>
      <c r="NO5" s="281"/>
      <c r="NP5" s="284"/>
      <c r="NQ5" s="174"/>
      <c r="NR5" s="280" t="s">
        <v>43</v>
      </c>
      <c r="NS5" s="281"/>
      <c r="NT5" s="282"/>
      <c r="NU5" s="283" t="s">
        <v>44</v>
      </c>
      <c r="NV5" s="281"/>
      <c r="NW5" s="284"/>
      <c r="NX5" s="174"/>
      <c r="NY5" s="280" t="s">
        <v>43</v>
      </c>
      <c r="NZ5" s="281"/>
      <c r="OA5" s="282"/>
      <c r="OB5" s="283" t="s">
        <v>44</v>
      </c>
      <c r="OC5" s="281"/>
      <c r="OD5" s="284"/>
      <c r="OE5" s="174"/>
      <c r="OF5" s="280" t="s">
        <v>43</v>
      </c>
      <c r="OG5" s="281"/>
      <c r="OH5" s="282"/>
      <c r="OI5" s="283" t="s">
        <v>44</v>
      </c>
      <c r="OJ5" s="281"/>
      <c r="OK5" s="284"/>
      <c r="OL5" s="174"/>
      <c r="OM5" s="280" t="s">
        <v>43</v>
      </c>
      <c r="ON5" s="281"/>
      <c r="OO5" s="282"/>
      <c r="OP5" s="283" t="s">
        <v>44</v>
      </c>
      <c r="OQ5" s="281"/>
      <c r="OR5" s="284"/>
      <c r="OS5" s="174"/>
      <c r="OT5" s="280" t="s">
        <v>43</v>
      </c>
      <c r="OU5" s="281"/>
      <c r="OV5" s="282"/>
      <c r="OW5" s="283" t="s">
        <v>44</v>
      </c>
      <c r="OX5" s="281"/>
      <c r="OY5" s="284"/>
      <c r="OZ5" s="174"/>
      <c r="PA5" s="280" t="s">
        <v>43</v>
      </c>
      <c r="PB5" s="281"/>
      <c r="PC5" s="282"/>
      <c r="PD5" s="283" t="s">
        <v>44</v>
      </c>
      <c r="PE5" s="281"/>
      <c r="PF5" s="284"/>
      <c r="PG5" s="174"/>
      <c r="PH5" s="280" t="s">
        <v>43</v>
      </c>
      <c r="PI5" s="281"/>
      <c r="PJ5" s="282"/>
      <c r="PK5" s="283" t="s">
        <v>44</v>
      </c>
      <c r="PL5" s="281"/>
      <c r="PM5" s="284"/>
      <c r="PN5" s="174"/>
      <c r="PO5" s="280" t="s">
        <v>43</v>
      </c>
      <c r="PP5" s="281"/>
      <c r="PQ5" s="282"/>
      <c r="PR5" s="283" t="s">
        <v>44</v>
      </c>
      <c r="PS5" s="281"/>
      <c r="PT5" s="284"/>
      <c r="PU5" s="174"/>
      <c r="PV5" s="280" t="s">
        <v>43</v>
      </c>
      <c r="PW5" s="281"/>
      <c r="PX5" s="282"/>
      <c r="PY5" s="283" t="s">
        <v>44</v>
      </c>
      <c r="PZ5" s="281"/>
      <c r="QA5" s="284"/>
      <c r="QB5" s="174"/>
      <c r="QC5" s="280" t="s">
        <v>43</v>
      </c>
      <c r="QD5" s="281"/>
      <c r="QE5" s="282"/>
      <c r="QF5" s="283" t="s">
        <v>44</v>
      </c>
      <c r="QG5" s="281"/>
      <c r="QH5" s="284"/>
    </row>
    <row r="6" spans="1:452" ht="12.75" customHeight="1" x14ac:dyDescent="0.2">
      <c r="A6" s="303"/>
      <c r="B6" s="303"/>
      <c r="C6" s="303"/>
      <c r="D6" s="285" t="s">
        <v>264</v>
      </c>
      <c r="E6" s="286"/>
      <c r="F6" s="287"/>
      <c r="G6" s="286" t="s">
        <v>275</v>
      </c>
      <c r="H6" s="286"/>
      <c r="I6" s="288"/>
      <c r="J6" s="210"/>
      <c r="K6" s="285" t="s">
        <v>277</v>
      </c>
      <c r="L6" s="322"/>
      <c r="M6" s="287"/>
      <c r="N6" s="322" t="s">
        <v>275</v>
      </c>
      <c r="O6" s="322"/>
      <c r="P6" s="288"/>
      <c r="Q6" s="211"/>
      <c r="R6" s="329" t="s">
        <v>279</v>
      </c>
      <c r="S6" s="330"/>
      <c r="T6" s="331"/>
      <c r="U6" s="332" t="s">
        <v>268</v>
      </c>
      <c r="V6" s="330"/>
      <c r="W6" s="333"/>
      <c r="X6" s="211"/>
      <c r="Y6" s="285" t="s">
        <v>275</v>
      </c>
      <c r="Z6" s="322"/>
      <c r="AA6" s="287"/>
      <c r="AB6" s="322" t="s">
        <v>278</v>
      </c>
      <c r="AC6" s="322"/>
      <c r="AD6" s="288"/>
      <c r="AE6" s="211"/>
      <c r="AF6" s="325" t="s">
        <v>279</v>
      </c>
      <c r="AG6" s="326"/>
      <c r="AH6" s="327"/>
      <c r="AI6" s="326" t="s">
        <v>274</v>
      </c>
      <c r="AJ6" s="326"/>
      <c r="AK6" s="328"/>
      <c r="AL6" s="211"/>
      <c r="AM6" s="285" t="s">
        <v>274</v>
      </c>
      <c r="AN6" s="322"/>
      <c r="AO6" s="287"/>
      <c r="AP6" s="322" t="s">
        <v>275</v>
      </c>
      <c r="AQ6" s="322"/>
      <c r="AR6" s="288"/>
      <c r="AS6" s="211"/>
      <c r="AT6" s="285"/>
      <c r="AU6" s="322"/>
      <c r="AV6" s="287"/>
      <c r="AW6" s="322"/>
      <c r="AX6" s="322"/>
      <c r="AY6" s="288"/>
      <c r="AZ6" s="211"/>
      <c r="BA6" s="285" t="s">
        <v>279</v>
      </c>
      <c r="BB6" s="322"/>
      <c r="BC6" s="287"/>
      <c r="BD6" s="322" t="s">
        <v>261</v>
      </c>
      <c r="BE6" s="322"/>
      <c r="BF6" s="288"/>
      <c r="BG6" s="149"/>
      <c r="BH6" s="313"/>
      <c r="BI6" s="314"/>
      <c r="BJ6" s="315"/>
      <c r="BK6" s="314"/>
      <c r="BL6" s="314"/>
      <c r="BM6" s="316"/>
      <c r="BN6" s="149"/>
      <c r="BO6" s="311" t="s">
        <v>275</v>
      </c>
      <c r="BP6" s="309"/>
      <c r="BQ6" s="312"/>
      <c r="BR6" s="309" t="s">
        <v>276</v>
      </c>
      <c r="BS6" s="309"/>
      <c r="BT6" s="310"/>
      <c r="BU6" s="149"/>
      <c r="BV6" s="311"/>
      <c r="BW6" s="309"/>
      <c r="BX6" s="312"/>
      <c r="BY6" s="309"/>
      <c r="BZ6" s="309"/>
      <c r="CA6" s="310"/>
      <c r="CB6" s="149"/>
      <c r="CC6" s="311" t="s">
        <v>274</v>
      </c>
      <c r="CD6" s="309"/>
      <c r="CE6" s="312"/>
      <c r="CF6" s="309" t="s">
        <v>275</v>
      </c>
      <c r="CG6" s="309"/>
      <c r="CH6" s="310"/>
      <c r="CI6" s="149"/>
      <c r="CJ6" s="313" t="s">
        <v>264</v>
      </c>
      <c r="CK6" s="314"/>
      <c r="CL6" s="315"/>
      <c r="CM6" s="314"/>
      <c r="CN6" s="314"/>
      <c r="CO6" s="316"/>
      <c r="CP6" s="149"/>
      <c r="CQ6" s="311"/>
      <c r="CR6" s="309"/>
      <c r="CS6" s="312"/>
      <c r="CT6" s="309"/>
      <c r="CU6" s="309"/>
      <c r="CV6" s="310"/>
      <c r="CW6" s="149"/>
      <c r="CX6" s="311"/>
      <c r="CY6" s="309"/>
      <c r="CZ6" s="312"/>
      <c r="DA6" s="309"/>
      <c r="DB6" s="309"/>
      <c r="DC6" s="310"/>
      <c r="DD6" s="149"/>
      <c r="DE6" s="311"/>
      <c r="DF6" s="309"/>
      <c r="DG6" s="312"/>
      <c r="DH6" s="309"/>
      <c r="DI6" s="309"/>
      <c r="DJ6" s="310"/>
      <c r="DK6" s="149"/>
      <c r="DL6" s="313"/>
      <c r="DM6" s="314"/>
      <c r="DN6" s="315"/>
      <c r="DO6" s="314"/>
      <c r="DP6" s="314"/>
      <c r="DQ6" s="316"/>
      <c r="DR6" s="149"/>
      <c r="DS6" s="311"/>
      <c r="DT6" s="309"/>
      <c r="DU6" s="312"/>
      <c r="DV6" s="309"/>
      <c r="DW6" s="309"/>
      <c r="DX6" s="310"/>
      <c r="DY6" s="149"/>
      <c r="DZ6" s="311"/>
      <c r="EA6" s="309"/>
      <c r="EB6" s="312"/>
      <c r="EC6" s="309"/>
      <c r="ED6" s="309"/>
      <c r="EE6" s="310"/>
      <c r="EF6" s="149"/>
      <c r="EG6" s="311"/>
      <c r="EH6" s="309"/>
      <c r="EI6" s="312"/>
      <c r="EJ6" s="309"/>
      <c r="EK6" s="309"/>
      <c r="EL6" s="310"/>
      <c r="EM6" s="149"/>
      <c r="EN6" s="313"/>
      <c r="EO6" s="314"/>
      <c r="EP6" s="315"/>
      <c r="EQ6" s="314"/>
      <c r="ER6" s="314"/>
      <c r="ES6" s="316"/>
      <c r="ET6" s="149"/>
      <c r="EU6" s="311"/>
      <c r="EV6" s="309"/>
      <c r="EW6" s="312"/>
      <c r="EX6" s="309"/>
      <c r="EY6" s="309"/>
      <c r="EZ6" s="310"/>
      <c r="FA6" s="149"/>
      <c r="FB6" s="311"/>
      <c r="FC6" s="309"/>
      <c r="FD6" s="312"/>
      <c r="FE6" s="309"/>
      <c r="FF6" s="309"/>
      <c r="FG6" s="310"/>
      <c r="FH6" s="149"/>
      <c r="FI6" s="311"/>
      <c r="FJ6" s="309"/>
      <c r="FK6" s="312"/>
      <c r="FL6" s="309"/>
      <c r="FM6" s="309"/>
      <c r="FN6" s="310"/>
      <c r="FO6" s="149"/>
      <c r="FP6" s="313"/>
      <c r="FQ6" s="314"/>
      <c r="FR6" s="315"/>
      <c r="FS6" s="314"/>
      <c r="FT6" s="314"/>
      <c r="FU6" s="316"/>
      <c r="FV6" s="149"/>
      <c r="FW6" s="311"/>
      <c r="FX6" s="309"/>
      <c r="FY6" s="312"/>
      <c r="FZ6" s="309"/>
      <c r="GA6" s="309"/>
      <c r="GB6" s="310"/>
      <c r="GC6" s="149"/>
      <c r="GD6" s="311"/>
      <c r="GE6" s="309"/>
      <c r="GF6" s="312"/>
      <c r="GG6" s="309"/>
      <c r="GH6" s="309"/>
      <c r="GI6" s="310"/>
      <c r="GJ6" s="149"/>
      <c r="GK6" s="311"/>
      <c r="GL6" s="309"/>
      <c r="GM6" s="312"/>
      <c r="GN6" s="309"/>
      <c r="GO6" s="309"/>
      <c r="GP6" s="310"/>
      <c r="GQ6" s="149"/>
      <c r="GR6" s="313"/>
      <c r="GS6" s="314"/>
      <c r="GT6" s="315"/>
      <c r="GU6" s="314"/>
      <c r="GV6" s="314"/>
      <c r="GW6" s="316"/>
      <c r="GX6" s="149"/>
      <c r="GY6" s="311"/>
      <c r="GZ6" s="309"/>
      <c r="HA6" s="312"/>
      <c r="HB6" s="309"/>
      <c r="HC6" s="309"/>
      <c r="HD6" s="310"/>
      <c r="HE6" s="149"/>
      <c r="HF6" s="311"/>
      <c r="HG6" s="309"/>
      <c r="HH6" s="312"/>
      <c r="HI6" s="309"/>
      <c r="HJ6" s="309"/>
      <c r="HK6" s="310"/>
      <c r="HL6" s="149"/>
      <c r="HM6" s="311"/>
      <c r="HN6" s="309"/>
      <c r="HO6" s="312"/>
      <c r="HP6" s="309"/>
      <c r="HQ6" s="309"/>
      <c r="HR6" s="310"/>
      <c r="HS6" s="149"/>
      <c r="HT6" s="313"/>
      <c r="HU6" s="314"/>
      <c r="HV6" s="315"/>
      <c r="HW6" s="314"/>
      <c r="HX6" s="314"/>
      <c r="HY6" s="316"/>
      <c r="HZ6" s="149"/>
      <c r="IA6" s="311"/>
      <c r="IB6" s="309"/>
      <c r="IC6" s="312"/>
      <c r="ID6" s="309"/>
      <c r="IE6" s="309"/>
      <c r="IF6" s="310"/>
      <c r="IG6" s="149"/>
      <c r="IH6" s="311"/>
      <c r="II6" s="309"/>
      <c r="IJ6" s="312"/>
      <c r="IK6" s="309"/>
      <c r="IL6" s="309"/>
      <c r="IM6" s="310"/>
      <c r="IN6" s="149"/>
      <c r="IO6" s="311"/>
      <c r="IP6" s="309"/>
      <c r="IQ6" s="312"/>
      <c r="IR6" s="309"/>
      <c r="IS6" s="309"/>
      <c r="IT6" s="310"/>
      <c r="IU6" s="149"/>
      <c r="IV6" s="313"/>
      <c r="IW6" s="314"/>
      <c r="IX6" s="315"/>
      <c r="IY6" s="314"/>
      <c r="IZ6" s="314"/>
      <c r="JA6" s="316"/>
      <c r="JB6" s="149"/>
      <c r="JC6" s="311"/>
      <c r="JD6" s="309"/>
      <c r="JE6" s="312"/>
      <c r="JF6" s="309"/>
      <c r="JG6" s="309"/>
      <c r="JH6" s="310"/>
      <c r="JI6" s="149"/>
      <c r="JJ6" s="311"/>
      <c r="JK6" s="309"/>
      <c r="JL6" s="312"/>
      <c r="JM6" s="309"/>
      <c r="JN6" s="309"/>
      <c r="JO6" s="310"/>
      <c r="JP6" s="149"/>
      <c r="JQ6" s="311"/>
      <c r="JR6" s="309"/>
      <c r="JS6" s="312"/>
      <c r="JT6" s="309"/>
      <c r="JU6" s="309"/>
      <c r="JV6" s="310"/>
      <c r="JW6" s="149"/>
      <c r="JX6" s="313"/>
      <c r="JY6" s="314"/>
      <c r="JZ6" s="315"/>
      <c r="KA6" s="314"/>
      <c r="KB6" s="314"/>
      <c r="KC6" s="316"/>
      <c r="KD6" s="149"/>
      <c r="KE6" s="311"/>
      <c r="KF6" s="309"/>
      <c r="KG6" s="312"/>
      <c r="KH6" s="309"/>
      <c r="KI6" s="309"/>
      <c r="KJ6" s="310"/>
      <c r="KK6" s="149"/>
      <c r="KL6" s="311"/>
      <c r="KM6" s="309"/>
      <c r="KN6" s="312"/>
      <c r="KO6" s="309"/>
      <c r="KP6" s="309"/>
      <c r="KQ6" s="310"/>
      <c r="KR6" s="149"/>
      <c r="KS6" s="311"/>
      <c r="KT6" s="309"/>
      <c r="KU6" s="312"/>
      <c r="KV6" s="309"/>
      <c r="KW6" s="309"/>
      <c r="KX6" s="310"/>
      <c r="KY6" s="149"/>
      <c r="KZ6" s="313"/>
      <c r="LA6" s="314"/>
      <c r="LB6" s="315"/>
      <c r="LC6" s="314"/>
      <c r="LD6" s="314"/>
      <c r="LE6" s="316"/>
      <c r="LF6" s="149"/>
      <c r="LG6" s="311"/>
      <c r="LH6" s="309"/>
      <c r="LI6" s="312"/>
      <c r="LJ6" s="309"/>
      <c r="LK6" s="309"/>
      <c r="LL6" s="310"/>
      <c r="LM6" s="149"/>
      <c r="LN6" s="311"/>
      <c r="LO6" s="309"/>
      <c r="LP6" s="312"/>
      <c r="LQ6" s="309"/>
      <c r="LR6" s="309"/>
      <c r="LS6" s="310"/>
      <c r="LT6" s="149"/>
      <c r="LU6" s="311"/>
      <c r="LV6" s="309"/>
      <c r="LW6" s="312"/>
      <c r="LX6" s="309"/>
      <c r="LY6" s="309"/>
      <c r="LZ6" s="310"/>
      <c r="MA6" s="149"/>
      <c r="MB6" s="313"/>
      <c r="MC6" s="314"/>
      <c r="MD6" s="315"/>
      <c r="ME6" s="314"/>
      <c r="MF6" s="314"/>
      <c r="MG6" s="316"/>
      <c r="MH6" s="149"/>
      <c r="MI6" s="311"/>
      <c r="MJ6" s="309"/>
      <c r="MK6" s="312"/>
      <c r="ML6" s="309"/>
      <c r="MM6" s="309"/>
      <c r="MN6" s="310"/>
      <c r="MO6" s="149"/>
      <c r="MP6" s="311"/>
      <c r="MQ6" s="309"/>
      <c r="MR6" s="312"/>
      <c r="MS6" s="309"/>
      <c r="MT6" s="309"/>
      <c r="MU6" s="310"/>
      <c r="MV6" s="149"/>
      <c r="MW6" s="311"/>
      <c r="MX6" s="309"/>
      <c r="MY6" s="312"/>
      <c r="MZ6" s="309"/>
      <c r="NA6" s="309"/>
      <c r="NB6" s="310"/>
      <c r="NC6" s="149"/>
      <c r="ND6" s="313"/>
      <c r="NE6" s="314"/>
      <c r="NF6" s="315"/>
      <c r="NG6" s="314"/>
      <c r="NH6" s="314"/>
      <c r="NI6" s="316"/>
      <c r="NJ6" s="149"/>
      <c r="NK6" s="311"/>
      <c r="NL6" s="309"/>
      <c r="NM6" s="312"/>
      <c r="NN6" s="309"/>
      <c r="NO6" s="309"/>
      <c r="NP6" s="310"/>
      <c r="NQ6" s="149"/>
      <c r="NR6" s="311"/>
      <c r="NS6" s="309"/>
      <c r="NT6" s="312"/>
      <c r="NU6" s="309"/>
      <c r="NV6" s="309"/>
      <c r="NW6" s="310"/>
      <c r="NX6" s="149"/>
      <c r="NY6" s="311"/>
      <c r="NZ6" s="309"/>
      <c r="OA6" s="312"/>
      <c r="OB6" s="309"/>
      <c r="OC6" s="309"/>
      <c r="OD6" s="310"/>
      <c r="OE6" s="149"/>
      <c r="OF6" s="313"/>
      <c r="OG6" s="314"/>
      <c r="OH6" s="315"/>
      <c r="OI6" s="314"/>
      <c r="OJ6" s="314"/>
      <c r="OK6" s="316"/>
      <c r="OL6" s="149"/>
      <c r="OM6" s="311"/>
      <c r="ON6" s="309"/>
      <c r="OO6" s="312"/>
      <c r="OP6" s="309"/>
      <c r="OQ6" s="309"/>
      <c r="OR6" s="310"/>
      <c r="OS6" s="149"/>
      <c r="OT6" s="311"/>
      <c r="OU6" s="309"/>
      <c r="OV6" s="312"/>
      <c r="OW6" s="309"/>
      <c r="OX6" s="309"/>
      <c r="OY6" s="310"/>
      <c r="OZ6" s="149"/>
      <c r="PA6" s="311"/>
      <c r="PB6" s="309"/>
      <c r="PC6" s="312"/>
      <c r="PD6" s="309"/>
      <c r="PE6" s="309"/>
      <c r="PF6" s="310"/>
      <c r="PG6" s="149"/>
      <c r="PH6" s="313"/>
      <c r="PI6" s="314"/>
      <c r="PJ6" s="315"/>
      <c r="PK6" s="314"/>
      <c r="PL6" s="314"/>
      <c r="PM6" s="316"/>
      <c r="PN6" s="149"/>
      <c r="PO6" s="311"/>
      <c r="PP6" s="309"/>
      <c r="PQ6" s="312"/>
      <c r="PR6" s="309"/>
      <c r="PS6" s="309"/>
      <c r="PT6" s="310"/>
      <c r="PU6" s="149"/>
      <c r="PV6" s="311"/>
      <c r="PW6" s="309"/>
      <c r="PX6" s="312"/>
      <c r="PY6" s="309"/>
      <c r="PZ6" s="309"/>
      <c r="QA6" s="310"/>
      <c r="QB6" s="149"/>
      <c r="QC6" s="311"/>
      <c r="QD6" s="309"/>
      <c r="QE6" s="312"/>
      <c r="QF6" s="309"/>
      <c r="QG6" s="309"/>
      <c r="QH6" s="310"/>
    </row>
    <row r="7" spans="1:452" ht="12.75" customHeight="1" x14ac:dyDescent="0.2">
      <c r="A7" s="303"/>
      <c r="B7" s="303"/>
      <c r="C7" s="303"/>
      <c r="D7" s="285" t="s">
        <v>275</v>
      </c>
      <c r="E7" s="286"/>
      <c r="F7" s="287"/>
      <c r="G7" s="286"/>
      <c r="H7" s="286"/>
      <c r="I7" s="288"/>
      <c r="J7" s="210"/>
      <c r="K7" s="285" t="s">
        <v>275</v>
      </c>
      <c r="L7" s="322"/>
      <c r="M7" s="287"/>
      <c r="N7" s="322" t="s">
        <v>277</v>
      </c>
      <c r="O7" s="322"/>
      <c r="P7" s="288"/>
      <c r="Q7" s="212"/>
      <c r="R7" s="285"/>
      <c r="S7" s="322"/>
      <c r="T7" s="287"/>
      <c r="U7" s="323"/>
      <c r="V7" s="322"/>
      <c r="W7" s="288"/>
      <c r="X7" s="212"/>
      <c r="Y7" s="285"/>
      <c r="Z7" s="322"/>
      <c r="AA7" s="287"/>
      <c r="AB7" s="322"/>
      <c r="AC7" s="322"/>
      <c r="AD7" s="288"/>
      <c r="AE7" s="212"/>
      <c r="AF7" s="325" t="s">
        <v>257</v>
      </c>
      <c r="AG7" s="326"/>
      <c r="AH7" s="327"/>
      <c r="AI7" s="326" t="s">
        <v>261</v>
      </c>
      <c r="AJ7" s="326"/>
      <c r="AK7" s="328"/>
      <c r="AL7" s="212"/>
      <c r="AM7" s="285" t="s">
        <v>278</v>
      </c>
      <c r="AN7" s="322"/>
      <c r="AO7" s="287"/>
      <c r="AP7" s="322"/>
      <c r="AQ7" s="322"/>
      <c r="AR7" s="288"/>
      <c r="AS7" s="212"/>
      <c r="AT7" s="285"/>
      <c r="AU7" s="322"/>
      <c r="AV7" s="287"/>
      <c r="AW7" s="322"/>
      <c r="AX7" s="322"/>
      <c r="AY7" s="288"/>
      <c r="AZ7" s="212"/>
      <c r="BA7" s="285" t="s">
        <v>343</v>
      </c>
      <c r="BB7" s="322"/>
      <c r="BC7" s="287"/>
      <c r="BD7" s="322"/>
      <c r="BE7" s="322"/>
      <c r="BF7" s="288"/>
      <c r="BG7" s="142"/>
      <c r="BH7" s="313"/>
      <c r="BI7" s="314"/>
      <c r="BJ7" s="315"/>
      <c r="BK7" s="314"/>
      <c r="BL7" s="314"/>
      <c r="BM7" s="316"/>
      <c r="BN7" s="142"/>
      <c r="BO7" s="311" t="s">
        <v>262</v>
      </c>
      <c r="BP7" s="309"/>
      <c r="BQ7" s="312"/>
      <c r="BR7" s="309" t="s">
        <v>259</v>
      </c>
      <c r="BS7" s="309"/>
      <c r="BT7" s="310"/>
      <c r="BU7" s="142"/>
      <c r="BV7" s="311"/>
      <c r="BW7" s="309"/>
      <c r="BX7" s="312"/>
      <c r="BY7" s="309"/>
      <c r="BZ7" s="309"/>
      <c r="CA7" s="310"/>
      <c r="CB7" s="142"/>
      <c r="CC7" s="311"/>
      <c r="CD7" s="309"/>
      <c r="CE7" s="312"/>
      <c r="CF7" s="309" t="s">
        <v>279</v>
      </c>
      <c r="CG7" s="309"/>
      <c r="CH7" s="310"/>
      <c r="CI7" s="142"/>
      <c r="CJ7" s="313" t="s">
        <v>275</v>
      </c>
      <c r="CK7" s="314"/>
      <c r="CL7" s="315"/>
      <c r="CM7" s="314"/>
      <c r="CN7" s="314"/>
      <c r="CO7" s="316"/>
      <c r="CP7" s="142"/>
      <c r="CQ7" s="311"/>
      <c r="CR7" s="309"/>
      <c r="CS7" s="312"/>
      <c r="CT7" s="309"/>
      <c r="CU7" s="309"/>
      <c r="CV7" s="310"/>
      <c r="CW7" s="142"/>
      <c r="CX7" s="311"/>
      <c r="CY7" s="309"/>
      <c r="CZ7" s="312"/>
      <c r="DA7" s="309"/>
      <c r="DB7" s="309"/>
      <c r="DC7" s="310"/>
      <c r="DD7" s="142"/>
      <c r="DE7" s="311"/>
      <c r="DF7" s="309"/>
      <c r="DG7" s="312"/>
      <c r="DH7" s="309"/>
      <c r="DI7" s="309"/>
      <c r="DJ7" s="310"/>
      <c r="DK7" s="142"/>
      <c r="DL7" s="313"/>
      <c r="DM7" s="314"/>
      <c r="DN7" s="315"/>
      <c r="DO7" s="314"/>
      <c r="DP7" s="314"/>
      <c r="DQ7" s="316"/>
      <c r="DR7" s="142"/>
      <c r="DS7" s="311"/>
      <c r="DT7" s="309"/>
      <c r="DU7" s="312"/>
      <c r="DV7" s="309"/>
      <c r="DW7" s="309"/>
      <c r="DX7" s="310"/>
      <c r="DY7" s="142"/>
      <c r="DZ7" s="311"/>
      <c r="EA7" s="309"/>
      <c r="EB7" s="312"/>
      <c r="EC7" s="309"/>
      <c r="ED7" s="309"/>
      <c r="EE7" s="310"/>
      <c r="EF7" s="142"/>
      <c r="EG7" s="311"/>
      <c r="EH7" s="309"/>
      <c r="EI7" s="312"/>
      <c r="EJ7" s="309"/>
      <c r="EK7" s="309"/>
      <c r="EL7" s="310"/>
      <c r="EM7" s="142"/>
      <c r="EN7" s="313"/>
      <c r="EO7" s="314"/>
      <c r="EP7" s="315"/>
      <c r="EQ7" s="314"/>
      <c r="ER7" s="314"/>
      <c r="ES7" s="316"/>
      <c r="ET7" s="142"/>
      <c r="EU7" s="311"/>
      <c r="EV7" s="309"/>
      <c r="EW7" s="312"/>
      <c r="EX7" s="309"/>
      <c r="EY7" s="309"/>
      <c r="EZ7" s="310"/>
      <c r="FA7" s="142"/>
      <c r="FB7" s="311"/>
      <c r="FC7" s="309"/>
      <c r="FD7" s="312"/>
      <c r="FE7" s="309"/>
      <c r="FF7" s="309"/>
      <c r="FG7" s="310"/>
      <c r="FH7" s="142"/>
      <c r="FI7" s="311"/>
      <c r="FJ7" s="309"/>
      <c r="FK7" s="312"/>
      <c r="FL7" s="309"/>
      <c r="FM7" s="309"/>
      <c r="FN7" s="310"/>
      <c r="FO7" s="142"/>
      <c r="FP7" s="313"/>
      <c r="FQ7" s="314"/>
      <c r="FR7" s="315"/>
      <c r="FS7" s="314"/>
      <c r="FT7" s="314"/>
      <c r="FU7" s="316"/>
      <c r="FV7" s="142"/>
      <c r="FW7" s="311"/>
      <c r="FX7" s="309"/>
      <c r="FY7" s="312"/>
      <c r="FZ7" s="309"/>
      <c r="GA7" s="309"/>
      <c r="GB7" s="310"/>
      <c r="GC7" s="142"/>
      <c r="GD7" s="311"/>
      <c r="GE7" s="309"/>
      <c r="GF7" s="312"/>
      <c r="GG7" s="309"/>
      <c r="GH7" s="309"/>
      <c r="GI7" s="310"/>
      <c r="GJ7" s="142"/>
      <c r="GK7" s="311"/>
      <c r="GL7" s="309"/>
      <c r="GM7" s="312"/>
      <c r="GN7" s="309"/>
      <c r="GO7" s="309"/>
      <c r="GP7" s="310"/>
      <c r="GQ7" s="142"/>
      <c r="GR7" s="313"/>
      <c r="GS7" s="314"/>
      <c r="GT7" s="315"/>
      <c r="GU7" s="314"/>
      <c r="GV7" s="314"/>
      <c r="GW7" s="316"/>
      <c r="GX7" s="142"/>
      <c r="GY7" s="311"/>
      <c r="GZ7" s="309"/>
      <c r="HA7" s="312"/>
      <c r="HB7" s="309"/>
      <c r="HC7" s="309"/>
      <c r="HD7" s="310"/>
      <c r="HE7" s="142"/>
      <c r="HF7" s="311"/>
      <c r="HG7" s="309"/>
      <c r="HH7" s="312"/>
      <c r="HI7" s="309"/>
      <c r="HJ7" s="309"/>
      <c r="HK7" s="310"/>
      <c r="HL7" s="142"/>
      <c r="HM7" s="311"/>
      <c r="HN7" s="309"/>
      <c r="HO7" s="312"/>
      <c r="HP7" s="309"/>
      <c r="HQ7" s="309"/>
      <c r="HR7" s="310"/>
      <c r="HS7" s="142"/>
      <c r="HT7" s="313"/>
      <c r="HU7" s="314"/>
      <c r="HV7" s="315"/>
      <c r="HW7" s="314"/>
      <c r="HX7" s="314"/>
      <c r="HY7" s="316"/>
      <c r="HZ7" s="142"/>
      <c r="IA7" s="311"/>
      <c r="IB7" s="309"/>
      <c r="IC7" s="312"/>
      <c r="ID7" s="309"/>
      <c r="IE7" s="309"/>
      <c r="IF7" s="310"/>
      <c r="IG7" s="142"/>
      <c r="IH7" s="311"/>
      <c r="II7" s="309"/>
      <c r="IJ7" s="312"/>
      <c r="IK7" s="309"/>
      <c r="IL7" s="309"/>
      <c r="IM7" s="310"/>
      <c r="IN7" s="142"/>
      <c r="IO7" s="311"/>
      <c r="IP7" s="309"/>
      <c r="IQ7" s="312"/>
      <c r="IR7" s="309"/>
      <c r="IS7" s="309"/>
      <c r="IT7" s="310"/>
      <c r="IU7" s="142"/>
      <c r="IV7" s="313"/>
      <c r="IW7" s="314"/>
      <c r="IX7" s="315"/>
      <c r="IY7" s="314"/>
      <c r="IZ7" s="314"/>
      <c r="JA7" s="316"/>
      <c r="JB7" s="142"/>
      <c r="JC7" s="311"/>
      <c r="JD7" s="309"/>
      <c r="JE7" s="312"/>
      <c r="JF7" s="309"/>
      <c r="JG7" s="309"/>
      <c r="JH7" s="310"/>
      <c r="JI7" s="142"/>
      <c r="JJ7" s="311"/>
      <c r="JK7" s="309"/>
      <c r="JL7" s="312"/>
      <c r="JM7" s="309"/>
      <c r="JN7" s="309"/>
      <c r="JO7" s="310"/>
      <c r="JP7" s="142"/>
      <c r="JQ7" s="311"/>
      <c r="JR7" s="309"/>
      <c r="JS7" s="312"/>
      <c r="JT7" s="309"/>
      <c r="JU7" s="309"/>
      <c r="JV7" s="310"/>
      <c r="JW7" s="142"/>
      <c r="JX7" s="313"/>
      <c r="JY7" s="314"/>
      <c r="JZ7" s="315"/>
      <c r="KA7" s="314"/>
      <c r="KB7" s="314"/>
      <c r="KC7" s="316"/>
      <c r="KD7" s="142"/>
      <c r="KE7" s="311"/>
      <c r="KF7" s="309"/>
      <c r="KG7" s="312"/>
      <c r="KH7" s="309"/>
      <c r="KI7" s="309"/>
      <c r="KJ7" s="310"/>
      <c r="KK7" s="142"/>
      <c r="KL7" s="311"/>
      <c r="KM7" s="309"/>
      <c r="KN7" s="312"/>
      <c r="KO7" s="309"/>
      <c r="KP7" s="309"/>
      <c r="KQ7" s="310"/>
      <c r="KR7" s="142"/>
      <c r="KS7" s="311"/>
      <c r="KT7" s="309"/>
      <c r="KU7" s="312"/>
      <c r="KV7" s="309"/>
      <c r="KW7" s="309"/>
      <c r="KX7" s="310"/>
      <c r="KY7" s="142"/>
      <c r="KZ7" s="313"/>
      <c r="LA7" s="314"/>
      <c r="LB7" s="315"/>
      <c r="LC7" s="314"/>
      <c r="LD7" s="314"/>
      <c r="LE7" s="316"/>
      <c r="LF7" s="142"/>
      <c r="LG7" s="311"/>
      <c r="LH7" s="309"/>
      <c r="LI7" s="312"/>
      <c r="LJ7" s="309"/>
      <c r="LK7" s="309"/>
      <c r="LL7" s="310"/>
      <c r="LM7" s="142"/>
      <c r="LN7" s="311"/>
      <c r="LO7" s="309"/>
      <c r="LP7" s="312"/>
      <c r="LQ7" s="309"/>
      <c r="LR7" s="309"/>
      <c r="LS7" s="310"/>
      <c r="LT7" s="142"/>
      <c r="LU7" s="311"/>
      <c r="LV7" s="309"/>
      <c r="LW7" s="312"/>
      <c r="LX7" s="309"/>
      <c r="LY7" s="309"/>
      <c r="LZ7" s="310"/>
      <c r="MA7" s="142"/>
      <c r="MB7" s="313"/>
      <c r="MC7" s="314"/>
      <c r="MD7" s="315"/>
      <c r="ME7" s="314"/>
      <c r="MF7" s="314"/>
      <c r="MG7" s="316"/>
      <c r="MH7" s="142"/>
      <c r="MI7" s="311"/>
      <c r="MJ7" s="309"/>
      <c r="MK7" s="312"/>
      <c r="ML7" s="309"/>
      <c r="MM7" s="309"/>
      <c r="MN7" s="310"/>
      <c r="MO7" s="142"/>
      <c r="MP7" s="311"/>
      <c r="MQ7" s="309"/>
      <c r="MR7" s="312"/>
      <c r="MS7" s="309"/>
      <c r="MT7" s="309"/>
      <c r="MU7" s="310"/>
      <c r="MV7" s="142"/>
      <c r="MW7" s="311"/>
      <c r="MX7" s="309"/>
      <c r="MY7" s="312"/>
      <c r="MZ7" s="309"/>
      <c r="NA7" s="309"/>
      <c r="NB7" s="310"/>
      <c r="NC7" s="142"/>
      <c r="ND7" s="313"/>
      <c r="NE7" s="314"/>
      <c r="NF7" s="315"/>
      <c r="NG7" s="314"/>
      <c r="NH7" s="314"/>
      <c r="NI7" s="316"/>
      <c r="NJ7" s="142"/>
      <c r="NK7" s="311"/>
      <c r="NL7" s="309"/>
      <c r="NM7" s="312"/>
      <c r="NN7" s="309"/>
      <c r="NO7" s="309"/>
      <c r="NP7" s="310"/>
      <c r="NQ7" s="142"/>
      <c r="NR7" s="311"/>
      <c r="NS7" s="309"/>
      <c r="NT7" s="312"/>
      <c r="NU7" s="309"/>
      <c r="NV7" s="309"/>
      <c r="NW7" s="310"/>
      <c r="NX7" s="142"/>
      <c r="NY7" s="311"/>
      <c r="NZ7" s="309"/>
      <c r="OA7" s="312"/>
      <c r="OB7" s="309"/>
      <c r="OC7" s="309"/>
      <c r="OD7" s="310"/>
      <c r="OE7" s="142"/>
      <c r="OF7" s="313"/>
      <c r="OG7" s="314"/>
      <c r="OH7" s="315"/>
      <c r="OI7" s="314"/>
      <c r="OJ7" s="314"/>
      <c r="OK7" s="316"/>
      <c r="OL7" s="142"/>
      <c r="OM7" s="311"/>
      <c r="ON7" s="309"/>
      <c r="OO7" s="312"/>
      <c r="OP7" s="309"/>
      <c r="OQ7" s="309"/>
      <c r="OR7" s="310"/>
      <c r="OS7" s="142"/>
      <c r="OT7" s="311"/>
      <c r="OU7" s="309"/>
      <c r="OV7" s="312"/>
      <c r="OW7" s="309"/>
      <c r="OX7" s="309"/>
      <c r="OY7" s="310"/>
      <c r="OZ7" s="142"/>
      <c r="PA7" s="311"/>
      <c r="PB7" s="309"/>
      <c r="PC7" s="312"/>
      <c r="PD7" s="309"/>
      <c r="PE7" s="309"/>
      <c r="PF7" s="310"/>
      <c r="PG7" s="142"/>
      <c r="PH7" s="313"/>
      <c r="PI7" s="314"/>
      <c r="PJ7" s="315"/>
      <c r="PK7" s="314"/>
      <c r="PL7" s="314"/>
      <c r="PM7" s="316"/>
      <c r="PN7" s="142"/>
      <c r="PO7" s="311"/>
      <c r="PP7" s="309"/>
      <c r="PQ7" s="312"/>
      <c r="PR7" s="309"/>
      <c r="PS7" s="309"/>
      <c r="PT7" s="310"/>
      <c r="PU7" s="142"/>
      <c r="PV7" s="311"/>
      <c r="PW7" s="309"/>
      <c r="PX7" s="312"/>
      <c r="PY7" s="309"/>
      <c r="PZ7" s="309"/>
      <c r="QA7" s="310"/>
      <c r="QB7" s="142"/>
      <c r="QC7" s="311"/>
      <c r="QD7" s="309"/>
      <c r="QE7" s="312"/>
      <c r="QF7" s="309"/>
      <c r="QG7" s="309"/>
      <c r="QH7" s="310"/>
    </row>
    <row r="8" spans="1:452" ht="12.75" customHeight="1" x14ac:dyDescent="0.2">
      <c r="A8" s="303"/>
      <c r="B8" s="303"/>
      <c r="C8" s="303"/>
      <c r="D8" s="285" t="s">
        <v>277</v>
      </c>
      <c r="E8" s="286"/>
      <c r="F8" s="287"/>
      <c r="G8" s="286" t="s">
        <v>261</v>
      </c>
      <c r="H8" s="286"/>
      <c r="I8" s="288"/>
      <c r="J8" s="210"/>
      <c r="K8" s="285"/>
      <c r="L8" s="322"/>
      <c r="M8" s="287"/>
      <c r="N8" s="322"/>
      <c r="O8" s="322"/>
      <c r="P8" s="288"/>
      <c r="Q8" s="212"/>
      <c r="R8" s="285"/>
      <c r="S8" s="322"/>
      <c r="T8" s="287"/>
      <c r="U8" s="323"/>
      <c r="V8" s="322"/>
      <c r="W8" s="288"/>
      <c r="X8" s="212"/>
      <c r="Y8" s="285"/>
      <c r="Z8" s="322"/>
      <c r="AA8" s="287"/>
      <c r="AB8" s="322"/>
      <c r="AC8" s="322"/>
      <c r="AD8" s="288"/>
      <c r="AE8" s="212"/>
      <c r="AF8" s="325" t="s">
        <v>278</v>
      </c>
      <c r="AG8" s="326"/>
      <c r="AH8" s="327"/>
      <c r="AI8" s="326" t="s">
        <v>259</v>
      </c>
      <c r="AJ8" s="326"/>
      <c r="AK8" s="328"/>
      <c r="AL8" s="212"/>
      <c r="AM8" s="285"/>
      <c r="AN8" s="322"/>
      <c r="AO8" s="287"/>
      <c r="AP8" s="322"/>
      <c r="AQ8" s="322"/>
      <c r="AR8" s="288"/>
      <c r="AS8" s="212"/>
      <c r="AT8" s="285"/>
      <c r="AU8" s="322"/>
      <c r="AV8" s="287"/>
      <c r="AW8" s="322"/>
      <c r="AX8" s="322"/>
      <c r="AY8" s="288"/>
      <c r="AZ8" s="212"/>
      <c r="BA8" s="285"/>
      <c r="BB8" s="322"/>
      <c r="BC8" s="287"/>
      <c r="BD8" s="322"/>
      <c r="BE8" s="322"/>
      <c r="BF8" s="288"/>
      <c r="BG8" s="142"/>
      <c r="BH8" s="313"/>
      <c r="BI8" s="314"/>
      <c r="BJ8" s="315"/>
      <c r="BK8" s="314"/>
      <c r="BL8" s="314"/>
      <c r="BM8" s="316"/>
      <c r="BN8" s="142"/>
      <c r="BO8" s="311" t="s">
        <v>348</v>
      </c>
      <c r="BP8" s="309"/>
      <c r="BQ8" s="312"/>
      <c r="BR8" s="309"/>
      <c r="BS8" s="309"/>
      <c r="BT8" s="310"/>
      <c r="BU8" s="142"/>
      <c r="BV8" s="311"/>
      <c r="BW8" s="309"/>
      <c r="BX8" s="312"/>
      <c r="BY8" s="309"/>
      <c r="BZ8" s="309"/>
      <c r="CA8" s="310"/>
      <c r="CB8" s="142"/>
      <c r="CC8" s="311"/>
      <c r="CD8" s="309"/>
      <c r="CE8" s="312"/>
      <c r="CF8" s="309"/>
      <c r="CG8" s="309"/>
      <c r="CH8" s="310"/>
      <c r="CI8" s="142"/>
      <c r="CJ8" s="313"/>
      <c r="CK8" s="314"/>
      <c r="CL8" s="315"/>
      <c r="CM8" s="314"/>
      <c r="CN8" s="314"/>
      <c r="CO8" s="316"/>
      <c r="CP8" s="142"/>
      <c r="CQ8" s="311"/>
      <c r="CR8" s="309"/>
      <c r="CS8" s="312"/>
      <c r="CT8" s="309"/>
      <c r="CU8" s="309"/>
      <c r="CV8" s="310"/>
      <c r="CW8" s="142"/>
      <c r="CX8" s="311"/>
      <c r="CY8" s="309"/>
      <c r="CZ8" s="312"/>
      <c r="DA8" s="309"/>
      <c r="DB8" s="309"/>
      <c r="DC8" s="310"/>
      <c r="DD8" s="142"/>
      <c r="DE8" s="311"/>
      <c r="DF8" s="309"/>
      <c r="DG8" s="312"/>
      <c r="DH8" s="309"/>
      <c r="DI8" s="309"/>
      <c r="DJ8" s="310"/>
      <c r="DK8" s="142"/>
      <c r="DL8" s="313"/>
      <c r="DM8" s="314"/>
      <c r="DN8" s="315"/>
      <c r="DO8" s="314"/>
      <c r="DP8" s="314"/>
      <c r="DQ8" s="316"/>
      <c r="DR8" s="142"/>
      <c r="DS8" s="311"/>
      <c r="DT8" s="309"/>
      <c r="DU8" s="312"/>
      <c r="DV8" s="309"/>
      <c r="DW8" s="309"/>
      <c r="DX8" s="310"/>
      <c r="DY8" s="142"/>
      <c r="DZ8" s="311"/>
      <c r="EA8" s="309"/>
      <c r="EB8" s="312"/>
      <c r="EC8" s="309"/>
      <c r="ED8" s="309"/>
      <c r="EE8" s="310"/>
      <c r="EF8" s="142"/>
      <c r="EG8" s="311"/>
      <c r="EH8" s="309"/>
      <c r="EI8" s="312"/>
      <c r="EJ8" s="309"/>
      <c r="EK8" s="309"/>
      <c r="EL8" s="310"/>
      <c r="EM8" s="142"/>
      <c r="EN8" s="313"/>
      <c r="EO8" s="314"/>
      <c r="EP8" s="315"/>
      <c r="EQ8" s="314"/>
      <c r="ER8" s="314"/>
      <c r="ES8" s="316"/>
      <c r="ET8" s="142"/>
      <c r="EU8" s="311"/>
      <c r="EV8" s="309"/>
      <c r="EW8" s="312"/>
      <c r="EX8" s="309"/>
      <c r="EY8" s="309"/>
      <c r="EZ8" s="310"/>
      <c r="FA8" s="142"/>
      <c r="FB8" s="311"/>
      <c r="FC8" s="309"/>
      <c r="FD8" s="312"/>
      <c r="FE8" s="309"/>
      <c r="FF8" s="309"/>
      <c r="FG8" s="310"/>
      <c r="FH8" s="142"/>
      <c r="FI8" s="311"/>
      <c r="FJ8" s="309"/>
      <c r="FK8" s="312"/>
      <c r="FL8" s="309"/>
      <c r="FM8" s="309"/>
      <c r="FN8" s="310"/>
      <c r="FO8" s="142"/>
      <c r="FP8" s="313"/>
      <c r="FQ8" s="314"/>
      <c r="FR8" s="315"/>
      <c r="FS8" s="314"/>
      <c r="FT8" s="314"/>
      <c r="FU8" s="316"/>
      <c r="FV8" s="142"/>
      <c r="FW8" s="311"/>
      <c r="FX8" s="309"/>
      <c r="FY8" s="312"/>
      <c r="FZ8" s="309"/>
      <c r="GA8" s="309"/>
      <c r="GB8" s="310"/>
      <c r="GC8" s="142"/>
      <c r="GD8" s="311"/>
      <c r="GE8" s="309"/>
      <c r="GF8" s="312"/>
      <c r="GG8" s="309"/>
      <c r="GH8" s="309"/>
      <c r="GI8" s="310"/>
      <c r="GJ8" s="142"/>
      <c r="GK8" s="311"/>
      <c r="GL8" s="309"/>
      <c r="GM8" s="312"/>
      <c r="GN8" s="309"/>
      <c r="GO8" s="309"/>
      <c r="GP8" s="310"/>
      <c r="GQ8" s="142"/>
      <c r="GR8" s="313"/>
      <c r="GS8" s="314"/>
      <c r="GT8" s="315"/>
      <c r="GU8" s="314"/>
      <c r="GV8" s="314"/>
      <c r="GW8" s="316"/>
      <c r="GX8" s="142"/>
      <c r="GY8" s="311"/>
      <c r="GZ8" s="309"/>
      <c r="HA8" s="312"/>
      <c r="HB8" s="309"/>
      <c r="HC8" s="309"/>
      <c r="HD8" s="310"/>
      <c r="HE8" s="142"/>
      <c r="HF8" s="311"/>
      <c r="HG8" s="309"/>
      <c r="HH8" s="312"/>
      <c r="HI8" s="309"/>
      <c r="HJ8" s="309"/>
      <c r="HK8" s="310"/>
      <c r="HL8" s="142"/>
      <c r="HM8" s="311"/>
      <c r="HN8" s="309"/>
      <c r="HO8" s="312"/>
      <c r="HP8" s="309"/>
      <c r="HQ8" s="309"/>
      <c r="HR8" s="310"/>
      <c r="HS8" s="142"/>
      <c r="HT8" s="313"/>
      <c r="HU8" s="314"/>
      <c r="HV8" s="315"/>
      <c r="HW8" s="314"/>
      <c r="HX8" s="314"/>
      <c r="HY8" s="316"/>
      <c r="HZ8" s="142"/>
      <c r="IA8" s="311"/>
      <c r="IB8" s="309"/>
      <c r="IC8" s="312"/>
      <c r="ID8" s="309"/>
      <c r="IE8" s="309"/>
      <c r="IF8" s="310"/>
      <c r="IG8" s="142"/>
      <c r="IH8" s="311"/>
      <c r="II8" s="309"/>
      <c r="IJ8" s="312"/>
      <c r="IK8" s="309"/>
      <c r="IL8" s="309"/>
      <c r="IM8" s="310"/>
      <c r="IN8" s="142"/>
      <c r="IO8" s="311"/>
      <c r="IP8" s="309"/>
      <c r="IQ8" s="312"/>
      <c r="IR8" s="309"/>
      <c r="IS8" s="309"/>
      <c r="IT8" s="310"/>
      <c r="IU8" s="142"/>
      <c r="IV8" s="313"/>
      <c r="IW8" s="314"/>
      <c r="IX8" s="315"/>
      <c r="IY8" s="314"/>
      <c r="IZ8" s="314"/>
      <c r="JA8" s="316"/>
      <c r="JB8" s="142"/>
      <c r="JC8" s="311"/>
      <c r="JD8" s="309"/>
      <c r="JE8" s="312"/>
      <c r="JF8" s="309"/>
      <c r="JG8" s="309"/>
      <c r="JH8" s="310"/>
      <c r="JI8" s="142"/>
      <c r="JJ8" s="311"/>
      <c r="JK8" s="309"/>
      <c r="JL8" s="312"/>
      <c r="JM8" s="309"/>
      <c r="JN8" s="309"/>
      <c r="JO8" s="310"/>
      <c r="JP8" s="142"/>
      <c r="JQ8" s="311"/>
      <c r="JR8" s="309"/>
      <c r="JS8" s="312"/>
      <c r="JT8" s="309"/>
      <c r="JU8" s="309"/>
      <c r="JV8" s="310"/>
      <c r="JW8" s="142"/>
      <c r="JX8" s="313"/>
      <c r="JY8" s="314"/>
      <c r="JZ8" s="315"/>
      <c r="KA8" s="314"/>
      <c r="KB8" s="314"/>
      <c r="KC8" s="316"/>
      <c r="KD8" s="142"/>
      <c r="KE8" s="311"/>
      <c r="KF8" s="309"/>
      <c r="KG8" s="312"/>
      <c r="KH8" s="309"/>
      <c r="KI8" s="309"/>
      <c r="KJ8" s="310"/>
      <c r="KK8" s="142"/>
      <c r="KL8" s="311"/>
      <c r="KM8" s="309"/>
      <c r="KN8" s="312"/>
      <c r="KO8" s="309"/>
      <c r="KP8" s="309"/>
      <c r="KQ8" s="310"/>
      <c r="KR8" s="142"/>
      <c r="KS8" s="311"/>
      <c r="KT8" s="309"/>
      <c r="KU8" s="312"/>
      <c r="KV8" s="309"/>
      <c r="KW8" s="309"/>
      <c r="KX8" s="310"/>
      <c r="KY8" s="142"/>
      <c r="KZ8" s="313"/>
      <c r="LA8" s="314"/>
      <c r="LB8" s="315"/>
      <c r="LC8" s="314"/>
      <c r="LD8" s="314"/>
      <c r="LE8" s="316"/>
      <c r="LF8" s="142"/>
      <c r="LG8" s="311"/>
      <c r="LH8" s="309"/>
      <c r="LI8" s="312"/>
      <c r="LJ8" s="309"/>
      <c r="LK8" s="309"/>
      <c r="LL8" s="310"/>
      <c r="LM8" s="142"/>
      <c r="LN8" s="311"/>
      <c r="LO8" s="309"/>
      <c r="LP8" s="312"/>
      <c r="LQ8" s="309"/>
      <c r="LR8" s="309"/>
      <c r="LS8" s="310"/>
      <c r="LT8" s="142"/>
      <c r="LU8" s="311"/>
      <c r="LV8" s="309"/>
      <c r="LW8" s="312"/>
      <c r="LX8" s="309"/>
      <c r="LY8" s="309"/>
      <c r="LZ8" s="310"/>
      <c r="MA8" s="142"/>
      <c r="MB8" s="313"/>
      <c r="MC8" s="314"/>
      <c r="MD8" s="315"/>
      <c r="ME8" s="314"/>
      <c r="MF8" s="314"/>
      <c r="MG8" s="316"/>
      <c r="MH8" s="142"/>
      <c r="MI8" s="311"/>
      <c r="MJ8" s="309"/>
      <c r="MK8" s="312"/>
      <c r="ML8" s="309"/>
      <c r="MM8" s="309"/>
      <c r="MN8" s="310"/>
      <c r="MO8" s="142"/>
      <c r="MP8" s="311"/>
      <c r="MQ8" s="309"/>
      <c r="MR8" s="312"/>
      <c r="MS8" s="309"/>
      <c r="MT8" s="309"/>
      <c r="MU8" s="310"/>
      <c r="MV8" s="142"/>
      <c r="MW8" s="311"/>
      <c r="MX8" s="309"/>
      <c r="MY8" s="312"/>
      <c r="MZ8" s="309"/>
      <c r="NA8" s="309"/>
      <c r="NB8" s="310"/>
      <c r="NC8" s="142"/>
      <c r="ND8" s="313"/>
      <c r="NE8" s="314"/>
      <c r="NF8" s="315"/>
      <c r="NG8" s="314"/>
      <c r="NH8" s="314"/>
      <c r="NI8" s="316"/>
      <c r="NJ8" s="142"/>
      <c r="NK8" s="311"/>
      <c r="NL8" s="309"/>
      <c r="NM8" s="312"/>
      <c r="NN8" s="309"/>
      <c r="NO8" s="309"/>
      <c r="NP8" s="310"/>
      <c r="NQ8" s="142"/>
      <c r="NR8" s="311"/>
      <c r="NS8" s="309"/>
      <c r="NT8" s="312"/>
      <c r="NU8" s="309"/>
      <c r="NV8" s="309"/>
      <c r="NW8" s="310"/>
      <c r="NX8" s="142"/>
      <c r="NY8" s="311"/>
      <c r="NZ8" s="309"/>
      <c r="OA8" s="312"/>
      <c r="OB8" s="309"/>
      <c r="OC8" s="309"/>
      <c r="OD8" s="310"/>
      <c r="OE8" s="142"/>
      <c r="OF8" s="313"/>
      <c r="OG8" s="314"/>
      <c r="OH8" s="315"/>
      <c r="OI8" s="314"/>
      <c r="OJ8" s="314"/>
      <c r="OK8" s="316"/>
      <c r="OL8" s="142"/>
      <c r="OM8" s="311"/>
      <c r="ON8" s="309"/>
      <c r="OO8" s="312"/>
      <c r="OP8" s="309"/>
      <c r="OQ8" s="309"/>
      <c r="OR8" s="310"/>
      <c r="OS8" s="142"/>
      <c r="OT8" s="311"/>
      <c r="OU8" s="309"/>
      <c r="OV8" s="312"/>
      <c r="OW8" s="309"/>
      <c r="OX8" s="309"/>
      <c r="OY8" s="310"/>
      <c r="OZ8" s="142"/>
      <c r="PA8" s="311"/>
      <c r="PB8" s="309"/>
      <c r="PC8" s="312"/>
      <c r="PD8" s="309"/>
      <c r="PE8" s="309"/>
      <c r="PF8" s="310"/>
      <c r="PG8" s="142"/>
      <c r="PH8" s="313"/>
      <c r="PI8" s="314"/>
      <c r="PJ8" s="315"/>
      <c r="PK8" s="314"/>
      <c r="PL8" s="314"/>
      <c r="PM8" s="316"/>
      <c r="PN8" s="142"/>
      <c r="PO8" s="311"/>
      <c r="PP8" s="309"/>
      <c r="PQ8" s="312"/>
      <c r="PR8" s="309"/>
      <c r="PS8" s="309"/>
      <c r="PT8" s="310"/>
      <c r="PU8" s="142"/>
      <c r="PV8" s="311"/>
      <c r="PW8" s="309"/>
      <c r="PX8" s="312"/>
      <c r="PY8" s="309"/>
      <c r="PZ8" s="309"/>
      <c r="QA8" s="310"/>
      <c r="QB8" s="142"/>
      <c r="QC8" s="311"/>
      <c r="QD8" s="309"/>
      <c r="QE8" s="312"/>
      <c r="QF8" s="309"/>
      <c r="QG8" s="309"/>
      <c r="QH8" s="310"/>
    </row>
    <row r="9" spans="1:452" ht="12.75" customHeight="1" thickBot="1" x14ac:dyDescent="0.25">
      <c r="A9" s="303"/>
      <c r="B9" s="303"/>
      <c r="C9" s="303"/>
      <c r="D9" s="289"/>
      <c r="E9" s="290"/>
      <c r="F9" s="291"/>
      <c r="G9" s="292"/>
      <c r="H9" s="290"/>
      <c r="I9" s="293"/>
      <c r="J9" s="210"/>
      <c r="K9" s="289"/>
      <c r="L9" s="290"/>
      <c r="M9" s="291"/>
      <c r="N9" s="292"/>
      <c r="O9" s="290"/>
      <c r="P9" s="293"/>
      <c r="Q9" s="211"/>
      <c r="R9" s="285"/>
      <c r="S9" s="322"/>
      <c r="T9" s="287"/>
      <c r="U9" s="323"/>
      <c r="V9" s="322"/>
      <c r="W9" s="288"/>
      <c r="X9" s="211"/>
      <c r="Y9" s="289"/>
      <c r="Z9" s="290"/>
      <c r="AA9" s="291"/>
      <c r="AB9" s="292"/>
      <c r="AC9" s="290"/>
      <c r="AD9" s="293"/>
      <c r="AE9" s="211"/>
      <c r="AF9" s="289" t="s">
        <v>274</v>
      </c>
      <c r="AG9" s="290"/>
      <c r="AH9" s="291"/>
      <c r="AI9" s="292"/>
      <c r="AJ9" s="290"/>
      <c r="AK9" s="293"/>
      <c r="AL9" s="211"/>
      <c r="AM9" s="289"/>
      <c r="AN9" s="290"/>
      <c r="AO9" s="291"/>
      <c r="AP9" s="292"/>
      <c r="AQ9" s="290"/>
      <c r="AR9" s="293"/>
      <c r="AS9" s="211"/>
      <c r="AT9" s="289"/>
      <c r="AU9" s="290"/>
      <c r="AV9" s="291"/>
      <c r="AW9" s="292"/>
      <c r="AX9" s="290"/>
      <c r="AY9" s="293"/>
      <c r="AZ9" s="211"/>
      <c r="BA9" s="289"/>
      <c r="BB9" s="290"/>
      <c r="BC9" s="291"/>
      <c r="BD9" s="292"/>
      <c r="BE9" s="290"/>
      <c r="BF9" s="293"/>
      <c r="BG9" s="149"/>
      <c r="BH9" s="317"/>
      <c r="BI9" s="318"/>
      <c r="BJ9" s="319"/>
      <c r="BK9" s="320"/>
      <c r="BL9" s="318"/>
      <c r="BM9" s="321"/>
      <c r="BN9" s="149"/>
      <c r="BO9" s="317"/>
      <c r="BP9" s="318"/>
      <c r="BQ9" s="319"/>
      <c r="BR9" s="320"/>
      <c r="BS9" s="318"/>
      <c r="BT9" s="321"/>
      <c r="BU9" s="149"/>
      <c r="BV9" s="317"/>
      <c r="BW9" s="318"/>
      <c r="BX9" s="319"/>
      <c r="BY9" s="320"/>
      <c r="BZ9" s="318"/>
      <c r="CA9" s="321"/>
      <c r="CB9" s="149"/>
      <c r="CC9" s="317"/>
      <c r="CD9" s="318"/>
      <c r="CE9" s="319"/>
      <c r="CF9" s="320"/>
      <c r="CG9" s="318"/>
      <c r="CH9" s="321"/>
      <c r="CI9" s="149"/>
      <c r="CJ9" s="317"/>
      <c r="CK9" s="318"/>
      <c r="CL9" s="319"/>
      <c r="CM9" s="320"/>
      <c r="CN9" s="318"/>
      <c r="CO9" s="321"/>
      <c r="CP9" s="149"/>
      <c r="CQ9" s="317"/>
      <c r="CR9" s="318"/>
      <c r="CS9" s="319"/>
      <c r="CT9" s="320"/>
      <c r="CU9" s="318"/>
      <c r="CV9" s="321"/>
      <c r="CW9" s="149"/>
      <c r="CX9" s="317"/>
      <c r="CY9" s="318"/>
      <c r="CZ9" s="319"/>
      <c r="DA9" s="320"/>
      <c r="DB9" s="318"/>
      <c r="DC9" s="321"/>
      <c r="DD9" s="149"/>
      <c r="DE9" s="317"/>
      <c r="DF9" s="318"/>
      <c r="DG9" s="319"/>
      <c r="DH9" s="320"/>
      <c r="DI9" s="318"/>
      <c r="DJ9" s="321"/>
      <c r="DK9" s="149"/>
      <c r="DL9" s="317"/>
      <c r="DM9" s="318"/>
      <c r="DN9" s="319"/>
      <c r="DO9" s="320"/>
      <c r="DP9" s="318"/>
      <c r="DQ9" s="321"/>
      <c r="DR9" s="149"/>
      <c r="DS9" s="317"/>
      <c r="DT9" s="318"/>
      <c r="DU9" s="319"/>
      <c r="DV9" s="320"/>
      <c r="DW9" s="318"/>
      <c r="DX9" s="321"/>
      <c r="DY9" s="149"/>
      <c r="DZ9" s="317"/>
      <c r="EA9" s="318"/>
      <c r="EB9" s="319"/>
      <c r="EC9" s="320"/>
      <c r="ED9" s="318"/>
      <c r="EE9" s="321"/>
      <c r="EF9" s="149"/>
      <c r="EG9" s="317"/>
      <c r="EH9" s="318"/>
      <c r="EI9" s="319"/>
      <c r="EJ9" s="320"/>
      <c r="EK9" s="318"/>
      <c r="EL9" s="321"/>
      <c r="EM9" s="149"/>
      <c r="EN9" s="317"/>
      <c r="EO9" s="318"/>
      <c r="EP9" s="319"/>
      <c r="EQ9" s="320"/>
      <c r="ER9" s="318"/>
      <c r="ES9" s="321"/>
      <c r="ET9" s="149"/>
      <c r="EU9" s="317"/>
      <c r="EV9" s="318"/>
      <c r="EW9" s="319"/>
      <c r="EX9" s="320"/>
      <c r="EY9" s="318"/>
      <c r="EZ9" s="321"/>
      <c r="FA9" s="149"/>
      <c r="FB9" s="317"/>
      <c r="FC9" s="318"/>
      <c r="FD9" s="319"/>
      <c r="FE9" s="320"/>
      <c r="FF9" s="318"/>
      <c r="FG9" s="321"/>
      <c r="FH9" s="149"/>
      <c r="FI9" s="317"/>
      <c r="FJ9" s="318"/>
      <c r="FK9" s="319"/>
      <c r="FL9" s="320"/>
      <c r="FM9" s="318"/>
      <c r="FN9" s="321"/>
      <c r="FO9" s="149"/>
      <c r="FP9" s="317"/>
      <c r="FQ9" s="318"/>
      <c r="FR9" s="319"/>
      <c r="FS9" s="320"/>
      <c r="FT9" s="318"/>
      <c r="FU9" s="321"/>
      <c r="FV9" s="149"/>
      <c r="FW9" s="317"/>
      <c r="FX9" s="318"/>
      <c r="FY9" s="319"/>
      <c r="FZ9" s="320"/>
      <c r="GA9" s="318"/>
      <c r="GB9" s="321"/>
      <c r="GC9" s="149"/>
      <c r="GD9" s="317"/>
      <c r="GE9" s="318"/>
      <c r="GF9" s="319"/>
      <c r="GG9" s="320"/>
      <c r="GH9" s="318"/>
      <c r="GI9" s="321"/>
      <c r="GJ9" s="149"/>
      <c r="GK9" s="317"/>
      <c r="GL9" s="318"/>
      <c r="GM9" s="319"/>
      <c r="GN9" s="320"/>
      <c r="GO9" s="318"/>
      <c r="GP9" s="321"/>
      <c r="GQ9" s="149"/>
      <c r="GR9" s="317"/>
      <c r="GS9" s="318"/>
      <c r="GT9" s="319"/>
      <c r="GU9" s="320"/>
      <c r="GV9" s="318"/>
      <c r="GW9" s="321"/>
      <c r="GX9" s="149"/>
      <c r="GY9" s="317"/>
      <c r="GZ9" s="318"/>
      <c r="HA9" s="319"/>
      <c r="HB9" s="320"/>
      <c r="HC9" s="318"/>
      <c r="HD9" s="321"/>
      <c r="HE9" s="149"/>
      <c r="HF9" s="317"/>
      <c r="HG9" s="318"/>
      <c r="HH9" s="319"/>
      <c r="HI9" s="320"/>
      <c r="HJ9" s="318"/>
      <c r="HK9" s="321"/>
      <c r="HL9" s="149"/>
      <c r="HM9" s="317"/>
      <c r="HN9" s="318"/>
      <c r="HO9" s="319"/>
      <c r="HP9" s="320"/>
      <c r="HQ9" s="318"/>
      <c r="HR9" s="321"/>
      <c r="HS9" s="149"/>
      <c r="HT9" s="317"/>
      <c r="HU9" s="318"/>
      <c r="HV9" s="319"/>
      <c r="HW9" s="320"/>
      <c r="HX9" s="318"/>
      <c r="HY9" s="321"/>
      <c r="HZ9" s="149"/>
      <c r="IA9" s="317"/>
      <c r="IB9" s="318"/>
      <c r="IC9" s="319"/>
      <c r="ID9" s="320"/>
      <c r="IE9" s="318"/>
      <c r="IF9" s="321"/>
      <c r="IG9" s="149"/>
      <c r="IH9" s="317"/>
      <c r="II9" s="318"/>
      <c r="IJ9" s="319"/>
      <c r="IK9" s="320"/>
      <c r="IL9" s="318"/>
      <c r="IM9" s="321"/>
      <c r="IN9" s="149"/>
      <c r="IO9" s="317"/>
      <c r="IP9" s="318"/>
      <c r="IQ9" s="319"/>
      <c r="IR9" s="320"/>
      <c r="IS9" s="318"/>
      <c r="IT9" s="321"/>
      <c r="IU9" s="149"/>
      <c r="IV9" s="317"/>
      <c r="IW9" s="318"/>
      <c r="IX9" s="319"/>
      <c r="IY9" s="320"/>
      <c r="IZ9" s="318"/>
      <c r="JA9" s="321"/>
      <c r="JB9" s="149"/>
      <c r="JC9" s="317"/>
      <c r="JD9" s="318"/>
      <c r="JE9" s="319"/>
      <c r="JF9" s="320"/>
      <c r="JG9" s="318"/>
      <c r="JH9" s="321"/>
      <c r="JI9" s="149"/>
      <c r="JJ9" s="317"/>
      <c r="JK9" s="318"/>
      <c r="JL9" s="319"/>
      <c r="JM9" s="320"/>
      <c r="JN9" s="318"/>
      <c r="JO9" s="321"/>
      <c r="JP9" s="149"/>
      <c r="JQ9" s="317"/>
      <c r="JR9" s="318"/>
      <c r="JS9" s="319"/>
      <c r="JT9" s="320"/>
      <c r="JU9" s="318"/>
      <c r="JV9" s="321"/>
      <c r="JW9" s="149"/>
      <c r="JX9" s="317"/>
      <c r="JY9" s="318"/>
      <c r="JZ9" s="319"/>
      <c r="KA9" s="320"/>
      <c r="KB9" s="318"/>
      <c r="KC9" s="321"/>
      <c r="KD9" s="149"/>
      <c r="KE9" s="317"/>
      <c r="KF9" s="318"/>
      <c r="KG9" s="319"/>
      <c r="KH9" s="320"/>
      <c r="KI9" s="318"/>
      <c r="KJ9" s="321"/>
      <c r="KK9" s="149"/>
      <c r="KL9" s="317"/>
      <c r="KM9" s="318"/>
      <c r="KN9" s="319"/>
      <c r="KO9" s="320"/>
      <c r="KP9" s="318"/>
      <c r="KQ9" s="321"/>
      <c r="KR9" s="149"/>
      <c r="KS9" s="317"/>
      <c r="KT9" s="318"/>
      <c r="KU9" s="319"/>
      <c r="KV9" s="320"/>
      <c r="KW9" s="318"/>
      <c r="KX9" s="321"/>
      <c r="KY9" s="149"/>
      <c r="KZ9" s="317"/>
      <c r="LA9" s="318"/>
      <c r="LB9" s="319"/>
      <c r="LC9" s="320"/>
      <c r="LD9" s="318"/>
      <c r="LE9" s="321"/>
      <c r="LF9" s="149"/>
      <c r="LG9" s="317"/>
      <c r="LH9" s="318"/>
      <c r="LI9" s="319"/>
      <c r="LJ9" s="320"/>
      <c r="LK9" s="318"/>
      <c r="LL9" s="321"/>
      <c r="LM9" s="149"/>
      <c r="LN9" s="317"/>
      <c r="LO9" s="318"/>
      <c r="LP9" s="319"/>
      <c r="LQ9" s="320"/>
      <c r="LR9" s="318"/>
      <c r="LS9" s="321"/>
      <c r="LT9" s="149"/>
      <c r="LU9" s="317"/>
      <c r="LV9" s="318"/>
      <c r="LW9" s="319"/>
      <c r="LX9" s="320"/>
      <c r="LY9" s="318"/>
      <c r="LZ9" s="321"/>
      <c r="MA9" s="149"/>
      <c r="MB9" s="317"/>
      <c r="MC9" s="318"/>
      <c r="MD9" s="319"/>
      <c r="ME9" s="320"/>
      <c r="MF9" s="318"/>
      <c r="MG9" s="321"/>
      <c r="MH9" s="149"/>
      <c r="MI9" s="317"/>
      <c r="MJ9" s="318"/>
      <c r="MK9" s="319"/>
      <c r="ML9" s="320"/>
      <c r="MM9" s="318"/>
      <c r="MN9" s="321"/>
      <c r="MO9" s="149"/>
      <c r="MP9" s="317"/>
      <c r="MQ9" s="318"/>
      <c r="MR9" s="319"/>
      <c r="MS9" s="320"/>
      <c r="MT9" s="318"/>
      <c r="MU9" s="321"/>
      <c r="MV9" s="149"/>
      <c r="MW9" s="317"/>
      <c r="MX9" s="318"/>
      <c r="MY9" s="319"/>
      <c r="MZ9" s="320"/>
      <c r="NA9" s="318"/>
      <c r="NB9" s="321"/>
      <c r="NC9" s="149"/>
      <c r="ND9" s="317"/>
      <c r="NE9" s="318"/>
      <c r="NF9" s="319"/>
      <c r="NG9" s="320"/>
      <c r="NH9" s="318"/>
      <c r="NI9" s="321"/>
      <c r="NJ9" s="149"/>
      <c r="NK9" s="317"/>
      <c r="NL9" s="318"/>
      <c r="NM9" s="319"/>
      <c r="NN9" s="320"/>
      <c r="NO9" s="318"/>
      <c r="NP9" s="321"/>
      <c r="NQ9" s="149"/>
      <c r="NR9" s="317"/>
      <c r="NS9" s="318"/>
      <c r="NT9" s="319"/>
      <c r="NU9" s="320"/>
      <c r="NV9" s="318"/>
      <c r="NW9" s="321"/>
      <c r="NX9" s="149"/>
      <c r="NY9" s="317"/>
      <c r="NZ9" s="318"/>
      <c r="OA9" s="319"/>
      <c r="OB9" s="320"/>
      <c r="OC9" s="318"/>
      <c r="OD9" s="321"/>
      <c r="OE9" s="149"/>
      <c r="OF9" s="317"/>
      <c r="OG9" s="318"/>
      <c r="OH9" s="319"/>
      <c r="OI9" s="320"/>
      <c r="OJ9" s="318"/>
      <c r="OK9" s="321"/>
      <c r="OL9" s="149"/>
      <c r="OM9" s="317"/>
      <c r="ON9" s="318"/>
      <c r="OO9" s="319"/>
      <c r="OP9" s="320"/>
      <c r="OQ9" s="318"/>
      <c r="OR9" s="321"/>
      <c r="OS9" s="149"/>
      <c r="OT9" s="317"/>
      <c r="OU9" s="318"/>
      <c r="OV9" s="319"/>
      <c r="OW9" s="320"/>
      <c r="OX9" s="318"/>
      <c r="OY9" s="321"/>
      <c r="OZ9" s="149"/>
      <c r="PA9" s="317"/>
      <c r="PB9" s="318"/>
      <c r="PC9" s="319"/>
      <c r="PD9" s="320"/>
      <c r="PE9" s="318"/>
      <c r="PF9" s="321"/>
      <c r="PG9" s="149"/>
      <c r="PH9" s="317"/>
      <c r="PI9" s="318"/>
      <c r="PJ9" s="319"/>
      <c r="PK9" s="320"/>
      <c r="PL9" s="318"/>
      <c r="PM9" s="321"/>
      <c r="PN9" s="149"/>
      <c r="PO9" s="317"/>
      <c r="PP9" s="318"/>
      <c r="PQ9" s="319"/>
      <c r="PR9" s="320"/>
      <c r="PS9" s="318"/>
      <c r="PT9" s="321"/>
      <c r="PU9" s="149"/>
      <c r="PV9" s="317"/>
      <c r="PW9" s="318"/>
      <c r="PX9" s="319"/>
      <c r="PY9" s="320"/>
      <c r="PZ9" s="318"/>
      <c r="QA9" s="321"/>
      <c r="QB9" s="149"/>
      <c r="QC9" s="317"/>
      <c r="QD9" s="318"/>
      <c r="QE9" s="319"/>
      <c r="QF9" s="320"/>
      <c r="QG9" s="318"/>
      <c r="QH9" s="321"/>
    </row>
    <row r="10" spans="1:452" ht="5.0999999999999996" customHeight="1" thickBot="1" x14ac:dyDescent="0.25">
      <c r="A10" s="303"/>
      <c r="B10" s="303"/>
      <c r="C10" s="303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29" t="s">
        <v>181</v>
      </c>
      <c r="B11" s="237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4">
        <f>Tipy!A6</f>
        <v>53</v>
      </c>
      <c r="B12" s="166" t="str">
        <f>IF(Tipy!B6="","",Tipy!B6)</f>
        <v>30milo</v>
      </c>
      <c r="C12" s="125"/>
      <c r="D12" s="126">
        <f>IF(ISBLANK($I$3),"",IF(ISBLANK(Tipy!D6),0,IF(AND(Tipy!D6=Výsledky!$G$3,Tipy!F6=Výsledky!$I$3),60,0)))</f>
        <v>0</v>
      </c>
      <c r="E12" s="12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6">
        <f>IF(ISBLANK($I$3),"",IF(OR(Tipy!G6=Výsledky!$D$6,Tipy!G6=Výsledky!$D$7,Tipy!G6=Výsledky!$D$8,Tipy!G6=Výsledky!$D$9),IF(VLOOKUP(Tipy!G6,'Kategórie hráčov'!$A$2:$B$55,2,FALSE)=30,30,20),0))</f>
        <v>20</v>
      </c>
      <c r="G12" s="126">
        <f>IF(ISBLANK($I$3),"",IF(OR(Tipy!H6=Výsledky!$G$6,Tipy!H6=Výsledky!$G$7,Tipy!H6=Výsledky!$G$8,Tipy!H6=Výsledky!$G$9),IF(VLOOKUP(Tipy!H6,'Kategórie hráčov'!$A$2:$B$55,2,FALSE)=30,30,20),0))</f>
        <v>0</v>
      </c>
      <c r="H12" s="127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8">
        <f>IF(ISBLANK($I$3),"",IF(ISBLANK(Tipy!D6),"-",SUM(D12:H12)))</f>
        <v>50</v>
      </c>
      <c r="J12" s="25"/>
      <c r="K12" s="126">
        <f>IF(ISBLANK($P$3),"",IF(ISBLANK(Tipy!J6),0,IF(AND(Tipy!J6=Výsledky!$N$3,Tipy!L6=Výsledky!$P$3),60,0)))</f>
        <v>0</v>
      </c>
      <c r="L12" s="12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6">
        <f>IF(ISBLANK($P$3),"",IF(OR(Tipy!M6=Výsledky!$K$6,Tipy!M6=Výsledky!$K$7,Tipy!M6=Výsledky!$K$8,Tipy!M6=Výsledky!$K$9),IF(VLOOKUP(Tipy!M6,'Kategórie hráčov'!$A$2:$B$55,2,FALSE)=30,30,20),0))</f>
        <v>20</v>
      </c>
      <c r="N12" s="126">
        <f>IF(ISBLANK($P$3),"",IF(OR(Tipy!N6=Výsledky!$N$6,Tipy!N6=Výsledky!$N$7,Tipy!N6=Výsledky!$N$8,Tipy!N6=Výsledky!$N$9),IF(VLOOKUP(Tipy!N6,'Kategórie hráčov'!$A$2:$B$55,2,FALSE)=30,30,20),0))</f>
        <v>0</v>
      </c>
      <c r="O12" s="127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8">
        <f>IF(ISBLANK($P$3),"",IF(ISBLANK(Tipy!J6),"-",SUM(K12:O12)))</f>
        <v>20</v>
      </c>
      <c r="Q12" s="129"/>
      <c r="R12" s="126">
        <f>IF(ISBLANK($W$3),"",IF(ISBLANK(Tipy!P6),0,IF(AND(Tipy!P6=Výsledky!$U$3,Tipy!R6=Výsledky!$W$3),60,0)))</f>
        <v>0</v>
      </c>
      <c r="S12" s="12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6">
        <f>IF(ISBLANK($W$3),"",IF(OR(Tipy!S6=Výsledky!$R$6,Tipy!S6=Výsledky!$R$7,Tipy!S6=Výsledky!$R$8,Tipy!S6=Výsledky!$R$9),IF(VLOOKUP(Tipy!S6,'Kategórie hráčov'!$A$2:$B$55,2,FALSE)=30,30,20),0))</f>
        <v>20</v>
      </c>
      <c r="U12" s="126">
        <f>IF(ISBLANK($W$3),"",IF(OR(Tipy!T6=Výsledky!$U$6,Tipy!T6=Výsledky!$U$7,Tipy!T6=Výsledky!$U$8,Tipy!T6=Výsledky!$U$9),IF(VLOOKUP(Tipy!T6,'Kategórie hráčov'!$A$2:$B$55,2,FALSE)=30,30,20),0))</f>
        <v>0</v>
      </c>
      <c r="V12" s="127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30">
        <f>IF(ISBLANK($W$3),"",IF(ISBLANK(Tipy!P6),"-",SUM(R12:V12)))</f>
        <v>20</v>
      </c>
      <c r="X12" s="129"/>
      <c r="Y12" s="126">
        <f>IF(ISBLANK($AD$3),"",IF(ISBLANK(Tipy!V6),0,IF(AND(Tipy!V6=Výsledky!$AB$3,Tipy!X6=Výsledky!$AD$3),60,0)))</f>
        <v>0</v>
      </c>
      <c r="Z12" s="12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6">
        <f>IF(ISBLANK($AD$3),"",IF(OR(Tipy!Y6=Výsledky!$Y$6,Tipy!Y6=Výsledky!$Y$7,Tipy!Y6=Výsledky!$Y$8,Tipy!Y6=Výsledky!$Y$9),IF(VLOOKUP(Tipy!Y6,'Kategórie hráčov'!$A$2:$B$55,2,FALSE)=30,30,20),0))</f>
        <v>0</v>
      </c>
      <c r="AB12" s="126">
        <f>IF(ISBLANK($AD$3),"",IF(OR(Tipy!Z6=Výsledky!$AB$6,Tipy!Z6=Výsledky!$AB$7,Tipy!Z6=Výsledky!$AB$8,Tipy!Z6=Výsledky!$AB$9),IF(VLOOKUP(Tipy!Z6,'Kategórie hráčov'!$A$2:$B$55,2,FALSE)=30,30,20),0))</f>
        <v>0</v>
      </c>
      <c r="AC12" s="127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30">
        <f>IF(ISBLANK($AD$3),"",IF(ISBLANK(Tipy!V6),"-",SUM(Y12:AC12)))</f>
        <v>0</v>
      </c>
      <c r="AE12" s="129"/>
      <c r="AF12" s="126">
        <f>IF(ISBLANK($AK$3),"",IF(ISBLANK(Tipy!AB6),0,IF(AND(Tipy!AB6=Výsledky!$AI$3,Tipy!AD6=Výsledky!$AK$3),60,0)))</f>
        <v>0</v>
      </c>
      <c r="AG12" s="12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6">
        <f>IF(ISBLANK($AK$3),"",IF(OR(Tipy!AE6=Výsledky!$AF$6,Tipy!AE6=Výsledky!$AF$7,Tipy!AE6=Výsledky!$AF$8,Tipy!AE6=Výsledky!$AF$9),IF(VLOOKUP(Tipy!AE6,'Kategórie hráčov'!$A$2:$B$55,2,FALSE)=30,30,20),0))</f>
        <v>20</v>
      </c>
      <c r="AI12" s="126">
        <f>IF(ISBLANK($AK$3),"",IF(OR(Tipy!AF6=Výsledky!$AI$6,Tipy!AF6=Výsledky!$AI$7,Tipy!AF6=Výsledky!$AI$8,Tipy!AF6=Výsledky!$AI$9),IF(VLOOKUP(Tipy!AF6,'Kategórie hráčov'!$A$2:$B$55,2,FALSE)=30,30,20),0))</f>
        <v>0</v>
      </c>
      <c r="AJ12" s="12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30">
        <f>IF(ISBLANK($AK$3),"",IF(ISBLANK(Tipy!AB6),"-",SUM(AF12:AJ12)))</f>
        <v>40</v>
      </c>
      <c r="AL12" s="129"/>
      <c r="AM12" s="126">
        <f>IF(ISBLANK($AR$3),"",IF(ISBLANK(Tipy!AH6),0,IF(AND(Tipy!AH6=Výsledky!$AP$3,Tipy!AJ6=Výsledky!$AR$3),60,0)))</f>
        <v>0</v>
      </c>
      <c r="AN12" s="12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6">
        <f>IF(ISBLANK($AR$3),"",IF(OR(Tipy!AK6=Výsledky!$AM$6,Tipy!AK6=Výsledky!$AM$7,Tipy!AK6=Výsledky!$AM$8,Tipy!AK6=Výsledky!$AM$9),IF(VLOOKUP(Tipy!AK6,'Kategórie hráčov'!$A$2:$B$55,2,FALSE)=30,30,20),0))</f>
        <v>0</v>
      </c>
      <c r="AP12" s="126">
        <f>IF(ISBLANK($AR$3),"",IF(OR(Tipy!AL6=Výsledky!$AP$6,Tipy!AL6=Výsledky!$AP$7,Tipy!AL6=Výsledky!$AP$8,Tipy!AL6=Výsledky!$AP$9),IF(VLOOKUP(Tipy!AL6,'Kategórie hráčov'!$A$2:$B$55,2,FALSE)=30,30,20),0))</f>
        <v>0</v>
      </c>
      <c r="AQ12" s="12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30">
        <f>IF(ISBLANK($AR$3),"",IF(ISBLANK(Tipy!AH6),"-",SUM(AM12:AQ12)))</f>
        <v>30</v>
      </c>
      <c r="AS12" s="129"/>
      <c r="AT12" s="126">
        <f>IF(ISBLANK($AY$3),"",IF(ISBLANK(Tipy!AN6),0,IF(AND(Tipy!AN6=Výsledky!$AW$3,Tipy!AP6=Výsledky!$AY$3),60,0)))</f>
        <v>0</v>
      </c>
      <c r="AU12" s="12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6">
        <f>IF(ISBLANK($AY$3),"",IF(OR(Tipy!AQ6=Výsledky!$AT$6,Tipy!AQ6=Výsledky!$AT$7,Tipy!AQ6=Výsledky!$AT$8,Tipy!AQ6=Výsledky!$AT$9),IF(VLOOKUP(Tipy!AQ6,'Kategórie hráčov'!$A$2:$B$55,2,FALSE)=30,30,20),0))</f>
        <v>0</v>
      </c>
      <c r="AW12" s="126">
        <f>IF(ISBLANK($AY$3),"",IF(OR(Tipy!AR6=Výsledky!$AW$6,Tipy!AR6=Výsledky!$AW$7,Tipy!AR6=Výsledky!$AW$8,Tipy!AR6=Výsledky!$AW$9),IF(VLOOKUP(Tipy!AR6,'Kategórie hráčov'!$A$2:$B$55,2,FALSE)=30,30,20),0))</f>
        <v>0</v>
      </c>
      <c r="AX12" s="12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30">
        <f>IF(ISBLANK($AY$3),"",IF(ISBLANK(Tipy!AN6),"-",SUM(AT12:AX12)))</f>
        <v>0</v>
      </c>
      <c r="AZ12" s="129"/>
      <c r="BA12" s="126">
        <f>IF(ISBLANK($BF$3),"",IF(ISBLANK(Tipy!AT6),0,IF(AND(Tipy!AT6=Výsledky!$BD$3,Tipy!AV6=Výsledky!$BF$3),60,0)))</f>
        <v>0</v>
      </c>
      <c r="BB12" s="12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6">
        <f>IF(ISBLANK($BF$3),"",IF(OR(Tipy!AW6=Výsledky!$BA$6,Tipy!AW6=Výsledky!$BA$7,Tipy!AW6=Výsledky!$BA$8,Tipy!AW6=Výsledky!$BA$9),IF(VLOOKUP(Tipy!AW6,'Kategórie hráčov'!$A$2:$B$55,2,FALSE)=30,30,20),0))</f>
        <v>0</v>
      </c>
      <c r="BD12" s="126">
        <f>IF(ISBLANK($BF$3),"",IF(OR(Tipy!AX6=Výsledky!$BD$6,Tipy!AX6=Výsledky!$BD$7,Tipy!AX6=Výsledky!$BD$8,Tipy!AX6=Výsledky!$BD$9),IF(VLOOKUP(Tipy!AX6,'Kategórie hráčov'!$A$2:$B$55,2,FALSE)=30,30,20),0))</f>
        <v>0</v>
      </c>
      <c r="BE12" s="127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30">
        <f>IF(ISBLANK($BF$3),"",IF(ISBLANK(Tipy!AT6),"-",SUM(BA12:BE12)))</f>
        <v>0</v>
      </c>
      <c r="BG12" s="129"/>
      <c r="BH12" s="126" t="str">
        <f>IF(ISBLANK($BM$3),"",IF(ISBLANK(Tipy!AZ6),0,IF(AND(Tipy!AZ6=Výsledky!$BK$3,Tipy!BB6=Výsledky!$BM$3),60,0)))</f>
        <v/>
      </c>
      <c r="BI12" s="126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6" t="str">
        <f>IF(ISBLANK($BM$3),"",IF(OR(Tipy!BC6=Výsledky!$BH$6,Tipy!BC6=Výsledky!$BH$7,Tipy!BC6=Výsledky!$BH$8,Tipy!BC6=Výsledky!$BH$9),IF(VLOOKUP(Tipy!BC6,'Kategórie hráčov'!$A$2:$B$55,2,FALSE)=30,30,20),0))</f>
        <v/>
      </c>
      <c r="BK12" s="126" t="str">
        <f>IF(ISBLANK($BM$3),"",IF(OR(Tipy!BD6=Výsledky!$BK$6,Tipy!BD6=Výsledky!$BK$7,Tipy!BD6=Výsledky!$BK$8,Tipy!BD6=Výsledky!$BK$9),IF(VLOOKUP(Tipy!BD6,'Kategórie hráčov'!$A$2:$B$55,2,FALSE)=30,30,20),0))</f>
        <v/>
      </c>
      <c r="BL12" s="127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0" t="str">
        <f>IF(ISBLANK($BM$3),"",IF(ISBLANK(Tipy!AZ6),"-",SUM(BH12:BL12)))</f>
        <v/>
      </c>
      <c r="BN12" s="129"/>
      <c r="BO12" s="126">
        <f>IF(ISBLANK($BT$3),"",IF(ISBLANK(Tipy!BF6),0,IF(AND(Tipy!BF6=Výsledky!$BR$3,Tipy!BH6=Výsledky!$BT$3),60,0)))</f>
        <v>0</v>
      </c>
      <c r="BP12" s="12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6">
        <f>IF(ISBLANK($BT$3),"",IF(OR(Tipy!BI6=Výsledky!$BO$6,Tipy!BI6=Výsledky!$BO$7,Tipy!BI6=Výsledky!$BO$8,Tipy!BI6=Výsledky!$BO$9),IF(VLOOKUP(Tipy!BI6,'Kategórie hráčov'!$A$2:$B$55,2,FALSE)=30,30,20),0))</f>
        <v>20</v>
      </c>
      <c r="BR12" s="126">
        <f>IF(ISBLANK($BT$3),"",IF(OR(Tipy!BJ6=Výsledky!$BR$6,Tipy!BJ6=Výsledky!$BR$7,Tipy!BJ6=Výsledky!$BR$8,Tipy!BJ6=Výsledky!$BR$9),IF(VLOOKUP(Tipy!BJ6,'Kategórie hráčov'!$A$2:$B$55,2,FALSE)=30,30,20),0))</f>
        <v>0</v>
      </c>
      <c r="BS12" s="12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30">
        <f>IF(ISBLANK($BT$3),"",IF(ISBLANK(Tipy!BF6),"-",SUM(BO12:BS12)))</f>
        <v>40</v>
      </c>
      <c r="BU12" s="129"/>
      <c r="BV12" s="126" t="str">
        <f>IF(ISBLANK($CA$3),"",IF(ISBLANK(Tipy!BL6),0,IF(AND(Tipy!BL6=Výsledky!$BY$3,Tipy!BN6=Výsledky!$CA$3),60,0)))</f>
        <v/>
      </c>
      <c r="BW12" s="126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6" t="str">
        <f>IF(ISBLANK($CA$3),"",IF(OR(Tipy!BO6=Výsledky!$BV$6,Tipy!BO6=Výsledky!$BV$7,Tipy!BO6=Výsledky!$BV$8,Tipy!BO6=Výsledky!$BV$9),IF(VLOOKUP(Tipy!BO6,'Kategórie hráčov'!$A$2:$B$55,2,FALSE)=30,30,20),0))</f>
        <v/>
      </c>
      <c r="BY12" s="126" t="str">
        <f>IF(ISBLANK($CA$3),"",IF(OR(Tipy!BP6=Výsledky!$BY$6,Tipy!BP6=Výsledky!$BY$7,Tipy!BP6=Výsledky!$BY$8,Tipy!BP6=Výsledky!$BY$9),IF(VLOOKUP(Tipy!BP6,'Kategórie hráčov'!$A$2:$B$55,2,FALSE)=30,30,20),0))</f>
        <v/>
      </c>
      <c r="BZ12" s="127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0" t="str">
        <f>IF(ISBLANK($CA$3),"",IF(ISBLANK(Tipy!BL6),"-",SUM(BV12:BZ12)))</f>
        <v/>
      </c>
      <c r="CB12" s="129"/>
      <c r="CC12" s="126">
        <f>IF(ISBLANK($CH$3),"",IF(ISBLANK(Tipy!BR6),0,IF(AND(Tipy!BR6=Výsledky!$CF$3,Tipy!BT6=Výsledky!$CH$3),60,0)))</f>
        <v>0</v>
      </c>
      <c r="CD12" s="12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6">
        <f>IF(ISBLANK($CH$3),"",IF(OR(Tipy!BU6=Výsledky!$CC$6,Tipy!BU6=Výsledky!$CC$7,Tipy!BU6=Výsledky!$CC$8,Tipy!BU6=Výsledky!$CC$9),IF(VLOOKUP(Tipy!BU6,'Kategórie hráčov'!$A$2:$B$55,2,FALSE)=30,30,20),0))</f>
        <v>0</v>
      </c>
      <c r="CF12" s="126">
        <f>IF(ISBLANK($CH$3),"",IF(OR(Tipy!BV6=Výsledky!$CF$6,Tipy!BV6=Výsledky!$CF$7,Tipy!BV6=Výsledky!$CF$8,Tipy!BV6=Výsledky!$CF$9),IF(VLOOKUP(Tipy!BV6,'Kategórie hráčov'!$A$2:$B$55,2,FALSE)=30,30,20),0))</f>
        <v>0</v>
      </c>
      <c r="CG12" s="127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30">
        <f>IF(ISBLANK($CH$3),"",IF(ISBLANK(Tipy!BR6),"-",SUM(CC12:CG12)))</f>
        <v>0</v>
      </c>
      <c r="CI12" s="129"/>
      <c r="CJ12" s="126">
        <f>IF(ISBLANK($CO$3),"",IF(ISBLANK(Tipy!BX6),0,IF(AND(Tipy!BX6=Výsledky!$CM$3,Tipy!BZ6=Výsledky!$CO$3),60,0)))</f>
        <v>0</v>
      </c>
      <c r="CK12" s="12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6">
        <f>IF(ISBLANK($CO$3),"",IF(OR(Tipy!CA6=Výsledky!$CJ$6,Tipy!CA6=Výsledky!$CJ$7,Tipy!CA6=Výsledky!$CJ$8,Tipy!CA6=Výsledky!$CJ$9),IF(VLOOKUP(Tipy!CA6,'Kategórie hráčov'!$A$2:$B$55,2,FALSE)=30,30,20),0))</f>
        <v>0</v>
      </c>
      <c r="CM12" s="126">
        <f>IF(ISBLANK($CO$3),"",IF(OR(Tipy!CB6=Výsledky!$CM$6,Tipy!CB6=Výsledky!$CM$7,Tipy!CB6=Výsledky!$CM$8,Tipy!CB6=Výsledky!$CM$9),IF(VLOOKUP(Tipy!CB6,'Kategórie hráčov'!$A$2:$B$55,2,FALSE)=30,30,20),0))</f>
        <v>0</v>
      </c>
      <c r="CN12" s="127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30">
        <f>IF(ISBLANK($CO$3),"",IF(ISBLANK(Tipy!BX6),"-",SUM(CJ12:CN12)))</f>
        <v>30</v>
      </c>
      <c r="CP12" s="129"/>
      <c r="CQ12" s="126" t="str">
        <f>IF(ISBLANK($CV$3),"",IF(ISBLANK(Tipy!CD6),0,IF(AND(Tipy!CD6=Výsledky!$CT$3,Tipy!CF6=Výsledky!$CV$3),60,0)))</f>
        <v/>
      </c>
      <c r="CR12" s="126" t="str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/>
      </c>
      <c r="CS12" s="126" t="str">
        <f>IF(ISBLANK($CV$3),"",IF(OR(Tipy!CG6=Výsledky!$CQ$6,Tipy!CG6=Výsledky!$CQ$7,Tipy!CG6=Výsledky!$CQ$8,Tipy!CG6=Výsledky!$CQ$9),IF(VLOOKUP(Tipy!CG6,'Kategórie hráčov'!$A$2:$B$55,2,FALSE)=30,30,20),0))</f>
        <v/>
      </c>
      <c r="CT12" s="126" t="str">
        <f>IF(ISBLANK($CV$3),"",IF(OR(Tipy!CH6=Výsledky!$CT$6,Tipy!CH6=Výsledky!$CT$7,Tipy!CH6=Výsledky!$CT$8,Tipy!CH6=Výsledky!$CT$9),IF(VLOOKUP(Tipy!CH6,'Kategórie hráčov'!$A$2:$B$55,2,FALSE)=30,30,20),0))</f>
        <v/>
      </c>
      <c r="CU12" s="127" t="str">
        <f>IF(ISBLANK($CV$3),"",IF(ISBLANK(Tipy!CD6),0,IF(OR(AND(Tipy!CD6=Výsledky!$CT$3,OR(Tipy!CF6=Výsledky!$CV$3+1,Tipy!CF6=Výsledky!$CV$3-1)),AND(Tipy!CF6=Výsledky!$CV$3,OR(Tipy!CD6=Výsledky!$CT$3+1,Tipy!CD6=Výsledky!$CT$3-1))),10,0)))</f>
        <v/>
      </c>
      <c r="CV12" s="130" t="str">
        <f>IF(ISBLANK($CV$3),"",IF(ISBLANK(Tipy!CD6),"-",SUM(CQ12:CU12)))</f>
        <v/>
      </c>
      <c r="CW12" s="129"/>
      <c r="CX12" s="126" t="str">
        <f>IF(ISBLANK($DC$3),"",IF(ISBLANK(Tipy!CJ6),0,IF(AND(Tipy!CJ6=Výsledky!$DA$3,Tipy!CL6=Výsledky!$DC$3),60,0)))</f>
        <v/>
      </c>
      <c r="CY12" s="126" t="str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/>
      </c>
      <c r="CZ12" s="126" t="str">
        <f>IF(ISBLANK($DC$3),"",IF(OR(Tipy!CM6=Výsledky!$CX$6,Tipy!CM6=Výsledky!$CX$7,Tipy!CM6=Výsledky!$CX$8,Tipy!CM6=Výsledky!$CX$9),IF(VLOOKUP(Tipy!CM6,'Kategórie hráčov'!$A$2:$B$55,2,FALSE)=30,30,20),0))</f>
        <v/>
      </c>
      <c r="DA12" s="126" t="str">
        <f>IF(ISBLANK($DC$3),"",IF(OR(Tipy!CN6=Výsledky!$DA$6,Tipy!CN6=Výsledky!$DA$7,Tipy!CN6=Výsledky!$DA$8,Tipy!CN6=Výsledky!$DA$9),IF(VLOOKUP(Tipy!CN6,'Kategórie hráčov'!$A$2:$B$55,2,FALSE)=30,30,20),0))</f>
        <v/>
      </c>
      <c r="DB12" s="127" t="str">
        <f>IF(ISBLANK($DC$3),"",IF(ISBLANK(Tipy!CJ6),0,IF(OR(AND(Tipy!CJ6=Výsledky!$DA$3,OR(Tipy!CL6=Výsledky!$DC$3+1,Tipy!CL6=Výsledky!$DC$3-1)),AND(Tipy!CL6=Výsledky!$DC$3,OR(Tipy!CJ6=Výsledky!$DA$3+1,Tipy!CJ6=Výsledky!$DA$3-1))),10,0)))</f>
        <v/>
      </c>
      <c r="DC12" s="130" t="str">
        <f>IF(ISBLANK($DC$3),"",IF(ISBLANK(Tipy!CJ6),"-",SUM(CX12:DB12)))</f>
        <v/>
      </c>
      <c r="DD12" s="129"/>
      <c r="DE12" s="126" t="str">
        <f>IF(ISBLANK($DJ$3),"",IF(ISBLANK(Tipy!CP6),0,IF(AND(Tipy!CP6=Výsledky!$DH$3,Tipy!CR6=Výsledky!$DJ$3),60,0)))</f>
        <v/>
      </c>
      <c r="DF12" s="126" t="str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/>
      </c>
      <c r="DG12" s="126" t="str">
        <f>IF(ISBLANK($DJ$3),"",IF(OR(Tipy!CS6=Výsledky!$DE$6,Tipy!CS6=Výsledky!$DE$7,Tipy!CS6=Výsledky!$DE$8,Tipy!CS6=Výsledky!$DE$9),IF(VLOOKUP(Tipy!CS6,'Kategórie hráčov'!$A$2:$B$55,2,FALSE)=30,30,20),0))</f>
        <v/>
      </c>
      <c r="DH12" s="126" t="str">
        <f>IF(ISBLANK($DJ$3),"",IF(OR(Tipy!CT6=Výsledky!$DH$6,Tipy!CT6=Výsledky!$DH$7,Tipy!CT6=Výsledky!$DH$8,Tipy!CT6=Výsledky!$DH$9),IF(VLOOKUP(Tipy!CT6,'Kategórie hráčov'!$A$2:$B$55,2,FALSE)=30,30,20),0))</f>
        <v/>
      </c>
      <c r="DI12" s="127" t="str">
        <f>IF(ISBLANK($DJ$3),"",IF(ISBLANK(Tipy!CP6),0,IF(OR(AND(Tipy!CP6=Výsledky!$DH$3,OR(Tipy!CR6=Výsledky!$DJ$3+1,Tipy!CR6=Výsledky!$DJ$3-1)),AND(Tipy!CR6=Výsledky!$DJ$3,OR(Tipy!CP6=Výsledky!$DH$3+1,Tipy!CP6=Výsledky!$DH$3-1))),10,0)))</f>
        <v/>
      </c>
      <c r="DJ12" s="130" t="str">
        <f>IF(ISBLANK($DJ$3),"",IF(ISBLANK(Tipy!CP6),"-",SUM(DE12:DI12)))</f>
        <v/>
      </c>
      <c r="DK12" s="129"/>
      <c r="DL12" s="126" t="str">
        <f>IF(ISBLANK($DQ$3),"",IF(ISBLANK(Tipy!CV6),0,IF(AND(Tipy!CV6=Výsledky!$DO$3,Tipy!CX6=Výsledky!$DQ$3),60,0)))</f>
        <v/>
      </c>
      <c r="DM12" s="126" t="str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/>
      </c>
      <c r="DN12" s="126" t="str">
        <f>IF(ISBLANK($DQ$3),"",IF(OR(Tipy!CY6=Výsledky!$DL$6,Tipy!CY6=Výsledky!$DL$7,Tipy!CY6=Výsledky!$DL$8,Tipy!CY6=Výsledky!$DL$9),IF(VLOOKUP(Tipy!CY6,'Kategórie hráčov'!$A$2:$B$55,2,FALSE)=30,30,20),0))</f>
        <v/>
      </c>
      <c r="DO12" s="126" t="str">
        <f>IF(ISBLANK($DQ$3),"",IF(OR(Tipy!CZ6=Výsledky!$DO$6,Tipy!CZ6=Výsledky!$DO$7,Tipy!CZ6=Výsledky!$DO$8,Tipy!CZ6=Výsledky!$DO$9),IF(VLOOKUP(Tipy!CZ6,'Kategórie hráčov'!$A$2:$B$55,2,FALSE)=30,30,20),0))</f>
        <v/>
      </c>
      <c r="DP12" s="127" t="str">
        <f>IF(ISBLANK($DQ$3),"",IF(ISBLANK(Tipy!CV6),0,IF(OR(AND(Tipy!CV6=Výsledky!$DO$3,OR(Tipy!CX6=Výsledky!$DQ$3+1,Tipy!CX6=Výsledky!$DQ$3-1)),AND(Tipy!CX6=Výsledky!$DQ$3,OR(Tipy!CV6=Výsledky!$DO$3+1,Tipy!CV6=Výsledky!$DO$3-1))),10,0)))</f>
        <v/>
      </c>
      <c r="DQ12" s="130" t="str">
        <f>IF(ISBLANK($DQ$3),"",IF(ISBLANK(Tipy!CV6),"-",SUM(DL12:DP12)))</f>
        <v/>
      </c>
      <c r="DR12" s="129"/>
      <c r="DS12" s="126" t="str">
        <f>IF(ISBLANK($DX$3),"",IF(ISBLANK(Tipy!DB6),0,IF(AND(Tipy!DB6=Výsledky!$DV$3,Tipy!DD6=Výsledky!$DX$3),60,0)))</f>
        <v/>
      </c>
      <c r="DT12" s="126" t="str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/>
      </c>
      <c r="DU12" s="126" t="str">
        <f>IF(ISBLANK($DX$3),"",IF(OR(Tipy!DE6=Výsledky!$DS$6,Tipy!DE6=Výsledky!$DS$7,Tipy!DE6=Výsledky!$DS$8,Tipy!DE6=Výsledky!$DS$9),IF(VLOOKUP(Tipy!DE6,'Kategórie hráčov'!$A$2:$B$55,2,FALSE)=30,30,20),0))</f>
        <v/>
      </c>
      <c r="DV12" s="126" t="str">
        <f>IF(ISBLANK($DX$3),"",IF(OR(Tipy!DF6=Výsledky!$DV$6,Tipy!DF6=Výsledky!$DV$7,Tipy!DF6=Výsledky!$DV$8,Tipy!DF6=Výsledky!$DV$9),IF(VLOOKUP(Tipy!DF6,'Kategórie hráčov'!$A$2:$B$55,2,FALSE)=30,30,20),0))</f>
        <v/>
      </c>
      <c r="DW12" s="127" t="str">
        <f>IF(ISBLANK($DX$3),"",IF(ISBLANK(Tipy!DB6),0,IF(OR(AND(Tipy!DB6=Výsledky!$DV$3,OR(Tipy!DD6=Výsledky!$DX$3+1,Tipy!DD6=Výsledky!$DX$3-1)),AND(Tipy!DD6=Výsledky!$DX$3,OR(Tipy!DB6=Výsledky!$DV$3+1,Tipy!DB6=Výsledky!$DV$3-1))),10,0)))</f>
        <v/>
      </c>
      <c r="DX12" s="130" t="str">
        <f>IF(ISBLANK($DX$3),"",IF(ISBLANK(Tipy!DB6),"-",SUM(DS12:DW12)))</f>
        <v/>
      </c>
      <c r="DY12" s="129"/>
      <c r="DZ12" s="126" t="str">
        <f>IF(ISBLANK($EE$3),"",IF(ISBLANK(Tipy!DH6),0,IF(AND(Tipy!DH6=Výsledky!$EC$3,Tipy!DJ6=Výsledky!$EE$3),60,0)))</f>
        <v/>
      </c>
      <c r="EA12" s="126" t="str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/>
      </c>
      <c r="EB12" s="126" t="str">
        <f>IF(ISBLANK($EE$3),"",IF(OR(Tipy!DK6=Výsledky!$DZ$6,Tipy!DK6=Výsledky!$DZ$7,Tipy!DK6=Výsledky!$DZ$8,Tipy!DK6=Výsledky!$DZ$9),IF(VLOOKUP(Tipy!DK6,'Kategórie hráčov'!$A$2:$B$55,2,FALSE)=30,30,20),0))</f>
        <v/>
      </c>
      <c r="EC12" s="126" t="str">
        <f>IF(ISBLANK($EE$3),"",IF(OR(Tipy!DL6=Výsledky!$EC$6,Tipy!DL6=Výsledky!$EC$7,Tipy!DL6=Výsledky!$EC$8,Tipy!DL6=Výsledky!$EC$9),IF(VLOOKUP(Tipy!DL6,'Kategórie hráčov'!$A$2:$B$55,2,FALSE)=30,30,20),0))</f>
        <v/>
      </c>
      <c r="ED12" s="127" t="str">
        <f>IF(ISBLANK($EE$3),"",IF(ISBLANK(Tipy!DH6),0,IF(OR(AND(Tipy!DH6=Výsledky!$EC$3,OR(Tipy!DJ6=Výsledky!$EE$3+1,Tipy!DJ6=Výsledky!$EE$3-1)),AND(Tipy!DJ6=Výsledky!$EE$3,OR(Tipy!DH6=Výsledky!$EC$3+1,Tipy!DH6=Výsledky!$EC$3-1))),10,0)))</f>
        <v/>
      </c>
      <c r="EE12" s="130" t="str">
        <f>IF(ISBLANK($EE$3),"",IF(ISBLANK(Tipy!DH6),"-",SUM(DZ12:ED12)))</f>
        <v/>
      </c>
      <c r="EF12" s="129"/>
      <c r="EG12" s="126" t="str">
        <f>IF(ISBLANK($EL$3),"",IF(ISBLANK(Tipy!DN6),0,IF(AND(Tipy!DN6=Výsledky!$EJ$3,Tipy!DP6=Výsledky!$EL$3),60,0)))</f>
        <v/>
      </c>
      <c r="EH12" s="126" t="str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/>
      </c>
      <c r="EI12" s="126" t="str">
        <f>IF(ISBLANK($EL$3),"",IF(OR(Tipy!DQ6=Výsledky!$EG$6,Tipy!DQ6=Výsledky!$EG$7,Tipy!DQ6=Výsledky!$EG$8,Tipy!DQ6=Výsledky!$EG$9),IF(VLOOKUP(Tipy!DQ6,'Kategórie hráčov'!$A$2:$B$55,2,FALSE)=30,30,20),0))</f>
        <v/>
      </c>
      <c r="EJ12" s="126" t="str">
        <f>IF(ISBLANK($EL$3),"",IF(OR(Tipy!DR6=Výsledky!$EJ$6,Tipy!DR6=Výsledky!$EJ$7,Tipy!DR6=Výsledky!$EJ$8,Tipy!DR6=Výsledky!$EJ$9),IF(VLOOKUP(Tipy!DR6,'Kategórie hráčov'!$A$2:$B$55,2,FALSE)=30,30,20),0))</f>
        <v/>
      </c>
      <c r="EK12" s="127" t="str">
        <f>IF(ISBLANK($EL$3),"",IF(ISBLANK(Tipy!DN6),0,IF(OR(AND(Tipy!DN6=Výsledky!$EJ$3,OR(Tipy!DP6=Výsledky!$EL$3+1,Tipy!DP6=Výsledky!$EL$3-1)),AND(Tipy!DP6=Výsledky!$EL$3,OR(Tipy!DN6=Výsledky!$EJ$3+1,Tipy!DN6=Výsledky!$EJ$3-1))),10,0)))</f>
        <v/>
      </c>
      <c r="EL12" s="130" t="str">
        <f>IF(ISBLANK($EL$3),"",IF(ISBLANK(Tipy!DN6),"-",SUM(EG12:EK12)))</f>
        <v/>
      </c>
      <c r="EM12" s="129"/>
      <c r="EN12" s="126" t="str">
        <f>IF(ISBLANK($ES$3),"",IF(ISBLANK(Tipy!DT6),0,IF(AND(Tipy!DT6=Výsledky!$EQ$3,Tipy!DV6=Výsledky!$ES$3),60,0)))</f>
        <v/>
      </c>
      <c r="EO12" s="126" t="str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/>
      </c>
      <c r="EP12" s="126" t="str">
        <f>IF(ISBLANK($ES$3),"",IF(OR(Tipy!DW6=Výsledky!$EN$6,Tipy!DW6=Výsledky!$EN$7,Tipy!DW6=Výsledky!$EN$8,Tipy!DW6=Výsledky!$EN$9),IF(VLOOKUP(Tipy!DW6,'Kategórie hráčov'!$A$2:$B$55,2,FALSE)=30,30,20),0))</f>
        <v/>
      </c>
      <c r="EQ12" s="126" t="str">
        <f>IF(ISBLANK($ES$3),"",IF(OR(Tipy!DX6=Výsledky!$EQ$6,Tipy!DX6=Výsledky!$EQ$7,Tipy!DX6=Výsledky!$EQ$8,Tipy!DX6=Výsledky!$EQ$9),IF(VLOOKUP(Tipy!DX6,'Kategórie hráčov'!$A$2:$B$55,2,FALSE)=30,30,20),0))</f>
        <v/>
      </c>
      <c r="ER12" s="127" t="str">
        <f>IF(ISBLANK($ES$3),"",IF(ISBLANK(Tipy!DT6),0,IF(OR(AND(Tipy!DT6=Výsledky!$EQ$3,OR(Tipy!DV6=Výsledky!$ES$3+1,Tipy!DV6=Výsledky!$ES$3-1)),AND(Tipy!DV6=Výsledky!$ES$3,OR(Tipy!DT6=Výsledky!$EQ$3+1,Tipy!DT6=Výsledky!$EQ$3-1))),10,0)))</f>
        <v/>
      </c>
      <c r="ES12" s="130" t="str">
        <f>IF(ISBLANK($ES$3),"",IF(ISBLANK(Tipy!DT6),"-",SUM(EN12:ER12)))</f>
        <v/>
      </c>
      <c r="ET12" s="129"/>
      <c r="EU12" s="126" t="str">
        <f>IF(ISBLANK($EZ$3),"",IF(ISBLANK(Tipy!DZ6),0,IF(AND(Tipy!DZ6=Výsledky!$EX$3,Tipy!EB6=Výsledky!$EZ$3),60,0)))</f>
        <v/>
      </c>
      <c r="EV12" s="126" t="str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/>
      </c>
      <c r="EW12" s="126" t="str">
        <f>IF(ISBLANK($EZ$3),"",IF(OR(Tipy!EC6=Výsledky!$EU$6,Tipy!EC6=Výsledky!$EU$7,Tipy!EC6=Výsledky!$EU$8,Tipy!EC6=Výsledky!$EU$9),IF(VLOOKUP(Tipy!EC6,'Kategórie hráčov'!$A$2:$B$55,2,FALSE)=30,30,20),0))</f>
        <v/>
      </c>
      <c r="EX12" s="126" t="str">
        <f>IF(ISBLANK($EZ$3),"",IF(OR(Tipy!ED6=Výsledky!$EX$6,Tipy!ED6=Výsledky!$EX$7,Tipy!ED6=Výsledky!$EX$8,Tipy!ED6=Výsledky!$EX$9),IF(VLOOKUP(Tipy!ED6,'Kategórie hráčov'!$A$2:$B$55,2,FALSE)=30,30,20),0))</f>
        <v/>
      </c>
      <c r="EY12" s="127" t="str">
        <f>IF(ISBLANK($EZ$3),"",IF(ISBLANK(Tipy!DZ6),0,IF(OR(AND(Tipy!DZ6=Výsledky!$EX$3,OR(Tipy!EB6=Výsledky!$EZ$3+1,Tipy!EB6=Výsledky!$EZ$3-1)),AND(Tipy!EB6=Výsledky!$EZ$3,OR(Tipy!DZ6=Výsledky!$EX$3+1,Tipy!DZ6=Výsledky!$EX$3-1))),10,0)))</f>
        <v/>
      </c>
      <c r="EZ12" s="130" t="str">
        <f>IF(ISBLANK($EZ$3),"",IF(ISBLANK(Tipy!DZ6),"-",SUM(EU12:EY12)))</f>
        <v/>
      </c>
      <c r="FA12" s="129"/>
      <c r="FB12" s="126" t="str">
        <f>IF(ISBLANK($FG$3),"",IF(ISBLANK(Tipy!EF6),0,IF(AND(Tipy!EF6=Výsledky!$FE$3,Tipy!EH6=Výsledky!$FG$3),60,0)))</f>
        <v/>
      </c>
      <c r="FC12" s="126" t="str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/>
      </c>
      <c r="FD12" s="126" t="str">
        <f>IF(ISBLANK($FG$3),"",IF(OR(Tipy!EI6=Výsledky!$FB$6,Tipy!EI6=Výsledky!$FB$7,Tipy!EI6=Výsledky!$FB$8,Tipy!EI6=Výsledky!$FB$9),IF(VLOOKUP(Tipy!EI6,'Kategórie hráčov'!$A$2:$B$55,2,FALSE)=30,30,20),0))</f>
        <v/>
      </c>
      <c r="FE12" s="126" t="str">
        <f>IF(ISBLANK($FG$3),"",IF(OR(Tipy!EJ6=Výsledky!$FE$6,Tipy!EJ6=Výsledky!$FE$7,Tipy!EJ6=Výsledky!$FE$8,Tipy!EJ6=Výsledky!$FE$9),IF(VLOOKUP(Tipy!EJ6,'Kategórie hráčov'!$A$2:$B$55,2,FALSE)=30,30,20),0))</f>
        <v/>
      </c>
      <c r="FF12" s="127" t="str">
        <f>IF(ISBLANK($FG$3),"",IF(ISBLANK(Tipy!EF6),0,IF(OR(AND(Tipy!EF6=Výsledky!$FE$3,OR(Tipy!EH6=Výsledky!$FG$3+1,Tipy!EH6=Výsledky!$FG$3-1)),AND(Tipy!EH6=Výsledky!$FG$3,OR(Tipy!EF6=Výsledky!$FE$3+1,Tipy!EF6=Výsledky!$FE$3-1))),10,0)))</f>
        <v/>
      </c>
      <c r="FG12" s="130" t="str">
        <f>IF(ISBLANK($FG$3),"",IF(ISBLANK(Tipy!EF6),"-",SUM(FB12:FF12)))</f>
        <v/>
      </c>
      <c r="FH12" s="129"/>
      <c r="FI12" s="126" t="str">
        <f>IF(ISBLANK($FN$3),"",IF(ISBLANK(Tipy!EL6),0,IF(AND(Tipy!EL6=Výsledky!$FL$3,Tipy!EN6=Výsledky!$FN$3),60,0)))</f>
        <v/>
      </c>
      <c r="FJ12" s="126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126" t="str">
        <f>IF(ISBLANK($FN$3),"",IF(OR(Tipy!EO6=Výsledky!$FI$6,Tipy!EO6=Výsledky!$FI$7,Tipy!EO6=Výsledky!$FI$8,Tipy!EO6=Výsledky!$FI$9),IF(VLOOKUP(Tipy!EO6,'Kategórie hráčov'!$A$2:$B$55,2,FALSE)=30,30,20),0))</f>
        <v/>
      </c>
      <c r="FL12" s="126" t="str">
        <f>IF(ISBLANK($FN$3),"",IF(OR(Tipy!EP6=Výsledky!$FL$6,Tipy!EP6=Výsledky!$FL$7,Tipy!EP6=Výsledky!$FL$8,Tipy!EP6=Výsledky!$FL$9),IF(VLOOKUP(Tipy!EP6,'Kategórie hráčov'!$A$2:$B$55,2,FALSE)=30,30,20),0))</f>
        <v/>
      </c>
      <c r="FM12" s="127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130" t="str">
        <f>IF(ISBLANK($FN$3),"",IF(ISBLANK(Tipy!EL6),"-",SUM(FI12:FM12)))</f>
        <v/>
      </c>
      <c r="FO12" s="129"/>
      <c r="FP12" s="126" t="str">
        <f>IF(ISBLANK($FU$3),"",IF(ISBLANK(Tipy!ER6),0,IF(AND(Tipy!ER6=Výsledky!$FS$3,Tipy!ET6=Výsledky!$FU$3),60,0)))</f>
        <v/>
      </c>
      <c r="FQ12" s="126" t="str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/>
      </c>
      <c r="FR12" s="126" t="str">
        <f>IF(ISBLANK($FU$3),"",IF(OR(Tipy!EU6=Výsledky!$FP$6,Tipy!EU6=Výsledky!$FP$7,Tipy!EU6=Výsledky!$FP$8,Tipy!EU6=Výsledky!$FP$9),IF(VLOOKUP(Tipy!EU6,'Kategórie hráčov'!$A$2:$B$55,2,FALSE)=30,30,20),0))</f>
        <v/>
      </c>
      <c r="FS12" s="126" t="str">
        <f>IF(ISBLANK($FU$3),"",IF(OR(Tipy!EV6=Výsledky!$FS$6,Tipy!EV6=Výsledky!$FS$7,Tipy!EV6=Výsledky!$FS$8,Tipy!EV6=Výsledky!$FS$9),IF(VLOOKUP(Tipy!EV6,'Kategórie hráčov'!$A$2:$B$55,2,FALSE)=30,30,20),0))</f>
        <v/>
      </c>
      <c r="FT12" s="127" t="str">
        <f>IF(ISBLANK($FU$3),"",IF(ISBLANK(Tipy!ER6),0,IF(OR(AND(Tipy!ER6=Výsledky!$FS$3,OR(Tipy!ET6=Výsledky!$FU$3+1,Tipy!ET6=Výsledky!$FU$3-1)),AND(Tipy!ET6=Výsledky!$FU$3,OR(Tipy!ER6=Výsledky!$FS$3+1,Tipy!ER6=Výsledky!$FS$3-1))),10,0)))</f>
        <v/>
      </c>
      <c r="FU12" s="130" t="str">
        <f>IF(ISBLANK($FU$3),"",IF(ISBLANK(Tipy!ER6),"-",SUM(FP12:FT12)))</f>
        <v/>
      </c>
      <c r="FV12" s="129"/>
      <c r="FW12" s="126" t="str">
        <f>IF(ISBLANK($GB$3),"",IF(ISBLANK(Tipy!EX6),0,IF(AND(Tipy!EX6=Výsledky!$FZ$3,Tipy!EZ6=Výsledky!$GB$3),60,0)))</f>
        <v/>
      </c>
      <c r="FX12" s="126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126" t="str">
        <f>IF(ISBLANK($GB$3),"",IF(OR(Tipy!FA6=Výsledky!$FW$6,Tipy!FA6=Výsledky!$FW$7,Tipy!FA6=Výsledky!$FW$8,Tipy!FA6=Výsledky!$FW$9),IF(VLOOKUP(Tipy!FA6,'Kategórie hráčov'!$A$2:$B$55,2,FALSE)=30,30,20),0))</f>
        <v/>
      </c>
      <c r="FZ12" s="126" t="str">
        <f>IF(ISBLANK($GB$3),"",IF(OR(Tipy!FB6=Výsledky!$FZ$6,Tipy!FB6=Výsledky!$FZ$7,Tipy!FB6=Výsledky!$FZ$8,Tipy!FB6=Výsledky!$FZ$9),IF(VLOOKUP(Tipy!FB6,'Kategórie hráčov'!$A$2:$B$55,2,FALSE)=30,30,20),0))</f>
        <v/>
      </c>
      <c r="GA12" s="127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130" t="str">
        <f>IF(ISBLANK($GB$3),"",IF(ISBLANK(Tipy!EX6),"-",SUM(FW12:GA12)))</f>
        <v/>
      </c>
      <c r="GC12" s="129"/>
      <c r="GD12" s="126" t="str">
        <f>IF(ISBLANK($GI$3),"",IF(ISBLANK(Tipy!FD6),0,IF(AND(Tipy!FD6=Výsledky!$GG$3,Tipy!FF6=Výsledky!$GI$3),60,0)))</f>
        <v/>
      </c>
      <c r="GE12" s="126" t="str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/>
      </c>
      <c r="GF12" s="126" t="str">
        <f>IF(ISBLANK($GI$3),"",IF(OR(Tipy!FG6=Výsledky!$GD$6,Tipy!FG6=Výsledky!$GD$7,Tipy!FG6=Výsledky!$GD$8,Tipy!FG6=Výsledky!$GD$9),IF(VLOOKUP(Tipy!FG6,'Kategórie hráčov'!$A$2:$B$55,2,FALSE)=30,30,20),0))</f>
        <v/>
      </c>
      <c r="GG12" s="126" t="str">
        <f>IF(ISBLANK($GI$3),"",IF(OR(Tipy!FH6=Výsledky!$GG$6,Tipy!FH6=Výsledky!$GG$7,Tipy!FH6=Výsledky!$GG$8,Tipy!FH6=Výsledky!$GG$9),IF(VLOOKUP(Tipy!FH6,'Kategórie hráčov'!$A$2:$B$55,2,FALSE)=30,30,20),0))</f>
        <v/>
      </c>
      <c r="GH12" s="127" t="str">
        <f>IF(ISBLANK($GI$3),"",IF(ISBLANK(Tipy!FD6),0,IF(OR(AND(Tipy!FD6=Výsledky!$GG$3,OR(Tipy!FF6=Výsledky!$GI$3+1,Tipy!FF6=Výsledky!$GI$3-1)),AND(Tipy!FF6=Výsledky!$GI$3,OR(Tipy!FD6=Výsledky!$GG$3+1,Tipy!FD6=Výsledky!$GG$3-1))),10,0)))</f>
        <v/>
      </c>
      <c r="GI12" s="130" t="str">
        <f>IF(ISBLANK($GI$3),"",IF(ISBLANK(Tipy!FD6),"-",SUM(GD12:GH12)))</f>
        <v/>
      </c>
      <c r="GJ12" s="129"/>
      <c r="GK12" s="126" t="str">
        <f>IF(ISBLANK($GP$3),"",IF(ISBLANK(Tipy!FJ6),0,IF(AND(Tipy!FJ6=Výsledky!$GN$3,Tipy!FL6=Výsledky!$GP$3),60,0)))</f>
        <v/>
      </c>
      <c r="GL12" s="126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126" t="str">
        <f>IF(ISBLANK($GP$3),"",IF(OR(Tipy!FM6=Výsledky!$GK$6,Tipy!FM6=Výsledky!$GK$7,Tipy!FM6=Výsledky!$GK$8,Tipy!FM6=Výsledky!$GK$9),IF(VLOOKUP(Tipy!FM6,'Kategórie hráčov'!$A$2:$B$55,2,FALSE)=30,30,20),0))</f>
        <v/>
      </c>
      <c r="GN12" s="126" t="str">
        <f>IF(ISBLANK($GP$3),"",IF(OR(Tipy!FN6=Výsledky!$GN$6,Tipy!FN6=Výsledky!$GN$7,Tipy!FN6=Výsledky!$GN$8,Tipy!FN6=Výsledky!$GN$9),IF(VLOOKUP(Tipy!FN6,'Kategórie hráčov'!$A$2:$B$55,2,FALSE)=30,30,20),0))</f>
        <v/>
      </c>
      <c r="GO12" s="127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130" t="str">
        <f>IF(ISBLANK($GP$3),"",IF(ISBLANK(Tipy!FJ6),"-",SUM(GK12:GO12)))</f>
        <v/>
      </c>
      <c r="GQ12" s="129"/>
      <c r="GR12" s="126" t="str">
        <f>IF(ISBLANK($GW$3),"",IF(ISBLANK(Tipy!FP6),0,IF(AND(Tipy!FP6=Výsledky!$GU$3,Tipy!FR6=Výsledky!$GW$3),60,0)))</f>
        <v/>
      </c>
      <c r="GS12" s="126" t="str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/>
      </c>
      <c r="GT12" s="126" t="str">
        <f>IF(ISBLANK($GW$3),"",IF(OR(Tipy!FS6=Výsledky!$GR$6,Tipy!FS6=Výsledky!$GR$7,Tipy!FS6=Výsledky!$GR$8,Tipy!FS6=Výsledky!$GR$9),IF(VLOOKUP(Tipy!FS6,'Kategórie hráčov'!$A$2:$B$55,2,FALSE)=30,30,20),0))</f>
        <v/>
      </c>
      <c r="GU12" s="126" t="str">
        <f>IF(ISBLANK($GW$3),"",IF(OR(Tipy!FT6=Výsledky!$GU$6,Tipy!FT6=Výsledky!$GU$7,Tipy!FT6=Výsledky!$GU$8,Tipy!FT6=Výsledky!$GU$9),IF(VLOOKUP(Tipy!FT6,'Kategórie hráčov'!$A$2:$B$55,2,FALSE)=30,30,20),0))</f>
        <v/>
      </c>
      <c r="GV12" s="127" t="str">
        <f>IF(ISBLANK($GW$3),"",IF(ISBLANK(Tipy!FP6),0,IF(OR(AND(Tipy!FP6=Výsledky!$GU$3,OR(Tipy!FR6=Výsledky!$GW$3+1,Tipy!FR6=Výsledky!$GW$3-1)),AND(Tipy!FR6=Výsledky!$GW$3,OR(Tipy!FP6=Výsledky!$GU$3+1,Tipy!FP6=Výsledky!$GU$3-1))),10,0)))</f>
        <v/>
      </c>
      <c r="GW12" s="130" t="str">
        <f>IF(ISBLANK($GW$3),"",IF(ISBLANK(Tipy!FP6),"-",SUM(GR12:GV12)))</f>
        <v/>
      </c>
      <c r="GX12" s="129"/>
      <c r="GY12" s="126" t="str">
        <f>IF(ISBLANK($HD$3),"",IF(ISBLANK(Tipy!FV6),0,IF(AND(Tipy!FV6=Výsledky!$HB$3,Tipy!FX6=Výsledky!$HD$3),60,0)))</f>
        <v/>
      </c>
      <c r="GZ12" s="126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26" t="str">
        <f>IF(ISBLANK($HD$3),"",IF(OR(Tipy!FY6=Výsledky!$GY$6,Tipy!FY6=Výsledky!$GY$7,Tipy!FY6=Výsledky!$GY$8,Tipy!FY6=Výsledky!$GY$9),IF(VLOOKUP(Tipy!FY6,'Kategórie hráčov'!$A$2:$B$55,2,FALSE)=30,30,20),0))</f>
        <v/>
      </c>
      <c r="HB12" s="126" t="str">
        <f>IF(ISBLANK($HD$3),"",IF(OR(Tipy!FZ6=Výsledky!$HB$6,Tipy!FZ6=Výsledky!$HB$7,Tipy!FZ6=Výsledky!$HB$8,Tipy!FZ6=Výsledky!$HB$9),IF(VLOOKUP(Tipy!FZ6,'Kategórie hráčov'!$A$2:$B$55,2,FALSE)=30,30,20),0))</f>
        <v/>
      </c>
      <c r="HC12" s="127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0" t="str">
        <f>IF(ISBLANK($HD$3),"",IF(ISBLANK(Tipy!FV6),"-",SUM(GY12:HC12)))</f>
        <v/>
      </c>
      <c r="HE12" s="129"/>
      <c r="HF12" s="126" t="str">
        <f>IF(ISBLANK($HK$3),"",IF(ISBLANK(Tipy!GB6),0,IF(AND(Tipy!GB6=Výsledky!$HI$3,Tipy!GD6=Výsledky!$HK$3),60,0)))</f>
        <v/>
      </c>
      <c r="HG12" s="126" t="str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/>
      </c>
      <c r="HH12" s="126" t="str">
        <f>IF(ISBLANK($HK$3),"",IF(OR(Tipy!GE6=Výsledky!$HF$6,Tipy!GE6=Výsledky!$HF$7,Tipy!GE6=Výsledky!$HF$8,Tipy!GE6=Výsledky!$HF$9),IF(VLOOKUP(Tipy!GE6,'Kategórie hráčov'!$A$2:$B$55,2,FALSE)=30,30,20),0))</f>
        <v/>
      </c>
      <c r="HI12" s="126" t="str">
        <f>IF(ISBLANK($HK$3),"",IF(OR(Tipy!GF6=Výsledky!$HI$6,Tipy!GF6=Výsledky!$HI$7,Tipy!GF6=Výsledky!$HI$8,Tipy!GF6=Výsledky!$HI$9),IF(VLOOKUP(Tipy!GF6,'Kategórie hráčov'!$A$2:$B$55,2,FALSE)=30,30,20),0))</f>
        <v/>
      </c>
      <c r="HJ12" s="127" t="str">
        <f>IF(ISBLANK($HK$3),"",IF(ISBLANK(Tipy!GB6),0,IF(OR(AND(Tipy!GB6=Výsledky!$HI$3,OR(Tipy!GD6=Výsledky!$HK$3+1,Tipy!GD6=Výsledky!$HK$3-1)),AND(Tipy!GD6=Výsledky!$HK$3,OR(Tipy!GB6=Výsledky!$HI$3+1,Tipy!GB6=Výsledky!$HI$3-1))),10,0)))</f>
        <v/>
      </c>
      <c r="HK12" s="130" t="str">
        <f>IF(ISBLANK($HK$3),"",IF(ISBLANK(Tipy!GB6),"-",SUM(HF12:HJ12)))</f>
        <v/>
      </c>
      <c r="HL12" s="129"/>
      <c r="HM12" s="126" t="str">
        <f>IF(ISBLANK($HR$3),"",IF(ISBLANK(Tipy!GH6),0,IF(AND(Tipy!GH6=Výsledky!$HP$3,Tipy!GJ6=Výsledky!$HR$3),60,0)))</f>
        <v/>
      </c>
      <c r="HN12" s="126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26" t="str">
        <f>IF(ISBLANK($HR$3),"",IF(OR(Tipy!GK6=Výsledky!$HM$6,Tipy!GK6=Výsledky!$HM$7,Tipy!GK6=Výsledky!$HM$8,Tipy!GK6=Výsledky!$HM$9),IF(VLOOKUP(Tipy!GK6,'Kategórie hráčov'!$A$2:$B$55,2,FALSE)=30,30,20),0))</f>
        <v/>
      </c>
      <c r="HP12" s="126" t="str">
        <f>IF(ISBLANK($HR$3),"",IF(OR(Tipy!GL6=Výsledky!$HP$6,Tipy!GL6=Výsledky!$HP$7,Tipy!GL6=Výsledky!$HP$8,Tipy!GL6=Výsledky!$HP$9),IF(VLOOKUP(Tipy!GL6,'Kategórie hráčov'!$A$2:$B$55,2,FALSE)=30,30,20),0))</f>
        <v/>
      </c>
      <c r="HQ12" s="127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30" t="str">
        <f>IF(ISBLANK($HR$3),"",IF(ISBLANK(Tipy!GH6),"-",SUM(HM12:HQ12)))</f>
        <v/>
      </c>
      <c r="HS12" s="129"/>
      <c r="HT12" s="126" t="str">
        <f>IF(ISBLANK($HY$3),"",IF(ISBLANK(Tipy!GN6),0,IF(AND(Tipy!GN6=Výsledky!$HW$3,Tipy!GP6=Výsledky!$HY$3),60,0)))</f>
        <v/>
      </c>
      <c r="HU12" s="126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6" t="str">
        <f>IF(ISBLANK($HY$3),"",IF(OR(Tipy!GQ6=Výsledky!$HT$6,Tipy!GQ6=Výsledky!$HT$7,Tipy!GQ6=Výsledky!$HT$8,Tipy!GQ6=Výsledky!$HT$9),IF(VLOOKUP(Tipy!GQ6,'Kategórie hráčov'!$A$2:$B$55,2,FALSE)=30,30,20),0))</f>
        <v/>
      </c>
      <c r="HW12" s="126" t="str">
        <f>IF(ISBLANK($HY$3),"",IF(OR(Tipy!GR6=Výsledky!$HW$6,Tipy!GR6=Výsledky!$HW$7,Tipy!GR6=Výsledky!$HW$8,Tipy!GR6=Výsledky!$HW$9),IF(VLOOKUP(Tipy!GR6,'Kategórie hráčov'!$A$2:$B$55,2,FALSE)=30,30,20),0))</f>
        <v/>
      </c>
      <c r="HX12" s="127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0" t="str">
        <f>IF(ISBLANK($HY$3),"",IF(ISBLANK(Tipy!GN6),"-",SUM(HT12:HX12)))</f>
        <v/>
      </c>
      <c r="HZ12" s="129"/>
      <c r="IA12" s="126" t="str">
        <f>IF(ISBLANK($IF$3),"",IF(ISBLANK(Tipy!GT6),0,IF(AND(Tipy!GT6=Výsledky!$ID$3,Tipy!GV6=Výsledky!$IF$3),60,0)))</f>
        <v/>
      </c>
      <c r="IB12" s="126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26" t="str">
        <f>IF(ISBLANK($IF$3),"",IF(OR(Tipy!GW6=Výsledky!$IA$6,Tipy!GW6=Výsledky!$IA$7,Tipy!GW6=Výsledky!$IA$8,Tipy!GW6=Výsledky!$IA$9),IF(VLOOKUP(Tipy!GW6,'Kategórie hráčov'!$A$2:$B$55,2,FALSE)=30,30,20),0))</f>
        <v/>
      </c>
      <c r="ID12" s="126" t="str">
        <f>IF(ISBLANK($IF$3),"",IF(OR(Tipy!GX6=Výsledky!$ID$6,Tipy!GX6=Výsledky!$ID$7,Tipy!GX6=Výsledky!$ID$8,Tipy!GX6=Výsledky!$ID$9),IF(VLOOKUP(Tipy!GX6,'Kategórie hráčov'!$A$2:$B$55,2,FALSE)=30,30,20),0))</f>
        <v/>
      </c>
      <c r="IE12" s="127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0" t="str">
        <f>IF(ISBLANK($IF$3),"",IF(ISBLANK(Tipy!GT6),"-",SUM(IA12:IE12)))</f>
        <v/>
      </c>
      <c r="IG12" s="129"/>
      <c r="IH12" s="126" t="str">
        <f>IF(ISBLANK($IM$3),"",IF(ISBLANK(Tipy!GZ6),0,IF(AND(Tipy!GZ6=Výsledky!$IK$3,Tipy!HB6=Výsledky!$IM$3),60,0)))</f>
        <v/>
      </c>
      <c r="II12" s="126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6" t="str">
        <f>IF(ISBLANK($IM$3),"",IF(OR(Tipy!HC6=Výsledky!$IH$6,Tipy!HC6=Výsledky!$IH$7,Tipy!HC6=Výsledky!$IH$8,Tipy!HC6=Výsledky!$IH$9),IF(VLOOKUP(Tipy!HC6,'Kategórie hráčov'!$A$2:$B$55,2,FALSE)=30,30,20),0))</f>
        <v/>
      </c>
      <c r="IK12" s="126" t="str">
        <f>IF(ISBLANK($IM$3),"",IF(OR(Tipy!HD6=Výsledky!$IK$6,Tipy!HD6=Výsledky!$IK$7,Tipy!HD6=Výsledky!$IK$8,Tipy!HD6=Výsledky!$IK$9),IF(VLOOKUP(Tipy!HD6,'Kategórie hráčov'!$A$2:$B$55,2,FALSE)=30,30,20),0))</f>
        <v/>
      </c>
      <c r="IL12" s="127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0" t="str">
        <f>IF(ISBLANK($IM$3),"",IF(ISBLANK(Tipy!GZ6),"-",SUM(IH12:IL12)))</f>
        <v/>
      </c>
      <c r="IN12" s="129"/>
      <c r="IO12" s="126" t="str">
        <f>IF(ISBLANK($IT$3),"",IF(ISBLANK(Tipy!HF6),0,IF(AND(Tipy!HF6=Výsledky!$IR$3,Tipy!HH6=Výsledky!$IT$3),60,0)))</f>
        <v/>
      </c>
      <c r="IP12" s="126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26" t="str">
        <f>IF(ISBLANK($IT$3),"",IF(OR(Tipy!HI6=Výsledky!$IO$6,Tipy!HI6=Výsledky!$IO$7,Tipy!HI6=Výsledky!$IO$8,Tipy!HI6=Výsledky!$IO$9),IF(VLOOKUP(Tipy!HI6,'Kategórie hráčov'!$A$2:$B$55,2,FALSE)=30,30,20),0))</f>
        <v/>
      </c>
      <c r="IR12" s="126" t="str">
        <f>IF(ISBLANK($IT$3),"",IF(OR(Tipy!HJ6=Výsledky!$IR$6,Tipy!HJ6=Výsledky!$IR$7,Tipy!HJ6=Výsledky!$IR$8,Tipy!HJ6=Výsledky!$IR$9),IF(VLOOKUP(Tipy!HJ6,'Kategórie hráčov'!$A$2:$B$55,2,FALSE)=30,30,20),0))</f>
        <v/>
      </c>
      <c r="IS12" s="127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0" t="str">
        <f>IF(ISBLANK($IT$3),"",IF(ISBLANK(Tipy!HF6),"-",SUM(IO12:IS12)))</f>
        <v/>
      </c>
      <c r="IU12" s="129"/>
      <c r="IV12" s="126" t="str">
        <f>IF(ISBLANK($JA$3),"",IF(ISBLANK(Tipy!HL6),0,IF(AND(Tipy!HL6=Výsledky!$IY$3,Tipy!HN6=Výsledky!$JA$3),60,0)))</f>
        <v/>
      </c>
      <c r="IW12" s="126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26" t="str">
        <f>IF(ISBLANK($JA$3),"",IF(OR(Tipy!HO6=Výsledky!$IV$6,Tipy!HO6=Výsledky!$IV$7,Tipy!HO6=Výsledky!$IV$8,Tipy!HO6=Výsledky!$IV$9),IF(VLOOKUP(Tipy!HO6,'Kategórie hráčov'!$A$2:$B$55,2,FALSE)=30,30,20),0))</f>
        <v/>
      </c>
      <c r="IY12" s="126" t="str">
        <f>IF(ISBLANK($JA$3),"",IF(OR(Tipy!HP6=Výsledky!$IY$6,Tipy!HP6=Výsledky!$IY$7,Tipy!HP6=Výsledky!$IY$8,Tipy!HP6=Výsledky!$IY$9),IF(VLOOKUP(Tipy!HP6,'Kategórie hráčov'!$A$2:$B$55,2,FALSE)=30,30,20),0))</f>
        <v/>
      </c>
      <c r="IZ12" s="127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0" t="str">
        <f>IF(ISBLANK($JA$3),"",IF(ISBLANK(Tipy!HL6),"-",SUM(IV12:IZ12)))</f>
        <v/>
      </c>
      <c r="JB12" s="129"/>
      <c r="JC12" s="126" t="str">
        <f>IF(ISBLANK($JH$3),"",IF(ISBLANK(Tipy!HR6),0,IF(AND(Tipy!HR6=Výsledky!$JF$3,Tipy!HT6=Výsledky!$JH$3),60,0)))</f>
        <v/>
      </c>
      <c r="JD12" s="126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26" t="str">
        <f>IF(ISBLANK($JH$3),"",IF(OR(Tipy!HU6=Výsledky!$JC$6,Tipy!HU6=Výsledky!$JC$7,Tipy!HU6=Výsledky!$JC$8,Tipy!HU6=Výsledky!$JC$9),IF(VLOOKUP(Tipy!HU6,'Kategórie hráčov'!$A$2:$B$55,2,FALSE)=30,30,20),0))</f>
        <v/>
      </c>
      <c r="JF12" s="126" t="str">
        <f>IF(ISBLANK($JH$3),"",IF(OR(Tipy!HV6=Výsledky!$JF$6,Tipy!HV6=Výsledky!$JF$7,Tipy!HV6=Výsledky!$JF$8,Tipy!HV6=Výsledky!$JF$9),IF(VLOOKUP(Tipy!HV6,'Kategórie hráčov'!$A$2:$B$55,2,FALSE)=30,30,20),0))</f>
        <v/>
      </c>
      <c r="JG12" s="127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0" t="str">
        <f>IF(ISBLANK($JH$3),"",IF(ISBLANK(Tipy!HR6),"-",SUM(JC12:JG12)))</f>
        <v/>
      </c>
      <c r="JI12" s="129"/>
      <c r="JJ12" s="126" t="str">
        <f>IF(ISBLANK($JO$3),"",IF(ISBLANK(Tipy!HX6),0,IF(AND(Tipy!HX6=Výsledky!$JM$3,Tipy!HZ6=Výsledky!$JO$3),60,0)))</f>
        <v/>
      </c>
      <c r="JK12" s="126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26" t="str">
        <f>IF(ISBLANK($JO$3),"",IF(OR(Tipy!IA6=Výsledky!$JJ$6,Tipy!IA6=Výsledky!$JJ$7,Tipy!IA6=Výsledky!$JJ$8,Tipy!IA6=Výsledky!$JJ$9),IF(VLOOKUP(Tipy!IA6,'Kategórie hráčov'!$A$2:$B$55,2,FALSE)=30,30,20),0))</f>
        <v/>
      </c>
      <c r="JM12" s="126" t="str">
        <f>IF(ISBLANK($JO$3),"",IF(OR(Tipy!IB6=Výsledky!$JM$6,Tipy!IB6=Výsledky!$JM$7,Tipy!IB6=Výsledky!$JM$8,Tipy!IB6=Výsledky!$JM$9),IF(VLOOKUP(Tipy!IB6,'Kategórie hráčov'!$A$2:$B$55,2,FALSE)=30,30,20),0))</f>
        <v/>
      </c>
      <c r="JN12" s="127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0" t="str">
        <f>IF(ISBLANK($JO$3),"",IF(ISBLANK(Tipy!HX6),"-",SUM(JJ12:JN12)))</f>
        <v/>
      </c>
      <c r="JP12" s="129"/>
      <c r="JQ12" s="126" t="str">
        <f>IF(ISBLANK($JV$3),"",IF(ISBLANK(Tipy!ID6),0,IF(AND(Tipy!ID6=Výsledky!$JT$3,Tipy!IF6=Výsledky!$JV$3),60,0)))</f>
        <v/>
      </c>
      <c r="JR12" s="126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26" t="str">
        <f>IF(ISBLANK($JV$3),"",IF(OR(Tipy!IG6=Výsledky!$JQ$6,Tipy!IG6=Výsledky!$JQ$7,Tipy!IG6=Výsledky!$JQ$8,Tipy!IG6=Výsledky!$JQ$9),IF(VLOOKUP(Tipy!IG6,'Kategórie hráčov'!$A$2:$B$55,2,FALSE)=30,30,20),0))</f>
        <v/>
      </c>
      <c r="JT12" s="126" t="str">
        <f>IF(ISBLANK($JV$3),"",IF(OR(Tipy!IH6=Výsledky!$JT$6,Tipy!IH6=Výsledky!$JT$7,Tipy!IH6=Výsledky!$JT$8,Tipy!IH6=Výsledky!$JT$9),IF(VLOOKUP(Tipy!IH6,'Kategórie hráčov'!$A$2:$B$55,2,FALSE)=30,30,20),0))</f>
        <v/>
      </c>
      <c r="JU12" s="127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0" t="str">
        <f>IF(ISBLANK($JV$3),"",IF(ISBLANK(Tipy!ID6),"-",SUM(JQ12:JU12)))</f>
        <v/>
      </c>
      <c r="JW12" s="129"/>
      <c r="JX12" s="126" t="str">
        <f>IF(ISBLANK($KC$3),"",IF(ISBLANK(Tipy!IJ6),0,IF(AND(Tipy!IJ6=Výsledky!$KA$3,Tipy!IL6=Výsledky!$KC$3),60,0)))</f>
        <v/>
      </c>
      <c r="JY12" s="126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6" t="str">
        <f>IF(ISBLANK($KC$3),"",IF(OR(Tipy!IM6=Výsledky!$JX$6,Tipy!IM6=Výsledky!$JX$7,Tipy!IM6=Výsledky!$JX$8,Tipy!IM6=Výsledky!$JX$9),IF(VLOOKUP(Tipy!IM6,'Kategórie hráčov'!$A$2:$B$55,2,FALSE)=30,30,20),0))</f>
        <v/>
      </c>
      <c r="KA12" s="126" t="str">
        <f>IF(ISBLANK($KC$3),"",IF(OR(Tipy!IN6=Výsledky!$KA$6,Tipy!IN6=Výsledky!$KA$7,Tipy!IN6=Výsledky!$KA$8,Tipy!IN6=Výsledky!$KA$9),IF(VLOOKUP(Tipy!IN6,'Kategórie hráčov'!$A$2:$B$55,2,FALSE)=30,30,20),0))</f>
        <v/>
      </c>
      <c r="KB12" s="127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0" t="str">
        <f>IF(ISBLANK($KC$3),"",IF(ISBLANK(Tipy!IJ6),"-",SUM(JX12:KB12)))</f>
        <v/>
      </c>
      <c r="KD12" s="129"/>
      <c r="KE12" s="126" t="str">
        <f>IF(ISBLANK($KJ$3),"",IF(ISBLANK(Tipy!IP6),0,IF(AND(Tipy!IP6=Výsledky!$KH$3,Tipy!IR6=Výsledky!$KJ$3),60,0)))</f>
        <v/>
      </c>
      <c r="KF12" s="126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6" t="str">
        <f>IF(ISBLANK($KJ$3),"",IF(OR(Tipy!IS6=Výsledky!$KE$6,Tipy!IS6=Výsledky!$KE$7,Tipy!IS6=Výsledky!$KE$8,Tipy!IS6=Výsledky!$KE$9),IF(VLOOKUP(Tipy!IS6,'Kategórie hráčov'!$A$2:$B$55,2,FALSE)=30,30,20),0))</f>
        <v/>
      </c>
      <c r="KH12" s="126" t="str">
        <f>IF(ISBLANK($KJ$3),"",IF(OR(Tipy!IT6=Výsledky!$KH$6,Tipy!IT6=Výsledky!$KH$7,Tipy!IT6=Výsledky!$KH$8,Tipy!IT6=Výsledky!$KH$9),IF(VLOOKUP(Tipy!IT6,'Kategórie hráčov'!$A$2:$B$55,2,FALSE)=30,30,20),0))</f>
        <v/>
      </c>
      <c r="KI12" s="127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0" t="str">
        <f>IF(ISBLANK($KJ$3),"",IF(ISBLANK(Tipy!IP6),"-",SUM(KE12:KI12)))</f>
        <v/>
      </c>
      <c r="KK12" s="129"/>
      <c r="KL12" s="126" t="str">
        <f>IF(ISBLANK($KQ$3),"",IF(ISBLANK(Tipy!IV6),0,IF(AND(Tipy!IV6=Výsledky!$KO$3,Tipy!IX6=Výsledky!$KQ$3),60,0)))</f>
        <v/>
      </c>
      <c r="KM12" s="126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6" t="str">
        <f>IF(ISBLANK($KQ$3),"",IF(OR(Tipy!IY6=Výsledky!$KL$6,Tipy!IY6=Výsledky!$KL$7,Tipy!IY6=Výsledky!$KL$8,Tipy!IY6=Výsledky!$KL$9),IF(VLOOKUP(Tipy!IY6,'Kategórie hráčov'!$A$2:$B$55,2,FALSE)=30,30,20),0))</f>
        <v/>
      </c>
      <c r="KO12" s="126" t="str">
        <f>IF(ISBLANK($KQ$3),"",IF(OR(Tipy!IZ6=Výsledky!$KO$6,Tipy!IZ6=Výsledky!$KO$7,Tipy!IZ6=Výsledky!$KO$8,Tipy!IZ6=Výsledky!$KO$9),IF(VLOOKUP(Tipy!IZ6,'Kategórie hráčov'!$A$2:$B$55,2,FALSE)=30,30,20),0))</f>
        <v/>
      </c>
      <c r="KP12" s="127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0" t="str">
        <f>IF(ISBLANK($KQ$3),"",IF(ISBLANK(Tipy!IV6),"-",SUM(KL12:KP12)))</f>
        <v/>
      </c>
      <c r="KR12" s="129"/>
      <c r="KS12" s="126" t="str">
        <f>IF(ISBLANK($KX$3),"",IF(ISBLANK(Tipy!JB6),0,IF(AND(Tipy!JB6=Výsledky!$KV$3,Tipy!JD6=Výsledky!$KX$3),60,0)))</f>
        <v/>
      </c>
      <c r="KT12" s="126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6" t="str">
        <f>IF(ISBLANK($KX$3),"",IF(OR(Tipy!JE6=Výsledky!$KS$6,Tipy!JE6=Výsledky!$KS$7,Tipy!JE6=Výsledky!$KS$8,Tipy!JE6=Výsledky!$KS$9),IF(VLOOKUP(Tipy!JE6,'Kategórie hráčov'!$A$2:$B$55,2,FALSE)=30,30,20),0))</f>
        <v/>
      </c>
      <c r="KV12" s="126" t="str">
        <f>IF(ISBLANK($KX$3),"",IF(OR(Tipy!JF6=Výsledky!$KV$6,Tipy!JF6=Výsledky!$KV$7,Tipy!JF6=Výsledky!$KV$8,Tipy!JF6=Výsledky!$KV$9),IF(VLOOKUP(Tipy!JF6,'Kategórie hráčov'!$A$2:$B$55,2,FALSE)=30,30,20),0))</f>
        <v/>
      </c>
      <c r="KW12" s="127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0" t="str">
        <f>IF(ISBLANK($KX$3),"",IF(ISBLANK(Tipy!JB6),"-",SUM(KS12:KW12)))</f>
        <v/>
      </c>
      <c r="KY12" s="129"/>
      <c r="KZ12" s="126" t="str">
        <f>IF(ISBLANK($LE$3),"",IF(ISBLANK(Tipy!JH6),0,IF(AND(Tipy!JH6=Výsledky!$LC$3,Tipy!JJ6=Výsledky!$LE$3),60,0)))</f>
        <v/>
      </c>
      <c r="LA12" s="126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6" t="str">
        <f>IF(ISBLANK($LE$3),"",IF(OR(Tipy!JK6=Výsledky!$KZ$6,Tipy!JK6=Výsledky!$KZ$7,Tipy!JK6=Výsledky!$KZ$8,Tipy!JK6=Výsledky!$KZ$9),IF(VLOOKUP(Tipy!JK6,'Kategórie hráčov'!$A$2:$B$55,2,FALSE)=30,30,20),0))</f>
        <v/>
      </c>
      <c r="LC12" s="126" t="str">
        <f>IF(ISBLANK($LE$3),"",IF(OR(Tipy!JL6=Výsledky!$LC$6,Tipy!JL6=Výsledky!$LC$7,Tipy!JL6=Výsledky!$LC$8,Tipy!JL6=Výsledky!$LC$9),IF(VLOOKUP(Tipy!JL6,'Kategórie hráčov'!$A$2:$B$55,2,FALSE)=30,30,20),0))</f>
        <v/>
      </c>
      <c r="LD12" s="127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0" t="str">
        <f>IF(ISBLANK($LE$3),"",IF(ISBLANK(Tipy!JH6),"-",SUM(KZ12:LD12)))</f>
        <v/>
      </c>
      <c r="LF12" s="129"/>
      <c r="LG12" s="126" t="str">
        <f>IF(ISBLANK($LL$3),"",IF(ISBLANK(Tipy!JN6),0,IF(AND(Tipy!JN6=Výsledky!$LJ$3,Tipy!JP6=Výsledky!$LL$3),60,0)))</f>
        <v/>
      </c>
      <c r="LH12" s="126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6" t="str">
        <f>IF(ISBLANK($LL$3),"",IF(OR(Tipy!JQ6=Výsledky!$LG$6,Tipy!JQ6=Výsledky!$LG$7,Tipy!JQ6=Výsledky!$LG$8,Tipy!JQ6=Výsledky!$LG$9),IF(VLOOKUP(Tipy!JQ6,'Kategórie hráčov'!$A$2:$B$55,2,FALSE)=30,30,20),0))</f>
        <v/>
      </c>
      <c r="LJ12" s="126" t="str">
        <f>IF(ISBLANK($LL$3),"",IF(OR(Tipy!JR6=Výsledky!$LJ$6,Tipy!JR6=Výsledky!$LJ$7,Tipy!JR6=Výsledky!$LJ$8,Tipy!JR6=Výsledky!$LJ$9),IF(VLOOKUP(Tipy!JR6,'Kategórie hráčov'!$A$2:$B$55,2,FALSE)=30,30,20),0))</f>
        <v/>
      </c>
      <c r="LK12" s="127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0" t="str">
        <f>IF(ISBLANK($LL$3),"",IF(ISBLANK(Tipy!JN6),"-",SUM(LG12:LK12)))</f>
        <v/>
      </c>
      <c r="LM12" s="129"/>
      <c r="LN12" s="126" t="str">
        <f>IF(ISBLANK($LS$3),"",IF(ISBLANK(Tipy!JT6),0,IF(AND(Tipy!JT6=Výsledky!$LQ$3,Tipy!JV6=Výsledky!$LS$3),60,0)))</f>
        <v/>
      </c>
      <c r="LO12" s="126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6" t="str">
        <f>IF(ISBLANK($LS$3),"",IF(OR(Tipy!JW6=Výsledky!$LN$6,Tipy!JW6=Výsledky!$LN$7,Tipy!JW6=Výsledky!$LN$8,Tipy!JW6=Výsledky!$LN$9),IF(VLOOKUP(Tipy!JW6,'Kategórie hráčov'!$A$2:$B$55,2,FALSE)=30,30,20),0))</f>
        <v/>
      </c>
      <c r="LQ12" s="126" t="str">
        <f>IF(ISBLANK($LS$3),"",IF(OR(Tipy!JX6=Výsledky!$LQ$6,Tipy!JX6=Výsledky!$LQ$7,Tipy!JX6=Výsledky!$LQ$8,Tipy!JX6=Výsledky!$LQ$9),IF(VLOOKUP(Tipy!JX6,'Kategórie hráčov'!$A$2:$B$55,2,FALSE)=30,30,20),0))</f>
        <v/>
      </c>
      <c r="LR12" s="127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0" t="str">
        <f>IF(ISBLANK($LS$3),"",IF(ISBLANK(Tipy!JT6),"-",SUM(LN12:LR12)))</f>
        <v/>
      </c>
      <c r="LT12" s="129"/>
      <c r="LU12" s="126" t="str">
        <f>IF(ISBLANK($LZ$3),"",IF(ISBLANK(Tipy!JZ6),0,IF(AND(Tipy!JZ6=Výsledky!$LX$3,Tipy!KB6=Výsledky!$LZ$3),60,0)))</f>
        <v/>
      </c>
      <c r="LV12" s="126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6" t="str">
        <f>IF(ISBLANK($LZ$3),"",IF(OR(Tipy!KC6=Výsledky!$LU$6,Tipy!KC6=Výsledky!$LU$7,Tipy!KC6=Výsledky!$LU$8,Tipy!KC6=Výsledky!$LU$9),IF(VLOOKUP(Tipy!KC6,'Kategórie hráčov'!$A$2:$B$55,2,FALSE)=30,30,20),0))</f>
        <v/>
      </c>
      <c r="LX12" s="126" t="str">
        <f>IF(ISBLANK($LZ$3),"",IF(OR(Tipy!KD6=Výsledky!$LX$6,Tipy!KD6=Výsledky!$LX$7,Tipy!KD6=Výsledky!$LX$8,Tipy!KD6=Výsledky!$LX$9),IF(VLOOKUP(Tipy!KD6,'Kategórie hráčov'!$A$2:$B$55,2,FALSE)=30,30,20),0))</f>
        <v/>
      </c>
      <c r="LY12" s="127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0" t="str">
        <f>IF(ISBLANK($LZ$3),"",IF(ISBLANK(Tipy!JZ6),"-",SUM(LU12:LY12)))</f>
        <v/>
      </c>
      <c r="MA12" s="129"/>
      <c r="MB12" s="126" t="str">
        <f>IF(ISBLANK($MG$3),"",IF(ISBLANK(Tipy!KF6),0,IF(AND(Tipy!KF6=Výsledky!$ME$3,Tipy!KH6=Výsledky!$MG$3),60,0)))</f>
        <v/>
      </c>
      <c r="MC12" s="126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6" t="str">
        <f>IF(ISBLANK($MG$3),"",IF(OR(Tipy!KI6=Výsledky!$MB$6,Tipy!KI6=Výsledky!$MB$7,Tipy!KI6=Výsledky!$MB$8,Tipy!KI6=Výsledky!$MB$9),IF(VLOOKUP(Tipy!KI6,'Kategórie hráčov'!$A$2:$B$55,2,FALSE)=30,30,20),0))</f>
        <v/>
      </c>
      <c r="ME12" s="126" t="str">
        <f>IF(ISBLANK($MG$3),"",IF(OR(Tipy!KJ6=Výsledky!$ME$6,Tipy!KJ6=Výsledky!$ME$7,Tipy!KJ6=Výsledky!$ME$8,Tipy!KJ6=Výsledky!$ME$9),IF(VLOOKUP(Tipy!KJ6,'Kategórie hráčov'!$A$2:$B$55,2,FALSE)=30,30,20),0))</f>
        <v/>
      </c>
      <c r="MF12" s="127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0" t="str">
        <f>IF(ISBLANK($MG$3),"",IF(ISBLANK(Tipy!KF6),"-",SUM(MB12:MF12)))</f>
        <v/>
      </c>
      <c r="MH12" s="129"/>
      <c r="MI12" s="126" t="str">
        <f>IF(ISBLANK($MN$3),"",IF(ISBLANK(Tipy!KL6),0,IF(AND(Tipy!KL6=Výsledky!$ML$3,Tipy!KN6=Výsledky!$MN$3),60,0)))</f>
        <v/>
      </c>
      <c r="MJ12" s="12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6" t="str">
        <f>IF(ISBLANK($MN$3),"",IF(OR(Tipy!KO6=Výsledky!$MI$6,Tipy!KO6=Výsledky!$MI$7,Tipy!KO6=Výsledky!$MI$8,Tipy!KO6=Výsledky!$MI$9),IF(VLOOKUP(Tipy!KO6,'Kategórie hráčov'!$A$2:$B$55,2,FALSE)=30,30,20),0))</f>
        <v/>
      </c>
      <c r="ML12" s="126" t="str">
        <f>IF(ISBLANK($MN$3),"",IF(OR(Tipy!KP6=Výsledky!$ML$6,Tipy!KP6=Výsledky!$ML$7,Tipy!KP6=Výsledky!$ML$8,Tipy!KP6=Výsledky!$ML$9),IF(VLOOKUP(Tipy!KP6,'Kategórie hráčov'!$A$2:$B$55,2,FALSE)=30,30,20),0))</f>
        <v/>
      </c>
      <c r="MM12" s="12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0" t="str">
        <f>IF(ISBLANK($MN$3),"",IF(ISBLANK(Tipy!KL6),"-",SUM(MI12:MM12)))</f>
        <v/>
      </c>
      <c r="MO12" s="129"/>
      <c r="MP12" s="126" t="str">
        <f>IF(ISBLANK($MU$3),"",IF(ISBLANK(Tipy!KR6),0,IF(AND(Tipy!KR6=Výsledky!$MS$3,Tipy!KT6=Výsledky!$MU$3),60,0)))</f>
        <v/>
      </c>
      <c r="MQ12" s="126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6" t="str">
        <f>IF(ISBLANK($MU$3),"",IF(OR(Tipy!KU6=Výsledky!$MP$6,Tipy!KU6=Výsledky!$MP$7,Tipy!KU6=Výsledky!$MP$8,Tipy!KU6=Výsledky!$MP$9),IF(VLOOKUP(Tipy!KU6,'Kategórie hráčov'!$A$2:$B$55,2,FALSE)=30,30,20),0))</f>
        <v/>
      </c>
      <c r="MS12" s="126" t="str">
        <f>IF(ISBLANK($MU$3),"",IF(OR(Tipy!KV6=Výsledky!$MS$6,Tipy!KV6=Výsledky!$MS$7,Tipy!KV6=Výsledky!$MS$8,Tipy!KV6=Výsledky!$MS$9),IF(VLOOKUP(Tipy!KV6,'Kategórie hráčov'!$A$2:$B$55,2,FALSE)=30,30,20),0))</f>
        <v/>
      </c>
      <c r="MT12" s="127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0" t="str">
        <f>IF(ISBLANK($MU$3),"",IF(ISBLANK(Tipy!KR6),"-",SUM(MP12:MT12)))</f>
        <v/>
      </c>
      <c r="MV12" s="129"/>
      <c r="MW12" s="126" t="str">
        <f>IF(ISBLANK($NB$3),"",IF(ISBLANK(Tipy!KX6),0,IF(AND(Tipy!KX6=Výsledky!$MZ$3,Tipy!KZ6=Výsledky!$NB$3),60,0)))</f>
        <v/>
      </c>
      <c r="MX12" s="126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6" t="str">
        <f>IF(ISBLANK($NB$3),"",IF(OR(Tipy!LA6=Výsledky!$MW$6,Tipy!LA6=Výsledky!$MW$7,Tipy!LA6=Výsledky!$MW$8,Tipy!LA6=Výsledky!$MW$9),IF(VLOOKUP(Tipy!LA6,'Kategórie hráčov'!$A$2:$B$55,2,FALSE)=30,30,20),0))</f>
        <v/>
      </c>
      <c r="MZ12" s="126" t="str">
        <f>IF(ISBLANK($NB$3),"",IF(OR(Tipy!LB6=Výsledky!$MZ$6,Tipy!LB6=Výsledky!$MZ$7,Tipy!LB6=Výsledky!$MZ$8,Tipy!LB6=Výsledky!$MZ$9),IF(VLOOKUP(Tipy!LB6,'Kategórie hráčov'!$A$2:$B$55,2,FALSE)=30,30,20),0))</f>
        <v/>
      </c>
      <c r="NA12" s="127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0" t="str">
        <f>IF(ISBLANK($NB$3),"",IF(ISBLANK(Tipy!KX6),"-",SUM(MW12:NA12)))</f>
        <v/>
      </c>
      <c r="NC12" s="129"/>
      <c r="ND12" s="126" t="str">
        <f>IF(ISBLANK($NI$3),"",IF(ISBLANK(Tipy!LD6),0,IF(AND(Tipy!LD6=Výsledky!$NG$3,Tipy!LF6=Výsledky!$NI$3),60,0)))</f>
        <v/>
      </c>
      <c r="NE12" s="126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6" t="str">
        <f>IF(ISBLANK($NI$3),"",IF(OR(Tipy!LG6=Výsledky!$ND$6,Tipy!LG6=Výsledky!$ND$7,Tipy!LG6=Výsledky!$ND$8,Tipy!LG6=Výsledky!$ND$9),IF(VLOOKUP(Tipy!LG6,'Kategórie hráčov'!$A$2:$B$55,2,FALSE)=30,30,20),0))</f>
        <v/>
      </c>
      <c r="NG12" s="126" t="str">
        <f>IF(ISBLANK($NI$3),"",IF(OR(Tipy!LH6=Výsledky!$NG$6,Tipy!LH6=Výsledky!$NG$7,Tipy!LH6=Výsledky!$NG$8,Tipy!LH6=Výsledky!$NG$9),IF(VLOOKUP(Tipy!LH6,'Kategórie hráčov'!$A$2:$B$55,2,FALSE)=30,30,20),0))</f>
        <v/>
      </c>
      <c r="NH12" s="127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0" t="str">
        <f>IF(ISBLANK($NI$3),"",IF(ISBLANK(Tipy!LD6),"-",SUM(ND12:NH12)))</f>
        <v/>
      </c>
      <c r="NJ12" s="129"/>
      <c r="NK12" s="126" t="str">
        <f>IF(ISBLANK($NP$3),"",IF(ISBLANK(Tipy!LJ6),0,IF(AND(Tipy!LJ6=Výsledky!$NN$3,Tipy!LL6=Výsledky!$NP$3),60,0)))</f>
        <v/>
      </c>
      <c r="NL12" s="126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6" t="str">
        <f>IF(ISBLANK($NP$3),"",IF(OR(Tipy!LM6=Výsledky!$NK$6,Tipy!LM6=Výsledky!$NK$7,Tipy!LM6=Výsledky!$NK$8,Tipy!LM6=Výsledky!$NK$9),IF(VLOOKUP(Tipy!LM6,'Kategórie hráčov'!$A$2:$B$55,2,FALSE)=30,30,20),0))</f>
        <v/>
      </c>
      <c r="NN12" s="126" t="str">
        <f>IF(ISBLANK($NP$3),"",IF(OR(Tipy!LN6=Výsledky!$NN$6,Tipy!LN6=Výsledky!$NN$7,Tipy!LN6=Výsledky!$NN$8,Tipy!LN6=Výsledky!$NN$9),IF(VLOOKUP(Tipy!LN6,'Kategórie hráčov'!$A$2:$B$55,2,FALSE)=30,30,20),0))</f>
        <v/>
      </c>
      <c r="NO12" s="127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0" t="str">
        <f>IF(ISBLANK($NP$3),"",IF(ISBLANK(Tipy!LJ6),"-",SUM(NK12:NO12)))</f>
        <v/>
      </c>
      <c r="NQ12" s="129"/>
      <c r="NR12" s="126" t="str">
        <f>IF(ISBLANK($NW$3),"",IF(ISBLANK(Tipy!LP6),0,IF(AND(Tipy!LP6=Výsledky!$NU$3,Tipy!LR6=Výsledky!$NW$3),60,0)))</f>
        <v/>
      </c>
      <c r="NS12" s="126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6" t="str">
        <f>IF(ISBLANK($NW$3),"",IF(OR(Tipy!LS6=Výsledky!$NR$6,Tipy!LS6=Výsledky!$NR$7,Tipy!LS6=Výsledky!$NR$8,Tipy!LS6=Výsledky!$NR$9),IF(VLOOKUP(Tipy!LS6,'Kategórie hráčov'!$A$2:$B$55,2,FALSE)=30,30,20),0))</f>
        <v/>
      </c>
      <c r="NU12" s="126" t="str">
        <f>IF(ISBLANK($NW$3),"",IF(OR(Tipy!LT6=Výsledky!$NU$6,Tipy!LT6=Výsledky!$NU$7,Tipy!LT6=Výsledky!$NU$8,Tipy!LT6=Výsledky!$NU$9),IF(VLOOKUP(Tipy!LT6,'Kategórie hráčov'!$A$2:$B$55,2,FALSE)=30,30,20),0))</f>
        <v/>
      </c>
      <c r="NV12" s="127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0" t="str">
        <f>IF(ISBLANK($NW$3),"",IF(ISBLANK(Tipy!LP6),"-",SUM(NR12:NV12)))</f>
        <v/>
      </c>
      <c r="NX12" s="129"/>
      <c r="NY12" s="126" t="str">
        <f>IF(ISBLANK($OD$3),"",IF(ISBLANK(Tipy!LV6),0,IF(AND(Tipy!LV6=Výsledky!$OB$3,Tipy!LX6=Výsledky!$OD$3),60,0)))</f>
        <v/>
      </c>
      <c r="NZ12" s="126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6" t="str">
        <f>IF(ISBLANK($OD$3),"",IF(OR(Tipy!LY6=Výsledky!$NY$6,Tipy!LY6=Výsledky!$NY$7,Tipy!LY6=Výsledky!$NY$8,Tipy!LY6=Výsledky!$NY$9),IF(VLOOKUP(Tipy!LY6,'Kategórie hráčov'!$A$2:$B$55,2,FALSE)=30,30,20),0))</f>
        <v/>
      </c>
      <c r="OB12" s="126" t="str">
        <f>IF(ISBLANK($OD$3),"",IF(OR(Tipy!LZ6=Výsledky!$OB$6,Tipy!LZ6=Výsledky!$OB$7,Tipy!LZ6=Výsledky!$OB$8,Tipy!LZ6=Výsledky!$OB$9),IF(VLOOKUP(Tipy!LZ6,'Kategórie hráčov'!$A$2:$B$55,2,FALSE)=30,30,20),0))</f>
        <v/>
      </c>
      <c r="OC12" s="127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0" t="str">
        <f>IF(ISBLANK($OD$3),"",IF(ISBLANK(Tipy!LV6),"-",SUM(NY12:OC12)))</f>
        <v/>
      </c>
      <c r="OE12" s="129"/>
      <c r="OF12" s="126" t="str">
        <f>IF(ISBLANK($OK$3),"",IF(ISBLANK(Tipy!MB6),0,IF(AND(Tipy!MB6=Výsledky!$OI$3,Tipy!MD6=Výsledky!$OK$3),60,0)))</f>
        <v/>
      </c>
      <c r="OG12" s="126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6" t="str">
        <f>IF(ISBLANK($OK$3),"",IF(OR(Tipy!ME6=Výsledky!$OF$6,Tipy!ME6=Výsledky!$OF$7,Tipy!ME6=Výsledky!$OF$8,Tipy!ME6=Výsledky!$OF$9),IF(VLOOKUP(Tipy!ME6,'Kategórie hráčov'!$A$2:$B$55,2,FALSE)=30,30,20),0))</f>
        <v/>
      </c>
      <c r="OI12" s="126" t="str">
        <f>IF(ISBLANK($OK$3),"",IF(OR(Tipy!MF6=Výsledky!$OI$6,Tipy!MF6=Výsledky!$OI$7,Tipy!MF6=Výsledky!$OI$8,Tipy!MF6=Výsledky!$OI$9),IF(VLOOKUP(Tipy!MF6,'Kategórie hráčov'!$A$2:$B$55,2,FALSE)=30,30,20),0))</f>
        <v/>
      </c>
      <c r="OJ12" s="127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0" t="str">
        <f>IF(ISBLANK($OK$3),"",IF(ISBLANK(Tipy!MB6),"-",SUM(OF12:OJ12)))</f>
        <v/>
      </c>
      <c r="OL12" s="129"/>
      <c r="OM12" s="126" t="str">
        <f>IF(ISBLANK($OR$3),"",IF(ISBLANK(Tipy!MH6),0,IF(AND(Tipy!MH6=Výsledky!$OP$3,Tipy!MJ6=Výsledky!$OR$3),60,0)))</f>
        <v/>
      </c>
      <c r="ON12" s="12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6" t="str">
        <f>IF(ISBLANK($OR$3),"",IF(OR(Tipy!MK6=Výsledky!$OM$6,Tipy!MK6=Výsledky!$OM$7,Tipy!MK6=Výsledky!$OM$8,Tipy!MK6=Výsledky!$OM$9),IF(VLOOKUP(Tipy!MK6,'Kategórie hráčov'!$A$2:$B$55,2,FALSE)=30,30,20),0))</f>
        <v/>
      </c>
      <c r="OP12" s="126" t="str">
        <f>IF(ISBLANK($OR$3),"",IF(OR(Tipy!ML6=Výsledky!$OP$6,Tipy!ML6=Výsledky!$OP$7,Tipy!ML6=Výsledky!$OP$8,Tipy!ML6=Výsledky!$OP$9),IF(VLOOKUP(Tipy!ML6,'Kategórie hráčov'!$A$2:$B$55,2,FALSE)=30,30,20),0))</f>
        <v/>
      </c>
      <c r="OQ12" s="12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0" t="str">
        <f>IF(ISBLANK($OR$3),"",IF(ISBLANK(Tipy!MH6),"-",SUM(OM12:OQ12)))</f>
        <v/>
      </c>
      <c r="OS12" s="129"/>
      <c r="OT12" s="126" t="str">
        <f>IF(ISBLANK($OY$3),"",IF(ISBLANK(Tipy!MN6),0,IF(AND(Tipy!MN6=Výsledky!$OW$3,Tipy!MP6=Výsledky!$OY$3),60,0)))</f>
        <v/>
      </c>
      <c r="OU12" s="12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6" t="str">
        <f>IF(ISBLANK($OY$3),"",IF(OR(Tipy!MQ6=Výsledky!$OT$6,Tipy!MQ6=Výsledky!$OT$7,Tipy!MQ6=Výsledky!$OT$8,Tipy!MQ6=Výsledky!$OT$9),IF(VLOOKUP(Tipy!MQ6,'Kategórie hráčov'!$A$2:$B$55,2,FALSE)=30,30,20),0))</f>
        <v/>
      </c>
      <c r="OW12" s="126" t="str">
        <f>IF(ISBLANK($OY$3),"",IF(OR(Tipy!MR6=Výsledky!$OW$6,Tipy!MR6=Výsledky!$OW$7,Tipy!MR6=Výsledky!$OW$8,Tipy!MR6=Výsledky!$OW$9),IF(VLOOKUP(Tipy!MR6,'Kategórie hráčov'!$A$2:$B$55,2,FALSE)=30,30,20),0))</f>
        <v/>
      </c>
      <c r="OX12" s="12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0" t="str">
        <f>IF(ISBLANK($OY$3),"",IF(ISBLANK(Tipy!MN6),"-",SUM(OT12:OX12)))</f>
        <v/>
      </c>
      <c r="OZ12" s="129"/>
      <c r="PA12" s="126" t="str">
        <f>IF(ISBLANK($PF$3),"",IF(ISBLANK(Tipy!MT6),0,IF(AND(Tipy!MT6=Výsledky!$PD$3,Tipy!MV6=Výsledky!$PF$3),60,0)))</f>
        <v/>
      </c>
      <c r="PB12" s="12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6" t="str">
        <f>IF(ISBLANK($PF$3),"",IF(OR(Tipy!MW6=Výsledky!$PA$6,Tipy!MW6=Výsledky!$PA$7,Tipy!MW6=Výsledky!$PA$8,Tipy!MW6=Výsledky!$PA$9),IF(VLOOKUP(Tipy!MW6,'Kategórie hráčov'!$A$2:$B$55,2,FALSE)=30,30,20),0))</f>
        <v/>
      </c>
      <c r="PD12" s="126" t="str">
        <f>IF(ISBLANK($PF$3),"",IF(OR(Tipy!MX6=Výsledky!$PD$6,Tipy!MX6=Výsledky!$PD$7,Tipy!MX6=Výsledky!$PD$8,Tipy!MX6=Výsledky!$PD$9),IF(VLOOKUP(Tipy!MX6,'Kategórie hráčov'!$A$2:$B$55,2,FALSE)=30,30,20),0))</f>
        <v/>
      </c>
      <c r="PE12" s="12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0" t="str">
        <f>IF(ISBLANK($PF$3),"",IF(ISBLANK(Tipy!MT6),"-",SUM(PA12:PE12)))</f>
        <v/>
      </c>
      <c r="PG12" s="129"/>
      <c r="PH12" s="126" t="str">
        <f>IF(ISBLANK($PM$3),"",IF(ISBLANK(Tipy!MZ6),0,IF(AND(Tipy!MZ6=Výsledky!$PK$3,Tipy!NB6=Výsledky!$PM$3),60,0)))</f>
        <v/>
      </c>
      <c r="PI12" s="12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6" t="str">
        <f>IF(ISBLANK($PM$3),"",IF(OR(Tipy!NC6=Výsledky!$PH$6,Tipy!NC6=Výsledky!$PH$7,Tipy!NC6=Výsledky!$PH$8,Tipy!NC6=Výsledky!$PH$9),IF(VLOOKUP(Tipy!NC6,'Kategórie hráčov'!$A$2:$B$55,2,FALSE)=30,30,20),0))</f>
        <v/>
      </c>
      <c r="PK12" s="126" t="str">
        <f>IF(ISBLANK($PM$3),"",IF(OR(Tipy!ND6=Výsledky!$PK$6,Tipy!ND6=Výsledky!$PK$7,Tipy!ND6=Výsledky!$PK$8,Tipy!ND6=Výsledky!$PK$9),IF(VLOOKUP(Tipy!ND6,'Kategórie hráčov'!$A$2:$B$55,2,FALSE)=30,30,20),0))</f>
        <v/>
      </c>
      <c r="PL12" s="12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0" t="str">
        <f>IF(ISBLANK($PM$3),"",IF(ISBLANK(Tipy!MZ6),"-",SUM(PH12:PL12)))</f>
        <v/>
      </c>
      <c r="PN12" s="129"/>
      <c r="PO12" s="126" t="str">
        <f>IF(ISBLANK($PT$3),"",IF(ISBLANK(Tipy!NF6),0,IF(AND(Tipy!NF6=Výsledky!$PR$3,Tipy!NH6=Výsledky!$PT$3),60,0)))</f>
        <v/>
      </c>
      <c r="PP12" s="12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6" t="str">
        <f>IF(ISBLANK($PT$3),"",IF(OR(Tipy!NI6=Výsledky!$PO$6,Tipy!NI6=Výsledky!$PO$7,Tipy!NI6=Výsledky!$PO$8,Tipy!NI6=Výsledky!$PO$9),IF(VLOOKUP(Tipy!NI6,'Kategórie hráčov'!$A$2:$B$55,2,FALSE)=30,30,20),0))</f>
        <v/>
      </c>
      <c r="PR12" s="126" t="str">
        <f>IF(ISBLANK($PT$3),"",IF(OR(Tipy!NJ6=Výsledky!$PR$6,Tipy!NJ6=Výsledky!$PR$7,Tipy!NJ6=Výsledky!$PR$8,Tipy!NJ6=Výsledky!$PR$9),IF(VLOOKUP(Tipy!NJ6,'Kategórie hráčov'!$A$2:$B$55,2,FALSE)=30,30,20),0))</f>
        <v/>
      </c>
      <c r="PS12" s="12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0" t="str">
        <f>IF(ISBLANK($PT$3),"",IF(ISBLANK(Tipy!NF6),"-",SUM(PO12:PS12)))</f>
        <v/>
      </c>
      <c r="PU12" s="129"/>
      <c r="PV12" s="126" t="str">
        <f>IF(ISBLANK($QA$3),"",IF(ISBLANK(Tipy!NL6),0,IF(AND(Tipy!NL6=Výsledky!$PY$3,Tipy!NN6=Výsledky!$QA$3),60,0)))</f>
        <v/>
      </c>
      <c r="PW12" s="12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6" t="str">
        <f>IF(ISBLANK($QA$3),"",IF(OR(Tipy!NO6=Výsledky!$PV$6,Tipy!NO6=Výsledky!$PV$7,Tipy!NO6=Výsledky!$PV$8,Tipy!NO6=Výsledky!$PV$9),IF(VLOOKUP(Tipy!NO6,'Kategórie hráčov'!$A$2:$B$55,2,FALSE)=30,30,20),0))</f>
        <v/>
      </c>
      <c r="PY12" s="126" t="str">
        <f>IF(ISBLANK($QA$3),"",IF(OR(Tipy!NP6=Výsledky!$PY$6,Tipy!NP6=Výsledky!$PY$7,Tipy!NP6=Výsledky!$PY$8,Tipy!NP6=Výsledky!$PY$9),IF(VLOOKUP(Tipy!NP6,'Kategórie hráčov'!$A$2:$B$55,2,FALSE)=30,30,20),0))</f>
        <v/>
      </c>
      <c r="PZ12" s="12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0" t="str">
        <f>IF(ISBLANK($QA$3),"",IF(ISBLANK(Tipy!NL6),"-",SUM(PV12:PZ12)))</f>
        <v/>
      </c>
      <c r="QB12" s="129"/>
      <c r="QC12" s="126" t="str">
        <f>IF(ISBLANK($QH$3),"",IF(ISBLANK(Tipy!NR6),0,IF(AND(Tipy!NR6=Výsledky!$QF$3,Tipy!NT6=Výsledky!$QH$3),60,0)))</f>
        <v/>
      </c>
      <c r="QD12" s="12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6" t="str">
        <f>IF(ISBLANK($QH$3),"",IF(OR(Tipy!NU6=Výsledky!$QC$6,Tipy!NU6=Výsledky!$QC$7,Tipy!NU6=Výsledky!$QC$8,Tipy!NU6=Výsledky!$QC$9),IF(VLOOKUP(Tipy!NU6,'Kategórie hráčov'!$A$2:$B$55,2,FALSE)=30,30,20),0))</f>
        <v/>
      </c>
      <c r="QF12" s="126" t="str">
        <f>IF(ISBLANK($QH$3),"",IF(OR(Tipy!NV6=Výsledky!$QF$6,Tipy!NV6=Výsledky!$QF$7,Tipy!NV6=Výsledky!$QF$8,Tipy!NV6=Výsledky!$QF$9),IF(VLOOKUP(Tipy!NV6,'Kategórie hráčov'!$A$2:$B$55,2,FALSE)=30,30,20),0))</f>
        <v/>
      </c>
      <c r="QG12" s="12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0" t="str">
        <f>IF(ISBLANK($QH$3),"",IF(ISBLANK(Tipy!NR6),"-",SUM(QC12:QG12)))</f>
        <v/>
      </c>
      <c r="QI12" s="131"/>
      <c r="QJ12" s="131"/>
    </row>
    <row r="13" spans="1:452" ht="15" x14ac:dyDescent="0.2">
      <c r="A13" s="124">
        <f>Tipy!A7</f>
        <v>32</v>
      </c>
      <c r="B13" s="166" t="str">
        <f>IF(Tipy!B7="","",Tipy!B7)</f>
        <v>Alex LFC</v>
      </c>
      <c r="C13" s="125"/>
      <c r="D13" s="126">
        <f>IF(ISBLANK($I$3),"",IF(ISBLANK(Tipy!D7),0,IF(AND(Tipy!D7=Výsledky!$G$3,Tipy!F7=Výsledky!$I$3),60,0)))</f>
        <v>0</v>
      </c>
      <c r="E13" s="12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6">
        <f>IF(ISBLANK($I$3),"",IF(OR(Tipy!G7=Výsledky!$D$6,Tipy!G7=Výsledky!$D$7,Tipy!G7=Výsledky!$D$8,Tipy!G7=Výsledky!$D$9),IF(VLOOKUP(Tipy!G7,'Kategórie hráčov'!$A$2:$B$55,2,FALSE)=30,30,20),0))</f>
        <v>20</v>
      </c>
      <c r="G13" s="126">
        <f>IF(ISBLANK($I$3),"",IF(OR(Tipy!H7=Výsledky!$G$6,Tipy!H7=Výsledky!$G$7,Tipy!H7=Výsledky!$G$8,Tipy!H7=Výsledky!$G$9),IF(VLOOKUP(Tipy!H7,'Kategórie hráčov'!$A$2:$B$55,2,FALSE)=30,30,20),0))</f>
        <v>0</v>
      </c>
      <c r="H13" s="12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8">
        <f>IF(ISBLANK($I$3),"",IF(ISBLANK(Tipy!D7),"-",SUM(D13:H13)))</f>
        <v>40</v>
      </c>
      <c r="J13" s="25"/>
      <c r="K13" s="126">
        <f>IF(ISBLANK($P$3),"",IF(ISBLANK(Tipy!J7),0,IF(AND(Tipy!J7=Výsledky!$N$3,Tipy!L7=Výsledky!$P$3),60,0)))</f>
        <v>0</v>
      </c>
      <c r="L13" s="12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6">
        <f>IF(ISBLANK($P$3),"",IF(OR(Tipy!M7=Výsledky!$K$6,Tipy!M7=Výsledky!$K$7,Tipy!M7=Výsledky!$K$8,Tipy!M7=Výsledky!$K$9),IF(VLOOKUP(Tipy!M7,'Kategórie hráčov'!$A$2:$B$55,2,FALSE)=30,30,20),0))</f>
        <v>20</v>
      </c>
      <c r="N13" s="126">
        <f>IF(ISBLANK($P$3),"",IF(OR(Tipy!N7=Výsledky!$N$6,Tipy!N7=Výsledky!$N$7,Tipy!N7=Výsledky!$N$8,Tipy!N7=Výsledky!$N$9),IF(VLOOKUP(Tipy!N7,'Kategórie hráčov'!$A$2:$B$55,2,FALSE)=30,30,20),0))</f>
        <v>0</v>
      </c>
      <c r="O13" s="12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8">
        <f>IF(ISBLANK($P$3),"",IF(ISBLANK(Tipy!J7),"-",SUM(K13:O13)))</f>
        <v>20</v>
      </c>
      <c r="Q13" s="129"/>
      <c r="R13" s="126">
        <f>IF(ISBLANK($W$3),"",IF(ISBLANK(Tipy!P7),0,IF(AND(Tipy!P7=Výsledky!$U$3,Tipy!R7=Výsledky!$W$3),60,0)))</f>
        <v>0</v>
      </c>
      <c r="S13" s="12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6">
        <f>IF(ISBLANK($W$3),"",IF(OR(Tipy!S7=Výsledky!$R$6,Tipy!S7=Výsledky!$R$7,Tipy!S7=Výsledky!$R$8,Tipy!S7=Výsledky!$R$9),IF(VLOOKUP(Tipy!S7,'Kategórie hráčov'!$A$2:$B$55,2,FALSE)=30,30,20),0))</f>
        <v>0</v>
      </c>
      <c r="U13" s="126">
        <f>IF(ISBLANK($W$3),"",IF(OR(Tipy!T7=Výsledky!$U$6,Tipy!T7=Výsledky!$U$7,Tipy!T7=Výsledky!$U$8,Tipy!T7=Výsledky!$U$9),IF(VLOOKUP(Tipy!T7,'Kategórie hráčov'!$A$2:$B$55,2,FALSE)=30,30,20),0))</f>
        <v>0</v>
      </c>
      <c r="V13" s="12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30">
        <f>IF(ISBLANK($W$3),"",IF(ISBLANK(Tipy!P7),"-",SUM(R13:V13)))</f>
        <v>0</v>
      </c>
      <c r="X13" s="129"/>
      <c r="Y13" s="126">
        <f>IF(ISBLANK($AD$3),"",IF(ISBLANK(Tipy!V7),0,IF(AND(Tipy!V7=Výsledky!$AB$3,Tipy!X7=Výsledky!$AD$3),60,0)))</f>
        <v>0</v>
      </c>
      <c r="Z13" s="12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6">
        <f>IF(ISBLANK($AD$3),"",IF(OR(Tipy!Y7=Výsledky!$Y$6,Tipy!Y7=Výsledky!$Y$7,Tipy!Y7=Výsledky!$Y$8,Tipy!Y7=Výsledky!$Y$9),IF(VLOOKUP(Tipy!Y7,'Kategórie hráčov'!$A$2:$B$55,2,FALSE)=30,30,20),0))</f>
        <v>20</v>
      </c>
      <c r="AB13" s="126">
        <f>IF(ISBLANK($AD$3),"",IF(OR(Tipy!Z7=Výsledky!$AB$6,Tipy!Z7=Výsledky!$AB$7,Tipy!Z7=Výsledky!$AB$8,Tipy!Z7=Výsledky!$AB$9),IF(VLOOKUP(Tipy!Z7,'Kategórie hráčov'!$A$2:$B$55,2,FALSE)=30,30,20),0))</f>
        <v>0</v>
      </c>
      <c r="AC13" s="12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30">
        <f>IF(ISBLANK($AD$3),"",IF(ISBLANK(Tipy!V7),"-",SUM(Y13:AC13)))</f>
        <v>20</v>
      </c>
      <c r="AE13" s="129"/>
      <c r="AF13" s="126">
        <f>IF(ISBLANK($AK$3),"",IF(ISBLANK(Tipy!AB7),0,IF(AND(Tipy!AB7=Výsledky!$AI$3,Tipy!AD7=Výsledky!$AK$3),60,0)))</f>
        <v>0</v>
      </c>
      <c r="AG13" s="12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6">
        <f>IF(ISBLANK($AK$3),"",IF(OR(Tipy!AE7=Výsledky!$AF$6,Tipy!AE7=Výsledky!$AF$7,Tipy!AE7=Výsledky!$AF$8,Tipy!AE7=Výsledky!$AF$9),IF(VLOOKUP(Tipy!AE7,'Kategórie hráčov'!$A$2:$B$55,2,FALSE)=30,30,20),0))</f>
        <v>0</v>
      </c>
      <c r="AI13" s="126">
        <f>IF(ISBLANK($AK$3),"",IF(OR(Tipy!AF7=Výsledky!$AI$6,Tipy!AF7=Výsledky!$AI$7,Tipy!AF7=Výsledky!$AI$8,Tipy!AF7=Výsledky!$AI$9),IF(VLOOKUP(Tipy!AF7,'Kategórie hráčov'!$A$2:$B$55,2,FALSE)=30,30,20),0))</f>
        <v>0</v>
      </c>
      <c r="AJ13" s="12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30">
        <f>IF(ISBLANK($AK$3),"",IF(ISBLANK(Tipy!AB7),"-",SUM(AF13:AJ13)))</f>
        <v>20</v>
      </c>
      <c r="AL13" s="129"/>
      <c r="AM13" s="126">
        <f>IF(ISBLANK($AR$3),"",IF(ISBLANK(Tipy!AH7),0,IF(AND(Tipy!AH7=Výsledky!$AP$3,Tipy!AJ7=Výsledky!$AR$3),60,0)))</f>
        <v>60</v>
      </c>
      <c r="AN13" s="12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6">
        <f>IF(ISBLANK($AR$3),"",IF(OR(Tipy!AK7=Výsledky!$AM$6,Tipy!AK7=Výsledky!$AM$7,Tipy!AK7=Výsledky!$AM$8,Tipy!AK7=Výsledky!$AM$9),IF(VLOOKUP(Tipy!AK7,'Kategórie hráčov'!$A$2:$B$55,2,FALSE)=30,30,20),0))</f>
        <v>0</v>
      </c>
      <c r="AP13" s="126">
        <f>IF(ISBLANK($AR$3),"",IF(OR(Tipy!AL7=Výsledky!$AP$6,Tipy!AL7=Výsledky!$AP$7,Tipy!AL7=Výsledky!$AP$8,Tipy!AL7=Výsledky!$AP$9),IF(VLOOKUP(Tipy!AL7,'Kategórie hráčov'!$A$2:$B$55,2,FALSE)=30,30,20),0))</f>
        <v>0</v>
      </c>
      <c r="AQ13" s="12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30">
        <f>IF(ISBLANK($AR$3),"",IF(ISBLANK(Tipy!AH7),"-",SUM(AM13:AQ13)))</f>
        <v>60</v>
      </c>
      <c r="AS13" s="129"/>
      <c r="AT13" s="126">
        <f>IF(ISBLANK($AY$3),"",IF(ISBLANK(Tipy!AN7),0,IF(AND(Tipy!AN7=Výsledky!$AW$3,Tipy!AP7=Výsledky!$AY$3),60,0)))</f>
        <v>0</v>
      </c>
      <c r="AU13" s="12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6">
        <f>IF(ISBLANK($AY$3),"",IF(OR(Tipy!AQ7=Výsledky!$AT$6,Tipy!AQ7=Výsledky!$AT$7,Tipy!AQ7=Výsledky!$AT$8,Tipy!AQ7=Výsledky!$AT$9),IF(VLOOKUP(Tipy!AQ7,'Kategórie hráčov'!$A$2:$B$55,2,FALSE)=30,30,20),0))</f>
        <v>0</v>
      </c>
      <c r="AW13" s="126">
        <f>IF(ISBLANK($AY$3),"",IF(OR(Tipy!AR7=Výsledky!$AW$6,Tipy!AR7=Výsledky!$AW$7,Tipy!AR7=Výsledky!$AW$8,Tipy!AR7=Výsledky!$AW$9),IF(VLOOKUP(Tipy!AR7,'Kategórie hráčov'!$A$2:$B$55,2,FALSE)=30,30,20),0))</f>
        <v>0</v>
      </c>
      <c r="AX13" s="12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30">
        <f>IF(ISBLANK($AY$3),"",IF(ISBLANK(Tipy!AN7),"-",SUM(AT13:AX13)))</f>
        <v>0</v>
      </c>
      <c r="AZ13" s="129"/>
      <c r="BA13" s="126">
        <f>IF(ISBLANK($BF$3),"",IF(ISBLANK(Tipy!AT7),0,IF(AND(Tipy!AT7=Výsledky!$BD$3,Tipy!AV7=Výsledky!$BF$3),60,0)))</f>
        <v>0</v>
      </c>
      <c r="BB13" s="12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6">
        <f>IF(ISBLANK($BF$3),"",IF(OR(Tipy!AW7=Výsledky!$BA$6,Tipy!AW7=Výsledky!$BA$7,Tipy!AW7=Výsledky!$BA$8,Tipy!AW7=Výsledky!$BA$9),IF(VLOOKUP(Tipy!AW7,'Kategórie hráčov'!$A$2:$B$55,2,FALSE)=30,30,20),0))</f>
        <v>0</v>
      </c>
      <c r="BD13" s="126">
        <f>IF(ISBLANK($BF$3),"",IF(OR(Tipy!AX7=Výsledky!$BD$6,Tipy!AX7=Výsledky!$BD$7,Tipy!AX7=Výsledky!$BD$8,Tipy!AX7=Výsledky!$BD$9),IF(VLOOKUP(Tipy!AX7,'Kategórie hráčov'!$A$2:$B$55,2,FALSE)=30,30,20),0))</f>
        <v>0</v>
      </c>
      <c r="BE13" s="127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30">
        <f>IF(ISBLANK($BF$3),"",IF(ISBLANK(Tipy!AT7),"-",SUM(BA13:BE13)))</f>
        <v>0</v>
      </c>
      <c r="BG13" s="129"/>
      <c r="BH13" s="126" t="str">
        <f>IF(ISBLANK($BM$3),"",IF(ISBLANK(Tipy!AZ7),0,IF(AND(Tipy!AZ7=Výsledky!$BK$3,Tipy!BB7=Výsledky!$BM$3),60,0)))</f>
        <v/>
      </c>
      <c r="BI13" s="126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6" t="str">
        <f>IF(ISBLANK($BM$3),"",IF(OR(Tipy!BC7=Výsledky!$BH$6,Tipy!BC7=Výsledky!$BH$7,Tipy!BC7=Výsledky!$BH$8,Tipy!BC7=Výsledky!$BH$9),IF(VLOOKUP(Tipy!BC7,'Kategórie hráčov'!$A$2:$B$55,2,FALSE)=30,30,20),0))</f>
        <v/>
      </c>
      <c r="BK13" s="126" t="str">
        <f>IF(ISBLANK($BM$3),"",IF(OR(Tipy!BD7=Výsledky!$BK$6,Tipy!BD7=Výsledky!$BK$7,Tipy!BD7=Výsledky!$BK$8,Tipy!BD7=Výsledky!$BK$9),IF(VLOOKUP(Tipy!BD7,'Kategórie hráčov'!$A$2:$B$55,2,FALSE)=30,30,20),0))</f>
        <v/>
      </c>
      <c r="BL13" s="127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0" t="str">
        <f>IF(ISBLANK($BM$3),"",IF(ISBLANK(Tipy!AZ7),"-",SUM(BH13:BL13)))</f>
        <v/>
      </c>
      <c r="BN13" s="129"/>
      <c r="BO13" s="126">
        <f>IF(ISBLANK($BT$3),"",IF(ISBLANK(Tipy!BF7),0,IF(AND(Tipy!BF7=Výsledky!$BR$3,Tipy!BH7=Výsledky!$BT$3),60,0)))</f>
        <v>0</v>
      </c>
      <c r="BP13" s="12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6">
        <f>IF(ISBLANK($BT$3),"",IF(OR(Tipy!BI7=Výsledky!$BO$6,Tipy!BI7=Výsledky!$BO$7,Tipy!BI7=Výsledky!$BO$8,Tipy!BI7=Výsledky!$BO$9),IF(VLOOKUP(Tipy!BI7,'Kategórie hráčov'!$A$2:$B$55,2,FALSE)=30,30,20),0))</f>
        <v>20</v>
      </c>
      <c r="BR13" s="126">
        <f>IF(ISBLANK($BT$3),"",IF(OR(Tipy!BJ7=Výsledky!$BR$6,Tipy!BJ7=Výsledky!$BR$7,Tipy!BJ7=Výsledky!$BR$8,Tipy!BJ7=Výsledky!$BR$9),IF(VLOOKUP(Tipy!BJ7,'Kategórie hráčov'!$A$2:$B$55,2,FALSE)=30,30,20),0))</f>
        <v>0</v>
      </c>
      <c r="BS13" s="12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30">
        <f>IF(ISBLANK($BT$3),"",IF(ISBLANK(Tipy!BF7),"-",SUM(BO13:BS13)))</f>
        <v>40</v>
      </c>
      <c r="BU13" s="129"/>
      <c r="BV13" s="126" t="str">
        <f>IF(ISBLANK($CA$3),"",IF(ISBLANK(Tipy!BL7),0,IF(AND(Tipy!BL7=Výsledky!$BY$3,Tipy!BN7=Výsledky!$CA$3),60,0)))</f>
        <v/>
      </c>
      <c r="BW13" s="126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6" t="str">
        <f>IF(ISBLANK($CA$3),"",IF(OR(Tipy!BO7=Výsledky!$BV$6,Tipy!BO7=Výsledky!$BV$7,Tipy!BO7=Výsledky!$BV$8,Tipy!BO7=Výsledky!$BV$9),IF(VLOOKUP(Tipy!BO7,'Kategórie hráčov'!$A$2:$B$55,2,FALSE)=30,30,20),0))</f>
        <v/>
      </c>
      <c r="BY13" s="126" t="str">
        <f>IF(ISBLANK($CA$3),"",IF(OR(Tipy!BP7=Výsledky!$BY$6,Tipy!BP7=Výsledky!$BY$7,Tipy!BP7=Výsledky!$BY$8,Tipy!BP7=Výsledky!$BY$9),IF(VLOOKUP(Tipy!BP7,'Kategórie hráčov'!$A$2:$B$55,2,FALSE)=30,30,20),0))</f>
        <v/>
      </c>
      <c r="BZ13" s="127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0" t="str">
        <f>IF(ISBLANK($CA$3),"",IF(ISBLANK(Tipy!BL7),"-",SUM(BV13:BZ13)))</f>
        <v/>
      </c>
      <c r="CB13" s="129"/>
      <c r="CC13" s="126">
        <f>IF(ISBLANK($CH$3),"",IF(ISBLANK(Tipy!BR7),0,IF(AND(Tipy!BR7=Výsledky!$CF$3,Tipy!BT7=Výsledky!$CH$3),60,0)))</f>
        <v>0</v>
      </c>
      <c r="CD13" s="12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6">
        <f>IF(ISBLANK($CH$3),"",IF(OR(Tipy!BU7=Výsledky!$CC$6,Tipy!BU7=Výsledky!$CC$7,Tipy!BU7=Výsledky!$CC$8,Tipy!BU7=Výsledky!$CC$9),IF(VLOOKUP(Tipy!BU7,'Kategórie hráčov'!$A$2:$B$55,2,FALSE)=30,30,20),0))</f>
        <v>0</v>
      </c>
      <c r="CF13" s="126">
        <f>IF(ISBLANK($CH$3),"",IF(OR(Tipy!BV7=Výsledky!$CF$6,Tipy!BV7=Výsledky!$CF$7,Tipy!BV7=Výsledky!$CF$8,Tipy!BV7=Výsledky!$CF$9),IF(VLOOKUP(Tipy!BV7,'Kategórie hráčov'!$A$2:$B$55,2,FALSE)=30,30,20),0))</f>
        <v>20</v>
      </c>
      <c r="CG13" s="12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30">
        <f>IF(ISBLANK($CH$3),"",IF(ISBLANK(Tipy!BR7),"-",SUM(CC13:CG13)))</f>
        <v>20</v>
      </c>
      <c r="CI13" s="129"/>
      <c r="CJ13" s="126">
        <f>IF(ISBLANK($CO$3),"",IF(ISBLANK(Tipy!BX7),0,IF(AND(Tipy!BX7=Výsledky!$CM$3,Tipy!BZ7=Výsledky!$CO$3),60,0)))</f>
        <v>0</v>
      </c>
      <c r="CK13" s="12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6">
        <f>IF(ISBLANK($CO$3),"",IF(OR(Tipy!CA7=Výsledky!$CJ$6,Tipy!CA7=Výsledky!$CJ$7,Tipy!CA7=Výsledky!$CJ$8,Tipy!CA7=Výsledky!$CJ$9),IF(VLOOKUP(Tipy!CA7,'Kategórie hráčov'!$A$2:$B$55,2,FALSE)=30,30,20),0))</f>
        <v>0</v>
      </c>
      <c r="CM13" s="126">
        <f>IF(ISBLANK($CO$3),"",IF(OR(Tipy!CB7=Výsledky!$CM$6,Tipy!CB7=Výsledky!$CM$7,Tipy!CB7=Výsledky!$CM$8,Tipy!CB7=Výsledky!$CM$9),IF(VLOOKUP(Tipy!CB7,'Kategórie hráčov'!$A$2:$B$55,2,FALSE)=30,30,20),0))</f>
        <v>0</v>
      </c>
      <c r="CN13" s="12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30" t="str">
        <f>IF(ISBLANK($CO$3),"",IF(ISBLANK(Tipy!BX7),"-",SUM(CJ13:CN13)))</f>
        <v>-</v>
      </c>
      <c r="CP13" s="129"/>
      <c r="CQ13" s="126" t="str">
        <f>IF(ISBLANK($CV$3),"",IF(ISBLANK(Tipy!CD7),0,IF(AND(Tipy!CD7=Výsledky!$CT$3,Tipy!CF7=Výsledky!$CV$3),60,0)))</f>
        <v/>
      </c>
      <c r="CR13" s="126" t="str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/>
      </c>
      <c r="CS13" s="126" t="str">
        <f>IF(ISBLANK($CV$3),"",IF(OR(Tipy!CG7=Výsledky!$CQ$6,Tipy!CG7=Výsledky!$CQ$7,Tipy!CG7=Výsledky!$CQ$8,Tipy!CG7=Výsledky!$CQ$9),IF(VLOOKUP(Tipy!CG7,'Kategórie hráčov'!$A$2:$B$55,2,FALSE)=30,30,20),0))</f>
        <v/>
      </c>
      <c r="CT13" s="126" t="str">
        <f>IF(ISBLANK($CV$3),"",IF(OR(Tipy!CH7=Výsledky!$CT$6,Tipy!CH7=Výsledky!$CT$7,Tipy!CH7=Výsledky!$CT$8,Tipy!CH7=Výsledky!$CT$9),IF(VLOOKUP(Tipy!CH7,'Kategórie hráčov'!$A$2:$B$55,2,FALSE)=30,30,20),0))</f>
        <v/>
      </c>
      <c r="CU13" s="127" t="str">
        <f>IF(ISBLANK($CV$3),"",IF(ISBLANK(Tipy!CD7),0,IF(OR(AND(Tipy!CD7=Výsledky!$CT$3,OR(Tipy!CF7=Výsledky!$CV$3+1,Tipy!CF7=Výsledky!$CV$3-1)),AND(Tipy!CF7=Výsledky!$CV$3,OR(Tipy!CD7=Výsledky!$CT$3+1,Tipy!CD7=Výsledky!$CT$3-1))),10,0)))</f>
        <v/>
      </c>
      <c r="CV13" s="130" t="str">
        <f>IF(ISBLANK($CV$3),"",IF(ISBLANK(Tipy!CD7),"-",SUM(CQ13:CU13)))</f>
        <v/>
      </c>
      <c r="CW13" s="129"/>
      <c r="CX13" s="126" t="str">
        <f>IF(ISBLANK($DC$3),"",IF(ISBLANK(Tipy!CJ7),0,IF(AND(Tipy!CJ7=Výsledky!$DA$3,Tipy!CL7=Výsledky!$DC$3),60,0)))</f>
        <v/>
      </c>
      <c r="CY13" s="126" t="str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/>
      </c>
      <c r="CZ13" s="126" t="str">
        <f>IF(ISBLANK($DC$3),"",IF(OR(Tipy!CM7=Výsledky!$CX$6,Tipy!CM7=Výsledky!$CX$7,Tipy!CM7=Výsledky!$CX$8,Tipy!CM7=Výsledky!$CX$9),IF(VLOOKUP(Tipy!CM7,'Kategórie hráčov'!$A$2:$B$55,2,FALSE)=30,30,20),0))</f>
        <v/>
      </c>
      <c r="DA13" s="126" t="str">
        <f>IF(ISBLANK($DC$3),"",IF(OR(Tipy!CN7=Výsledky!$DA$6,Tipy!CN7=Výsledky!$DA$7,Tipy!CN7=Výsledky!$DA$8,Tipy!CN7=Výsledky!$DA$9),IF(VLOOKUP(Tipy!CN7,'Kategórie hráčov'!$A$2:$B$55,2,FALSE)=30,30,20),0))</f>
        <v/>
      </c>
      <c r="DB13" s="127" t="str">
        <f>IF(ISBLANK($DC$3),"",IF(ISBLANK(Tipy!CJ7),0,IF(OR(AND(Tipy!CJ7=Výsledky!$DA$3,OR(Tipy!CL7=Výsledky!$DC$3+1,Tipy!CL7=Výsledky!$DC$3-1)),AND(Tipy!CL7=Výsledky!$DC$3,OR(Tipy!CJ7=Výsledky!$DA$3+1,Tipy!CJ7=Výsledky!$DA$3-1))),10,0)))</f>
        <v/>
      </c>
      <c r="DC13" s="130" t="str">
        <f>IF(ISBLANK($DC$3),"",IF(ISBLANK(Tipy!CJ7),"-",SUM(CX13:DB13)))</f>
        <v/>
      </c>
      <c r="DD13" s="129"/>
      <c r="DE13" s="126" t="str">
        <f>IF(ISBLANK($DJ$3),"",IF(ISBLANK(Tipy!CP7),0,IF(AND(Tipy!CP7=Výsledky!$DH$3,Tipy!CR7=Výsledky!$DJ$3),60,0)))</f>
        <v/>
      </c>
      <c r="DF13" s="126" t="str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/>
      </c>
      <c r="DG13" s="126" t="str">
        <f>IF(ISBLANK($DJ$3),"",IF(OR(Tipy!CS7=Výsledky!$DE$6,Tipy!CS7=Výsledky!$DE$7,Tipy!CS7=Výsledky!$DE$8,Tipy!CS7=Výsledky!$DE$9),IF(VLOOKUP(Tipy!CS7,'Kategórie hráčov'!$A$2:$B$55,2,FALSE)=30,30,20),0))</f>
        <v/>
      </c>
      <c r="DH13" s="126" t="str">
        <f>IF(ISBLANK($DJ$3),"",IF(OR(Tipy!CT7=Výsledky!$DH$6,Tipy!CT7=Výsledky!$DH$7,Tipy!CT7=Výsledky!$DH$8,Tipy!CT7=Výsledky!$DH$9),IF(VLOOKUP(Tipy!CT7,'Kategórie hráčov'!$A$2:$B$55,2,FALSE)=30,30,20),0))</f>
        <v/>
      </c>
      <c r="DI13" s="127" t="str">
        <f>IF(ISBLANK($DJ$3),"",IF(ISBLANK(Tipy!CP7),0,IF(OR(AND(Tipy!CP7=Výsledky!$DH$3,OR(Tipy!CR7=Výsledky!$DJ$3+1,Tipy!CR7=Výsledky!$DJ$3-1)),AND(Tipy!CR7=Výsledky!$DJ$3,OR(Tipy!CP7=Výsledky!$DH$3+1,Tipy!CP7=Výsledky!$DH$3-1))),10,0)))</f>
        <v/>
      </c>
      <c r="DJ13" s="130" t="str">
        <f>IF(ISBLANK($DJ$3),"",IF(ISBLANK(Tipy!CP7),"-",SUM(DE13:DI13)))</f>
        <v/>
      </c>
      <c r="DK13" s="129"/>
      <c r="DL13" s="126" t="str">
        <f>IF(ISBLANK($DQ$3),"",IF(ISBLANK(Tipy!CV7),0,IF(AND(Tipy!CV7=Výsledky!$DO$3,Tipy!CX7=Výsledky!$DQ$3),60,0)))</f>
        <v/>
      </c>
      <c r="DM13" s="126" t="str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/>
      </c>
      <c r="DN13" s="126" t="str">
        <f>IF(ISBLANK($DQ$3),"",IF(OR(Tipy!CY7=Výsledky!$DL$6,Tipy!CY7=Výsledky!$DL$7,Tipy!CY7=Výsledky!$DL$8,Tipy!CY7=Výsledky!$DL$9),IF(VLOOKUP(Tipy!CY7,'Kategórie hráčov'!$A$2:$B$55,2,FALSE)=30,30,20),0))</f>
        <v/>
      </c>
      <c r="DO13" s="126" t="str">
        <f>IF(ISBLANK($DQ$3),"",IF(OR(Tipy!CZ7=Výsledky!$DO$6,Tipy!CZ7=Výsledky!$DO$7,Tipy!CZ7=Výsledky!$DO$8,Tipy!CZ7=Výsledky!$DO$9),IF(VLOOKUP(Tipy!CZ7,'Kategórie hráčov'!$A$2:$B$55,2,FALSE)=30,30,20),0))</f>
        <v/>
      </c>
      <c r="DP13" s="127" t="str">
        <f>IF(ISBLANK($DQ$3),"",IF(ISBLANK(Tipy!CV7),0,IF(OR(AND(Tipy!CV7=Výsledky!$DO$3,OR(Tipy!CX7=Výsledky!$DQ$3+1,Tipy!CX7=Výsledky!$DQ$3-1)),AND(Tipy!CX7=Výsledky!$DQ$3,OR(Tipy!CV7=Výsledky!$DO$3+1,Tipy!CV7=Výsledky!$DO$3-1))),10,0)))</f>
        <v/>
      </c>
      <c r="DQ13" s="130" t="str">
        <f>IF(ISBLANK($DQ$3),"",IF(ISBLANK(Tipy!CV7),"-",SUM(DL13:DP13)))</f>
        <v/>
      </c>
      <c r="DR13" s="129"/>
      <c r="DS13" s="126" t="str">
        <f>IF(ISBLANK($DX$3),"",IF(ISBLANK(Tipy!DB7),0,IF(AND(Tipy!DB7=Výsledky!$DV$3,Tipy!DD7=Výsledky!$DX$3),60,0)))</f>
        <v/>
      </c>
      <c r="DT13" s="126" t="str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/>
      </c>
      <c r="DU13" s="126" t="str">
        <f>IF(ISBLANK($DX$3),"",IF(OR(Tipy!DE7=Výsledky!$DS$6,Tipy!DE7=Výsledky!$DS$7,Tipy!DE7=Výsledky!$DS$8,Tipy!DE7=Výsledky!$DS$9),IF(VLOOKUP(Tipy!DE7,'Kategórie hráčov'!$A$2:$B$55,2,FALSE)=30,30,20),0))</f>
        <v/>
      </c>
      <c r="DV13" s="126" t="str">
        <f>IF(ISBLANK($DX$3),"",IF(OR(Tipy!DF7=Výsledky!$DV$6,Tipy!DF7=Výsledky!$DV$7,Tipy!DF7=Výsledky!$DV$8,Tipy!DF7=Výsledky!$DV$9),IF(VLOOKUP(Tipy!DF7,'Kategórie hráčov'!$A$2:$B$55,2,FALSE)=30,30,20),0))</f>
        <v/>
      </c>
      <c r="DW13" s="127" t="str">
        <f>IF(ISBLANK($DX$3),"",IF(ISBLANK(Tipy!DB7),0,IF(OR(AND(Tipy!DB7=Výsledky!$DV$3,OR(Tipy!DD7=Výsledky!$DX$3+1,Tipy!DD7=Výsledky!$DX$3-1)),AND(Tipy!DD7=Výsledky!$DX$3,OR(Tipy!DB7=Výsledky!$DV$3+1,Tipy!DB7=Výsledky!$DV$3-1))),10,0)))</f>
        <v/>
      </c>
      <c r="DX13" s="130" t="str">
        <f>IF(ISBLANK($DX$3),"",IF(ISBLANK(Tipy!DB7),"-",SUM(DS13:DW13)))</f>
        <v/>
      </c>
      <c r="DY13" s="129"/>
      <c r="DZ13" s="126" t="str">
        <f>IF(ISBLANK($EE$3),"",IF(ISBLANK(Tipy!DH7),0,IF(AND(Tipy!DH7=Výsledky!$EC$3,Tipy!DJ7=Výsledky!$EE$3),60,0)))</f>
        <v/>
      </c>
      <c r="EA13" s="126" t="str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/>
      </c>
      <c r="EB13" s="126" t="str">
        <f>IF(ISBLANK($EE$3),"",IF(OR(Tipy!DK7=Výsledky!$DZ$6,Tipy!DK7=Výsledky!$DZ$7,Tipy!DK7=Výsledky!$DZ$8,Tipy!DK7=Výsledky!$DZ$9),IF(VLOOKUP(Tipy!DK7,'Kategórie hráčov'!$A$2:$B$55,2,FALSE)=30,30,20),0))</f>
        <v/>
      </c>
      <c r="EC13" s="126" t="str">
        <f>IF(ISBLANK($EE$3),"",IF(OR(Tipy!DL7=Výsledky!$EC$6,Tipy!DL7=Výsledky!$EC$7,Tipy!DL7=Výsledky!$EC$8,Tipy!DL7=Výsledky!$EC$9),IF(VLOOKUP(Tipy!DL7,'Kategórie hráčov'!$A$2:$B$55,2,FALSE)=30,30,20),0))</f>
        <v/>
      </c>
      <c r="ED13" s="127" t="str">
        <f>IF(ISBLANK($EE$3),"",IF(ISBLANK(Tipy!DH7),0,IF(OR(AND(Tipy!DH7=Výsledky!$EC$3,OR(Tipy!DJ7=Výsledky!$EE$3+1,Tipy!DJ7=Výsledky!$EE$3-1)),AND(Tipy!DJ7=Výsledky!$EE$3,OR(Tipy!DH7=Výsledky!$EC$3+1,Tipy!DH7=Výsledky!$EC$3-1))),10,0)))</f>
        <v/>
      </c>
      <c r="EE13" s="130" t="str">
        <f>IF(ISBLANK($EE$3),"",IF(ISBLANK(Tipy!DH7),"-",SUM(DZ13:ED13)))</f>
        <v/>
      </c>
      <c r="EF13" s="129"/>
      <c r="EG13" s="126" t="str">
        <f>IF(ISBLANK($EL$3),"",IF(ISBLANK(Tipy!DN7),0,IF(AND(Tipy!DN7=Výsledky!$EJ$3,Tipy!DP7=Výsledky!$EL$3),60,0)))</f>
        <v/>
      </c>
      <c r="EH13" s="126" t="str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/>
      </c>
      <c r="EI13" s="126" t="str">
        <f>IF(ISBLANK($EL$3),"",IF(OR(Tipy!DQ7=Výsledky!$EG$6,Tipy!DQ7=Výsledky!$EG$7,Tipy!DQ7=Výsledky!$EG$8,Tipy!DQ7=Výsledky!$EG$9),IF(VLOOKUP(Tipy!DQ7,'Kategórie hráčov'!$A$2:$B$55,2,FALSE)=30,30,20),0))</f>
        <v/>
      </c>
      <c r="EJ13" s="126" t="str">
        <f>IF(ISBLANK($EL$3),"",IF(OR(Tipy!DR7=Výsledky!$EJ$6,Tipy!DR7=Výsledky!$EJ$7,Tipy!DR7=Výsledky!$EJ$8,Tipy!DR7=Výsledky!$EJ$9),IF(VLOOKUP(Tipy!DR7,'Kategórie hráčov'!$A$2:$B$55,2,FALSE)=30,30,20),0))</f>
        <v/>
      </c>
      <c r="EK13" s="127" t="str">
        <f>IF(ISBLANK($EL$3),"",IF(ISBLANK(Tipy!DN7),0,IF(OR(AND(Tipy!DN7=Výsledky!$EJ$3,OR(Tipy!DP7=Výsledky!$EL$3+1,Tipy!DP7=Výsledky!$EL$3-1)),AND(Tipy!DP7=Výsledky!$EL$3,OR(Tipy!DN7=Výsledky!$EJ$3+1,Tipy!DN7=Výsledky!$EJ$3-1))),10,0)))</f>
        <v/>
      </c>
      <c r="EL13" s="130" t="str">
        <f>IF(ISBLANK($EL$3),"",IF(ISBLANK(Tipy!DN7),"-",SUM(EG13:EK13)))</f>
        <v/>
      </c>
      <c r="EM13" s="129"/>
      <c r="EN13" s="126" t="str">
        <f>IF(ISBLANK($ES$3),"",IF(ISBLANK(Tipy!DT7),0,IF(AND(Tipy!DT7=Výsledky!$EQ$3,Tipy!DV7=Výsledky!$ES$3),60,0)))</f>
        <v/>
      </c>
      <c r="EO13" s="126" t="str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/>
      </c>
      <c r="EP13" s="126" t="str">
        <f>IF(ISBLANK($ES$3),"",IF(OR(Tipy!DW7=Výsledky!$EN$6,Tipy!DW7=Výsledky!$EN$7,Tipy!DW7=Výsledky!$EN$8,Tipy!DW7=Výsledky!$EN$9),IF(VLOOKUP(Tipy!DW7,'Kategórie hráčov'!$A$2:$B$55,2,FALSE)=30,30,20),0))</f>
        <v/>
      </c>
      <c r="EQ13" s="126" t="str">
        <f>IF(ISBLANK($ES$3),"",IF(OR(Tipy!DX7=Výsledky!$EQ$6,Tipy!DX7=Výsledky!$EQ$7,Tipy!DX7=Výsledky!$EQ$8,Tipy!DX7=Výsledky!$EQ$9),IF(VLOOKUP(Tipy!DX7,'Kategórie hráčov'!$A$2:$B$55,2,FALSE)=30,30,20),0))</f>
        <v/>
      </c>
      <c r="ER13" s="127" t="str">
        <f>IF(ISBLANK($ES$3),"",IF(ISBLANK(Tipy!DT7),0,IF(OR(AND(Tipy!DT7=Výsledky!$EQ$3,OR(Tipy!DV7=Výsledky!$ES$3+1,Tipy!DV7=Výsledky!$ES$3-1)),AND(Tipy!DV7=Výsledky!$ES$3,OR(Tipy!DT7=Výsledky!$EQ$3+1,Tipy!DT7=Výsledky!$EQ$3-1))),10,0)))</f>
        <v/>
      </c>
      <c r="ES13" s="130" t="str">
        <f>IF(ISBLANK($ES$3),"",IF(ISBLANK(Tipy!DT7),"-",SUM(EN13:ER13)))</f>
        <v/>
      </c>
      <c r="ET13" s="129"/>
      <c r="EU13" s="126" t="str">
        <f>IF(ISBLANK($EZ$3),"",IF(ISBLANK(Tipy!DZ7),0,IF(AND(Tipy!DZ7=Výsledky!$EX$3,Tipy!EB7=Výsledky!$EZ$3),60,0)))</f>
        <v/>
      </c>
      <c r="EV13" s="126" t="str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/>
      </c>
      <c r="EW13" s="126" t="str">
        <f>IF(ISBLANK($EZ$3),"",IF(OR(Tipy!EC7=Výsledky!$EU$6,Tipy!EC7=Výsledky!$EU$7,Tipy!EC7=Výsledky!$EU$8,Tipy!EC7=Výsledky!$EU$9),IF(VLOOKUP(Tipy!EC7,'Kategórie hráčov'!$A$2:$B$55,2,FALSE)=30,30,20),0))</f>
        <v/>
      </c>
      <c r="EX13" s="126" t="str">
        <f>IF(ISBLANK($EZ$3),"",IF(OR(Tipy!ED7=Výsledky!$EX$6,Tipy!ED7=Výsledky!$EX$7,Tipy!ED7=Výsledky!$EX$8,Tipy!ED7=Výsledky!$EX$9),IF(VLOOKUP(Tipy!ED7,'Kategórie hráčov'!$A$2:$B$55,2,FALSE)=30,30,20),0))</f>
        <v/>
      </c>
      <c r="EY13" s="127" t="str">
        <f>IF(ISBLANK($EZ$3),"",IF(ISBLANK(Tipy!DZ7),0,IF(OR(AND(Tipy!DZ7=Výsledky!$EX$3,OR(Tipy!EB7=Výsledky!$EZ$3+1,Tipy!EB7=Výsledky!$EZ$3-1)),AND(Tipy!EB7=Výsledky!$EZ$3,OR(Tipy!DZ7=Výsledky!$EX$3+1,Tipy!DZ7=Výsledky!$EX$3-1))),10,0)))</f>
        <v/>
      </c>
      <c r="EZ13" s="130" t="str">
        <f>IF(ISBLANK($EZ$3),"",IF(ISBLANK(Tipy!DZ7),"-",SUM(EU13:EY13)))</f>
        <v/>
      </c>
      <c r="FA13" s="129"/>
      <c r="FB13" s="126" t="str">
        <f>IF(ISBLANK($FG$3),"",IF(ISBLANK(Tipy!EF7),0,IF(AND(Tipy!EF7=Výsledky!$FE$3,Tipy!EH7=Výsledky!$FG$3),60,0)))</f>
        <v/>
      </c>
      <c r="FC13" s="126" t="str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/>
      </c>
      <c r="FD13" s="126" t="str">
        <f>IF(ISBLANK($FG$3),"",IF(OR(Tipy!EI7=Výsledky!$FB$6,Tipy!EI7=Výsledky!$FB$7,Tipy!EI7=Výsledky!$FB$8,Tipy!EI7=Výsledky!$FB$9),IF(VLOOKUP(Tipy!EI7,'Kategórie hráčov'!$A$2:$B$55,2,FALSE)=30,30,20),0))</f>
        <v/>
      </c>
      <c r="FE13" s="126" t="str">
        <f>IF(ISBLANK($FG$3),"",IF(OR(Tipy!EJ7=Výsledky!$FE$6,Tipy!EJ7=Výsledky!$FE$7,Tipy!EJ7=Výsledky!$FE$8,Tipy!EJ7=Výsledky!$FE$9),IF(VLOOKUP(Tipy!EJ7,'Kategórie hráčov'!$A$2:$B$55,2,FALSE)=30,30,20),0))</f>
        <v/>
      </c>
      <c r="FF13" s="127" t="str">
        <f>IF(ISBLANK($FG$3),"",IF(ISBLANK(Tipy!EF7),0,IF(OR(AND(Tipy!EF7=Výsledky!$FE$3,OR(Tipy!EH7=Výsledky!$FG$3+1,Tipy!EH7=Výsledky!$FG$3-1)),AND(Tipy!EH7=Výsledky!$FG$3,OR(Tipy!EF7=Výsledky!$FE$3+1,Tipy!EF7=Výsledky!$FE$3-1))),10,0)))</f>
        <v/>
      </c>
      <c r="FG13" s="130" t="str">
        <f>IF(ISBLANK($FG$3),"",IF(ISBLANK(Tipy!EF7),"-",SUM(FB13:FF13)))</f>
        <v/>
      </c>
      <c r="FH13" s="129"/>
      <c r="FI13" s="126" t="str">
        <f>IF(ISBLANK($FN$3),"",IF(ISBLANK(Tipy!EL7),0,IF(AND(Tipy!EL7=Výsledky!$FL$3,Tipy!EN7=Výsledky!$FN$3),60,0)))</f>
        <v/>
      </c>
      <c r="FJ13" s="126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126" t="str">
        <f>IF(ISBLANK($FN$3),"",IF(OR(Tipy!EO7=Výsledky!$FI$6,Tipy!EO7=Výsledky!$FI$7,Tipy!EO7=Výsledky!$FI$8,Tipy!EO7=Výsledky!$FI$9),IF(VLOOKUP(Tipy!EO7,'Kategórie hráčov'!$A$2:$B$55,2,FALSE)=30,30,20),0))</f>
        <v/>
      </c>
      <c r="FL13" s="126" t="str">
        <f>IF(ISBLANK($FN$3),"",IF(OR(Tipy!EP7=Výsledky!$FL$6,Tipy!EP7=Výsledky!$FL$7,Tipy!EP7=Výsledky!$FL$8,Tipy!EP7=Výsledky!$FL$9),IF(VLOOKUP(Tipy!EP7,'Kategórie hráčov'!$A$2:$B$55,2,FALSE)=30,30,20),0))</f>
        <v/>
      </c>
      <c r="FM13" s="127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130" t="str">
        <f>IF(ISBLANK($FN$3),"",IF(ISBLANK(Tipy!EL7),"-",SUM(FI13:FM13)))</f>
        <v/>
      </c>
      <c r="FO13" s="129"/>
      <c r="FP13" s="126" t="str">
        <f>IF(ISBLANK($FU$3),"",IF(ISBLANK(Tipy!ER7),0,IF(AND(Tipy!ER7=Výsledky!$FS$3,Tipy!ET7=Výsledky!$FU$3),60,0)))</f>
        <v/>
      </c>
      <c r="FQ13" s="126" t="str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/>
      </c>
      <c r="FR13" s="126" t="str">
        <f>IF(ISBLANK($FU$3),"",IF(OR(Tipy!EU7=Výsledky!$FP$6,Tipy!EU7=Výsledky!$FP$7,Tipy!EU7=Výsledky!$FP$8,Tipy!EU7=Výsledky!$FP$9),IF(VLOOKUP(Tipy!EU7,'Kategórie hráčov'!$A$2:$B$55,2,FALSE)=30,30,20),0))</f>
        <v/>
      </c>
      <c r="FS13" s="126" t="str">
        <f>IF(ISBLANK($FU$3),"",IF(OR(Tipy!EV7=Výsledky!$FS$6,Tipy!EV7=Výsledky!$FS$7,Tipy!EV7=Výsledky!$FS$8,Tipy!EV7=Výsledky!$FS$9),IF(VLOOKUP(Tipy!EV7,'Kategórie hráčov'!$A$2:$B$55,2,FALSE)=30,30,20),0))</f>
        <v/>
      </c>
      <c r="FT13" s="127" t="str">
        <f>IF(ISBLANK($FU$3),"",IF(ISBLANK(Tipy!ER7),0,IF(OR(AND(Tipy!ER7=Výsledky!$FS$3,OR(Tipy!ET7=Výsledky!$FU$3+1,Tipy!ET7=Výsledky!$FU$3-1)),AND(Tipy!ET7=Výsledky!$FU$3,OR(Tipy!ER7=Výsledky!$FS$3+1,Tipy!ER7=Výsledky!$FS$3-1))),10,0)))</f>
        <v/>
      </c>
      <c r="FU13" s="130" t="str">
        <f>IF(ISBLANK($FU$3),"",IF(ISBLANK(Tipy!ER7),"-",SUM(FP13:FT13)))</f>
        <v/>
      </c>
      <c r="FV13" s="129"/>
      <c r="FW13" s="126" t="str">
        <f>IF(ISBLANK($GB$3),"",IF(ISBLANK(Tipy!EX7),0,IF(AND(Tipy!EX7=Výsledky!$FZ$3,Tipy!EZ7=Výsledky!$GB$3),60,0)))</f>
        <v/>
      </c>
      <c r="FX13" s="126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126" t="str">
        <f>IF(ISBLANK($GB$3),"",IF(OR(Tipy!FA7=Výsledky!$FW$6,Tipy!FA7=Výsledky!$FW$7,Tipy!FA7=Výsledky!$FW$8,Tipy!FA7=Výsledky!$FW$9),IF(VLOOKUP(Tipy!FA7,'Kategórie hráčov'!$A$2:$B$55,2,FALSE)=30,30,20),0))</f>
        <v/>
      </c>
      <c r="FZ13" s="126" t="str">
        <f>IF(ISBLANK($GB$3),"",IF(OR(Tipy!FB7=Výsledky!$FZ$6,Tipy!FB7=Výsledky!$FZ$7,Tipy!FB7=Výsledky!$FZ$8,Tipy!FB7=Výsledky!$FZ$9),IF(VLOOKUP(Tipy!FB7,'Kategórie hráčov'!$A$2:$B$55,2,FALSE)=30,30,20),0))</f>
        <v/>
      </c>
      <c r="GA13" s="127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130" t="str">
        <f>IF(ISBLANK($GB$3),"",IF(ISBLANK(Tipy!EX7),"-",SUM(FW13:GA13)))</f>
        <v/>
      </c>
      <c r="GC13" s="129"/>
      <c r="GD13" s="126" t="str">
        <f>IF(ISBLANK($GI$3),"",IF(ISBLANK(Tipy!FD7),0,IF(AND(Tipy!FD7=Výsledky!$GG$3,Tipy!FF7=Výsledky!$GI$3),60,0)))</f>
        <v/>
      </c>
      <c r="GE13" s="126" t="str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/>
      </c>
      <c r="GF13" s="126" t="str">
        <f>IF(ISBLANK($GI$3),"",IF(OR(Tipy!FG7=Výsledky!$GD$6,Tipy!FG7=Výsledky!$GD$7,Tipy!FG7=Výsledky!$GD$8,Tipy!FG7=Výsledky!$GD$9),IF(VLOOKUP(Tipy!FG7,'Kategórie hráčov'!$A$2:$B$55,2,FALSE)=30,30,20),0))</f>
        <v/>
      </c>
      <c r="GG13" s="126" t="str">
        <f>IF(ISBLANK($GI$3),"",IF(OR(Tipy!FH7=Výsledky!$GG$6,Tipy!FH7=Výsledky!$GG$7,Tipy!FH7=Výsledky!$GG$8,Tipy!FH7=Výsledky!$GG$9),IF(VLOOKUP(Tipy!FH7,'Kategórie hráčov'!$A$2:$B$55,2,FALSE)=30,30,20),0))</f>
        <v/>
      </c>
      <c r="GH13" s="127" t="str">
        <f>IF(ISBLANK($GI$3),"",IF(ISBLANK(Tipy!FD7),0,IF(OR(AND(Tipy!FD7=Výsledky!$GG$3,OR(Tipy!FF7=Výsledky!$GI$3+1,Tipy!FF7=Výsledky!$GI$3-1)),AND(Tipy!FF7=Výsledky!$GI$3,OR(Tipy!FD7=Výsledky!$GG$3+1,Tipy!FD7=Výsledky!$GG$3-1))),10,0)))</f>
        <v/>
      </c>
      <c r="GI13" s="130" t="str">
        <f>IF(ISBLANK($GI$3),"",IF(ISBLANK(Tipy!FD7),"-",SUM(GD13:GH13)))</f>
        <v/>
      </c>
      <c r="GJ13" s="129"/>
      <c r="GK13" s="126" t="str">
        <f>IF(ISBLANK($GP$3),"",IF(ISBLANK(Tipy!FJ7),0,IF(AND(Tipy!FJ7=Výsledky!$GN$3,Tipy!FL7=Výsledky!$GP$3),60,0)))</f>
        <v/>
      </c>
      <c r="GL13" s="126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126" t="str">
        <f>IF(ISBLANK($GP$3),"",IF(OR(Tipy!FM7=Výsledky!$GK$6,Tipy!FM7=Výsledky!$GK$7,Tipy!FM7=Výsledky!$GK$8,Tipy!FM7=Výsledky!$GK$9),IF(VLOOKUP(Tipy!FM7,'Kategórie hráčov'!$A$2:$B$55,2,FALSE)=30,30,20),0))</f>
        <v/>
      </c>
      <c r="GN13" s="126" t="str">
        <f>IF(ISBLANK($GP$3),"",IF(OR(Tipy!FN7=Výsledky!$GN$6,Tipy!FN7=Výsledky!$GN$7,Tipy!FN7=Výsledky!$GN$8,Tipy!FN7=Výsledky!$GN$9),IF(VLOOKUP(Tipy!FN7,'Kategórie hráčov'!$A$2:$B$55,2,FALSE)=30,30,20),0))</f>
        <v/>
      </c>
      <c r="GO13" s="127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130" t="str">
        <f>IF(ISBLANK($GP$3),"",IF(ISBLANK(Tipy!FJ7),"-",SUM(GK13:GO13)))</f>
        <v/>
      </c>
      <c r="GQ13" s="129"/>
      <c r="GR13" s="126" t="str">
        <f>IF(ISBLANK($GW$3),"",IF(ISBLANK(Tipy!FP7),0,IF(AND(Tipy!FP7=Výsledky!$GU$3,Tipy!FR7=Výsledky!$GW$3),60,0)))</f>
        <v/>
      </c>
      <c r="GS13" s="126" t="str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/>
      </c>
      <c r="GT13" s="126" t="str">
        <f>IF(ISBLANK($GW$3),"",IF(OR(Tipy!FS7=Výsledky!$GR$6,Tipy!FS7=Výsledky!$GR$7,Tipy!FS7=Výsledky!$GR$8,Tipy!FS7=Výsledky!$GR$9),IF(VLOOKUP(Tipy!FS7,'Kategórie hráčov'!$A$2:$B$55,2,FALSE)=30,30,20),0))</f>
        <v/>
      </c>
      <c r="GU13" s="126" t="str">
        <f>IF(ISBLANK($GW$3),"",IF(OR(Tipy!FT7=Výsledky!$GU$6,Tipy!FT7=Výsledky!$GU$7,Tipy!FT7=Výsledky!$GU$8,Tipy!FT7=Výsledky!$GU$9),IF(VLOOKUP(Tipy!FT7,'Kategórie hráčov'!$A$2:$B$55,2,FALSE)=30,30,20),0))</f>
        <v/>
      </c>
      <c r="GV13" s="127" t="str">
        <f>IF(ISBLANK($GW$3),"",IF(ISBLANK(Tipy!FP7),0,IF(OR(AND(Tipy!FP7=Výsledky!$GU$3,OR(Tipy!FR7=Výsledky!$GW$3+1,Tipy!FR7=Výsledky!$GW$3-1)),AND(Tipy!FR7=Výsledky!$GW$3,OR(Tipy!FP7=Výsledky!$GU$3+1,Tipy!FP7=Výsledky!$GU$3-1))),10,0)))</f>
        <v/>
      </c>
      <c r="GW13" s="130" t="str">
        <f>IF(ISBLANK($GW$3),"",IF(ISBLANK(Tipy!FP7),"-",SUM(GR13:GV13)))</f>
        <v/>
      </c>
      <c r="GX13" s="129"/>
      <c r="GY13" s="126" t="str">
        <f>IF(ISBLANK($HD$3),"",IF(ISBLANK(Tipy!FV7),0,IF(AND(Tipy!FV7=Výsledky!$HB$3,Tipy!FX7=Výsledky!$HD$3),60,0)))</f>
        <v/>
      </c>
      <c r="GZ13" s="126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26" t="str">
        <f>IF(ISBLANK($HD$3),"",IF(OR(Tipy!FY7=Výsledky!$GY$6,Tipy!FY7=Výsledky!$GY$7,Tipy!FY7=Výsledky!$GY$8,Tipy!FY7=Výsledky!$GY$9),IF(VLOOKUP(Tipy!FY7,'Kategórie hráčov'!$A$2:$B$55,2,FALSE)=30,30,20),0))</f>
        <v/>
      </c>
      <c r="HB13" s="126" t="str">
        <f>IF(ISBLANK($HD$3),"",IF(OR(Tipy!FZ7=Výsledky!$HB$6,Tipy!FZ7=Výsledky!$HB$7,Tipy!FZ7=Výsledky!$HB$8,Tipy!FZ7=Výsledky!$HB$9),IF(VLOOKUP(Tipy!FZ7,'Kategórie hráčov'!$A$2:$B$55,2,FALSE)=30,30,20),0))</f>
        <v/>
      </c>
      <c r="HC13" s="127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0" t="str">
        <f>IF(ISBLANK($HD$3),"",IF(ISBLANK(Tipy!FV7),"-",SUM(GY13:HC13)))</f>
        <v/>
      </c>
      <c r="HE13" s="129"/>
      <c r="HF13" s="126" t="str">
        <f>IF(ISBLANK($HK$3),"",IF(ISBLANK(Tipy!GB7),0,IF(AND(Tipy!GB7=Výsledky!$HI$3,Tipy!GD7=Výsledky!$HK$3),60,0)))</f>
        <v/>
      </c>
      <c r="HG13" s="126" t="str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/>
      </c>
      <c r="HH13" s="126" t="str">
        <f>IF(ISBLANK($HK$3),"",IF(OR(Tipy!GE7=Výsledky!$HF$6,Tipy!GE7=Výsledky!$HF$7,Tipy!GE7=Výsledky!$HF$8,Tipy!GE7=Výsledky!$HF$9),IF(VLOOKUP(Tipy!GE7,'Kategórie hráčov'!$A$2:$B$55,2,FALSE)=30,30,20),0))</f>
        <v/>
      </c>
      <c r="HI13" s="126" t="str">
        <f>IF(ISBLANK($HK$3),"",IF(OR(Tipy!GF7=Výsledky!$HI$6,Tipy!GF7=Výsledky!$HI$7,Tipy!GF7=Výsledky!$HI$8,Tipy!GF7=Výsledky!$HI$9),IF(VLOOKUP(Tipy!GF7,'Kategórie hráčov'!$A$2:$B$55,2,FALSE)=30,30,20),0))</f>
        <v/>
      </c>
      <c r="HJ13" s="127" t="str">
        <f>IF(ISBLANK($HK$3),"",IF(ISBLANK(Tipy!GB7),0,IF(OR(AND(Tipy!GB7=Výsledky!$HI$3,OR(Tipy!GD7=Výsledky!$HK$3+1,Tipy!GD7=Výsledky!$HK$3-1)),AND(Tipy!GD7=Výsledky!$HK$3,OR(Tipy!GB7=Výsledky!$HI$3+1,Tipy!GB7=Výsledky!$HI$3-1))),10,0)))</f>
        <v/>
      </c>
      <c r="HK13" s="130" t="str">
        <f>IF(ISBLANK($HK$3),"",IF(ISBLANK(Tipy!GB7),"-",SUM(HF13:HJ13)))</f>
        <v/>
      </c>
      <c r="HL13" s="129"/>
      <c r="HM13" s="126" t="str">
        <f>IF(ISBLANK($HR$3),"",IF(ISBLANK(Tipy!GH7),0,IF(AND(Tipy!GH7=Výsledky!$HP$3,Tipy!GJ7=Výsledky!$HR$3),60,0)))</f>
        <v/>
      </c>
      <c r="HN13" s="126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26" t="str">
        <f>IF(ISBLANK($HR$3),"",IF(OR(Tipy!GK7=Výsledky!$HM$6,Tipy!GK7=Výsledky!$HM$7,Tipy!GK7=Výsledky!$HM$8,Tipy!GK7=Výsledky!$HM$9),IF(VLOOKUP(Tipy!GK7,'Kategórie hráčov'!$A$2:$B$55,2,FALSE)=30,30,20),0))</f>
        <v/>
      </c>
      <c r="HP13" s="126" t="str">
        <f>IF(ISBLANK($HR$3),"",IF(OR(Tipy!GL7=Výsledky!$HP$6,Tipy!GL7=Výsledky!$HP$7,Tipy!GL7=Výsledky!$HP$8,Tipy!GL7=Výsledky!$HP$9),IF(VLOOKUP(Tipy!GL7,'Kategórie hráčov'!$A$2:$B$55,2,FALSE)=30,30,20),0))</f>
        <v/>
      </c>
      <c r="HQ13" s="127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30" t="str">
        <f>IF(ISBLANK($HR$3),"",IF(ISBLANK(Tipy!GH7),"-",SUM(HM13:HQ13)))</f>
        <v/>
      </c>
      <c r="HS13" s="129"/>
      <c r="HT13" s="126" t="str">
        <f>IF(ISBLANK($HY$3),"",IF(ISBLANK(Tipy!GN7),0,IF(AND(Tipy!GN7=Výsledky!$HW$3,Tipy!GP7=Výsledky!$HY$3),60,0)))</f>
        <v/>
      </c>
      <c r="HU13" s="126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6" t="str">
        <f>IF(ISBLANK($HY$3),"",IF(OR(Tipy!GQ7=Výsledky!$HT$6,Tipy!GQ7=Výsledky!$HT$7,Tipy!GQ7=Výsledky!$HT$8,Tipy!GQ7=Výsledky!$HT$9),IF(VLOOKUP(Tipy!GQ7,'Kategórie hráčov'!$A$2:$B$55,2,FALSE)=30,30,20),0))</f>
        <v/>
      </c>
      <c r="HW13" s="126" t="str">
        <f>IF(ISBLANK($HY$3),"",IF(OR(Tipy!GR7=Výsledky!$HW$6,Tipy!GR7=Výsledky!$HW$7,Tipy!GR7=Výsledky!$HW$8,Tipy!GR7=Výsledky!$HW$9),IF(VLOOKUP(Tipy!GR7,'Kategórie hráčov'!$A$2:$B$55,2,FALSE)=30,30,20),0))</f>
        <v/>
      </c>
      <c r="HX13" s="127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0" t="str">
        <f>IF(ISBLANK($HY$3),"",IF(ISBLANK(Tipy!GN7),"-",SUM(HT13:HX13)))</f>
        <v/>
      </c>
      <c r="HZ13" s="129"/>
      <c r="IA13" s="126" t="str">
        <f>IF(ISBLANK($IF$3),"",IF(ISBLANK(Tipy!GT7),0,IF(AND(Tipy!GT7=Výsledky!$ID$3,Tipy!GV7=Výsledky!$IF$3),60,0)))</f>
        <v/>
      </c>
      <c r="IB13" s="126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26" t="str">
        <f>IF(ISBLANK($IF$3),"",IF(OR(Tipy!GW7=Výsledky!$IA$6,Tipy!GW7=Výsledky!$IA$7,Tipy!GW7=Výsledky!$IA$8,Tipy!GW7=Výsledky!$IA$9),IF(VLOOKUP(Tipy!GW7,'Kategórie hráčov'!$A$2:$B$55,2,FALSE)=30,30,20),0))</f>
        <v/>
      </c>
      <c r="ID13" s="126" t="str">
        <f>IF(ISBLANK($IF$3),"",IF(OR(Tipy!GX7=Výsledky!$ID$6,Tipy!GX7=Výsledky!$ID$7,Tipy!GX7=Výsledky!$ID$8,Tipy!GX7=Výsledky!$ID$9),IF(VLOOKUP(Tipy!GX7,'Kategórie hráčov'!$A$2:$B$55,2,FALSE)=30,30,20),0))</f>
        <v/>
      </c>
      <c r="IE13" s="127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0" t="str">
        <f>IF(ISBLANK($IF$3),"",IF(ISBLANK(Tipy!GT7),"-",SUM(IA13:IE13)))</f>
        <v/>
      </c>
      <c r="IG13" s="129"/>
      <c r="IH13" s="126" t="str">
        <f>IF(ISBLANK($IM$3),"",IF(ISBLANK(Tipy!GZ7),0,IF(AND(Tipy!GZ7=Výsledky!$IK$3,Tipy!HB7=Výsledky!$IM$3),60,0)))</f>
        <v/>
      </c>
      <c r="II13" s="126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6" t="str">
        <f>IF(ISBLANK($IM$3),"",IF(OR(Tipy!HC7=Výsledky!$IH$6,Tipy!HC7=Výsledky!$IH$7,Tipy!HC7=Výsledky!$IH$8,Tipy!HC7=Výsledky!$IH$9),IF(VLOOKUP(Tipy!HC7,'Kategórie hráčov'!$A$2:$B$55,2,FALSE)=30,30,20),0))</f>
        <v/>
      </c>
      <c r="IK13" s="126" t="str">
        <f>IF(ISBLANK($IM$3),"",IF(OR(Tipy!HD7=Výsledky!$IK$6,Tipy!HD7=Výsledky!$IK$7,Tipy!HD7=Výsledky!$IK$8,Tipy!HD7=Výsledky!$IK$9),IF(VLOOKUP(Tipy!HD7,'Kategórie hráčov'!$A$2:$B$55,2,FALSE)=30,30,20),0))</f>
        <v/>
      </c>
      <c r="IL13" s="127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0" t="str">
        <f>IF(ISBLANK($IM$3),"",IF(ISBLANK(Tipy!GZ7),"-",SUM(IH13:IL13)))</f>
        <v/>
      </c>
      <c r="IN13" s="129"/>
      <c r="IO13" s="126" t="str">
        <f>IF(ISBLANK($IT$3),"",IF(ISBLANK(Tipy!HF7),0,IF(AND(Tipy!HF7=Výsledky!$IR$3,Tipy!HH7=Výsledky!$IT$3),60,0)))</f>
        <v/>
      </c>
      <c r="IP13" s="126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26" t="str">
        <f>IF(ISBLANK($IT$3),"",IF(OR(Tipy!HI7=Výsledky!$IO$6,Tipy!HI7=Výsledky!$IO$7,Tipy!HI7=Výsledky!$IO$8,Tipy!HI7=Výsledky!$IO$9),IF(VLOOKUP(Tipy!HI7,'Kategórie hráčov'!$A$2:$B$55,2,FALSE)=30,30,20),0))</f>
        <v/>
      </c>
      <c r="IR13" s="126" t="str">
        <f>IF(ISBLANK($IT$3),"",IF(OR(Tipy!HJ7=Výsledky!$IR$6,Tipy!HJ7=Výsledky!$IR$7,Tipy!HJ7=Výsledky!$IR$8,Tipy!HJ7=Výsledky!$IR$9),IF(VLOOKUP(Tipy!HJ7,'Kategórie hráčov'!$A$2:$B$55,2,FALSE)=30,30,20),0))</f>
        <v/>
      </c>
      <c r="IS13" s="127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0" t="str">
        <f>IF(ISBLANK($IT$3),"",IF(ISBLANK(Tipy!HF7),"-",SUM(IO13:IS13)))</f>
        <v/>
      </c>
      <c r="IU13" s="129"/>
      <c r="IV13" s="126" t="str">
        <f>IF(ISBLANK($JA$3),"",IF(ISBLANK(Tipy!HL7),0,IF(AND(Tipy!HL7=Výsledky!$IY$3,Tipy!HN7=Výsledky!$JA$3),60,0)))</f>
        <v/>
      </c>
      <c r="IW13" s="126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26" t="str">
        <f>IF(ISBLANK($JA$3),"",IF(OR(Tipy!HO7=Výsledky!$IV$6,Tipy!HO7=Výsledky!$IV$7,Tipy!HO7=Výsledky!$IV$8,Tipy!HO7=Výsledky!$IV$9),IF(VLOOKUP(Tipy!HO7,'Kategórie hráčov'!$A$2:$B$55,2,FALSE)=30,30,20),0))</f>
        <v/>
      </c>
      <c r="IY13" s="126" t="str">
        <f>IF(ISBLANK($JA$3),"",IF(OR(Tipy!HP7=Výsledky!$IY$6,Tipy!HP7=Výsledky!$IY$7,Tipy!HP7=Výsledky!$IY$8,Tipy!HP7=Výsledky!$IY$9),IF(VLOOKUP(Tipy!HP7,'Kategórie hráčov'!$A$2:$B$55,2,FALSE)=30,30,20),0))</f>
        <v/>
      </c>
      <c r="IZ13" s="127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0" t="str">
        <f>IF(ISBLANK($JA$3),"",IF(ISBLANK(Tipy!HL7),"-",SUM(IV13:IZ13)))</f>
        <v/>
      </c>
      <c r="JB13" s="129"/>
      <c r="JC13" s="126" t="str">
        <f>IF(ISBLANK($JH$3),"",IF(ISBLANK(Tipy!HR7),0,IF(AND(Tipy!HR7=Výsledky!$JF$3,Tipy!HT7=Výsledky!$JH$3),60,0)))</f>
        <v/>
      </c>
      <c r="JD13" s="126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26" t="str">
        <f>IF(ISBLANK($JH$3),"",IF(OR(Tipy!HU7=Výsledky!$JC$6,Tipy!HU7=Výsledky!$JC$7,Tipy!HU7=Výsledky!$JC$8,Tipy!HU7=Výsledky!$JC$9),IF(VLOOKUP(Tipy!HU7,'Kategórie hráčov'!$A$2:$B$55,2,FALSE)=30,30,20),0))</f>
        <v/>
      </c>
      <c r="JF13" s="126" t="str">
        <f>IF(ISBLANK($JH$3),"",IF(OR(Tipy!HV7=Výsledky!$JF$6,Tipy!HV7=Výsledky!$JF$7,Tipy!HV7=Výsledky!$JF$8,Tipy!HV7=Výsledky!$JF$9),IF(VLOOKUP(Tipy!HV7,'Kategórie hráčov'!$A$2:$B$55,2,FALSE)=30,30,20),0))</f>
        <v/>
      </c>
      <c r="JG13" s="127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0" t="str">
        <f>IF(ISBLANK($JH$3),"",IF(ISBLANK(Tipy!HR7),"-",SUM(JC13:JG13)))</f>
        <v/>
      </c>
      <c r="JI13" s="129"/>
      <c r="JJ13" s="126" t="str">
        <f>IF(ISBLANK($JO$3),"",IF(ISBLANK(Tipy!HX7),0,IF(AND(Tipy!HX7=Výsledky!$JM$3,Tipy!HZ7=Výsledky!$JO$3),60,0)))</f>
        <v/>
      </c>
      <c r="JK13" s="126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26" t="str">
        <f>IF(ISBLANK($JO$3),"",IF(OR(Tipy!IA7=Výsledky!$JJ$6,Tipy!IA7=Výsledky!$JJ$7,Tipy!IA7=Výsledky!$JJ$8,Tipy!IA7=Výsledky!$JJ$9),IF(VLOOKUP(Tipy!IA7,'Kategórie hráčov'!$A$2:$B$55,2,FALSE)=30,30,20),0))</f>
        <v/>
      </c>
      <c r="JM13" s="126" t="str">
        <f>IF(ISBLANK($JO$3),"",IF(OR(Tipy!IB7=Výsledky!$JM$6,Tipy!IB7=Výsledky!$JM$7,Tipy!IB7=Výsledky!$JM$8,Tipy!IB7=Výsledky!$JM$9),IF(VLOOKUP(Tipy!IB7,'Kategórie hráčov'!$A$2:$B$55,2,FALSE)=30,30,20),0))</f>
        <v/>
      </c>
      <c r="JN13" s="127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0" t="str">
        <f>IF(ISBLANK($JO$3),"",IF(ISBLANK(Tipy!HX7),"-",SUM(JJ13:JN13)))</f>
        <v/>
      </c>
      <c r="JP13" s="129"/>
      <c r="JQ13" s="126" t="str">
        <f>IF(ISBLANK($JV$3),"",IF(ISBLANK(Tipy!ID7),0,IF(AND(Tipy!ID7=Výsledky!$JT$3,Tipy!IF7=Výsledky!$JV$3),60,0)))</f>
        <v/>
      </c>
      <c r="JR13" s="126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26" t="str">
        <f>IF(ISBLANK($JV$3),"",IF(OR(Tipy!IG7=Výsledky!$JQ$6,Tipy!IG7=Výsledky!$JQ$7,Tipy!IG7=Výsledky!$JQ$8,Tipy!IG7=Výsledky!$JQ$9),IF(VLOOKUP(Tipy!IG7,'Kategórie hráčov'!$A$2:$B$55,2,FALSE)=30,30,20),0))</f>
        <v/>
      </c>
      <c r="JT13" s="126" t="str">
        <f>IF(ISBLANK($JV$3),"",IF(OR(Tipy!IH7=Výsledky!$JT$6,Tipy!IH7=Výsledky!$JT$7,Tipy!IH7=Výsledky!$JT$8,Tipy!IH7=Výsledky!$JT$9),IF(VLOOKUP(Tipy!IH7,'Kategórie hráčov'!$A$2:$B$55,2,FALSE)=30,30,20),0))</f>
        <v/>
      </c>
      <c r="JU13" s="127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0" t="str">
        <f>IF(ISBLANK($JV$3),"",IF(ISBLANK(Tipy!ID7),"-",SUM(JQ13:JU13)))</f>
        <v/>
      </c>
      <c r="JW13" s="129"/>
      <c r="JX13" s="126" t="str">
        <f>IF(ISBLANK($KC$3),"",IF(ISBLANK(Tipy!IJ7),0,IF(AND(Tipy!IJ7=Výsledky!$KA$3,Tipy!IL7=Výsledky!$KC$3),60,0)))</f>
        <v/>
      </c>
      <c r="JY13" s="126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6" t="str">
        <f>IF(ISBLANK($KC$3),"",IF(OR(Tipy!IM7=Výsledky!$JX$6,Tipy!IM7=Výsledky!$JX$7,Tipy!IM7=Výsledky!$JX$8,Tipy!IM7=Výsledky!$JX$9),IF(VLOOKUP(Tipy!IM7,'Kategórie hráčov'!$A$2:$B$55,2,FALSE)=30,30,20),0))</f>
        <v/>
      </c>
      <c r="KA13" s="126" t="str">
        <f>IF(ISBLANK($KC$3),"",IF(OR(Tipy!IN7=Výsledky!$KA$6,Tipy!IN7=Výsledky!$KA$7,Tipy!IN7=Výsledky!$KA$8,Tipy!IN7=Výsledky!$KA$9),IF(VLOOKUP(Tipy!IN7,'Kategórie hráčov'!$A$2:$B$55,2,FALSE)=30,30,20),0))</f>
        <v/>
      </c>
      <c r="KB13" s="127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0" t="str">
        <f>IF(ISBLANK($KC$3),"",IF(ISBLANK(Tipy!IJ7),"-",SUM(JX13:KB13)))</f>
        <v/>
      </c>
      <c r="KD13" s="129"/>
      <c r="KE13" s="126" t="str">
        <f>IF(ISBLANK($KJ$3),"",IF(ISBLANK(Tipy!IP7),0,IF(AND(Tipy!IP7=Výsledky!$KH$3,Tipy!IR7=Výsledky!$KJ$3),60,0)))</f>
        <v/>
      </c>
      <c r="KF13" s="126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6" t="str">
        <f>IF(ISBLANK($KJ$3),"",IF(OR(Tipy!IS7=Výsledky!$KE$6,Tipy!IS7=Výsledky!$KE$7,Tipy!IS7=Výsledky!$KE$8,Tipy!IS7=Výsledky!$KE$9),IF(VLOOKUP(Tipy!IS7,'Kategórie hráčov'!$A$2:$B$55,2,FALSE)=30,30,20),0))</f>
        <v/>
      </c>
      <c r="KH13" s="126" t="str">
        <f>IF(ISBLANK($KJ$3),"",IF(OR(Tipy!IT7=Výsledky!$KH$6,Tipy!IT7=Výsledky!$KH$7,Tipy!IT7=Výsledky!$KH$8,Tipy!IT7=Výsledky!$KH$9),IF(VLOOKUP(Tipy!IT7,'Kategórie hráčov'!$A$2:$B$55,2,FALSE)=30,30,20),0))</f>
        <v/>
      </c>
      <c r="KI13" s="127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0" t="str">
        <f>IF(ISBLANK($KJ$3),"",IF(ISBLANK(Tipy!IP7),"-",SUM(KE13:KI13)))</f>
        <v/>
      </c>
      <c r="KK13" s="129"/>
      <c r="KL13" s="126" t="str">
        <f>IF(ISBLANK($KQ$3),"",IF(ISBLANK(Tipy!IV7),0,IF(AND(Tipy!IV7=Výsledky!$KO$3,Tipy!IX7=Výsledky!$KQ$3),60,0)))</f>
        <v/>
      </c>
      <c r="KM13" s="126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6" t="str">
        <f>IF(ISBLANK($KQ$3),"",IF(OR(Tipy!IY7=Výsledky!$KL$6,Tipy!IY7=Výsledky!$KL$7,Tipy!IY7=Výsledky!$KL$8,Tipy!IY7=Výsledky!$KL$9),IF(VLOOKUP(Tipy!IY7,'Kategórie hráčov'!$A$2:$B$55,2,FALSE)=30,30,20),0))</f>
        <v/>
      </c>
      <c r="KO13" s="126" t="str">
        <f>IF(ISBLANK($KQ$3),"",IF(OR(Tipy!IZ7=Výsledky!$KO$6,Tipy!IZ7=Výsledky!$KO$7,Tipy!IZ7=Výsledky!$KO$8,Tipy!IZ7=Výsledky!$KO$9),IF(VLOOKUP(Tipy!IZ7,'Kategórie hráčov'!$A$2:$B$55,2,FALSE)=30,30,20),0))</f>
        <v/>
      </c>
      <c r="KP13" s="127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0" t="str">
        <f>IF(ISBLANK($KQ$3),"",IF(ISBLANK(Tipy!IV7),"-",SUM(KL13:KP13)))</f>
        <v/>
      </c>
      <c r="KR13" s="129"/>
      <c r="KS13" s="126" t="str">
        <f>IF(ISBLANK($KX$3),"",IF(ISBLANK(Tipy!JB7),0,IF(AND(Tipy!JB7=Výsledky!$KV$3,Tipy!JD7=Výsledky!$KX$3),60,0)))</f>
        <v/>
      </c>
      <c r="KT13" s="126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6" t="str">
        <f>IF(ISBLANK($KX$3),"",IF(OR(Tipy!JE7=Výsledky!$KS$6,Tipy!JE7=Výsledky!$KS$7,Tipy!JE7=Výsledky!$KS$8,Tipy!JE7=Výsledky!$KS$9),IF(VLOOKUP(Tipy!JE7,'Kategórie hráčov'!$A$2:$B$55,2,FALSE)=30,30,20),0))</f>
        <v/>
      </c>
      <c r="KV13" s="126" t="str">
        <f>IF(ISBLANK($KX$3),"",IF(OR(Tipy!JF7=Výsledky!$KV$6,Tipy!JF7=Výsledky!$KV$7,Tipy!JF7=Výsledky!$KV$8,Tipy!JF7=Výsledky!$KV$9),IF(VLOOKUP(Tipy!JF7,'Kategórie hráčov'!$A$2:$B$55,2,FALSE)=30,30,20),0))</f>
        <v/>
      </c>
      <c r="KW13" s="127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0" t="str">
        <f>IF(ISBLANK($KX$3),"",IF(ISBLANK(Tipy!JB7),"-",SUM(KS13:KW13)))</f>
        <v/>
      </c>
      <c r="KY13" s="129"/>
      <c r="KZ13" s="126" t="str">
        <f>IF(ISBLANK($LE$3),"",IF(ISBLANK(Tipy!JH7),0,IF(AND(Tipy!JH7=Výsledky!$LC$3,Tipy!JJ7=Výsledky!$LE$3),60,0)))</f>
        <v/>
      </c>
      <c r="LA13" s="126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6" t="str">
        <f>IF(ISBLANK($LE$3),"",IF(OR(Tipy!JK7=Výsledky!$KZ$6,Tipy!JK7=Výsledky!$KZ$7,Tipy!JK7=Výsledky!$KZ$8,Tipy!JK7=Výsledky!$KZ$9),IF(VLOOKUP(Tipy!JK7,'Kategórie hráčov'!$A$2:$B$55,2,FALSE)=30,30,20),0))</f>
        <v/>
      </c>
      <c r="LC13" s="126" t="str">
        <f>IF(ISBLANK($LE$3),"",IF(OR(Tipy!JL7=Výsledky!$LC$6,Tipy!JL7=Výsledky!$LC$7,Tipy!JL7=Výsledky!$LC$8,Tipy!JL7=Výsledky!$LC$9),IF(VLOOKUP(Tipy!JL7,'Kategórie hráčov'!$A$2:$B$55,2,FALSE)=30,30,20),0))</f>
        <v/>
      </c>
      <c r="LD13" s="127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0" t="str">
        <f>IF(ISBLANK($LE$3),"",IF(ISBLANK(Tipy!JH7),"-",SUM(KZ13:LD13)))</f>
        <v/>
      </c>
      <c r="LF13" s="129"/>
      <c r="LG13" s="126" t="str">
        <f>IF(ISBLANK($LL$3),"",IF(ISBLANK(Tipy!JN7),0,IF(AND(Tipy!JN7=Výsledky!$LJ$3,Tipy!JP7=Výsledky!$LL$3),60,0)))</f>
        <v/>
      </c>
      <c r="LH13" s="126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6" t="str">
        <f>IF(ISBLANK($LL$3),"",IF(OR(Tipy!JQ7=Výsledky!$LG$6,Tipy!JQ7=Výsledky!$LG$7,Tipy!JQ7=Výsledky!$LG$8,Tipy!JQ7=Výsledky!$LG$9),IF(VLOOKUP(Tipy!JQ7,'Kategórie hráčov'!$A$2:$B$55,2,FALSE)=30,30,20),0))</f>
        <v/>
      </c>
      <c r="LJ13" s="126" t="str">
        <f>IF(ISBLANK($LL$3),"",IF(OR(Tipy!JR7=Výsledky!$LJ$6,Tipy!JR7=Výsledky!$LJ$7,Tipy!JR7=Výsledky!$LJ$8,Tipy!JR7=Výsledky!$LJ$9),IF(VLOOKUP(Tipy!JR7,'Kategórie hráčov'!$A$2:$B$55,2,FALSE)=30,30,20),0))</f>
        <v/>
      </c>
      <c r="LK13" s="127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0" t="str">
        <f>IF(ISBLANK($LL$3),"",IF(ISBLANK(Tipy!JN7),"-",SUM(LG13:LK13)))</f>
        <v/>
      </c>
      <c r="LM13" s="129"/>
      <c r="LN13" s="126" t="str">
        <f>IF(ISBLANK($LS$3),"",IF(ISBLANK(Tipy!JT7),0,IF(AND(Tipy!JT7=Výsledky!$LQ$3,Tipy!JV7=Výsledky!$LS$3),60,0)))</f>
        <v/>
      </c>
      <c r="LO13" s="126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6" t="str">
        <f>IF(ISBLANK($LS$3),"",IF(OR(Tipy!JW7=Výsledky!$LN$6,Tipy!JW7=Výsledky!$LN$7,Tipy!JW7=Výsledky!$LN$8,Tipy!JW7=Výsledky!$LN$9),IF(VLOOKUP(Tipy!JW7,'Kategórie hráčov'!$A$2:$B$55,2,FALSE)=30,30,20),0))</f>
        <v/>
      </c>
      <c r="LQ13" s="126" t="str">
        <f>IF(ISBLANK($LS$3),"",IF(OR(Tipy!JX7=Výsledky!$LQ$6,Tipy!JX7=Výsledky!$LQ$7,Tipy!JX7=Výsledky!$LQ$8,Tipy!JX7=Výsledky!$LQ$9),IF(VLOOKUP(Tipy!JX7,'Kategórie hráčov'!$A$2:$B$55,2,FALSE)=30,30,20),0))</f>
        <v/>
      </c>
      <c r="LR13" s="127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0" t="str">
        <f>IF(ISBLANK($LS$3),"",IF(ISBLANK(Tipy!JT7),"-",SUM(LN13:LR13)))</f>
        <v/>
      </c>
      <c r="LT13" s="129"/>
      <c r="LU13" s="126" t="str">
        <f>IF(ISBLANK($LZ$3),"",IF(ISBLANK(Tipy!JZ7),0,IF(AND(Tipy!JZ7=Výsledky!$LX$3,Tipy!KB7=Výsledky!$LZ$3),60,0)))</f>
        <v/>
      </c>
      <c r="LV13" s="126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6" t="str">
        <f>IF(ISBLANK($LZ$3),"",IF(OR(Tipy!KC7=Výsledky!$LU$6,Tipy!KC7=Výsledky!$LU$7,Tipy!KC7=Výsledky!$LU$8,Tipy!KC7=Výsledky!$LU$9),IF(VLOOKUP(Tipy!KC7,'Kategórie hráčov'!$A$2:$B$55,2,FALSE)=30,30,20),0))</f>
        <v/>
      </c>
      <c r="LX13" s="126" t="str">
        <f>IF(ISBLANK($LZ$3),"",IF(OR(Tipy!KD7=Výsledky!$LX$6,Tipy!KD7=Výsledky!$LX$7,Tipy!KD7=Výsledky!$LX$8,Tipy!KD7=Výsledky!$LX$9),IF(VLOOKUP(Tipy!KD7,'Kategórie hráčov'!$A$2:$B$55,2,FALSE)=30,30,20),0))</f>
        <v/>
      </c>
      <c r="LY13" s="127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0" t="str">
        <f>IF(ISBLANK($LZ$3),"",IF(ISBLANK(Tipy!JZ7),"-",SUM(LU13:LY13)))</f>
        <v/>
      </c>
      <c r="MA13" s="129"/>
      <c r="MB13" s="126" t="str">
        <f>IF(ISBLANK($MG$3),"",IF(ISBLANK(Tipy!KF7),0,IF(AND(Tipy!KF7=Výsledky!$ME$3,Tipy!KH7=Výsledky!$MG$3),60,0)))</f>
        <v/>
      </c>
      <c r="MC13" s="126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6" t="str">
        <f>IF(ISBLANK($MG$3),"",IF(OR(Tipy!KI7=Výsledky!$MB$6,Tipy!KI7=Výsledky!$MB$7,Tipy!KI7=Výsledky!$MB$8,Tipy!KI7=Výsledky!$MB$9),IF(VLOOKUP(Tipy!KI7,'Kategórie hráčov'!$A$2:$B$55,2,FALSE)=30,30,20),0))</f>
        <v/>
      </c>
      <c r="ME13" s="126" t="str">
        <f>IF(ISBLANK($MG$3),"",IF(OR(Tipy!KJ7=Výsledky!$ME$6,Tipy!KJ7=Výsledky!$ME$7,Tipy!KJ7=Výsledky!$ME$8,Tipy!KJ7=Výsledky!$ME$9),IF(VLOOKUP(Tipy!KJ7,'Kategórie hráčov'!$A$2:$B$55,2,FALSE)=30,30,20),0))</f>
        <v/>
      </c>
      <c r="MF13" s="127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0" t="str">
        <f>IF(ISBLANK($MG$3),"",IF(ISBLANK(Tipy!KF7),"-",SUM(MB13:MF13)))</f>
        <v/>
      </c>
      <c r="MH13" s="129"/>
      <c r="MI13" s="126" t="str">
        <f>IF(ISBLANK($MN$3),"",IF(ISBLANK(Tipy!KL7),0,IF(AND(Tipy!KL7=Výsledky!$ML$3,Tipy!KN7=Výsledky!$MN$3),60,0)))</f>
        <v/>
      </c>
      <c r="MJ13" s="12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6" t="str">
        <f>IF(ISBLANK($MN$3),"",IF(OR(Tipy!KO7=Výsledky!$MI$6,Tipy!KO7=Výsledky!$MI$7,Tipy!KO7=Výsledky!$MI$8,Tipy!KO7=Výsledky!$MI$9),IF(VLOOKUP(Tipy!KO7,'Kategórie hráčov'!$A$2:$B$55,2,FALSE)=30,30,20),0))</f>
        <v/>
      </c>
      <c r="ML13" s="126" t="str">
        <f>IF(ISBLANK($MN$3),"",IF(OR(Tipy!KP7=Výsledky!$ML$6,Tipy!KP7=Výsledky!$ML$7,Tipy!KP7=Výsledky!$ML$8,Tipy!KP7=Výsledky!$ML$9),IF(VLOOKUP(Tipy!KP7,'Kategórie hráčov'!$A$2:$B$55,2,FALSE)=30,30,20),0))</f>
        <v/>
      </c>
      <c r="MM13" s="12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0" t="str">
        <f>IF(ISBLANK($MN$3),"",IF(ISBLANK(Tipy!KL7),"-",SUM(MI13:MM13)))</f>
        <v/>
      </c>
      <c r="MO13" s="129"/>
      <c r="MP13" s="126" t="str">
        <f>IF(ISBLANK($MU$3),"",IF(ISBLANK(Tipy!KR7),0,IF(AND(Tipy!KR7=Výsledky!$MS$3,Tipy!KT7=Výsledky!$MU$3),60,0)))</f>
        <v/>
      </c>
      <c r="MQ13" s="126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6" t="str">
        <f>IF(ISBLANK($MU$3),"",IF(OR(Tipy!KU7=Výsledky!$MP$6,Tipy!KU7=Výsledky!$MP$7,Tipy!KU7=Výsledky!$MP$8,Tipy!KU7=Výsledky!$MP$9),IF(VLOOKUP(Tipy!KU7,'Kategórie hráčov'!$A$2:$B$55,2,FALSE)=30,30,20),0))</f>
        <v/>
      </c>
      <c r="MS13" s="126" t="str">
        <f>IF(ISBLANK($MU$3),"",IF(OR(Tipy!KV7=Výsledky!$MS$6,Tipy!KV7=Výsledky!$MS$7,Tipy!KV7=Výsledky!$MS$8,Tipy!KV7=Výsledky!$MS$9),IF(VLOOKUP(Tipy!KV7,'Kategórie hráčov'!$A$2:$B$55,2,FALSE)=30,30,20),0))</f>
        <v/>
      </c>
      <c r="MT13" s="127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0" t="str">
        <f>IF(ISBLANK($MU$3),"",IF(ISBLANK(Tipy!KR7),"-",SUM(MP13:MT13)))</f>
        <v/>
      </c>
      <c r="MV13" s="129"/>
      <c r="MW13" s="126" t="str">
        <f>IF(ISBLANK($NB$3),"",IF(ISBLANK(Tipy!KX7),0,IF(AND(Tipy!KX7=Výsledky!$MZ$3,Tipy!KZ7=Výsledky!$NB$3),60,0)))</f>
        <v/>
      </c>
      <c r="MX13" s="126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6" t="str">
        <f>IF(ISBLANK($NB$3),"",IF(OR(Tipy!LA7=Výsledky!$MW$6,Tipy!LA7=Výsledky!$MW$7,Tipy!LA7=Výsledky!$MW$8,Tipy!LA7=Výsledky!$MW$9),IF(VLOOKUP(Tipy!LA7,'Kategórie hráčov'!$A$2:$B$55,2,FALSE)=30,30,20),0))</f>
        <v/>
      </c>
      <c r="MZ13" s="126" t="str">
        <f>IF(ISBLANK($NB$3),"",IF(OR(Tipy!LB7=Výsledky!$MZ$6,Tipy!LB7=Výsledky!$MZ$7,Tipy!LB7=Výsledky!$MZ$8,Tipy!LB7=Výsledky!$MZ$9),IF(VLOOKUP(Tipy!LB7,'Kategórie hráčov'!$A$2:$B$55,2,FALSE)=30,30,20),0))</f>
        <v/>
      </c>
      <c r="NA13" s="127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0" t="str">
        <f>IF(ISBLANK($NB$3),"",IF(ISBLANK(Tipy!KX7),"-",SUM(MW13:NA13)))</f>
        <v/>
      </c>
      <c r="NC13" s="129"/>
      <c r="ND13" s="126" t="str">
        <f>IF(ISBLANK($NI$3),"",IF(ISBLANK(Tipy!LD7),0,IF(AND(Tipy!LD7=Výsledky!$NG$3,Tipy!LF7=Výsledky!$NI$3),60,0)))</f>
        <v/>
      </c>
      <c r="NE13" s="126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6" t="str">
        <f>IF(ISBLANK($NI$3),"",IF(OR(Tipy!LG7=Výsledky!$ND$6,Tipy!LG7=Výsledky!$ND$7,Tipy!LG7=Výsledky!$ND$8,Tipy!LG7=Výsledky!$ND$9),IF(VLOOKUP(Tipy!LG7,'Kategórie hráčov'!$A$2:$B$55,2,FALSE)=30,30,20),0))</f>
        <v/>
      </c>
      <c r="NG13" s="126" t="str">
        <f>IF(ISBLANK($NI$3),"",IF(OR(Tipy!LH7=Výsledky!$NG$6,Tipy!LH7=Výsledky!$NG$7,Tipy!LH7=Výsledky!$NG$8,Tipy!LH7=Výsledky!$NG$9),IF(VLOOKUP(Tipy!LH7,'Kategórie hráčov'!$A$2:$B$55,2,FALSE)=30,30,20),0))</f>
        <v/>
      </c>
      <c r="NH13" s="127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0" t="str">
        <f>IF(ISBLANK($NI$3),"",IF(ISBLANK(Tipy!LD7),"-",SUM(ND13:NH13)))</f>
        <v/>
      </c>
      <c r="NJ13" s="129"/>
      <c r="NK13" s="126" t="str">
        <f>IF(ISBLANK($NP$3),"",IF(ISBLANK(Tipy!LJ7),0,IF(AND(Tipy!LJ7=Výsledky!$NN$3,Tipy!LL7=Výsledky!$NP$3),60,0)))</f>
        <v/>
      </c>
      <c r="NL13" s="126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6" t="str">
        <f>IF(ISBLANK($NP$3),"",IF(OR(Tipy!LM7=Výsledky!$NK$6,Tipy!LM7=Výsledky!$NK$7,Tipy!LM7=Výsledky!$NK$8,Tipy!LM7=Výsledky!$NK$9),IF(VLOOKUP(Tipy!LM7,'Kategórie hráčov'!$A$2:$B$55,2,FALSE)=30,30,20),0))</f>
        <v/>
      </c>
      <c r="NN13" s="126" t="str">
        <f>IF(ISBLANK($NP$3),"",IF(OR(Tipy!LN7=Výsledky!$NN$6,Tipy!LN7=Výsledky!$NN$7,Tipy!LN7=Výsledky!$NN$8,Tipy!LN7=Výsledky!$NN$9),IF(VLOOKUP(Tipy!LN7,'Kategórie hráčov'!$A$2:$B$55,2,FALSE)=30,30,20),0))</f>
        <v/>
      </c>
      <c r="NO13" s="127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0" t="str">
        <f>IF(ISBLANK($NP$3),"",IF(ISBLANK(Tipy!LJ7),"-",SUM(NK13:NO13)))</f>
        <v/>
      </c>
      <c r="NQ13" s="129"/>
      <c r="NR13" s="126" t="str">
        <f>IF(ISBLANK($NW$3),"",IF(ISBLANK(Tipy!LP7),0,IF(AND(Tipy!LP7=Výsledky!$NU$3,Tipy!LR7=Výsledky!$NW$3),60,0)))</f>
        <v/>
      </c>
      <c r="NS13" s="126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6" t="str">
        <f>IF(ISBLANK($NW$3),"",IF(OR(Tipy!LS7=Výsledky!$NR$6,Tipy!LS7=Výsledky!$NR$7,Tipy!LS7=Výsledky!$NR$8,Tipy!LS7=Výsledky!$NR$9),IF(VLOOKUP(Tipy!LS7,'Kategórie hráčov'!$A$2:$B$55,2,FALSE)=30,30,20),0))</f>
        <v/>
      </c>
      <c r="NU13" s="126" t="str">
        <f>IF(ISBLANK($NW$3),"",IF(OR(Tipy!LT7=Výsledky!$NU$6,Tipy!LT7=Výsledky!$NU$7,Tipy!LT7=Výsledky!$NU$8,Tipy!LT7=Výsledky!$NU$9),IF(VLOOKUP(Tipy!LT7,'Kategórie hráčov'!$A$2:$B$55,2,FALSE)=30,30,20),0))</f>
        <v/>
      </c>
      <c r="NV13" s="127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0" t="str">
        <f>IF(ISBLANK($NW$3),"",IF(ISBLANK(Tipy!LP7),"-",SUM(NR13:NV13)))</f>
        <v/>
      </c>
      <c r="NX13" s="129"/>
      <c r="NY13" s="126" t="str">
        <f>IF(ISBLANK($OD$3),"",IF(ISBLANK(Tipy!LV7),0,IF(AND(Tipy!LV7=Výsledky!$OB$3,Tipy!LX7=Výsledky!$OD$3),60,0)))</f>
        <v/>
      </c>
      <c r="NZ13" s="126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6" t="str">
        <f>IF(ISBLANK($OD$3),"",IF(OR(Tipy!LY7=Výsledky!$NY$6,Tipy!LY7=Výsledky!$NY$7,Tipy!LY7=Výsledky!$NY$8,Tipy!LY7=Výsledky!$NY$9),IF(VLOOKUP(Tipy!LY7,'Kategórie hráčov'!$A$2:$B$55,2,FALSE)=30,30,20),0))</f>
        <v/>
      </c>
      <c r="OB13" s="126" t="str">
        <f>IF(ISBLANK($OD$3),"",IF(OR(Tipy!LZ7=Výsledky!$OB$6,Tipy!LZ7=Výsledky!$OB$7,Tipy!LZ7=Výsledky!$OB$8,Tipy!LZ7=Výsledky!$OB$9),IF(VLOOKUP(Tipy!LZ7,'Kategórie hráčov'!$A$2:$B$55,2,FALSE)=30,30,20),0))</f>
        <v/>
      </c>
      <c r="OC13" s="127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0" t="str">
        <f>IF(ISBLANK($OD$3),"",IF(ISBLANK(Tipy!LV7),"-",SUM(NY13:OC13)))</f>
        <v/>
      </c>
      <c r="OE13" s="129"/>
      <c r="OF13" s="126" t="str">
        <f>IF(ISBLANK($OK$3),"",IF(ISBLANK(Tipy!MB7),0,IF(AND(Tipy!MB7=Výsledky!$OI$3,Tipy!MD7=Výsledky!$OK$3),60,0)))</f>
        <v/>
      </c>
      <c r="OG13" s="126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6" t="str">
        <f>IF(ISBLANK($OK$3),"",IF(OR(Tipy!ME7=Výsledky!$OF$6,Tipy!ME7=Výsledky!$OF$7,Tipy!ME7=Výsledky!$OF$8,Tipy!ME7=Výsledky!$OF$9),IF(VLOOKUP(Tipy!ME7,'Kategórie hráčov'!$A$2:$B$55,2,FALSE)=30,30,20),0))</f>
        <v/>
      </c>
      <c r="OI13" s="126" t="str">
        <f>IF(ISBLANK($OK$3),"",IF(OR(Tipy!MF7=Výsledky!$OI$6,Tipy!MF7=Výsledky!$OI$7,Tipy!MF7=Výsledky!$OI$8,Tipy!MF7=Výsledky!$OI$9),IF(VLOOKUP(Tipy!MF7,'Kategórie hráčov'!$A$2:$B$55,2,FALSE)=30,30,20),0))</f>
        <v/>
      </c>
      <c r="OJ13" s="127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0" t="str">
        <f>IF(ISBLANK($OK$3),"",IF(ISBLANK(Tipy!MB7),"-",SUM(OF13:OJ13)))</f>
        <v/>
      </c>
      <c r="OL13" s="129"/>
      <c r="OM13" s="126" t="str">
        <f>IF(ISBLANK($OR$3),"",IF(ISBLANK(Tipy!MH7),0,IF(AND(Tipy!MH7=Výsledky!$OP$3,Tipy!MJ7=Výsledky!$OR$3),60,0)))</f>
        <v/>
      </c>
      <c r="ON13" s="12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6" t="str">
        <f>IF(ISBLANK($OR$3),"",IF(OR(Tipy!MK7=Výsledky!$OM$6,Tipy!MK7=Výsledky!$OM$7,Tipy!MK7=Výsledky!$OM$8,Tipy!MK7=Výsledky!$OM$9),IF(VLOOKUP(Tipy!MK7,'Kategórie hráčov'!$A$2:$B$55,2,FALSE)=30,30,20),0))</f>
        <v/>
      </c>
      <c r="OP13" s="126" t="str">
        <f>IF(ISBLANK($OR$3),"",IF(OR(Tipy!ML7=Výsledky!$OP$6,Tipy!ML7=Výsledky!$OP$7,Tipy!ML7=Výsledky!$OP$8,Tipy!ML7=Výsledky!$OP$9),IF(VLOOKUP(Tipy!ML7,'Kategórie hráčov'!$A$2:$B$55,2,FALSE)=30,30,20),0))</f>
        <v/>
      </c>
      <c r="OQ13" s="12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0" t="str">
        <f>IF(ISBLANK($OR$3),"",IF(ISBLANK(Tipy!MH7),"-",SUM(OM13:OQ13)))</f>
        <v/>
      </c>
      <c r="OS13" s="129"/>
      <c r="OT13" s="126" t="str">
        <f>IF(ISBLANK($OY$3),"",IF(ISBLANK(Tipy!MN7),0,IF(AND(Tipy!MN7=Výsledky!$OW$3,Tipy!MP7=Výsledky!$OY$3),60,0)))</f>
        <v/>
      </c>
      <c r="OU13" s="12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6" t="str">
        <f>IF(ISBLANK($OY$3),"",IF(OR(Tipy!MQ7=Výsledky!$OT$6,Tipy!MQ7=Výsledky!$OT$7,Tipy!MQ7=Výsledky!$OT$8,Tipy!MQ7=Výsledky!$OT$9),IF(VLOOKUP(Tipy!MQ7,'Kategórie hráčov'!$A$2:$B$55,2,FALSE)=30,30,20),0))</f>
        <v/>
      </c>
      <c r="OW13" s="126" t="str">
        <f>IF(ISBLANK($OY$3),"",IF(OR(Tipy!MR7=Výsledky!$OW$6,Tipy!MR7=Výsledky!$OW$7,Tipy!MR7=Výsledky!$OW$8,Tipy!MR7=Výsledky!$OW$9),IF(VLOOKUP(Tipy!MR7,'Kategórie hráčov'!$A$2:$B$55,2,FALSE)=30,30,20),0))</f>
        <v/>
      </c>
      <c r="OX13" s="12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0" t="str">
        <f>IF(ISBLANK($OY$3),"",IF(ISBLANK(Tipy!MN7),"-",SUM(OT13:OX13)))</f>
        <v/>
      </c>
      <c r="OZ13" s="129"/>
      <c r="PA13" s="126" t="str">
        <f>IF(ISBLANK($PF$3),"",IF(ISBLANK(Tipy!MT7),0,IF(AND(Tipy!MT7=Výsledky!$PD$3,Tipy!MV7=Výsledky!$PF$3),60,0)))</f>
        <v/>
      </c>
      <c r="PB13" s="12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6" t="str">
        <f>IF(ISBLANK($PF$3),"",IF(OR(Tipy!MW7=Výsledky!$PA$6,Tipy!MW7=Výsledky!$PA$7,Tipy!MW7=Výsledky!$PA$8,Tipy!MW7=Výsledky!$PA$9),IF(VLOOKUP(Tipy!MW7,'Kategórie hráčov'!$A$2:$B$55,2,FALSE)=30,30,20),0))</f>
        <v/>
      </c>
      <c r="PD13" s="126" t="str">
        <f>IF(ISBLANK($PF$3),"",IF(OR(Tipy!MX7=Výsledky!$PD$6,Tipy!MX7=Výsledky!$PD$7,Tipy!MX7=Výsledky!$PD$8,Tipy!MX7=Výsledky!$PD$9),IF(VLOOKUP(Tipy!MX7,'Kategórie hráčov'!$A$2:$B$55,2,FALSE)=30,30,20),0))</f>
        <v/>
      </c>
      <c r="PE13" s="12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0" t="str">
        <f>IF(ISBLANK($PF$3),"",IF(ISBLANK(Tipy!MT7),"-",SUM(PA13:PE13)))</f>
        <v/>
      </c>
      <c r="PG13" s="129"/>
      <c r="PH13" s="126" t="str">
        <f>IF(ISBLANK($PM$3),"",IF(ISBLANK(Tipy!MZ7),0,IF(AND(Tipy!MZ7=Výsledky!$PK$3,Tipy!NB7=Výsledky!$PM$3),60,0)))</f>
        <v/>
      </c>
      <c r="PI13" s="12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6" t="str">
        <f>IF(ISBLANK($PM$3),"",IF(OR(Tipy!NC7=Výsledky!$PH$6,Tipy!NC7=Výsledky!$PH$7,Tipy!NC7=Výsledky!$PH$8,Tipy!NC7=Výsledky!$PH$9),IF(VLOOKUP(Tipy!NC7,'Kategórie hráčov'!$A$2:$B$55,2,FALSE)=30,30,20),0))</f>
        <v/>
      </c>
      <c r="PK13" s="126" t="str">
        <f>IF(ISBLANK($PM$3),"",IF(OR(Tipy!ND7=Výsledky!$PK$6,Tipy!ND7=Výsledky!$PK$7,Tipy!ND7=Výsledky!$PK$8,Tipy!ND7=Výsledky!$PK$9),IF(VLOOKUP(Tipy!ND7,'Kategórie hráčov'!$A$2:$B$55,2,FALSE)=30,30,20),0))</f>
        <v/>
      </c>
      <c r="PL13" s="12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0" t="str">
        <f>IF(ISBLANK($PM$3),"",IF(ISBLANK(Tipy!MZ7),"-",SUM(PH13:PL13)))</f>
        <v/>
      </c>
      <c r="PN13" s="129"/>
      <c r="PO13" s="126" t="str">
        <f>IF(ISBLANK($PT$3),"",IF(ISBLANK(Tipy!NF7),0,IF(AND(Tipy!NF7=Výsledky!$PR$3,Tipy!NH7=Výsledky!$PT$3),60,0)))</f>
        <v/>
      </c>
      <c r="PP13" s="12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6" t="str">
        <f>IF(ISBLANK($PT$3),"",IF(OR(Tipy!NI7=Výsledky!$PO$6,Tipy!NI7=Výsledky!$PO$7,Tipy!NI7=Výsledky!$PO$8,Tipy!NI7=Výsledky!$PO$9),IF(VLOOKUP(Tipy!NI7,'Kategórie hráčov'!$A$2:$B$55,2,FALSE)=30,30,20),0))</f>
        <v/>
      </c>
      <c r="PR13" s="126" t="str">
        <f>IF(ISBLANK($PT$3),"",IF(OR(Tipy!NJ7=Výsledky!$PR$6,Tipy!NJ7=Výsledky!$PR$7,Tipy!NJ7=Výsledky!$PR$8,Tipy!NJ7=Výsledky!$PR$9),IF(VLOOKUP(Tipy!NJ7,'Kategórie hráčov'!$A$2:$B$55,2,FALSE)=30,30,20),0))</f>
        <v/>
      </c>
      <c r="PS13" s="12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0" t="str">
        <f>IF(ISBLANK($PT$3),"",IF(ISBLANK(Tipy!NF7),"-",SUM(PO13:PS13)))</f>
        <v/>
      </c>
      <c r="PU13" s="129"/>
      <c r="PV13" s="126" t="str">
        <f>IF(ISBLANK($QA$3),"",IF(ISBLANK(Tipy!NL7),0,IF(AND(Tipy!NL7=Výsledky!$PY$3,Tipy!NN7=Výsledky!$QA$3),60,0)))</f>
        <v/>
      </c>
      <c r="PW13" s="12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6" t="str">
        <f>IF(ISBLANK($QA$3),"",IF(OR(Tipy!NO7=Výsledky!$PV$6,Tipy!NO7=Výsledky!$PV$7,Tipy!NO7=Výsledky!$PV$8,Tipy!NO7=Výsledky!$PV$9),IF(VLOOKUP(Tipy!NO7,'Kategórie hráčov'!$A$2:$B$55,2,FALSE)=30,30,20),0))</f>
        <v/>
      </c>
      <c r="PY13" s="126" t="str">
        <f>IF(ISBLANK($QA$3),"",IF(OR(Tipy!NP7=Výsledky!$PY$6,Tipy!NP7=Výsledky!$PY$7,Tipy!NP7=Výsledky!$PY$8,Tipy!NP7=Výsledky!$PY$9),IF(VLOOKUP(Tipy!NP7,'Kategórie hráčov'!$A$2:$B$55,2,FALSE)=30,30,20),0))</f>
        <v/>
      </c>
      <c r="PZ13" s="12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0" t="str">
        <f>IF(ISBLANK($QA$3),"",IF(ISBLANK(Tipy!NL7),"-",SUM(PV13:PZ13)))</f>
        <v/>
      </c>
      <c r="QB13" s="129"/>
      <c r="QC13" s="126" t="str">
        <f>IF(ISBLANK($QH$3),"",IF(ISBLANK(Tipy!NR7),0,IF(AND(Tipy!NR7=Výsledky!$QF$3,Tipy!NT7=Výsledky!$QH$3),60,0)))</f>
        <v/>
      </c>
      <c r="QD13" s="12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6" t="str">
        <f>IF(ISBLANK($QH$3),"",IF(OR(Tipy!NU7=Výsledky!$QC$6,Tipy!NU7=Výsledky!$QC$7,Tipy!NU7=Výsledky!$QC$8,Tipy!NU7=Výsledky!$QC$9),IF(VLOOKUP(Tipy!NU7,'Kategórie hráčov'!$A$2:$B$55,2,FALSE)=30,30,20),0))</f>
        <v/>
      </c>
      <c r="QF13" s="126" t="str">
        <f>IF(ISBLANK($QH$3),"",IF(OR(Tipy!NV7=Výsledky!$QF$6,Tipy!NV7=Výsledky!$QF$7,Tipy!NV7=Výsledky!$QF$8,Tipy!NV7=Výsledky!$QF$9),IF(VLOOKUP(Tipy!NV7,'Kategórie hráčov'!$A$2:$B$55,2,FALSE)=30,30,20),0))</f>
        <v/>
      </c>
      <c r="QG13" s="12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0" t="str">
        <f>IF(ISBLANK($QH$3),"",IF(ISBLANK(Tipy!NR7),"-",SUM(QC13:QG13)))</f>
        <v/>
      </c>
      <c r="QI13" s="131"/>
      <c r="QJ13" s="131"/>
    </row>
    <row r="14" spans="1:452" ht="15" x14ac:dyDescent="0.2">
      <c r="A14" s="124">
        <f>Tipy!A8</f>
        <v>48</v>
      </c>
      <c r="B14" s="166" t="str">
        <f>IF(Tipy!B8="","",Tipy!B8)</f>
        <v>Arnošt</v>
      </c>
      <c r="C14" s="125"/>
      <c r="D14" s="126">
        <f>IF(ISBLANK($I$3),"",IF(ISBLANK(Tipy!D8),0,IF(AND(Tipy!D8=Výsledky!$G$3,Tipy!F8=Výsledky!$I$3),60,0)))</f>
        <v>0</v>
      </c>
      <c r="E14" s="12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6">
        <f>IF(ISBLANK($I$3),"",IF(OR(Tipy!G8=Výsledky!$D$6,Tipy!G8=Výsledky!$D$7,Tipy!G8=Výsledky!$D$8,Tipy!G8=Výsledky!$D$9),IF(VLOOKUP(Tipy!G8,'Kategórie hráčov'!$A$2:$B$55,2,FALSE)=30,30,20),0))</f>
        <v>0</v>
      </c>
      <c r="G14" s="126">
        <f>IF(ISBLANK($I$3),"",IF(OR(Tipy!H8=Výsledky!$G$6,Tipy!H8=Výsledky!$G$7,Tipy!H8=Výsledky!$G$8,Tipy!H8=Výsledky!$G$9),IF(VLOOKUP(Tipy!H8,'Kategórie hráčov'!$A$2:$B$55,2,FALSE)=30,30,20),0))</f>
        <v>0</v>
      </c>
      <c r="H14" s="12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8">
        <f>IF(ISBLANK($I$3),"",IF(ISBLANK(Tipy!D8),"-",SUM(D14:H14)))</f>
        <v>0</v>
      </c>
      <c r="J14" s="25"/>
      <c r="K14" s="126">
        <f>IF(ISBLANK($P$3),"",IF(ISBLANK(Tipy!J8),0,IF(AND(Tipy!J8=Výsledky!$N$3,Tipy!L8=Výsledky!$P$3),60,0)))</f>
        <v>0</v>
      </c>
      <c r="L14" s="12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6">
        <f>IF(ISBLANK($P$3),"",IF(OR(Tipy!M8=Výsledky!$K$6,Tipy!M8=Výsledky!$K$7,Tipy!M8=Výsledky!$K$8,Tipy!M8=Výsledky!$K$9),IF(VLOOKUP(Tipy!M8,'Kategórie hráčov'!$A$2:$B$55,2,FALSE)=30,30,20),0))</f>
        <v>0</v>
      </c>
      <c r="N14" s="126">
        <f>IF(ISBLANK($P$3),"",IF(OR(Tipy!N8=Výsledky!$N$6,Tipy!N8=Výsledky!$N$7,Tipy!N8=Výsledky!$N$8,Tipy!N8=Výsledky!$N$9),IF(VLOOKUP(Tipy!N8,'Kategórie hráčov'!$A$2:$B$55,2,FALSE)=30,30,20),0))</f>
        <v>0</v>
      </c>
      <c r="O14" s="127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8">
        <f>IF(ISBLANK($P$3),"",IF(ISBLANK(Tipy!J8),"-",SUM(K14:O14)))</f>
        <v>10</v>
      </c>
      <c r="Q14" s="129"/>
      <c r="R14" s="126">
        <f>IF(ISBLANK($W$3),"",IF(ISBLANK(Tipy!P8),0,IF(AND(Tipy!P8=Výsledky!$U$3,Tipy!R8=Výsledky!$W$3),60,0)))</f>
        <v>0</v>
      </c>
      <c r="S14" s="12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6">
        <f>IF(ISBLANK($W$3),"",IF(OR(Tipy!S8=Výsledky!$R$6,Tipy!S8=Výsledky!$R$7,Tipy!S8=Výsledky!$R$8,Tipy!S8=Výsledky!$R$9),IF(VLOOKUP(Tipy!S8,'Kategórie hráčov'!$A$2:$B$55,2,FALSE)=30,30,20),0))</f>
        <v>20</v>
      </c>
      <c r="U14" s="126">
        <f>IF(ISBLANK($W$3),"",IF(OR(Tipy!T8=Výsledky!$U$6,Tipy!T8=Výsledky!$U$7,Tipy!T8=Výsledky!$U$8,Tipy!T8=Výsledky!$U$9),IF(VLOOKUP(Tipy!T8,'Kategórie hráčov'!$A$2:$B$55,2,FALSE)=30,30,20),0))</f>
        <v>0</v>
      </c>
      <c r="V14" s="127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30">
        <f>IF(ISBLANK($W$3),"",IF(ISBLANK(Tipy!P8),"-",SUM(R14:V14)))</f>
        <v>30</v>
      </c>
      <c r="X14" s="129"/>
      <c r="Y14" s="126">
        <f>IF(ISBLANK($AD$3),"",IF(ISBLANK(Tipy!V8),0,IF(AND(Tipy!V8=Výsledky!$AB$3,Tipy!X8=Výsledky!$AD$3),60,0)))</f>
        <v>0</v>
      </c>
      <c r="Z14" s="12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6">
        <f>IF(ISBLANK($AD$3),"",IF(OR(Tipy!Y8=Výsledky!$Y$6,Tipy!Y8=Výsledky!$Y$7,Tipy!Y8=Výsledky!$Y$8,Tipy!Y8=Výsledky!$Y$9),IF(VLOOKUP(Tipy!Y8,'Kategórie hráčov'!$A$2:$B$55,2,FALSE)=30,30,20),0))</f>
        <v>0</v>
      </c>
      <c r="AB14" s="126">
        <f>IF(ISBLANK($AD$3),"",IF(OR(Tipy!Z8=Výsledky!$AB$6,Tipy!Z8=Výsledky!$AB$7,Tipy!Z8=Výsledky!$AB$8,Tipy!Z8=Výsledky!$AB$9),IF(VLOOKUP(Tipy!Z8,'Kategórie hráčov'!$A$2:$B$55,2,FALSE)=30,30,20),0))</f>
        <v>0</v>
      </c>
      <c r="AC14" s="127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30">
        <f>IF(ISBLANK($AD$3),"",IF(ISBLANK(Tipy!V8),"-",SUM(Y14:AC14)))</f>
        <v>10</v>
      </c>
      <c r="AE14" s="129"/>
      <c r="AF14" s="126">
        <f>IF(ISBLANK($AK$3),"",IF(ISBLANK(Tipy!AB8),0,IF(AND(Tipy!AB8=Výsledky!$AI$3,Tipy!AD8=Výsledky!$AK$3),60,0)))</f>
        <v>0</v>
      </c>
      <c r="AG14" s="12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6">
        <f>IF(ISBLANK($AK$3),"",IF(OR(Tipy!AE8=Výsledky!$AF$6,Tipy!AE8=Výsledky!$AF$7,Tipy!AE8=Výsledky!$AF$8,Tipy!AE8=Výsledky!$AF$9),IF(VLOOKUP(Tipy!AE8,'Kategórie hráčov'!$A$2:$B$55,2,FALSE)=30,30,20),0))</f>
        <v>0</v>
      </c>
      <c r="AI14" s="126">
        <f>IF(ISBLANK($AK$3),"",IF(OR(Tipy!AF8=Výsledky!$AI$6,Tipy!AF8=Výsledky!$AI$7,Tipy!AF8=Výsledky!$AI$8,Tipy!AF8=Výsledky!$AI$9),IF(VLOOKUP(Tipy!AF8,'Kategórie hráčov'!$A$2:$B$55,2,FALSE)=30,30,20),0))</f>
        <v>0</v>
      </c>
      <c r="AJ14" s="12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30" t="str">
        <f>IF(ISBLANK($AK$3),"",IF(ISBLANK(Tipy!AB8),"-",SUM(AF14:AJ14)))</f>
        <v>-</v>
      </c>
      <c r="AL14" s="129"/>
      <c r="AM14" s="126">
        <f>IF(ISBLANK($AR$3),"",IF(ISBLANK(Tipy!AH8),0,IF(AND(Tipy!AH8=Výsledky!$AP$3,Tipy!AJ8=Výsledky!$AR$3),60,0)))</f>
        <v>0</v>
      </c>
      <c r="AN14" s="12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6">
        <f>IF(ISBLANK($AR$3),"",IF(OR(Tipy!AK8=Výsledky!$AM$6,Tipy!AK8=Výsledky!$AM$7,Tipy!AK8=Výsledky!$AM$8,Tipy!AK8=Výsledky!$AM$9),IF(VLOOKUP(Tipy!AK8,'Kategórie hráčov'!$A$2:$B$55,2,FALSE)=30,30,20),0))</f>
        <v>0</v>
      </c>
      <c r="AP14" s="126">
        <f>IF(ISBLANK($AR$3),"",IF(OR(Tipy!AL8=Výsledky!$AP$6,Tipy!AL8=Výsledky!$AP$7,Tipy!AL8=Výsledky!$AP$8,Tipy!AL8=Výsledky!$AP$9),IF(VLOOKUP(Tipy!AL8,'Kategórie hráčov'!$A$2:$B$55,2,FALSE)=30,30,20),0))</f>
        <v>0</v>
      </c>
      <c r="AQ14" s="12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30">
        <f>IF(ISBLANK($AR$3),"",IF(ISBLANK(Tipy!AH8),"-",SUM(AM14:AQ14)))</f>
        <v>10</v>
      </c>
      <c r="AS14" s="129"/>
      <c r="AT14" s="126">
        <f>IF(ISBLANK($AY$3),"",IF(ISBLANK(Tipy!AN8),0,IF(AND(Tipy!AN8=Výsledky!$AW$3,Tipy!AP8=Výsledky!$AY$3),60,0)))</f>
        <v>0</v>
      </c>
      <c r="AU14" s="12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6">
        <f>IF(ISBLANK($AY$3),"",IF(OR(Tipy!AQ8=Výsledky!$AT$6,Tipy!AQ8=Výsledky!$AT$7,Tipy!AQ8=Výsledky!$AT$8,Tipy!AQ8=Výsledky!$AT$9),IF(VLOOKUP(Tipy!AQ8,'Kategórie hráčov'!$A$2:$B$55,2,FALSE)=30,30,20),0))</f>
        <v>0</v>
      </c>
      <c r="AW14" s="126">
        <f>IF(ISBLANK($AY$3),"",IF(OR(Tipy!AR8=Výsledky!$AW$6,Tipy!AR8=Výsledky!$AW$7,Tipy!AR8=Výsledky!$AW$8,Tipy!AR8=Výsledky!$AW$9),IF(VLOOKUP(Tipy!AR8,'Kategórie hráčov'!$A$2:$B$55,2,FALSE)=30,30,20),0))</f>
        <v>0</v>
      </c>
      <c r="AX14" s="12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30" t="str">
        <f>IF(ISBLANK($AY$3),"",IF(ISBLANK(Tipy!AN8),"-",SUM(AT14:AX14)))</f>
        <v>-</v>
      </c>
      <c r="AZ14" s="129"/>
      <c r="BA14" s="126">
        <f>IF(ISBLANK($BF$3),"",IF(ISBLANK(Tipy!AT8),0,IF(AND(Tipy!AT8=Výsledky!$BD$3,Tipy!AV8=Výsledky!$BF$3),60,0)))</f>
        <v>0</v>
      </c>
      <c r="BB14" s="12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6">
        <f>IF(ISBLANK($BF$3),"",IF(OR(Tipy!AW8=Výsledky!$BA$6,Tipy!AW8=Výsledky!$BA$7,Tipy!AW8=Výsledky!$BA$8,Tipy!AW8=Výsledky!$BA$9),IF(VLOOKUP(Tipy!AW8,'Kategórie hráčov'!$A$2:$B$55,2,FALSE)=30,30,20),0))</f>
        <v>0</v>
      </c>
      <c r="BD14" s="126">
        <f>IF(ISBLANK($BF$3),"",IF(OR(Tipy!AX8=Výsledky!$BD$6,Tipy!AX8=Výsledky!$BD$7,Tipy!AX8=Výsledky!$BD$8,Tipy!AX8=Výsledky!$BD$9),IF(VLOOKUP(Tipy!AX8,'Kategórie hráčov'!$A$2:$B$55,2,FALSE)=30,30,20),0))</f>
        <v>0</v>
      </c>
      <c r="BE14" s="127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30" t="str">
        <f>IF(ISBLANK($BF$3),"",IF(ISBLANK(Tipy!AT8),"-",SUM(BA14:BE14)))</f>
        <v>-</v>
      </c>
      <c r="BG14" s="129"/>
      <c r="BH14" s="126" t="str">
        <f>IF(ISBLANK($BM$3),"",IF(ISBLANK(Tipy!AZ8),0,IF(AND(Tipy!AZ8=Výsledky!$BK$3,Tipy!BB8=Výsledky!$BM$3),60,0)))</f>
        <v/>
      </c>
      <c r="BI14" s="126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6" t="str">
        <f>IF(ISBLANK($BM$3),"",IF(OR(Tipy!BC8=Výsledky!$BH$6,Tipy!BC8=Výsledky!$BH$7,Tipy!BC8=Výsledky!$BH$8,Tipy!BC8=Výsledky!$BH$9),IF(VLOOKUP(Tipy!BC8,'Kategórie hráčov'!$A$2:$B$55,2,FALSE)=30,30,20),0))</f>
        <v/>
      </c>
      <c r="BK14" s="126" t="str">
        <f>IF(ISBLANK($BM$3),"",IF(OR(Tipy!BD8=Výsledky!$BK$6,Tipy!BD8=Výsledky!$BK$7,Tipy!BD8=Výsledky!$BK$8,Tipy!BD8=Výsledky!$BK$9),IF(VLOOKUP(Tipy!BD8,'Kategórie hráčov'!$A$2:$B$55,2,FALSE)=30,30,20),0))</f>
        <v/>
      </c>
      <c r="BL14" s="127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0" t="str">
        <f>IF(ISBLANK($BM$3),"",IF(ISBLANK(Tipy!AZ8),"-",SUM(BH14:BL14)))</f>
        <v/>
      </c>
      <c r="BN14" s="129"/>
      <c r="BO14" s="126">
        <f>IF(ISBLANK($BT$3),"",IF(ISBLANK(Tipy!BF8),0,IF(AND(Tipy!BF8=Výsledky!$BR$3,Tipy!BH8=Výsledky!$BT$3),60,0)))</f>
        <v>0</v>
      </c>
      <c r="BP14" s="12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6">
        <f>IF(ISBLANK($BT$3),"",IF(OR(Tipy!BI8=Výsledky!$BO$6,Tipy!BI8=Výsledky!$BO$7,Tipy!BI8=Výsledky!$BO$8,Tipy!BI8=Výsledky!$BO$9),IF(VLOOKUP(Tipy!BI8,'Kategórie hráčov'!$A$2:$B$55,2,FALSE)=30,30,20),0))</f>
        <v>0</v>
      </c>
      <c r="BR14" s="126">
        <f>IF(ISBLANK($BT$3),"",IF(OR(Tipy!BJ8=Výsledky!$BR$6,Tipy!BJ8=Výsledky!$BR$7,Tipy!BJ8=Výsledky!$BR$8,Tipy!BJ8=Výsledky!$BR$9),IF(VLOOKUP(Tipy!BJ8,'Kategórie hráčov'!$A$2:$B$55,2,FALSE)=30,30,20),0))</f>
        <v>0</v>
      </c>
      <c r="BS14" s="12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30" t="str">
        <f>IF(ISBLANK($BT$3),"",IF(ISBLANK(Tipy!BF8),"-",SUM(BO14:BS14)))</f>
        <v>-</v>
      </c>
      <c r="BU14" s="129"/>
      <c r="BV14" s="126" t="str">
        <f>IF(ISBLANK($CA$3),"",IF(ISBLANK(Tipy!BL8),0,IF(AND(Tipy!BL8=Výsledky!$BY$3,Tipy!BN8=Výsledky!$CA$3),60,0)))</f>
        <v/>
      </c>
      <c r="BW14" s="126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6" t="str">
        <f>IF(ISBLANK($CA$3),"",IF(OR(Tipy!BO8=Výsledky!$BV$6,Tipy!BO8=Výsledky!$BV$7,Tipy!BO8=Výsledky!$BV$8,Tipy!BO8=Výsledky!$BV$9),IF(VLOOKUP(Tipy!BO8,'Kategórie hráčov'!$A$2:$B$55,2,FALSE)=30,30,20),0))</f>
        <v/>
      </c>
      <c r="BY14" s="126" t="str">
        <f>IF(ISBLANK($CA$3),"",IF(OR(Tipy!BP8=Výsledky!$BY$6,Tipy!BP8=Výsledky!$BY$7,Tipy!BP8=Výsledky!$BY$8,Tipy!BP8=Výsledky!$BY$9),IF(VLOOKUP(Tipy!BP8,'Kategórie hráčov'!$A$2:$B$55,2,FALSE)=30,30,20),0))</f>
        <v/>
      </c>
      <c r="BZ14" s="127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0" t="str">
        <f>IF(ISBLANK($CA$3),"",IF(ISBLANK(Tipy!BL8),"-",SUM(BV14:BZ14)))</f>
        <v/>
      </c>
      <c r="CB14" s="129"/>
      <c r="CC14" s="126">
        <f>IF(ISBLANK($CH$3),"",IF(ISBLANK(Tipy!BR8),0,IF(AND(Tipy!BR8=Výsledky!$CF$3,Tipy!BT8=Výsledky!$CH$3),60,0)))</f>
        <v>0</v>
      </c>
      <c r="CD14" s="12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6">
        <f>IF(ISBLANK($CH$3),"",IF(OR(Tipy!BU8=Výsledky!$CC$6,Tipy!BU8=Výsledky!$CC$7,Tipy!BU8=Výsledky!$CC$8,Tipy!BU8=Výsledky!$CC$9),IF(VLOOKUP(Tipy!BU8,'Kategórie hráčov'!$A$2:$B$55,2,FALSE)=30,30,20),0))</f>
        <v>0</v>
      </c>
      <c r="CF14" s="126">
        <f>IF(ISBLANK($CH$3),"",IF(OR(Tipy!BV8=Výsledky!$CF$6,Tipy!BV8=Výsledky!$CF$7,Tipy!BV8=Výsledky!$CF$8,Tipy!BV8=Výsledky!$CF$9),IF(VLOOKUP(Tipy!BV8,'Kategórie hráčov'!$A$2:$B$55,2,FALSE)=30,30,20),0))</f>
        <v>0</v>
      </c>
      <c r="CG14" s="127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30" t="str">
        <f>IF(ISBLANK($CH$3),"",IF(ISBLANK(Tipy!BR8),"-",SUM(CC14:CG14)))</f>
        <v>-</v>
      </c>
      <c r="CI14" s="129"/>
      <c r="CJ14" s="126">
        <f>IF(ISBLANK($CO$3),"",IF(ISBLANK(Tipy!BX8),0,IF(AND(Tipy!BX8=Výsledky!$CM$3,Tipy!BZ8=Výsledky!$CO$3),60,0)))</f>
        <v>0</v>
      </c>
      <c r="CK14" s="12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6">
        <f>IF(ISBLANK($CO$3),"",IF(OR(Tipy!CA8=Výsledky!$CJ$6,Tipy!CA8=Výsledky!$CJ$7,Tipy!CA8=Výsledky!$CJ$8,Tipy!CA8=Výsledky!$CJ$9),IF(VLOOKUP(Tipy!CA8,'Kategórie hráčov'!$A$2:$B$55,2,FALSE)=30,30,20),0))</f>
        <v>0</v>
      </c>
      <c r="CM14" s="126">
        <f>IF(ISBLANK($CO$3),"",IF(OR(Tipy!CB8=Výsledky!$CM$6,Tipy!CB8=Výsledky!$CM$7,Tipy!CB8=Výsledky!$CM$8,Tipy!CB8=Výsledky!$CM$9),IF(VLOOKUP(Tipy!CB8,'Kategórie hráčov'!$A$2:$B$55,2,FALSE)=30,30,20),0))</f>
        <v>0</v>
      </c>
      <c r="CN14" s="127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30" t="str">
        <f>IF(ISBLANK($CO$3),"",IF(ISBLANK(Tipy!BX8),"-",SUM(CJ14:CN14)))</f>
        <v>-</v>
      </c>
      <c r="CP14" s="129"/>
      <c r="CQ14" s="126" t="str">
        <f>IF(ISBLANK($CV$3),"",IF(ISBLANK(Tipy!CD8),0,IF(AND(Tipy!CD8=Výsledky!$CT$3,Tipy!CF8=Výsledky!$CV$3),60,0)))</f>
        <v/>
      </c>
      <c r="CR14" s="126" t="str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/>
      </c>
      <c r="CS14" s="126" t="str">
        <f>IF(ISBLANK($CV$3),"",IF(OR(Tipy!CG8=Výsledky!$CQ$6,Tipy!CG8=Výsledky!$CQ$7,Tipy!CG8=Výsledky!$CQ$8,Tipy!CG8=Výsledky!$CQ$9),IF(VLOOKUP(Tipy!CG8,'Kategórie hráčov'!$A$2:$B$55,2,FALSE)=30,30,20),0))</f>
        <v/>
      </c>
      <c r="CT14" s="126" t="str">
        <f>IF(ISBLANK($CV$3),"",IF(OR(Tipy!CH8=Výsledky!$CT$6,Tipy!CH8=Výsledky!$CT$7,Tipy!CH8=Výsledky!$CT$8,Tipy!CH8=Výsledky!$CT$9),IF(VLOOKUP(Tipy!CH8,'Kategórie hráčov'!$A$2:$B$55,2,FALSE)=30,30,20),0))</f>
        <v/>
      </c>
      <c r="CU14" s="127" t="str">
        <f>IF(ISBLANK($CV$3),"",IF(ISBLANK(Tipy!CD8),0,IF(OR(AND(Tipy!CD8=Výsledky!$CT$3,OR(Tipy!CF8=Výsledky!$CV$3+1,Tipy!CF8=Výsledky!$CV$3-1)),AND(Tipy!CF8=Výsledky!$CV$3,OR(Tipy!CD8=Výsledky!$CT$3+1,Tipy!CD8=Výsledky!$CT$3-1))),10,0)))</f>
        <v/>
      </c>
      <c r="CV14" s="130" t="str">
        <f>IF(ISBLANK($CV$3),"",IF(ISBLANK(Tipy!CD8),"-",SUM(CQ14:CU14)))</f>
        <v/>
      </c>
      <c r="CW14" s="129"/>
      <c r="CX14" s="126" t="str">
        <f>IF(ISBLANK($DC$3),"",IF(ISBLANK(Tipy!CJ8),0,IF(AND(Tipy!CJ8=Výsledky!$DA$3,Tipy!CL8=Výsledky!$DC$3),60,0)))</f>
        <v/>
      </c>
      <c r="CY14" s="126" t="str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/>
      </c>
      <c r="CZ14" s="126" t="str">
        <f>IF(ISBLANK($DC$3),"",IF(OR(Tipy!CM8=Výsledky!$CX$6,Tipy!CM8=Výsledky!$CX$7,Tipy!CM8=Výsledky!$CX$8,Tipy!CM8=Výsledky!$CX$9),IF(VLOOKUP(Tipy!CM8,'Kategórie hráčov'!$A$2:$B$55,2,FALSE)=30,30,20),0))</f>
        <v/>
      </c>
      <c r="DA14" s="126" t="str">
        <f>IF(ISBLANK($DC$3),"",IF(OR(Tipy!CN8=Výsledky!$DA$6,Tipy!CN8=Výsledky!$DA$7,Tipy!CN8=Výsledky!$DA$8,Tipy!CN8=Výsledky!$DA$9),IF(VLOOKUP(Tipy!CN8,'Kategórie hráčov'!$A$2:$B$55,2,FALSE)=30,30,20),0))</f>
        <v/>
      </c>
      <c r="DB14" s="127" t="str">
        <f>IF(ISBLANK($DC$3),"",IF(ISBLANK(Tipy!CJ8),0,IF(OR(AND(Tipy!CJ8=Výsledky!$DA$3,OR(Tipy!CL8=Výsledky!$DC$3+1,Tipy!CL8=Výsledky!$DC$3-1)),AND(Tipy!CL8=Výsledky!$DC$3,OR(Tipy!CJ8=Výsledky!$DA$3+1,Tipy!CJ8=Výsledky!$DA$3-1))),10,0)))</f>
        <v/>
      </c>
      <c r="DC14" s="130" t="str">
        <f>IF(ISBLANK($DC$3),"",IF(ISBLANK(Tipy!CJ8),"-",SUM(CX14:DB14)))</f>
        <v/>
      </c>
      <c r="DD14" s="129"/>
      <c r="DE14" s="126" t="str">
        <f>IF(ISBLANK($DJ$3),"",IF(ISBLANK(Tipy!CP8),0,IF(AND(Tipy!CP8=Výsledky!$DH$3,Tipy!CR8=Výsledky!$DJ$3),60,0)))</f>
        <v/>
      </c>
      <c r="DF14" s="126" t="str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/>
      </c>
      <c r="DG14" s="126" t="str">
        <f>IF(ISBLANK($DJ$3),"",IF(OR(Tipy!CS8=Výsledky!$DE$6,Tipy!CS8=Výsledky!$DE$7,Tipy!CS8=Výsledky!$DE$8,Tipy!CS8=Výsledky!$DE$9),IF(VLOOKUP(Tipy!CS8,'Kategórie hráčov'!$A$2:$B$55,2,FALSE)=30,30,20),0))</f>
        <v/>
      </c>
      <c r="DH14" s="126" t="str">
        <f>IF(ISBLANK($DJ$3),"",IF(OR(Tipy!CT8=Výsledky!$DH$6,Tipy!CT8=Výsledky!$DH$7,Tipy!CT8=Výsledky!$DH$8,Tipy!CT8=Výsledky!$DH$9),IF(VLOOKUP(Tipy!CT8,'Kategórie hráčov'!$A$2:$B$55,2,FALSE)=30,30,20),0))</f>
        <v/>
      </c>
      <c r="DI14" s="127" t="str">
        <f>IF(ISBLANK($DJ$3),"",IF(ISBLANK(Tipy!CP8),0,IF(OR(AND(Tipy!CP8=Výsledky!$DH$3,OR(Tipy!CR8=Výsledky!$DJ$3+1,Tipy!CR8=Výsledky!$DJ$3-1)),AND(Tipy!CR8=Výsledky!$DJ$3,OR(Tipy!CP8=Výsledky!$DH$3+1,Tipy!CP8=Výsledky!$DH$3-1))),10,0)))</f>
        <v/>
      </c>
      <c r="DJ14" s="130" t="str">
        <f>IF(ISBLANK($DJ$3),"",IF(ISBLANK(Tipy!CP8),"-",SUM(DE14:DI14)))</f>
        <v/>
      </c>
      <c r="DK14" s="129"/>
      <c r="DL14" s="126" t="str">
        <f>IF(ISBLANK($DQ$3),"",IF(ISBLANK(Tipy!CV8),0,IF(AND(Tipy!CV8=Výsledky!$DO$3,Tipy!CX8=Výsledky!$DQ$3),60,0)))</f>
        <v/>
      </c>
      <c r="DM14" s="126" t="str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/>
      </c>
      <c r="DN14" s="126" t="str">
        <f>IF(ISBLANK($DQ$3),"",IF(OR(Tipy!CY8=Výsledky!$DL$6,Tipy!CY8=Výsledky!$DL$7,Tipy!CY8=Výsledky!$DL$8,Tipy!CY8=Výsledky!$DL$9),IF(VLOOKUP(Tipy!CY8,'Kategórie hráčov'!$A$2:$B$55,2,FALSE)=30,30,20),0))</f>
        <v/>
      </c>
      <c r="DO14" s="126" t="str">
        <f>IF(ISBLANK($DQ$3),"",IF(OR(Tipy!CZ8=Výsledky!$DO$6,Tipy!CZ8=Výsledky!$DO$7,Tipy!CZ8=Výsledky!$DO$8,Tipy!CZ8=Výsledky!$DO$9),IF(VLOOKUP(Tipy!CZ8,'Kategórie hráčov'!$A$2:$B$55,2,FALSE)=30,30,20),0))</f>
        <v/>
      </c>
      <c r="DP14" s="127" t="str">
        <f>IF(ISBLANK($DQ$3),"",IF(ISBLANK(Tipy!CV8),0,IF(OR(AND(Tipy!CV8=Výsledky!$DO$3,OR(Tipy!CX8=Výsledky!$DQ$3+1,Tipy!CX8=Výsledky!$DQ$3-1)),AND(Tipy!CX8=Výsledky!$DQ$3,OR(Tipy!CV8=Výsledky!$DO$3+1,Tipy!CV8=Výsledky!$DO$3-1))),10,0)))</f>
        <v/>
      </c>
      <c r="DQ14" s="130" t="str">
        <f>IF(ISBLANK($DQ$3),"",IF(ISBLANK(Tipy!CV8),"-",SUM(DL14:DP14)))</f>
        <v/>
      </c>
      <c r="DR14" s="129"/>
      <c r="DS14" s="126" t="str">
        <f>IF(ISBLANK($DX$3),"",IF(ISBLANK(Tipy!DB8),0,IF(AND(Tipy!DB8=Výsledky!$DV$3,Tipy!DD8=Výsledky!$DX$3),60,0)))</f>
        <v/>
      </c>
      <c r="DT14" s="126" t="str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/>
      </c>
      <c r="DU14" s="126" t="str">
        <f>IF(ISBLANK($DX$3),"",IF(OR(Tipy!DE8=Výsledky!$DS$6,Tipy!DE8=Výsledky!$DS$7,Tipy!DE8=Výsledky!$DS$8,Tipy!DE8=Výsledky!$DS$9),IF(VLOOKUP(Tipy!DE8,'Kategórie hráčov'!$A$2:$B$55,2,FALSE)=30,30,20),0))</f>
        <v/>
      </c>
      <c r="DV14" s="126" t="str">
        <f>IF(ISBLANK($DX$3),"",IF(OR(Tipy!DF8=Výsledky!$DV$6,Tipy!DF8=Výsledky!$DV$7,Tipy!DF8=Výsledky!$DV$8,Tipy!DF8=Výsledky!$DV$9),IF(VLOOKUP(Tipy!DF8,'Kategórie hráčov'!$A$2:$B$55,2,FALSE)=30,30,20),0))</f>
        <v/>
      </c>
      <c r="DW14" s="127" t="str">
        <f>IF(ISBLANK($DX$3),"",IF(ISBLANK(Tipy!DB8),0,IF(OR(AND(Tipy!DB8=Výsledky!$DV$3,OR(Tipy!DD8=Výsledky!$DX$3+1,Tipy!DD8=Výsledky!$DX$3-1)),AND(Tipy!DD8=Výsledky!$DX$3,OR(Tipy!DB8=Výsledky!$DV$3+1,Tipy!DB8=Výsledky!$DV$3-1))),10,0)))</f>
        <v/>
      </c>
      <c r="DX14" s="130" t="str">
        <f>IF(ISBLANK($DX$3),"",IF(ISBLANK(Tipy!DB8),"-",SUM(DS14:DW14)))</f>
        <v/>
      </c>
      <c r="DY14" s="129"/>
      <c r="DZ14" s="126" t="str">
        <f>IF(ISBLANK($EE$3),"",IF(ISBLANK(Tipy!DH8),0,IF(AND(Tipy!DH8=Výsledky!$EC$3,Tipy!DJ8=Výsledky!$EE$3),60,0)))</f>
        <v/>
      </c>
      <c r="EA14" s="126" t="str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/>
      </c>
      <c r="EB14" s="126" t="str">
        <f>IF(ISBLANK($EE$3),"",IF(OR(Tipy!DK8=Výsledky!$DZ$6,Tipy!DK8=Výsledky!$DZ$7,Tipy!DK8=Výsledky!$DZ$8,Tipy!DK8=Výsledky!$DZ$9),IF(VLOOKUP(Tipy!DK8,'Kategórie hráčov'!$A$2:$B$55,2,FALSE)=30,30,20),0))</f>
        <v/>
      </c>
      <c r="EC14" s="126" t="str">
        <f>IF(ISBLANK($EE$3),"",IF(OR(Tipy!DL8=Výsledky!$EC$6,Tipy!DL8=Výsledky!$EC$7,Tipy!DL8=Výsledky!$EC$8,Tipy!DL8=Výsledky!$EC$9),IF(VLOOKUP(Tipy!DL8,'Kategórie hráčov'!$A$2:$B$55,2,FALSE)=30,30,20),0))</f>
        <v/>
      </c>
      <c r="ED14" s="127" t="str">
        <f>IF(ISBLANK($EE$3),"",IF(ISBLANK(Tipy!DH8),0,IF(OR(AND(Tipy!DH8=Výsledky!$EC$3,OR(Tipy!DJ8=Výsledky!$EE$3+1,Tipy!DJ8=Výsledky!$EE$3-1)),AND(Tipy!DJ8=Výsledky!$EE$3,OR(Tipy!DH8=Výsledky!$EC$3+1,Tipy!DH8=Výsledky!$EC$3-1))),10,0)))</f>
        <v/>
      </c>
      <c r="EE14" s="130" t="str">
        <f>IF(ISBLANK($EE$3),"",IF(ISBLANK(Tipy!DH8),"-",SUM(DZ14:ED14)))</f>
        <v/>
      </c>
      <c r="EF14" s="129"/>
      <c r="EG14" s="126" t="str">
        <f>IF(ISBLANK($EL$3),"",IF(ISBLANK(Tipy!DN8),0,IF(AND(Tipy!DN8=Výsledky!$EJ$3,Tipy!DP8=Výsledky!$EL$3),60,0)))</f>
        <v/>
      </c>
      <c r="EH14" s="126" t="str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/>
      </c>
      <c r="EI14" s="126" t="str">
        <f>IF(ISBLANK($EL$3),"",IF(OR(Tipy!DQ8=Výsledky!$EG$6,Tipy!DQ8=Výsledky!$EG$7,Tipy!DQ8=Výsledky!$EG$8,Tipy!DQ8=Výsledky!$EG$9),IF(VLOOKUP(Tipy!DQ8,'Kategórie hráčov'!$A$2:$B$55,2,FALSE)=30,30,20),0))</f>
        <v/>
      </c>
      <c r="EJ14" s="126" t="str">
        <f>IF(ISBLANK($EL$3),"",IF(OR(Tipy!DR8=Výsledky!$EJ$6,Tipy!DR8=Výsledky!$EJ$7,Tipy!DR8=Výsledky!$EJ$8,Tipy!DR8=Výsledky!$EJ$9),IF(VLOOKUP(Tipy!DR8,'Kategórie hráčov'!$A$2:$B$55,2,FALSE)=30,30,20),0))</f>
        <v/>
      </c>
      <c r="EK14" s="127" t="str">
        <f>IF(ISBLANK($EL$3),"",IF(ISBLANK(Tipy!DN8),0,IF(OR(AND(Tipy!DN8=Výsledky!$EJ$3,OR(Tipy!DP8=Výsledky!$EL$3+1,Tipy!DP8=Výsledky!$EL$3-1)),AND(Tipy!DP8=Výsledky!$EL$3,OR(Tipy!DN8=Výsledky!$EJ$3+1,Tipy!DN8=Výsledky!$EJ$3-1))),10,0)))</f>
        <v/>
      </c>
      <c r="EL14" s="130" t="str">
        <f>IF(ISBLANK($EL$3),"",IF(ISBLANK(Tipy!DN8),"-",SUM(EG14:EK14)))</f>
        <v/>
      </c>
      <c r="EM14" s="129"/>
      <c r="EN14" s="126" t="str">
        <f>IF(ISBLANK($ES$3),"",IF(ISBLANK(Tipy!DT8),0,IF(AND(Tipy!DT8=Výsledky!$EQ$3,Tipy!DV8=Výsledky!$ES$3),60,0)))</f>
        <v/>
      </c>
      <c r="EO14" s="126" t="str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/>
      </c>
      <c r="EP14" s="126" t="str">
        <f>IF(ISBLANK($ES$3),"",IF(OR(Tipy!DW8=Výsledky!$EN$6,Tipy!DW8=Výsledky!$EN$7,Tipy!DW8=Výsledky!$EN$8,Tipy!DW8=Výsledky!$EN$9),IF(VLOOKUP(Tipy!DW8,'Kategórie hráčov'!$A$2:$B$55,2,FALSE)=30,30,20),0))</f>
        <v/>
      </c>
      <c r="EQ14" s="126" t="str">
        <f>IF(ISBLANK($ES$3),"",IF(OR(Tipy!DX8=Výsledky!$EQ$6,Tipy!DX8=Výsledky!$EQ$7,Tipy!DX8=Výsledky!$EQ$8,Tipy!DX8=Výsledky!$EQ$9),IF(VLOOKUP(Tipy!DX8,'Kategórie hráčov'!$A$2:$B$55,2,FALSE)=30,30,20),0))</f>
        <v/>
      </c>
      <c r="ER14" s="127" t="str">
        <f>IF(ISBLANK($ES$3),"",IF(ISBLANK(Tipy!DT8),0,IF(OR(AND(Tipy!DT8=Výsledky!$EQ$3,OR(Tipy!DV8=Výsledky!$ES$3+1,Tipy!DV8=Výsledky!$ES$3-1)),AND(Tipy!DV8=Výsledky!$ES$3,OR(Tipy!DT8=Výsledky!$EQ$3+1,Tipy!DT8=Výsledky!$EQ$3-1))),10,0)))</f>
        <v/>
      </c>
      <c r="ES14" s="130" t="str">
        <f>IF(ISBLANK($ES$3),"",IF(ISBLANK(Tipy!DT8),"-",SUM(EN14:ER14)))</f>
        <v/>
      </c>
      <c r="ET14" s="129"/>
      <c r="EU14" s="126" t="str">
        <f>IF(ISBLANK($EZ$3),"",IF(ISBLANK(Tipy!DZ8),0,IF(AND(Tipy!DZ8=Výsledky!$EX$3,Tipy!EB8=Výsledky!$EZ$3),60,0)))</f>
        <v/>
      </c>
      <c r="EV14" s="126" t="str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/>
      </c>
      <c r="EW14" s="126" t="str">
        <f>IF(ISBLANK($EZ$3),"",IF(OR(Tipy!EC8=Výsledky!$EU$6,Tipy!EC8=Výsledky!$EU$7,Tipy!EC8=Výsledky!$EU$8,Tipy!EC8=Výsledky!$EU$9),IF(VLOOKUP(Tipy!EC8,'Kategórie hráčov'!$A$2:$B$55,2,FALSE)=30,30,20),0))</f>
        <v/>
      </c>
      <c r="EX14" s="126" t="str">
        <f>IF(ISBLANK($EZ$3),"",IF(OR(Tipy!ED8=Výsledky!$EX$6,Tipy!ED8=Výsledky!$EX$7,Tipy!ED8=Výsledky!$EX$8,Tipy!ED8=Výsledky!$EX$9),IF(VLOOKUP(Tipy!ED8,'Kategórie hráčov'!$A$2:$B$55,2,FALSE)=30,30,20),0))</f>
        <v/>
      </c>
      <c r="EY14" s="127" t="str">
        <f>IF(ISBLANK($EZ$3),"",IF(ISBLANK(Tipy!DZ8),0,IF(OR(AND(Tipy!DZ8=Výsledky!$EX$3,OR(Tipy!EB8=Výsledky!$EZ$3+1,Tipy!EB8=Výsledky!$EZ$3-1)),AND(Tipy!EB8=Výsledky!$EZ$3,OR(Tipy!DZ8=Výsledky!$EX$3+1,Tipy!DZ8=Výsledky!$EX$3-1))),10,0)))</f>
        <v/>
      </c>
      <c r="EZ14" s="130" t="str">
        <f>IF(ISBLANK($EZ$3),"",IF(ISBLANK(Tipy!DZ8),"-",SUM(EU14:EY14)))</f>
        <v/>
      </c>
      <c r="FA14" s="129"/>
      <c r="FB14" s="126" t="str">
        <f>IF(ISBLANK($FG$3),"",IF(ISBLANK(Tipy!EF8),0,IF(AND(Tipy!EF8=Výsledky!$FE$3,Tipy!EH8=Výsledky!$FG$3),60,0)))</f>
        <v/>
      </c>
      <c r="FC14" s="126" t="str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/>
      </c>
      <c r="FD14" s="126" t="str">
        <f>IF(ISBLANK($FG$3),"",IF(OR(Tipy!EI8=Výsledky!$FB$6,Tipy!EI8=Výsledky!$FB$7,Tipy!EI8=Výsledky!$FB$8,Tipy!EI8=Výsledky!$FB$9),IF(VLOOKUP(Tipy!EI8,'Kategórie hráčov'!$A$2:$B$55,2,FALSE)=30,30,20),0))</f>
        <v/>
      </c>
      <c r="FE14" s="126" t="str">
        <f>IF(ISBLANK($FG$3),"",IF(OR(Tipy!EJ8=Výsledky!$FE$6,Tipy!EJ8=Výsledky!$FE$7,Tipy!EJ8=Výsledky!$FE$8,Tipy!EJ8=Výsledky!$FE$9),IF(VLOOKUP(Tipy!EJ8,'Kategórie hráčov'!$A$2:$B$55,2,FALSE)=30,30,20),0))</f>
        <v/>
      </c>
      <c r="FF14" s="127" t="str">
        <f>IF(ISBLANK($FG$3),"",IF(ISBLANK(Tipy!EF8),0,IF(OR(AND(Tipy!EF8=Výsledky!$FE$3,OR(Tipy!EH8=Výsledky!$FG$3+1,Tipy!EH8=Výsledky!$FG$3-1)),AND(Tipy!EH8=Výsledky!$FG$3,OR(Tipy!EF8=Výsledky!$FE$3+1,Tipy!EF8=Výsledky!$FE$3-1))),10,0)))</f>
        <v/>
      </c>
      <c r="FG14" s="130" t="str">
        <f>IF(ISBLANK($FG$3),"",IF(ISBLANK(Tipy!EF8),"-",SUM(FB14:FF14)))</f>
        <v/>
      </c>
      <c r="FH14" s="129"/>
      <c r="FI14" s="126" t="str">
        <f>IF(ISBLANK($FN$3),"",IF(ISBLANK(Tipy!EL8),0,IF(AND(Tipy!EL8=Výsledky!$FL$3,Tipy!EN8=Výsledky!$FN$3),60,0)))</f>
        <v/>
      </c>
      <c r="FJ14" s="126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126" t="str">
        <f>IF(ISBLANK($FN$3),"",IF(OR(Tipy!EO8=Výsledky!$FI$6,Tipy!EO8=Výsledky!$FI$7,Tipy!EO8=Výsledky!$FI$8,Tipy!EO8=Výsledky!$FI$9),IF(VLOOKUP(Tipy!EO8,'Kategórie hráčov'!$A$2:$B$55,2,FALSE)=30,30,20),0))</f>
        <v/>
      </c>
      <c r="FL14" s="126" t="str">
        <f>IF(ISBLANK($FN$3),"",IF(OR(Tipy!EP8=Výsledky!$FL$6,Tipy!EP8=Výsledky!$FL$7,Tipy!EP8=Výsledky!$FL$8,Tipy!EP8=Výsledky!$FL$9),IF(VLOOKUP(Tipy!EP8,'Kategórie hráčov'!$A$2:$B$55,2,FALSE)=30,30,20),0))</f>
        <v/>
      </c>
      <c r="FM14" s="127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130" t="str">
        <f>IF(ISBLANK($FN$3),"",IF(ISBLANK(Tipy!EL8),"-",SUM(FI14:FM14)))</f>
        <v/>
      </c>
      <c r="FO14" s="129"/>
      <c r="FP14" s="126" t="str">
        <f>IF(ISBLANK($FU$3),"",IF(ISBLANK(Tipy!ER8),0,IF(AND(Tipy!ER8=Výsledky!$FS$3,Tipy!ET8=Výsledky!$FU$3),60,0)))</f>
        <v/>
      </c>
      <c r="FQ14" s="126" t="str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/>
      </c>
      <c r="FR14" s="126" t="str">
        <f>IF(ISBLANK($FU$3),"",IF(OR(Tipy!EU8=Výsledky!$FP$6,Tipy!EU8=Výsledky!$FP$7,Tipy!EU8=Výsledky!$FP$8,Tipy!EU8=Výsledky!$FP$9),IF(VLOOKUP(Tipy!EU8,'Kategórie hráčov'!$A$2:$B$55,2,FALSE)=30,30,20),0))</f>
        <v/>
      </c>
      <c r="FS14" s="126" t="str">
        <f>IF(ISBLANK($FU$3),"",IF(OR(Tipy!EV8=Výsledky!$FS$6,Tipy!EV8=Výsledky!$FS$7,Tipy!EV8=Výsledky!$FS$8,Tipy!EV8=Výsledky!$FS$9),IF(VLOOKUP(Tipy!EV8,'Kategórie hráčov'!$A$2:$B$55,2,FALSE)=30,30,20),0))</f>
        <v/>
      </c>
      <c r="FT14" s="127" t="str">
        <f>IF(ISBLANK($FU$3),"",IF(ISBLANK(Tipy!ER8),0,IF(OR(AND(Tipy!ER8=Výsledky!$FS$3,OR(Tipy!ET8=Výsledky!$FU$3+1,Tipy!ET8=Výsledky!$FU$3-1)),AND(Tipy!ET8=Výsledky!$FU$3,OR(Tipy!ER8=Výsledky!$FS$3+1,Tipy!ER8=Výsledky!$FS$3-1))),10,0)))</f>
        <v/>
      </c>
      <c r="FU14" s="130" t="str">
        <f>IF(ISBLANK($FU$3),"",IF(ISBLANK(Tipy!ER8),"-",SUM(FP14:FT14)))</f>
        <v/>
      </c>
      <c r="FV14" s="129"/>
      <c r="FW14" s="126" t="str">
        <f>IF(ISBLANK($GB$3),"",IF(ISBLANK(Tipy!EX8),0,IF(AND(Tipy!EX8=Výsledky!$FZ$3,Tipy!EZ8=Výsledky!$GB$3),60,0)))</f>
        <v/>
      </c>
      <c r="FX14" s="126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126" t="str">
        <f>IF(ISBLANK($GB$3),"",IF(OR(Tipy!FA8=Výsledky!$FW$6,Tipy!FA8=Výsledky!$FW$7,Tipy!FA8=Výsledky!$FW$8,Tipy!FA8=Výsledky!$FW$9),IF(VLOOKUP(Tipy!FA8,'Kategórie hráčov'!$A$2:$B$55,2,FALSE)=30,30,20),0))</f>
        <v/>
      </c>
      <c r="FZ14" s="126" t="str">
        <f>IF(ISBLANK($GB$3),"",IF(OR(Tipy!FB8=Výsledky!$FZ$6,Tipy!FB8=Výsledky!$FZ$7,Tipy!FB8=Výsledky!$FZ$8,Tipy!FB8=Výsledky!$FZ$9),IF(VLOOKUP(Tipy!FB8,'Kategórie hráčov'!$A$2:$B$55,2,FALSE)=30,30,20),0))</f>
        <v/>
      </c>
      <c r="GA14" s="127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130" t="str">
        <f>IF(ISBLANK($GB$3),"",IF(ISBLANK(Tipy!EX8),"-",SUM(FW14:GA14)))</f>
        <v/>
      </c>
      <c r="GC14" s="129"/>
      <c r="GD14" s="126" t="str">
        <f>IF(ISBLANK($GI$3),"",IF(ISBLANK(Tipy!FD8),0,IF(AND(Tipy!FD8=Výsledky!$GG$3,Tipy!FF8=Výsledky!$GI$3),60,0)))</f>
        <v/>
      </c>
      <c r="GE14" s="126" t="str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/>
      </c>
      <c r="GF14" s="126" t="str">
        <f>IF(ISBLANK($GI$3),"",IF(OR(Tipy!FG8=Výsledky!$GD$6,Tipy!FG8=Výsledky!$GD$7,Tipy!FG8=Výsledky!$GD$8,Tipy!FG8=Výsledky!$GD$9),IF(VLOOKUP(Tipy!FG8,'Kategórie hráčov'!$A$2:$B$55,2,FALSE)=30,30,20),0))</f>
        <v/>
      </c>
      <c r="GG14" s="126" t="str">
        <f>IF(ISBLANK($GI$3),"",IF(OR(Tipy!FH8=Výsledky!$GG$6,Tipy!FH8=Výsledky!$GG$7,Tipy!FH8=Výsledky!$GG$8,Tipy!FH8=Výsledky!$GG$9),IF(VLOOKUP(Tipy!FH8,'Kategórie hráčov'!$A$2:$B$55,2,FALSE)=30,30,20),0))</f>
        <v/>
      </c>
      <c r="GH14" s="127" t="str">
        <f>IF(ISBLANK($GI$3),"",IF(ISBLANK(Tipy!FD8),0,IF(OR(AND(Tipy!FD8=Výsledky!$GG$3,OR(Tipy!FF8=Výsledky!$GI$3+1,Tipy!FF8=Výsledky!$GI$3-1)),AND(Tipy!FF8=Výsledky!$GI$3,OR(Tipy!FD8=Výsledky!$GG$3+1,Tipy!FD8=Výsledky!$GG$3-1))),10,0)))</f>
        <v/>
      </c>
      <c r="GI14" s="130" t="str">
        <f>IF(ISBLANK($GI$3),"",IF(ISBLANK(Tipy!FD8),"-",SUM(GD14:GH14)))</f>
        <v/>
      </c>
      <c r="GJ14" s="129"/>
      <c r="GK14" s="126" t="str">
        <f>IF(ISBLANK($GP$3),"",IF(ISBLANK(Tipy!FJ8),0,IF(AND(Tipy!FJ8=Výsledky!$GN$3,Tipy!FL8=Výsledky!$GP$3),60,0)))</f>
        <v/>
      </c>
      <c r="GL14" s="126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126" t="str">
        <f>IF(ISBLANK($GP$3),"",IF(OR(Tipy!FM8=Výsledky!$GK$6,Tipy!FM8=Výsledky!$GK$7,Tipy!FM8=Výsledky!$GK$8,Tipy!FM8=Výsledky!$GK$9),IF(VLOOKUP(Tipy!FM8,'Kategórie hráčov'!$A$2:$B$55,2,FALSE)=30,30,20),0))</f>
        <v/>
      </c>
      <c r="GN14" s="126" t="str">
        <f>IF(ISBLANK($GP$3),"",IF(OR(Tipy!FN8=Výsledky!$GN$6,Tipy!FN8=Výsledky!$GN$7,Tipy!FN8=Výsledky!$GN$8,Tipy!FN8=Výsledky!$GN$9),IF(VLOOKUP(Tipy!FN8,'Kategórie hráčov'!$A$2:$B$55,2,FALSE)=30,30,20),0))</f>
        <v/>
      </c>
      <c r="GO14" s="127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130" t="str">
        <f>IF(ISBLANK($GP$3),"",IF(ISBLANK(Tipy!FJ8),"-",SUM(GK14:GO14)))</f>
        <v/>
      </c>
      <c r="GQ14" s="129"/>
      <c r="GR14" s="126" t="str">
        <f>IF(ISBLANK($GW$3),"",IF(ISBLANK(Tipy!FP8),0,IF(AND(Tipy!FP8=Výsledky!$GU$3,Tipy!FR8=Výsledky!$GW$3),60,0)))</f>
        <v/>
      </c>
      <c r="GS14" s="126" t="str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/>
      </c>
      <c r="GT14" s="126" t="str">
        <f>IF(ISBLANK($GW$3),"",IF(OR(Tipy!FS8=Výsledky!$GR$6,Tipy!FS8=Výsledky!$GR$7,Tipy!FS8=Výsledky!$GR$8,Tipy!FS8=Výsledky!$GR$9),IF(VLOOKUP(Tipy!FS8,'Kategórie hráčov'!$A$2:$B$55,2,FALSE)=30,30,20),0))</f>
        <v/>
      </c>
      <c r="GU14" s="126" t="str">
        <f>IF(ISBLANK($GW$3),"",IF(OR(Tipy!FT8=Výsledky!$GU$6,Tipy!FT8=Výsledky!$GU$7,Tipy!FT8=Výsledky!$GU$8,Tipy!FT8=Výsledky!$GU$9),IF(VLOOKUP(Tipy!FT8,'Kategórie hráčov'!$A$2:$B$55,2,FALSE)=30,30,20),0))</f>
        <v/>
      </c>
      <c r="GV14" s="127" t="str">
        <f>IF(ISBLANK($GW$3),"",IF(ISBLANK(Tipy!FP8),0,IF(OR(AND(Tipy!FP8=Výsledky!$GU$3,OR(Tipy!FR8=Výsledky!$GW$3+1,Tipy!FR8=Výsledky!$GW$3-1)),AND(Tipy!FR8=Výsledky!$GW$3,OR(Tipy!FP8=Výsledky!$GU$3+1,Tipy!FP8=Výsledky!$GU$3-1))),10,0)))</f>
        <v/>
      </c>
      <c r="GW14" s="130" t="str">
        <f>IF(ISBLANK($GW$3),"",IF(ISBLANK(Tipy!FP8),"-",SUM(GR14:GV14)))</f>
        <v/>
      </c>
      <c r="GX14" s="129"/>
      <c r="GY14" s="126" t="str">
        <f>IF(ISBLANK($HD$3),"",IF(ISBLANK(Tipy!FV8),0,IF(AND(Tipy!FV8=Výsledky!$HB$3,Tipy!FX8=Výsledky!$HD$3),60,0)))</f>
        <v/>
      </c>
      <c r="GZ14" s="126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26" t="str">
        <f>IF(ISBLANK($HD$3),"",IF(OR(Tipy!FY8=Výsledky!$GY$6,Tipy!FY8=Výsledky!$GY$7,Tipy!FY8=Výsledky!$GY$8,Tipy!FY8=Výsledky!$GY$9),IF(VLOOKUP(Tipy!FY8,'Kategórie hráčov'!$A$2:$B$55,2,FALSE)=30,30,20),0))</f>
        <v/>
      </c>
      <c r="HB14" s="126" t="str">
        <f>IF(ISBLANK($HD$3),"",IF(OR(Tipy!FZ8=Výsledky!$HB$6,Tipy!FZ8=Výsledky!$HB$7,Tipy!FZ8=Výsledky!$HB$8,Tipy!FZ8=Výsledky!$HB$9),IF(VLOOKUP(Tipy!FZ8,'Kategórie hráčov'!$A$2:$B$55,2,FALSE)=30,30,20),0))</f>
        <v/>
      </c>
      <c r="HC14" s="127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0" t="str">
        <f>IF(ISBLANK($HD$3),"",IF(ISBLANK(Tipy!FV8),"-",SUM(GY14:HC14)))</f>
        <v/>
      </c>
      <c r="HE14" s="129"/>
      <c r="HF14" s="126" t="str">
        <f>IF(ISBLANK($HK$3),"",IF(ISBLANK(Tipy!GB8),0,IF(AND(Tipy!GB8=Výsledky!$HI$3,Tipy!GD8=Výsledky!$HK$3),60,0)))</f>
        <v/>
      </c>
      <c r="HG14" s="126" t="str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/>
      </c>
      <c r="HH14" s="126" t="str">
        <f>IF(ISBLANK($HK$3),"",IF(OR(Tipy!GE8=Výsledky!$HF$6,Tipy!GE8=Výsledky!$HF$7,Tipy!GE8=Výsledky!$HF$8,Tipy!GE8=Výsledky!$HF$9),IF(VLOOKUP(Tipy!GE8,'Kategórie hráčov'!$A$2:$B$55,2,FALSE)=30,30,20),0))</f>
        <v/>
      </c>
      <c r="HI14" s="126" t="str">
        <f>IF(ISBLANK($HK$3),"",IF(OR(Tipy!GF8=Výsledky!$HI$6,Tipy!GF8=Výsledky!$HI$7,Tipy!GF8=Výsledky!$HI$8,Tipy!GF8=Výsledky!$HI$9),IF(VLOOKUP(Tipy!GF8,'Kategórie hráčov'!$A$2:$B$55,2,FALSE)=30,30,20),0))</f>
        <v/>
      </c>
      <c r="HJ14" s="127" t="str">
        <f>IF(ISBLANK($HK$3),"",IF(ISBLANK(Tipy!GB8),0,IF(OR(AND(Tipy!GB8=Výsledky!$HI$3,OR(Tipy!GD8=Výsledky!$HK$3+1,Tipy!GD8=Výsledky!$HK$3-1)),AND(Tipy!GD8=Výsledky!$HK$3,OR(Tipy!GB8=Výsledky!$HI$3+1,Tipy!GB8=Výsledky!$HI$3-1))),10,0)))</f>
        <v/>
      </c>
      <c r="HK14" s="130" t="str">
        <f>IF(ISBLANK($HK$3),"",IF(ISBLANK(Tipy!GB8),"-",SUM(HF14:HJ14)))</f>
        <v/>
      </c>
      <c r="HL14" s="129"/>
      <c r="HM14" s="126" t="str">
        <f>IF(ISBLANK($HR$3),"",IF(ISBLANK(Tipy!GH8),0,IF(AND(Tipy!GH8=Výsledky!$HP$3,Tipy!GJ8=Výsledky!$HR$3),60,0)))</f>
        <v/>
      </c>
      <c r="HN14" s="126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26" t="str">
        <f>IF(ISBLANK($HR$3),"",IF(OR(Tipy!GK8=Výsledky!$HM$6,Tipy!GK8=Výsledky!$HM$7,Tipy!GK8=Výsledky!$HM$8,Tipy!GK8=Výsledky!$HM$9),IF(VLOOKUP(Tipy!GK8,'Kategórie hráčov'!$A$2:$B$55,2,FALSE)=30,30,20),0))</f>
        <v/>
      </c>
      <c r="HP14" s="126" t="str">
        <f>IF(ISBLANK($HR$3),"",IF(OR(Tipy!GL8=Výsledky!$HP$6,Tipy!GL8=Výsledky!$HP$7,Tipy!GL8=Výsledky!$HP$8,Tipy!GL8=Výsledky!$HP$9),IF(VLOOKUP(Tipy!GL8,'Kategórie hráčov'!$A$2:$B$55,2,FALSE)=30,30,20),0))</f>
        <v/>
      </c>
      <c r="HQ14" s="127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0" t="str">
        <f>IF(ISBLANK($HR$3),"",IF(ISBLANK(Tipy!GH8),"-",SUM(HM14:HQ14)))</f>
        <v/>
      </c>
      <c r="HS14" s="129"/>
      <c r="HT14" s="126" t="str">
        <f>IF(ISBLANK($HY$3),"",IF(ISBLANK(Tipy!GN8),0,IF(AND(Tipy!GN8=Výsledky!$HW$3,Tipy!GP8=Výsledky!$HY$3),60,0)))</f>
        <v/>
      </c>
      <c r="HU14" s="126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6" t="str">
        <f>IF(ISBLANK($HY$3),"",IF(OR(Tipy!GQ8=Výsledky!$HT$6,Tipy!GQ8=Výsledky!$HT$7,Tipy!GQ8=Výsledky!$HT$8,Tipy!GQ8=Výsledky!$HT$9),IF(VLOOKUP(Tipy!GQ8,'Kategórie hráčov'!$A$2:$B$55,2,FALSE)=30,30,20),0))</f>
        <v/>
      </c>
      <c r="HW14" s="126" t="str">
        <f>IF(ISBLANK($HY$3),"",IF(OR(Tipy!GR8=Výsledky!$HW$6,Tipy!GR8=Výsledky!$HW$7,Tipy!GR8=Výsledky!$HW$8,Tipy!GR8=Výsledky!$HW$9),IF(VLOOKUP(Tipy!GR8,'Kategórie hráčov'!$A$2:$B$55,2,FALSE)=30,30,20),0))</f>
        <v/>
      </c>
      <c r="HX14" s="127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0" t="str">
        <f>IF(ISBLANK($HY$3),"",IF(ISBLANK(Tipy!GN8),"-",SUM(HT14:HX14)))</f>
        <v/>
      </c>
      <c r="HZ14" s="129"/>
      <c r="IA14" s="126" t="str">
        <f>IF(ISBLANK($IF$3),"",IF(ISBLANK(Tipy!GT8),0,IF(AND(Tipy!GT8=Výsledky!$ID$3,Tipy!GV8=Výsledky!$IF$3),60,0)))</f>
        <v/>
      </c>
      <c r="IB14" s="126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26" t="str">
        <f>IF(ISBLANK($IF$3),"",IF(OR(Tipy!GW8=Výsledky!$IA$6,Tipy!GW8=Výsledky!$IA$7,Tipy!GW8=Výsledky!$IA$8,Tipy!GW8=Výsledky!$IA$9),IF(VLOOKUP(Tipy!GW8,'Kategórie hráčov'!$A$2:$B$55,2,FALSE)=30,30,20),0))</f>
        <v/>
      </c>
      <c r="ID14" s="126" t="str">
        <f>IF(ISBLANK($IF$3),"",IF(OR(Tipy!GX8=Výsledky!$ID$6,Tipy!GX8=Výsledky!$ID$7,Tipy!GX8=Výsledky!$ID$8,Tipy!GX8=Výsledky!$ID$9),IF(VLOOKUP(Tipy!GX8,'Kategórie hráčov'!$A$2:$B$55,2,FALSE)=30,30,20),0))</f>
        <v/>
      </c>
      <c r="IE14" s="127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0" t="str">
        <f>IF(ISBLANK($IF$3),"",IF(ISBLANK(Tipy!GT8),"-",SUM(IA14:IE14)))</f>
        <v/>
      </c>
      <c r="IG14" s="129"/>
      <c r="IH14" s="126" t="str">
        <f>IF(ISBLANK($IM$3),"",IF(ISBLANK(Tipy!GZ8),0,IF(AND(Tipy!GZ8=Výsledky!$IK$3,Tipy!HB8=Výsledky!$IM$3),60,0)))</f>
        <v/>
      </c>
      <c r="II14" s="126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6" t="str">
        <f>IF(ISBLANK($IM$3),"",IF(OR(Tipy!HC8=Výsledky!$IH$6,Tipy!HC8=Výsledky!$IH$7,Tipy!HC8=Výsledky!$IH$8,Tipy!HC8=Výsledky!$IH$9),IF(VLOOKUP(Tipy!HC8,'Kategórie hráčov'!$A$2:$B$55,2,FALSE)=30,30,20),0))</f>
        <v/>
      </c>
      <c r="IK14" s="126" t="str">
        <f>IF(ISBLANK($IM$3),"",IF(OR(Tipy!HD8=Výsledky!$IK$6,Tipy!HD8=Výsledky!$IK$7,Tipy!HD8=Výsledky!$IK$8,Tipy!HD8=Výsledky!$IK$9),IF(VLOOKUP(Tipy!HD8,'Kategórie hráčov'!$A$2:$B$55,2,FALSE)=30,30,20),0))</f>
        <v/>
      </c>
      <c r="IL14" s="127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0" t="str">
        <f>IF(ISBLANK($IM$3),"",IF(ISBLANK(Tipy!GZ8),"-",SUM(IH14:IL14)))</f>
        <v/>
      </c>
      <c r="IN14" s="129"/>
      <c r="IO14" s="126" t="str">
        <f>IF(ISBLANK($IT$3),"",IF(ISBLANK(Tipy!HF8),0,IF(AND(Tipy!HF8=Výsledky!$IR$3,Tipy!HH8=Výsledky!$IT$3),60,0)))</f>
        <v/>
      </c>
      <c r="IP14" s="126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26" t="str">
        <f>IF(ISBLANK($IT$3),"",IF(OR(Tipy!HI8=Výsledky!$IO$6,Tipy!HI8=Výsledky!$IO$7,Tipy!HI8=Výsledky!$IO$8,Tipy!HI8=Výsledky!$IO$9),IF(VLOOKUP(Tipy!HI8,'Kategórie hráčov'!$A$2:$B$55,2,FALSE)=30,30,20),0))</f>
        <v/>
      </c>
      <c r="IR14" s="126" t="str">
        <f>IF(ISBLANK($IT$3),"",IF(OR(Tipy!HJ8=Výsledky!$IR$6,Tipy!HJ8=Výsledky!$IR$7,Tipy!HJ8=Výsledky!$IR$8,Tipy!HJ8=Výsledky!$IR$9),IF(VLOOKUP(Tipy!HJ8,'Kategórie hráčov'!$A$2:$B$55,2,FALSE)=30,30,20),0))</f>
        <v/>
      </c>
      <c r="IS14" s="127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0" t="str">
        <f>IF(ISBLANK($IT$3),"",IF(ISBLANK(Tipy!HF8),"-",SUM(IO14:IS14)))</f>
        <v/>
      </c>
      <c r="IU14" s="129"/>
      <c r="IV14" s="126" t="str">
        <f>IF(ISBLANK($JA$3),"",IF(ISBLANK(Tipy!HL8),0,IF(AND(Tipy!HL8=Výsledky!$IY$3,Tipy!HN8=Výsledky!$JA$3),60,0)))</f>
        <v/>
      </c>
      <c r="IW14" s="126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26" t="str">
        <f>IF(ISBLANK($JA$3),"",IF(OR(Tipy!HO8=Výsledky!$IV$6,Tipy!HO8=Výsledky!$IV$7,Tipy!HO8=Výsledky!$IV$8,Tipy!HO8=Výsledky!$IV$9),IF(VLOOKUP(Tipy!HO8,'Kategórie hráčov'!$A$2:$B$55,2,FALSE)=30,30,20),0))</f>
        <v/>
      </c>
      <c r="IY14" s="126" t="str">
        <f>IF(ISBLANK($JA$3),"",IF(OR(Tipy!HP8=Výsledky!$IY$6,Tipy!HP8=Výsledky!$IY$7,Tipy!HP8=Výsledky!$IY$8,Tipy!HP8=Výsledky!$IY$9),IF(VLOOKUP(Tipy!HP8,'Kategórie hráčov'!$A$2:$B$55,2,FALSE)=30,30,20),0))</f>
        <v/>
      </c>
      <c r="IZ14" s="127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0" t="str">
        <f>IF(ISBLANK($JA$3),"",IF(ISBLANK(Tipy!HL8),"-",SUM(IV14:IZ14)))</f>
        <v/>
      </c>
      <c r="JB14" s="129"/>
      <c r="JC14" s="126" t="str">
        <f>IF(ISBLANK($JH$3),"",IF(ISBLANK(Tipy!HR8),0,IF(AND(Tipy!HR8=Výsledky!$JF$3,Tipy!HT8=Výsledky!$JH$3),60,0)))</f>
        <v/>
      </c>
      <c r="JD14" s="126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26" t="str">
        <f>IF(ISBLANK($JH$3),"",IF(OR(Tipy!HU8=Výsledky!$JC$6,Tipy!HU8=Výsledky!$JC$7,Tipy!HU8=Výsledky!$JC$8,Tipy!HU8=Výsledky!$JC$9),IF(VLOOKUP(Tipy!HU8,'Kategórie hráčov'!$A$2:$B$55,2,FALSE)=30,30,20),0))</f>
        <v/>
      </c>
      <c r="JF14" s="126" t="str">
        <f>IF(ISBLANK($JH$3),"",IF(OR(Tipy!HV8=Výsledky!$JF$6,Tipy!HV8=Výsledky!$JF$7,Tipy!HV8=Výsledky!$JF$8,Tipy!HV8=Výsledky!$JF$9),IF(VLOOKUP(Tipy!HV8,'Kategórie hráčov'!$A$2:$B$55,2,FALSE)=30,30,20),0))</f>
        <v/>
      </c>
      <c r="JG14" s="127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0" t="str">
        <f>IF(ISBLANK($JH$3),"",IF(ISBLANK(Tipy!HR8),"-",SUM(JC14:JG14)))</f>
        <v/>
      </c>
      <c r="JI14" s="129"/>
      <c r="JJ14" s="126" t="str">
        <f>IF(ISBLANK($JO$3),"",IF(ISBLANK(Tipy!HX8),0,IF(AND(Tipy!HX8=Výsledky!$JM$3,Tipy!HZ8=Výsledky!$JO$3),60,0)))</f>
        <v/>
      </c>
      <c r="JK14" s="126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26" t="str">
        <f>IF(ISBLANK($JO$3),"",IF(OR(Tipy!IA8=Výsledky!$JJ$6,Tipy!IA8=Výsledky!$JJ$7,Tipy!IA8=Výsledky!$JJ$8,Tipy!IA8=Výsledky!$JJ$9),IF(VLOOKUP(Tipy!IA8,'Kategórie hráčov'!$A$2:$B$55,2,FALSE)=30,30,20),0))</f>
        <v/>
      </c>
      <c r="JM14" s="126" t="str">
        <f>IF(ISBLANK($JO$3),"",IF(OR(Tipy!IB8=Výsledky!$JM$6,Tipy!IB8=Výsledky!$JM$7,Tipy!IB8=Výsledky!$JM$8,Tipy!IB8=Výsledky!$JM$9),IF(VLOOKUP(Tipy!IB8,'Kategórie hráčov'!$A$2:$B$55,2,FALSE)=30,30,20),0))</f>
        <v/>
      </c>
      <c r="JN14" s="127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0" t="str">
        <f>IF(ISBLANK($JO$3),"",IF(ISBLANK(Tipy!HX8),"-",SUM(JJ14:JN14)))</f>
        <v/>
      </c>
      <c r="JP14" s="129"/>
      <c r="JQ14" s="126" t="str">
        <f>IF(ISBLANK($JV$3),"",IF(ISBLANK(Tipy!ID8),0,IF(AND(Tipy!ID8=Výsledky!$JT$3,Tipy!IF8=Výsledky!$JV$3),60,0)))</f>
        <v/>
      </c>
      <c r="JR14" s="126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26" t="str">
        <f>IF(ISBLANK($JV$3),"",IF(OR(Tipy!IG8=Výsledky!$JQ$6,Tipy!IG8=Výsledky!$JQ$7,Tipy!IG8=Výsledky!$JQ$8,Tipy!IG8=Výsledky!$JQ$9),IF(VLOOKUP(Tipy!IG8,'Kategórie hráčov'!$A$2:$B$55,2,FALSE)=30,30,20),0))</f>
        <v/>
      </c>
      <c r="JT14" s="126" t="str">
        <f>IF(ISBLANK($JV$3),"",IF(OR(Tipy!IH8=Výsledky!$JT$6,Tipy!IH8=Výsledky!$JT$7,Tipy!IH8=Výsledky!$JT$8,Tipy!IH8=Výsledky!$JT$9),IF(VLOOKUP(Tipy!IH8,'Kategórie hráčov'!$A$2:$B$55,2,FALSE)=30,30,20),0))</f>
        <v/>
      </c>
      <c r="JU14" s="127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0" t="str">
        <f>IF(ISBLANK($JV$3),"",IF(ISBLANK(Tipy!ID8),"-",SUM(JQ14:JU14)))</f>
        <v/>
      </c>
      <c r="JW14" s="129"/>
      <c r="JX14" s="126" t="str">
        <f>IF(ISBLANK($KC$3),"",IF(ISBLANK(Tipy!IJ8),0,IF(AND(Tipy!IJ8=Výsledky!$KA$3,Tipy!IL8=Výsledky!$KC$3),60,0)))</f>
        <v/>
      </c>
      <c r="JY14" s="126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6" t="str">
        <f>IF(ISBLANK($KC$3),"",IF(OR(Tipy!IM8=Výsledky!$JX$6,Tipy!IM8=Výsledky!$JX$7,Tipy!IM8=Výsledky!$JX$8,Tipy!IM8=Výsledky!$JX$9),IF(VLOOKUP(Tipy!IM8,'Kategórie hráčov'!$A$2:$B$55,2,FALSE)=30,30,20),0))</f>
        <v/>
      </c>
      <c r="KA14" s="126" t="str">
        <f>IF(ISBLANK($KC$3),"",IF(OR(Tipy!IN8=Výsledky!$KA$6,Tipy!IN8=Výsledky!$KA$7,Tipy!IN8=Výsledky!$KA$8,Tipy!IN8=Výsledky!$KA$9),IF(VLOOKUP(Tipy!IN8,'Kategórie hráčov'!$A$2:$B$55,2,FALSE)=30,30,20),0))</f>
        <v/>
      </c>
      <c r="KB14" s="127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0" t="str">
        <f>IF(ISBLANK($KC$3),"",IF(ISBLANK(Tipy!IJ8),"-",SUM(JX14:KB14)))</f>
        <v/>
      </c>
      <c r="KD14" s="129"/>
      <c r="KE14" s="126" t="str">
        <f>IF(ISBLANK($KJ$3),"",IF(ISBLANK(Tipy!IP8),0,IF(AND(Tipy!IP8=Výsledky!$KH$3,Tipy!IR8=Výsledky!$KJ$3),60,0)))</f>
        <v/>
      </c>
      <c r="KF14" s="126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6" t="str">
        <f>IF(ISBLANK($KJ$3),"",IF(OR(Tipy!IS8=Výsledky!$KE$6,Tipy!IS8=Výsledky!$KE$7,Tipy!IS8=Výsledky!$KE$8,Tipy!IS8=Výsledky!$KE$9),IF(VLOOKUP(Tipy!IS8,'Kategórie hráčov'!$A$2:$B$55,2,FALSE)=30,30,20),0))</f>
        <v/>
      </c>
      <c r="KH14" s="126" t="str">
        <f>IF(ISBLANK($KJ$3),"",IF(OR(Tipy!IT8=Výsledky!$KH$6,Tipy!IT8=Výsledky!$KH$7,Tipy!IT8=Výsledky!$KH$8,Tipy!IT8=Výsledky!$KH$9),IF(VLOOKUP(Tipy!IT8,'Kategórie hráčov'!$A$2:$B$55,2,FALSE)=30,30,20),0))</f>
        <v/>
      </c>
      <c r="KI14" s="127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0" t="str">
        <f>IF(ISBLANK($KJ$3),"",IF(ISBLANK(Tipy!IP8),"-",SUM(KE14:KI14)))</f>
        <v/>
      </c>
      <c r="KK14" s="129"/>
      <c r="KL14" s="126" t="str">
        <f>IF(ISBLANK($KQ$3),"",IF(ISBLANK(Tipy!IV8),0,IF(AND(Tipy!IV8=Výsledky!$KO$3,Tipy!IX8=Výsledky!$KQ$3),60,0)))</f>
        <v/>
      </c>
      <c r="KM14" s="126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6" t="str">
        <f>IF(ISBLANK($KQ$3),"",IF(OR(Tipy!IY8=Výsledky!$KL$6,Tipy!IY8=Výsledky!$KL$7,Tipy!IY8=Výsledky!$KL$8,Tipy!IY8=Výsledky!$KL$9),IF(VLOOKUP(Tipy!IY8,'Kategórie hráčov'!$A$2:$B$55,2,FALSE)=30,30,20),0))</f>
        <v/>
      </c>
      <c r="KO14" s="126" t="str">
        <f>IF(ISBLANK($KQ$3),"",IF(OR(Tipy!IZ8=Výsledky!$KO$6,Tipy!IZ8=Výsledky!$KO$7,Tipy!IZ8=Výsledky!$KO$8,Tipy!IZ8=Výsledky!$KO$9),IF(VLOOKUP(Tipy!IZ8,'Kategórie hráčov'!$A$2:$B$55,2,FALSE)=30,30,20),0))</f>
        <v/>
      </c>
      <c r="KP14" s="127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0" t="str">
        <f>IF(ISBLANK($KQ$3),"",IF(ISBLANK(Tipy!IV8),"-",SUM(KL14:KP14)))</f>
        <v/>
      </c>
      <c r="KR14" s="129"/>
      <c r="KS14" s="126" t="str">
        <f>IF(ISBLANK($KX$3),"",IF(ISBLANK(Tipy!JB8),0,IF(AND(Tipy!JB8=Výsledky!$KV$3,Tipy!JD8=Výsledky!$KX$3),60,0)))</f>
        <v/>
      </c>
      <c r="KT14" s="126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6" t="str">
        <f>IF(ISBLANK($KX$3),"",IF(OR(Tipy!JE8=Výsledky!$KS$6,Tipy!JE8=Výsledky!$KS$7,Tipy!JE8=Výsledky!$KS$8,Tipy!JE8=Výsledky!$KS$9),IF(VLOOKUP(Tipy!JE8,'Kategórie hráčov'!$A$2:$B$55,2,FALSE)=30,30,20),0))</f>
        <v/>
      </c>
      <c r="KV14" s="126" t="str">
        <f>IF(ISBLANK($KX$3),"",IF(OR(Tipy!JF8=Výsledky!$KV$6,Tipy!JF8=Výsledky!$KV$7,Tipy!JF8=Výsledky!$KV$8,Tipy!JF8=Výsledky!$KV$9),IF(VLOOKUP(Tipy!JF8,'Kategórie hráčov'!$A$2:$B$55,2,FALSE)=30,30,20),0))</f>
        <v/>
      </c>
      <c r="KW14" s="127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0" t="str">
        <f>IF(ISBLANK($KX$3),"",IF(ISBLANK(Tipy!JB8),"-",SUM(KS14:KW14)))</f>
        <v/>
      </c>
      <c r="KY14" s="129"/>
      <c r="KZ14" s="126" t="str">
        <f>IF(ISBLANK($LE$3),"",IF(ISBLANK(Tipy!JH8),0,IF(AND(Tipy!JH8=Výsledky!$LC$3,Tipy!JJ8=Výsledky!$LE$3),60,0)))</f>
        <v/>
      </c>
      <c r="LA14" s="126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6" t="str">
        <f>IF(ISBLANK($LE$3),"",IF(OR(Tipy!JK8=Výsledky!$KZ$6,Tipy!JK8=Výsledky!$KZ$7,Tipy!JK8=Výsledky!$KZ$8,Tipy!JK8=Výsledky!$KZ$9),IF(VLOOKUP(Tipy!JK8,'Kategórie hráčov'!$A$2:$B$55,2,FALSE)=30,30,20),0))</f>
        <v/>
      </c>
      <c r="LC14" s="126" t="str">
        <f>IF(ISBLANK($LE$3),"",IF(OR(Tipy!JL8=Výsledky!$LC$6,Tipy!JL8=Výsledky!$LC$7,Tipy!JL8=Výsledky!$LC$8,Tipy!JL8=Výsledky!$LC$9),IF(VLOOKUP(Tipy!JL8,'Kategórie hráčov'!$A$2:$B$55,2,FALSE)=30,30,20),0))</f>
        <v/>
      </c>
      <c r="LD14" s="127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0" t="str">
        <f>IF(ISBLANK($LE$3),"",IF(ISBLANK(Tipy!JH8),"-",SUM(KZ14:LD14)))</f>
        <v/>
      </c>
      <c r="LF14" s="129"/>
      <c r="LG14" s="126" t="str">
        <f>IF(ISBLANK($LL$3),"",IF(ISBLANK(Tipy!JN8),0,IF(AND(Tipy!JN8=Výsledky!$LJ$3,Tipy!JP8=Výsledky!$LL$3),60,0)))</f>
        <v/>
      </c>
      <c r="LH14" s="126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6" t="str">
        <f>IF(ISBLANK($LL$3),"",IF(OR(Tipy!JQ8=Výsledky!$LG$6,Tipy!JQ8=Výsledky!$LG$7,Tipy!JQ8=Výsledky!$LG$8,Tipy!JQ8=Výsledky!$LG$9),IF(VLOOKUP(Tipy!JQ8,'Kategórie hráčov'!$A$2:$B$55,2,FALSE)=30,30,20),0))</f>
        <v/>
      </c>
      <c r="LJ14" s="126" t="str">
        <f>IF(ISBLANK($LL$3),"",IF(OR(Tipy!JR8=Výsledky!$LJ$6,Tipy!JR8=Výsledky!$LJ$7,Tipy!JR8=Výsledky!$LJ$8,Tipy!JR8=Výsledky!$LJ$9),IF(VLOOKUP(Tipy!JR8,'Kategórie hráčov'!$A$2:$B$55,2,FALSE)=30,30,20),0))</f>
        <v/>
      </c>
      <c r="LK14" s="127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0" t="str">
        <f>IF(ISBLANK($LL$3),"",IF(ISBLANK(Tipy!JN8),"-",SUM(LG14:LK14)))</f>
        <v/>
      </c>
      <c r="LM14" s="129"/>
      <c r="LN14" s="126" t="str">
        <f>IF(ISBLANK($LS$3),"",IF(ISBLANK(Tipy!JT8),0,IF(AND(Tipy!JT8=Výsledky!$LQ$3,Tipy!JV8=Výsledky!$LS$3),60,0)))</f>
        <v/>
      </c>
      <c r="LO14" s="126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6" t="str">
        <f>IF(ISBLANK($LS$3),"",IF(OR(Tipy!JW8=Výsledky!$LN$6,Tipy!JW8=Výsledky!$LN$7,Tipy!JW8=Výsledky!$LN$8,Tipy!JW8=Výsledky!$LN$9),IF(VLOOKUP(Tipy!JW8,'Kategórie hráčov'!$A$2:$B$55,2,FALSE)=30,30,20),0))</f>
        <v/>
      </c>
      <c r="LQ14" s="126" t="str">
        <f>IF(ISBLANK($LS$3),"",IF(OR(Tipy!JX8=Výsledky!$LQ$6,Tipy!JX8=Výsledky!$LQ$7,Tipy!JX8=Výsledky!$LQ$8,Tipy!JX8=Výsledky!$LQ$9),IF(VLOOKUP(Tipy!JX8,'Kategórie hráčov'!$A$2:$B$55,2,FALSE)=30,30,20),0))</f>
        <v/>
      </c>
      <c r="LR14" s="127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0" t="str">
        <f>IF(ISBLANK($LS$3),"",IF(ISBLANK(Tipy!JT8),"-",SUM(LN14:LR14)))</f>
        <v/>
      </c>
      <c r="LT14" s="129"/>
      <c r="LU14" s="126" t="str">
        <f>IF(ISBLANK($LZ$3),"",IF(ISBLANK(Tipy!JZ8),0,IF(AND(Tipy!JZ8=Výsledky!$LX$3,Tipy!KB8=Výsledky!$LZ$3),60,0)))</f>
        <v/>
      </c>
      <c r="LV14" s="126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6" t="str">
        <f>IF(ISBLANK($LZ$3),"",IF(OR(Tipy!KC8=Výsledky!$LU$6,Tipy!KC8=Výsledky!$LU$7,Tipy!KC8=Výsledky!$LU$8,Tipy!KC8=Výsledky!$LU$9),IF(VLOOKUP(Tipy!KC8,'Kategórie hráčov'!$A$2:$B$55,2,FALSE)=30,30,20),0))</f>
        <v/>
      </c>
      <c r="LX14" s="126" t="str">
        <f>IF(ISBLANK($LZ$3),"",IF(OR(Tipy!KD8=Výsledky!$LX$6,Tipy!KD8=Výsledky!$LX$7,Tipy!KD8=Výsledky!$LX$8,Tipy!KD8=Výsledky!$LX$9),IF(VLOOKUP(Tipy!KD8,'Kategórie hráčov'!$A$2:$B$55,2,FALSE)=30,30,20),0))</f>
        <v/>
      </c>
      <c r="LY14" s="127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0" t="str">
        <f>IF(ISBLANK($LZ$3),"",IF(ISBLANK(Tipy!JZ8),"-",SUM(LU14:LY14)))</f>
        <v/>
      </c>
      <c r="MA14" s="129"/>
      <c r="MB14" s="126" t="str">
        <f>IF(ISBLANK($MG$3),"",IF(ISBLANK(Tipy!KF8),0,IF(AND(Tipy!KF8=Výsledky!$ME$3,Tipy!KH8=Výsledky!$MG$3),60,0)))</f>
        <v/>
      </c>
      <c r="MC14" s="126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6" t="str">
        <f>IF(ISBLANK($MG$3),"",IF(OR(Tipy!KI8=Výsledky!$MB$6,Tipy!KI8=Výsledky!$MB$7,Tipy!KI8=Výsledky!$MB$8,Tipy!KI8=Výsledky!$MB$9),IF(VLOOKUP(Tipy!KI8,'Kategórie hráčov'!$A$2:$B$55,2,FALSE)=30,30,20),0))</f>
        <v/>
      </c>
      <c r="ME14" s="126" t="str">
        <f>IF(ISBLANK($MG$3),"",IF(OR(Tipy!KJ8=Výsledky!$ME$6,Tipy!KJ8=Výsledky!$ME$7,Tipy!KJ8=Výsledky!$ME$8,Tipy!KJ8=Výsledky!$ME$9),IF(VLOOKUP(Tipy!KJ8,'Kategórie hráčov'!$A$2:$B$55,2,FALSE)=30,30,20),0))</f>
        <v/>
      </c>
      <c r="MF14" s="127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0" t="str">
        <f>IF(ISBLANK($MG$3),"",IF(ISBLANK(Tipy!KF8),"-",SUM(MB14:MF14)))</f>
        <v/>
      </c>
      <c r="MH14" s="129"/>
      <c r="MI14" s="126" t="str">
        <f>IF(ISBLANK($MN$3),"",IF(ISBLANK(Tipy!KL8),0,IF(AND(Tipy!KL8=Výsledky!$ML$3,Tipy!KN8=Výsledky!$MN$3),60,0)))</f>
        <v/>
      </c>
      <c r="MJ14" s="12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6" t="str">
        <f>IF(ISBLANK($MN$3),"",IF(OR(Tipy!KO8=Výsledky!$MI$6,Tipy!KO8=Výsledky!$MI$7,Tipy!KO8=Výsledky!$MI$8,Tipy!KO8=Výsledky!$MI$9),IF(VLOOKUP(Tipy!KO8,'Kategórie hráčov'!$A$2:$B$55,2,FALSE)=30,30,20),0))</f>
        <v/>
      </c>
      <c r="ML14" s="126" t="str">
        <f>IF(ISBLANK($MN$3),"",IF(OR(Tipy!KP8=Výsledky!$ML$6,Tipy!KP8=Výsledky!$ML$7,Tipy!KP8=Výsledky!$ML$8,Tipy!KP8=Výsledky!$ML$9),IF(VLOOKUP(Tipy!KP8,'Kategórie hráčov'!$A$2:$B$55,2,FALSE)=30,30,20),0))</f>
        <v/>
      </c>
      <c r="MM14" s="12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0" t="str">
        <f>IF(ISBLANK($MN$3),"",IF(ISBLANK(Tipy!KL8),"-",SUM(MI14:MM14)))</f>
        <v/>
      </c>
      <c r="MO14" s="129"/>
      <c r="MP14" s="126" t="str">
        <f>IF(ISBLANK($MU$3),"",IF(ISBLANK(Tipy!KR8),0,IF(AND(Tipy!KR8=Výsledky!$MS$3,Tipy!KT8=Výsledky!$MU$3),60,0)))</f>
        <v/>
      </c>
      <c r="MQ14" s="126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6" t="str">
        <f>IF(ISBLANK($MU$3),"",IF(OR(Tipy!KU8=Výsledky!$MP$6,Tipy!KU8=Výsledky!$MP$7,Tipy!KU8=Výsledky!$MP$8,Tipy!KU8=Výsledky!$MP$9),IF(VLOOKUP(Tipy!KU8,'Kategórie hráčov'!$A$2:$B$55,2,FALSE)=30,30,20),0))</f>
        <v/>
      </c>
      <c r="MS14" s="126" t="str">
        <f>IF(ISBLANK($MU$3),"",IF(OR(Tipy!KV8=Výsledky!$MS$6,Tipy!KV8=Výsledky!$MS$7,Tipy!KV8=Výsledky!$MS$8,Tipy!KV8=Výsledky!$MS$9),IF(VLOOKUP(Tipy!KV8,'Kategórie hráčov'!$A$2:$B$55,2,FALSE)=30,30,20),0))</f>
        <v/>
      </c>
      <c r="MT14" s="127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0" t="str">
        <f>IF(ISBLANK($MU$3),"",IF(ISBLANK(Tipy!KR8),"-",SUM(MP14:MT14)))</f>
        <v/>
      </c>
      <c r="MV14" s="129"/>
      <c r="MW14" s="126" t="str">
        <f>IF(ISBLANK($NB$3),"",IF(ISBLANK(Tipy!KX8),0,IF(AND(Tipy!KX8=Výsledky!$MZ$3,Tipy!KZ8=Výsledky!$NB$3),60,0)))</f>
        <v/>
      </c>
      <c r="MX14" s="126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6" t="str">
        <f>IF(ISBLANK($NB$3),"",IF(OR(Tipy!LA8=Výsledky!$MW$6,Tipy!LA8=Výsledky!$MW$7,Tipy!LA8=Výsledky!$MW$8,Tipy!LA8=Výsledky!$MW$9),IF(VLOOKUP(Tipy!LA8,'Kategórie hráčov'!$A$2:$B$55,2,FALSE)=30,30,20),0))</f>
        <v/>
      </c>
      <c r="MZ14" s="126" t="str">
        <f>IF(ISBLANK($NB$3),"",IF(OR(Tipy!LB8=Výsledky!$MZ$6,Tipy!LB8=Výsledky!$MZ$7,Tipy!LB8=Výsledky!$MZ$8,Tipy!LB8=Výsledky!$MZ$9),IF(VLOOKUP(Tipy!LB8,'Kategórie hráčov'!$A$2:$B$55,2,FALSE)=30,30,20),0))</f>
        <v/>
      </c>
      <c r="NA14" s="127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0" t="str">
        <f>IF(ISBLANK($NB$3),"",IF(ISBLANK(Tipy!KX8),"-",SUM(MW14:NA14)))</f>
        <v/>
      </c>
      <c r="NC14" s="129"/>
      <c r="ND14" s="126" t="str">
        <f>IF(ISBLANK($NI$3),"",IF(ISBLANK(Tipy!LD8),0,IF(AND(Tipy!LD8=Výsledky!$NG$3,Tipy!LF8=Výsledky!$NI$3),60,0)))</f>
        <v/>
      </c>
      <c r="NE14" s="126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6" t="str">
        <f>IF(ISBLANK($NI$3),"",IF(OR(Tipy!LG8=Výsledky!$ND$6,Tipy!LG8=Výsledky!$ND$7,Tipy!LG8=Výsledky!$ND$8,Tipy!LG8=Výsledky!$ND$9),IF(VLOOKUP(Tipy!LG8,'Kategórie hráčov'!$A$2:$B$55,2,FALSE)=30,30,20),0))</f>
        <v/>
      </c>
      <c r="NG14" s="126" t="str">
        <f>IF(ISBLANK($NI$3),"",IF(OR(Tipy!LH8=Výsledky!$NG$6,Tipy!LH8=Výsledky!$NG$7,Tipy!LH8=Výsledky!$NG$8,Tipy!LH8=Výsledky!$NG$9),IF(VLOOKUP(Tipy!LH8,'Kategórie hráčov'!$A$2:$B$55,2,FALSE)=30,30,20),0))</f>
        <v/>
      </c>
      <c r="NH14" s="127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0" t="str">
        <f>IF(ISBLANK($NI$3),"",IF(ISBLANK(Tipy!LD8),"-",SUM(ND14:NH14)))</f>
        <v/>
      </c>
      <c r="NJ14" s="129"/>
      <c r="NK14" s="126" t="str">
        <f>IF(ISBLANK($NP$3),"",IF(ISBLANK(Tipy!LJ8),0,IF(AND(Tipy!LJ8=Výsledky!$NN$3,Tipy!LL8=Výsledky!$NP$3),60,0)))</f>
        <v/>
      </c>
      <c r="NL14" s="126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6" t="str">
        <f>IF(ISBLANK($NP$3),"",IF(OR(Tipy!LM8=Výsledky!$NK$6,Tipy!LM8=Výsledky!$NK$7,Tipy!LM8=Výsledky!$NK$8,Tipy!LM8=Výsledky!$NK$9),IF(VLOOKUP(Tipy!LM8,'Kategórie hráčov'!$A$2:$B$55,2,FALSE)=30,30,20),0))</f>
        <v/>
      </c>
      <c r="NN14" s="126" t="str">
        <f>IF(ISBLANK($NP$3),"",IF(OR(Tipy!LN8=Výsledky!$NN$6,Tipy!LN8=Výsledky!$NN$7,Tipy!LN8=Výsledky!$NN$8,Tipy!LN8=Výsledky!$NN$9),IF(VLOOKUP(Tipy!LN8,'Kategórie hráčov'!$A$2:$B$55,2,FALSE)=30,30,20),0))</f>
        <v/>
      </c>
      <c r="NO14" s="127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0" t="str">
        <f>IF(ISBLANK($NP$3),"",IF(ISBLANK(Tipy!LJ8),"-",SUM(NK14:NO14)))</f>
        <v/>
      </c>
      <c r="NQ14" s="129"/>
      <c r="NR14" s="126" t="str">
        <f>IF(ISBLANK($NW$3),"",IF(ISBLANK(Tipy!LP8),0,IF(AND(Tipy!LP8=Výsledky!$NU$3,Tipy!LR8=Výsledky!$NW$3),60,0)))</f>
        <v/>
      </c>
      <c r="NS14" s="126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6" t="str">
        <f>IF(ISBLANK($NW$3),"",IF(OR(Tipy!LS8=Výsledky!$NR$6,Tipy!LS8=Výsledky!$NR$7,Tipy!LS8=Výsledky!$NR$8,Tipy!LS8=Výsledky!$NR$9),IF(VLOOKUP(Tipy!LS8,'Kategórie hráčov'!$A$2:$B$55,2,FALSE)=30,30,20),0))</f>
        <v/>
      </c>
      <c r="NU14" s="126" t="str">
        <f>IF(ISBLANK($NW$3),"",IF(OR(Tipy!LT8=Výsledky!$NU$6,Tipy!LT8=Výsledky!$NU$7,Tipy!LT8=Výsledky!$NU$8,Tipy!LT8=Výsledky!$NU$9),IF(VLOOKUP(Tipy!LT8,'Kategórie hráčov'!$A$2:$B$55,2,FALSE)=30,30,20),0))</f>
        <v/>
      </c>
      <c r="NV14" s="127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0" t="str">
        <f>IF(ISBLANK($NW$3),"",IF(ISBLANK(Tipy!LP8),"-",SUM(NR14:NV14)))</f>
        <v/>
      </c>
      <c r="NX14" s="129"/>
      <c r="NY14" s="126" t="str">
        <f>IF(ISBLANK($OD$3),"",IF(ISBLANK(Tipy!LV8),0,IF(AND(Tipy!LV8=Výsledky!$OB$3,Tipy!LX8=Výsledky!$OD$3),60,0)))</f>
        <v/>
      </c>
      <c r="NZ14" s="126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6" t="str">
        <f>IF(ISBLANK($OD$3),"",IF(OR(Tipy!LY8=Výsledky!$NY$6,Tipy!LY8=Výsledky!$NY$7,Tipy!LY8=Výsledky!$NY$8,Tipy!LY8=Výsledky!$NY$9),IF(VLOOKUP(Tipy!LY8,'Kategórie hráčov'!$A$2:$B$55,2,FALSE)=30,30,20),0))</f>
        <v/>
      </c>
      <c r="OB14" s="126" t="str">
        <f>IF(ISBLANK($OD$3),"",IF(OR(Tipy!LZ8=Výsledky!$OB$6,Tipy!LZ8=Výsledky!$OB$7,Tipy!LZ8=Výsledky!$OB$8,Tipy!LZ8=Výsledky!$OB$9),IF(VLOOKUP(Tipy!LZ8,'Kategórie hráčov'!$A$2:$B$55,2,FALSE)=30,30,20),0))</f>
        <v/>
      </c>
      <c r="OC14" s="127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0" t="str">
        <f>IF(ISBLANK($OD$3),"",IF(ISBLANK(Tipy!LV8),"-",SUM(NY14:OC14)))</f>
        <v/>
      </c>
      <c r="OE14" s="129"/>
      <c r="OF14" s="126" t="str">
        <f>IF(ISBLANK($OK$3),"",IF(ISBLANK(Tipy!MB8),0,IF(AND(Tipy!MB8=Výsledky!$OI$3,Tipy!MD8=Výsledky!$OK$3),60,0)))</f>
        <v/>
      </c>
      <c r="OG14" s="126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6" t="str">
        <f>IF(ISBLANK($OK$3),"",IF(OR(Tipy!ME8=Výsledky!$OF$6,Tipy!ME8=Výsledky!$OF$7,Tipy!ME8=Výsledky!$OF$8,Tipy!ME8=Výsledky!$OF$9),IF(VLOOKUP(Tipy!ME8,'Kategórie hráčov'!$A$2:$B$55,2,FALSE)=30,30,20),0))</f>
        <v/>
      </c>
      <c r="OI14" s="126" t="str">
        <f>IF(ISBLANK($OK$3),"",IF(OR(Tipy!MF8=Výsledky!$OI$6,Tipy!MF8=Výsledky!$OI$7,Tipy!MF8=Výsledky!$OI$8,Tipy!MF8=Výsledky!$OI$9),IF(VLOOKUP(Tipy!MF8,'Kategórie hráčov'!$A$2:$B$55,2,FALSE)=30,30,20),0))</f>
        <v/>
      </c>
      <c r="OJ14" s="127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0" t="str">
        <f>IF(ISBLANK($OK$3),"",IF(ISBLANK(Tipy!MB8),"-",SUM(OF14:OJ14)))</f>
        <v/>
      </c>
      <c r="OL14" s="129"/>
      <c r="OM14" s="126" t="str">
        <f>IF(ISBLANK($OR$3),"",IF(ISBLANK(Tipy!MH8),0,IF(AND(Tipy!MH8=Výsledky!$OP$3,Tipy!MJ8=Výsledky!$OR$3),60,0)))</f>
        <v/>
      </c>
      <c r="ON14" s="12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6" t="str">
        <f>IF(ISBLANK($OR$3),"",IF(OR(Tipy!MK8=Výsledky!$OM$6,Tipy!MK8=Výsledky!$OM$7,Tipy!MK8=Výsledky!$OM$8,Tipy!MK8=Výsledky!$OM$9),IF(VLOOKUP(Tipy!MK8,'Kategórie hráčov'!$A$2:$B$55,2,FALSE)=30,30,20),0))</f>
        <v/>
      </c>
      <c r="OP14" s="126" t="str">
        <f>IF(ISBLANK($OR$3),"",IF(OR(Tipy!ML8=Výsledky!$OP$6,Tipy!ML8=Výsledky!$OP$7,Tipy!ML8=Výsledky!$OP$8,Tipy!ML8=Výsledky!$OP$9),IF(VLOOKUP(Tipy!ML8,'Kategórie hráčov'!$A$2:$B$55,2,FALSE)=30,30,20),0))</f>
        <v/>
      </c>
      <c r="OQ14" s="12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0" t="str">
        <f>IF(ISBLANK($OR$3),"",IF(ISBLANK(Tipy!MH8),"-",SUM(OM14:OQ14)))</f>
        <v/>
      </c>
      <c r="OS14" s="129"/>
      <c r="OT14" s="126" t="str">
        <f>IF(ISBLANK($OY$3),"",IF(ISBLANK(Tipy!MN8),0,IF(AND(Tipy!MN8=Výsledky!$OW$3,Tipy!MP8=Výsledky!$OY$3),60,0)))</f>
        <v/>
      </c>
      <c r="OU14" s="12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6" t="str">
        <f>IF(ISBLANK($OY$3),"",IF(OR(Tipy!MQ8=Výsledky!$OT$6,Tipy!MQ8=Výsledky!$OT$7,Tipy!MQ8=Výsledky!$OT$8,Tipy!MQ8=Výsledky!$OT$9),IF(VLOOKUP(Tipy!MQ8,'Kategórie hráčov'!$A$2:$B$55,2,FALSE)=30,30,20),0))</f>
        <v/>
      </c>
      <c r="OW14" s="126" t="str">
        <f>IF(ISBLANK($OY$3),"",IF(OR(Tipy!MR8=Výsledky!$OW$6,Tipy!MR8=Výsledky!$OW$7,Tipy!MR8=Výsledky!$OW$8,Tipy!MR8=Výsledky!$OW$9),IF(VLOOKUP(Tipy!MR8,'Kategórie hráčov'!$A$2:$B$55,2,FALSE)=30,30,20),0))</f>
        <v/>
      </c>
      <c r="OX14" s="12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0" t="str">
        <f>IF(ISBLANK($OY$3),"",IF(ISBLANK(Tipy!MN8),"-",SUM(OT14:OX14)))</f>
        <v/>
      </c>
      <c r="OZ14" s="129"/>
      <c r="PA14" s="126" t="str">
        <f>IF(ISBLANK($PF$3),"",IF(ISBLANK(Tipy!MT8),0,IF(AND(Tipy!MT8=Výsledky!$PD$3,Tipy!MV8=Výsledky!$PF$3),60,0)))</f>
        <v/>
      </c>
      <c r="PB14" s="12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6" t="str">
        <f>IF(ISBLANK($PF$3),"",IF(OR(Tipy!MW8=Výsledky!$PA$6,Tipy!MW8=Výsledky!$PA$7,Tipy!MW8=Výsledky!$PA$8,Tipy!MW8=Výsledky!$PA$9),IF(VLOOKUP(Tipy!MW8,'Kategórie hráčov'!$A$2:$B$55,2,FALSE)=30,30,20),0))</f>
        <v/>
      </c>
      <c r="PD14" s="126" t="str">
        <f>IF(ISBLANK($PF$3),"",IF(OR(Tipy!MX8=Výsledky!$PD$6,Tipy!MX8=Výsledky!$PD$7,Tipy!MX8=Výsledky!$PD$8,Tipy!MX8=Výsledky!$PD$9),IF(VLOOKUP(Tipy!MX8,'Kategórie hráčov'!$A$2:$B$55,2,FALSE)=30,30,20),0))</f>
        <v/>
      </c>
      <c r="PE14" s="12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0" t="str">
        <f>IF(ISBLANK($PF$3),"",IF(ISBLANK(Tipy!MT8),"-",SUM(PA14:PE14)))</f>
        <v/>
      </c>
      <c r="PG14" s="129"/>
      <c r="PH14" s="126" t="str">
        <f>IF(ISBLANK($PM$3),"",IF(ISBLANK(Tipy!MZ8),0,IF(AND(Tipy!MZ8=Výsledky!$PK$3,Tipy!NB8=Výsledky!$PM$3),60,0)))</f>
        <v/>
      </c>
      <c r="PI14" s="12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6" t="str">
        <f>IF(ISBLANK($PM$3),"",IF(OR(Tipy!NC8=Výsledky!$PH$6,Tipy!NC8=Výsledky!$PH$7,Tipy!NC8=Výsledky!$PH$8,Tipy!NC8=Výsledky!$PH$9),IF(VLOOKUP(Tipy!NC8,'Kategórie hráčov'!$A$2:$B$55,2,FALSE)=30,30,20),0))</f>
        <v/>
      </c>
      <c r="PK14" s="126" t="str">
        <f>IF(ISBLANK($PM$3),"",IF(OR(Tipy!ND8=Výsledky!$PK$6,Tipy!ND8=Výsledky!$PK$7,Tipy!ND8=Výsledky!$PK$8,Tipy!ND8=Výsledky!$PK$9),IF(VLOOKUP(Tipy!ND8,'Kategórie hráčov'!$A$2:$B$55,2,FALSE)=30,30,20),0))</f>
        <v/>
      </c>
      <c r="PL14" s="12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0" t="str">
        <f>IF(ISBLANK($PM$3),"",IF(ISBLANK(Tipy!MZ8),"-",SUM(PH14:PL14)))</f>
        <v/>
      </c>
      <c r="PN14" s="129"/>
      <c r="PO14" s="126" t="str">
        <f>IF(ISBLANK($PT$3),"",IF(ISBLANK(Tipy!NF8),0,IF(AND(Tipy!NF8=Výsledky!$PR$3,Tipy!NH8=Výsledky!$PT$3),60,0)))</f>
        <v/>
      </c>
      <c r="PP14" s="12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6" t="str">
        <f>IF(ISBLANK($PT$3),"",IF(OR(Tipy!NI8=Výsledky!$PO$6,Tipy!NI8=Výsledky!$PO$7,Tipy!NI8=Výsledky!$PO$8,Tipy!NI8=Výsledky!$PO$9),IF(VLOOKUP(Tipy!NI8,'Kategórie hráčov'!$A$2:$B$55,2,FALSE)=30,30,20),0))</f>
        <v/>
      </c>
      <c r="PR14" s="126" t="str">
        <f>IF(ISBLANK($PT$3),"",IF(OR(Tipy!NJ8=Výsledky!$PR$6,Tipy!NJ8=Výsledky!$PR$7,Tipy!NJ8=Výsledky!$PR$8,Tipy!NJ8=Výsledky!$PR$9),IF(VLOOKUP(Tipy!NJ8,'Kategórie hráčov'!$A$2:$B$55,2,FALSE)=30,30,20),0))</f>
        <v/>
      </c>
      <c r="PS14" s="12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0" t="str">
        <f>IF(ISBLANK($PT$3),"",IF(ISBLANK(Tipy!NF8),"-",SUM(PO14:PS14)))</f>
        <v/>
      </c>
      <c r="PU14" s="129"/>
      <c r="PV14" s="126" t="str">
        <f>IF(ISBLANK($QA$3),"",IF(ISBLANK(Tipy!NL8),0,IF(AND(Tipy!NL8=Výsledky!$PY$3,Tipy!NN8=Výsledky!$QA$3),60,0)))</f>
        <v/>
      </c>
      <c r="PW14" s="12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6" t="str">
        <f>IF(ISBLANK($QA$3),"",IF(OR(Tipy!NO8=Výsledky!$PV$6,Tipy!NO8=Výsledky!$PV$7,Tipy!NO8=Výsledky!$PV$8,Tipy!NO8=Výsledky!$PV$9),IF(VLOOKUP(Tipy!NO8,'Kategórie hráčov'!$A$2:$B$55,2,FALSE)=30,30,20),0))</f>
        <v/>
      </c>
      <c r="PY14" s="126" t="str">
        <f>IF(ISBLANK($QA$3),"",IF(OR(Tipy!NP8=Výsledky!$PY$6,Tipy!NP8=Výsledky!$PY$7,Tipy!NP8=Výsledky!$PY$8,Tipy!NP8=Výsledky!$PY$9),IF(VLOOKUP(Tipy!NP8,'Kategórie hráčov'!$A$2:$B$55,2,FALSE)=30,30,20),0))</f>
        <v/>
      </c>
      <c r="PZ14" s="12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0" t="str">
        <f>IF(ISBLANK($QA$3),"",IF(ISBLANK(Tipy!NL8),"-",SUM(PV14:PZ14)))</f>
        <v/>
      </c>
      <c r="QB14" s="129"/>
      <c r="QC14" s="126" t="str">
        <f>IF(ISBLANK($QH$3),"",IF(ISBLANK(Tipy!NR8),0,IF(AND(Tipy!NR8=Výsledky!$QF$3,Tipy!NT8=Výsledky!$QH$3),60,0)))</f>
        <v/>
      </c>
      <c r="QD14" s="12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6" t="str">
        <f>IF(ISBLANK($QH$3),"",IF(OR(Tipy!NU8=Výsledky!$QC$6,Tipy!NU8=Výsledky!$QC$7,Tipy!NU8=Výsledky!$QC$8,Tipy!NU8=Výsledky!$QC$9),IF(VLOOKUP(Tipy!NU8,'Kategórie hráčov'!$A$2:$B$55,2,FALSE)=30,30,20),0))</f>
        <v/>
      </c>
      <c r="QF14" s="126" t="str">
        <f>IF(ISBLANK($QH$3),"",IF(OR(Tipy!NV8=Výsledky!$QF$6,Tipy!NV8=Výsledky!$QF$7,Tipy!NV8=Výsledky!$QF$8,Tipy!NV8=Výsledky!$QF$9),IF(VLOOKUP(Tipy!NV8,'Kategórie hráčov'!$A$2:$B$55,2,FALSE)=30,30,20),0))</f>
        <v/>
      </c>
      <c r="QG14" s="12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0" t="str">
        <f>IF(ISBLANK($QH$3),"",IF(ISBLANK(Tipy!NR8),"-",SUM(QC14:QG14)))</f>
        <v/>
      </c>
      <c r="QI14" s="131"/>
      <c r="QJ14" s="131"/>
    </row>
    <row r="15" spans="1:452" ht="15" x14ac:dyDescent="0.2">
      <c r="A15" s="124">
        <f>Tipy!A9</f>
        <v>56</v>
      </c>
      <c r="B15" s="166" t="str">
        <f>IF(Tipy!B9="","",Tipy!B9)</f>
        <v>Balky</v>
      </c>
      <c r="C15" s="125"/>
      <c r="D15" s="126">
        <f>IF(ISBLANK($I$3),"",IF(ISBLANK(Tipy!D9),0,IF(AND(Tipy!D9=Výsledky!$G$3,Tipy!F9=Výsledky!$I$3),60,0)))</f>
        <v>0</v>
      </c>
      <c r="E15" s="12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6">
        <f>IF(ISBLANK($I$3),"",IF(OR(Tipy!G9=Výsledky!$D$6,Tipy!G9=Výsledky!$D$7,Tipy!G9=Výsledky!$D$8,Tipy!G9=Výsledky!$D$9),IF(VLOOKUP(Tipy!G9,'Kategórie hráčov'!$A$2:$B$55,2,FALSE)=30,30,20),0))</f>
        <v>20</v>
      </c>
      <c r="G15" s="126">
        <f>IF(ISBLANK($I$3),"",IF(OR(Tipy!H9=Výsledky!$G$6,Tipy!H9=Výsledky!$G$7,Tipy!H9=Výsledky!$G$8,Tipy!H9=Výsledky!$G$9),IF(VLOOKUP(Tipy!H9,'Kategórie hráčov'!$A$2:$B$55,2,FALSE)=30,30,20),0))</f>
        <v>0</v>
      </c>
      <c r="H15" s="12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8">
        <f>IF(ISBLANK($I$3),"",IF(ISBLANK(Tipy!D9),"-",SUM(D15:H15)))</f>
        <v>20</v>
      </c>
      <c r="J15" s="25"/>
      <c r="K15" s="126">
        <f>IF(ISBLANK($P$3),"",IF(ISBLANK(Tipy!J9),0,IF(AND(Tipy!J9=Výsledky!$N$3,Tipy!L9=Výsledky!$P$3),60,0)))</f>
        <v>0</v>
      </c>
      <c r="L15" s="12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6">
        <f>IF(ISBLANK($P$3),"",IF(OR(Tipy!M9=Výsledky!$K$6,Tipy!M9=Výsledky!$K$7,Tipy!M9=Výsledky!$K$8,Tipy!M9=Výsledky!$K$9),IF(VLOOKUP(Tipy!M9,'Kategórie hráčov'!$A$2:$B$55,2,FALSE)=30,30,20),0))</f>
        <v>20</v>
      </c>
      <c r="N15" s="126">
        <f>IF(ISBLANK($P$3),"",IF(OR(Tipy!N9=Výsledky!$N$6,Tipy!N9=Výsledky!$N$7,Tipy!N9=Výsledky!$N$8,Tipy!N9=Výsledky!$N$9),IF(VLOOKUP(Tipy!N9,'Kategórie hráčov'!$A$2:$B$55,2,FALSE)=30,30,20),0))</f>
        <v>0</v>
      </c>
      <c r="O15" s="12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8">
        <f>IF(ISBLANK($P$3),"",IF(ISBLANK(Tipy!J9),"-",SUM(K15:O15)))</f>
        <v>20</v>
      </c>
      <c r="Q15" s="129"/>
      <c r="R15" s="126">
        <f>IF(ISBLANK($W$3),"",IF(ISBLANK(Tipy!P9),0,IF(AND(Tipy!P9=Výsledky!$U$3,Tipy!R9=Výsledky!$W$3),60,0)))</f>
        <v>0</v>
      </c>
      <c r="S15" s="12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6">
        <f>IF(ISBLANK($W$3),"",IF(OR(Tipy!S9=Výsledky!$R$6,Tipy!S9=Výsledky!$R$7,Tipy!S9=Výsledky!$R$8,Tipy!S9=Výsledky!$R$9),IF(VLOOKUP(Tipy!S9,'Kategórie hráčov'!$A$2:$B$55,2,FALSE)=30,30,20),0))</f>
        <v>0</v>
      </c>
      <c r="U15" s="126">
        <f>IF(ISBLANK($W$3),"",IF(OR(Tipy!T9=Výsledky!$U$6,Tipy!T9=Výsledky!$U$7,Tipy!T9=Výsledky!$U$8,Tipy!T9=Výsledky!$U$9),IF(VLOOKUP(Tipy!T9,'Kategórie hráčov'!$A$2:$B$55,2,FALSE)=30,30,20),0))</f>
        <v>0</v>
      </c>
      <c r="V15" s="12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30">
        <f>IF(ISBLANK($W$3),"",IF(ISBLANK(Tipy!P9),"-",SUM(R15:V15)))</f>
        <v>0</v>
      </c>
      <c r="X15" s="129"/>
      <c r="Y15" s="126">
        <f>IF(ISBLANK($AD$3),"",IF(ISBLANK(Tipy!V9),0,IF(AND(Tipy!V9=Výsledky!$AB$3,Tipy!X9=Výsledky!$AD$3),60,0)))</f>
        <v>0</v>
      </c>
      <c r="Z15" s="12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6">
        <f>IF(ISBLANK($AD$3),"",IF(OR(Tipy!Y9=Výsledky!$Y$6,Tipy!Y9=Výsledky!$Y$7,Tipy!Y9=Výsledky!$Y$8,Tipy!Y9=Výsledky!$Y$9),IF(VLOOKUP(Tipy!Y9,'Kategórie hráčov'!$A$2:$B$55,2,FALSE)=30,30,20),0))</f>
        <v>20</v>
      </c>
      <c r="AB15" s="126">
        <f>IF(ISBLANK($AD$3),"",IF(OR(Tipy!Z9=Výsledky!$AB$6,Tipy!Z9=Výsledky!$AB$7,Tipy!Z9=Výsledky!$AB$8,Tipy!Z9=Výsledky!$AB$9),IF(VLOOKUP(Tipy!Z9,'Kategórie hráčov'!$A$2:$B$55,2,FALSE)=30,30,20),0))</f>
        <v>0</v>
      </c>
      <c r="AC15" s="12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30">
        <f>IF(ISBLANK($AD$3),"",IF(ISBLANK(Tipy!V9),"-",SUM(Y15:AC15)))</f>
        <v>20</v>
      </c>
      <c r="AE15" s="129"/>
      <c r="AF15" s="126">
        <f>IF(ISBLANK($AK$3),"",IF(ISBLANK(Tipy!AB9),0,IF(AND(Tipy!AB9=Výsledky!$AI$3,Tipy!AD9=Výsledky!$AK$3),60,0)))</f>
        <v>0</v>
      </c>
      <c r="AG15" s="12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6">
        <f>IF(ISBLANK($AK$3),"",IF(OR(Tipy!AE9=Výsledky!$AF$6,Tipy!AE9=Výsledky!$AF$7,Tipy!AE9=Výsledky!$AF$8,Tipy!AE9=Výsledky!$AF$9),IF(VLOOKUP(Tipy!AE9,'Kategórie hráčov'!$A$2:$B$55,2,FALSE)=30,30,20),0))</f>
        <v>20</v>
      </c>
      <c r="AI15" s="126">
        <f>IF(ISBLANK($AK$3),"",IF(OR(Tipy!AF9=Výsledky!$AI$6,Tipy!AF9=Výsledky!$AI$7,Tipy!AF9=Výsledky!$AI$8,Tipy!AF9=Výsledky!$AI$9),IF(VLOOKUP(Tipy!AF9,'Kategórie hráčov'!$A$2:$B$55,2,FALSE)=30,30,20),0))</f>
        <v>0</v>
      </c>
      <c r="AJ15" s="12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30">
        <f>IF(ISBLANK($AK$3),"",IF(ISBLANK(Tipy!AB9),"-",SUM(AF15:AJ15)))</f>
        <v>40</v>
      </c>
      <c r="AL15" s="129"/>
      <c r="AM15" s="126">
        <f>IF(ISBLANK($AR$3),"",IF(ISBLANK(Tipy!AH9),0,IF(AND(Tipy!AH9=Výsledky!$AP$3,Tipy!AJ9=Výsledky!$AR$3),60,0)))</f>
        <v>0</v>
      </c>
      <c r="AN15" s="12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6">
        <f>IF(ISBLANK($AR$3),"",IF(OR(Tipy!AK9=Výsledky!$AM$6,Tipy!AK9=Výsledky!$AM$7,Tipy!AK9=Výsledky!$AM$8,Tipy!AK9=Výsledky!$AM$9),IF(VLOOKUP(Tipy!AK9,'Kategórie hráčov'!$A$2:$B$55,2,FALSE)=30,30,20),0))</f>
        <v>0</v>
      </c>
      <c r="AP15" s="126">
        <f>IF(ISBLANK($AR$3),"",IF(OR(Tipy!AL9=Výsledky!$AP$6,Tipy!AL9=Výsledky!$AP$7,Tipy!AL9=Výsledky!$AP$8,Tipy!AL9=Výsledky!$AP$9),IF(VLOOKUP(Tipy!AL9,'Kategórie hráčov'!$A$2:$B$55,2,FALSE)=30,30,20),0))</f>
        <v>0</v>
      </c>
      <c r="AQ15" s="127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30">
        <f>IF(ISBLANK($AR$3),"",IF(ISBLANK(Tipy!AH9),"-",SUM(AM15:AQ15)))</f>
        <v>30</v>
      </c>
      <c r="AS15" s="129"/>
      <c r="AT15" s="126">
        <f>IF(ISBLANK($AY$3),"",IF(ISBLANK(Tipy!AN9),0,IF(AND(Tipy!AN9=Výsledky!$AW$3,Tipy!AP9=Výsledky!$AY$3),60,0)))</f>
        <v>0</v>
      </c>
      <c r="AU15" s="12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6">
        <f>IF(ISBLANK($AY$3),"",IF(OR(Tipy!AQ9=Výsledky!$AT$6,Tipy!AQ9=Výsledky!$AT$7,Tipy!AQ9=Výsledky!$AT$8,Tipy!AQ9=Výsledky!$AT$9),IF(VLOOKUP(Tipy!AQ9,'Kategórie hráčov'!$A$2:$B$55,2,FALSE)=30,30,20),0))</f>
        <v>0</v>
      </c>
      <c r="AW15" s="126">
        <f>IF(ISBLANK($AY$3),"",IF(OR(Tipy!AR9=Výsledky!$AW$6,Tipy!AR9=Výsledky!$AW$7,Tipy!AR9=Výsledky!$AW$8,Tipy!AR9=Výsledky!$AW$9),IF(VLOOKUP(Tipy!AR9,'Kategórie hráčov'!$A$2:$B$55,2,FALSE)=30,30,20),0))</f>
        <v>0</v>
      </c>
      <c r="AX15" s="12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30">
        <f>IF(ISBLANK($AY$3),"",IF(ISBLANK(Tipy!AN9),"-",SUM(AT15:AX15)))</f>
        <v>0</v>
      </c>
      <c r="AZ15" s="129"/>
      <c r="BA15" s="126">
        <f>IF(ISBLANK($BF$3),"",IF(ISBLANK(Tipy!AT9),0,IF(AND(Tipy!AT9=Výsledky!$BD$3,Tipy!AV9=Výsledky!$BF$3),60,0)))</f>
        <v>0</v>
      </c>
      <c r="BB15" s="12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6">
        <f>IF(ISBLANK($BF$3),"",IF(OR(Tipy!AW9=Výsledky!$BA$6,Tipy!AW9=Výsledky!$BA$7,Tipy!AW9=Výsledky!$BA$8,Tipy!AW9=Výsledky!$BA$9),IF(VLOOKUP(Tipy!AW9,'Kategórie hráčov'!$A$2:$B$55,2,FALSE)=30,30,20),0))</f>
        <v>0</v>
      </c>
      <c r="BD15" s="126">
        <f>IF(ISBLANK($BF$3),"",IF(OR(Tipy!AX9=Výsledky!$BD$6,Tipy!AX9=Výsledky!$BD$7,Tipy!AX9=Výsledky!$BD$8,Tipy!AX9=Výsledky!$BD$9),IF(VLOOKUP(Tipy!AX9,'Kategórie hráčov'!$A$2:$B$55,2,FALSE)=30,30,20),0))</f>
        <v>0</v>
      </c>
      <c r="BE15" s="127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30">
        <f>IF(ISBLANK($BF$3),"",IF(ISBLANK(Tipy!AT9),"-",SUM(BA15:BE15)))</f>
        <v>0</v>
      </c>
      <c r="BG15" s="129"/>
      <c r="BH15" s="126" t="str">
        <f>IF(ISBLANK($BM$3),"",IF(ISBLANK(Tipy!AZ9),0,IF(AND(Tipy!AZ9=Výsledky!$BK$3,Tipy!BB9=Výsledky!$BM$3),60,0)))</f>
        <v/>
      </c>
      <c r="BI15" s="126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6" t="str">
        <f>IF(ISBLANK($BM$3),"",IF(OR(Tipy!BC9=Výsledky!$BH$6,Tipy!BC9=Výsledky!$BH$7,Tipy!BC9=Výsledky!$BH$8,Tipy!BC9=Výsledky!$BH$9),IF(VLOOKUP(Tipy!BC9,'Kategórie hráčov'!$A$2:$B$55,2,FALSE)=30,30,20),0))</f>
        <v/>
      </c>
      <c r="BK15" s="126" t="str">
        <f>IF(ISBLANK($BM$3),"",IF(OR(Tipy!BD9=Výsledky!$BK$6,Tipy!BD9=Výsledky!$BK$7,Tipy!BD9=Výsledky!$BK$8,Tipy!BD9=Výsledky!$BK$9),IF(VLOOKUP(Tipy!BD9,'Kategórie hráčov'!$A$2:$B$55,2,FALSE)=30,30,20),0))</f>
        <v/>
      </c>
      <c r="BL15" s="127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0" t="str">
        <f>IF(ISBLANK($BM$3),"",IF(ISBLANK(Tipy!AZ9),"-",SUM(BH15:BL15)))</f>
        <v/>
      </c>
      <c r="BN15" s="129"/>
      <c r="BO15" s="126">
        <f>IF(ISBLANK($BT$3),"",IF(ISBLANK(Tipy!BF9),0,IF(AND(Tipy!BF9=Výsledky!$BR$3,Tipy!BH9=Výsledky!$BT$3),60,0)))</f>
        <v>0</v>
      </c>
      <c r="BP15" s="12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6">
        <f>IF(ISBLANK($BT$3),"",IF(OR(Tipy!BI9=Výsledky!$BO$6,Tipy!BI9=Výsledky!$BO$7,Tipy!BI9=Výsledky!$BO$8,Tipy!BI9=Výsledky!$BO$9),IF(VLOOKUP(Tipy!BI9,'Kategórie hráčov'!$A$2:$B$55,2,FALSE)=30,30,20),0))</f>
        <v>0</v>
      </c>
      <c r="BR15" s="126">
        <f>IF(ISBLANK($BT$3),"",IF(OR(Tipy!BJ9=Výsledky!$BR$6,Tipy!BJ9=Výsledky!$BR$7,Tipy!BJ9=Výsledky!$BR$8,Tipy!BJ9=Výsledky!$BR$9),IF(VLOOKUP(Tipy!BJ9,'Kategórie hráčov'!$A$2:$B$55,2,FALSE)=30,30,20),0))</f>
        <v>0</v>
      </c>
      <c r="BS15" s="12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30">
        <f>IF(ISBLANK($BT$3),"",IF(ISBLANK(Tipy!BF9),"-",SUM(BO15:BS15)))</f>
        <v>0</v>
      </c>
      <c r="BU15" s="129"/>
      <c r="BV15" s="126" t="str">
        <f>IF(ISBLANK($CA$3),"",IF(ISBLANK(Tipy!BL9),0,IF(AND(Tipy!BL9=Výsledky!$BY$3,Tipy!BN9=Výsledky!$CA$3),60,0)))</f>
        <v/>
      </c>
      <c r="BW15" s="126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6" t="str">
        <f>IF(ISBLANK($CA$3),"",IF(OR(Tipy!BO9=Výsledky!$BV$6,Tipy!BO9=Výsledky!$BV$7,Tipy!BO9=Výsledky!$BV$8,Tipy!BO9=Výsledky!$BV$9),IF(VLOOKUP(Tipy!BO9,'Kategórie hráčov'!$A$2:$B$55,2,FALSE)=30,30,20),0))</f>
        <v/>
      </c>
      <c r="BY15" s="126" t="str">
        <f>IF(ISBLANK($CA$3),"",IF(OR(Tipy!BP9=Výsledky!$BY$6,Tipy!BP9=Výsledky!$BY$7,Tipy!BP9=Výsledky!$BY$8,Tipy!BP9=Výsledky!$BY$9),IF(VLOOKUP(Tipy!BP9,'Kategórie hráčov'!$A$2:$B$55,2,FALSE)=30,30,20),0))</f>
        <v/>
      </c>
      <c r="BZ15" s="127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0" t="str">
        <f>IF(ISBLANK($CA$3),"",IF(ISBLANK(Tipy!BL9),"-",SUM(BV15:BZ15)))</f>
        <v/>
      </c>
      <c r="CB15" s="129"/>
      <c r="CC15" s="126">
        <f>IF(ISBLANK($CH$3),"",IF(ISBLANK(Tipy!BR9),0,IF(AND(Tipy!BR9=Výsledky!$CF$3,Tipy!BT9=Výsledky!$CH$3),60,0)))</f>
        <v>0</v>
      </c>
      <c r="CD15" s="12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6">
        <f>IF(ISBLANK($CH$3),"",IF(OR(Tipy!BU9=Výsledky!$CC$6,Tipy!BU9=Výsledky!$CC$7,Tipy!BU9=Výsledky!$CC$8,Tipy!BU9=Výsledky!$CC$9),IF(VLOOKUP(Tipy!BU9,'Kategórie hráčov'!$A$2:$B$55,2,FALSE)=30,30,20),0))</f>
        <v>0</v>
      </c>
      <c r="CF15" s="126">
        <f>IF(ISBLANK($CH$3),"",IF(OR(Tipy!BV9=Výsledky!$CF$6,Tipy!BV9=Výsledky!$CF$7,Tipy!BV9=Výsledky!$CF$8,Tipy!BV9=Výsledky!$CF$9),IF(VLOOKUP(Tipy!BV9,'Kategórie hráčov'!$A$2:$B$55,2,FALSE)=30,30,20),0))</f>
        <v>20</v>
      </c>
      <c r="CG15" s="12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30">
        <f>IF(ISBLANK($CH$3),"",IF(ISBLANK(Tipy!BR9),"-",SUM(CC15:CG15)))</f>
        <v>20</v>
      </c>
      <c r="CI15" s="129"/>
      <c r="CJ15" s="126">
        <f>IF(ISBLANK($CO$3),"",IF(ISBLANK(Tipy!BX9),0,IF(AND(Tipy!BX9=Výsledky!$CM$3,Tipy!BZ9=Výsledky!$CO$3),60,0)))</f>
        <v>0</v>
      </c>
      <c r="CK15" s="12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6">
        <f>IF(ISBLANK($CO$3),"",IF(OR(Tipy!CA9=Výsledky!$CJ$6,Tipy!CA9=Výsledky!$CJ$7,Tipy!CA9=Výsledky!$CJ$8,Tipy!CA9=Výsledky!$CJ$9),IF(VLOOKUP(Tipy!CA9,'Kategórie hráčov'!$A$2:$B$55,2,FALSE)=30,30,20),0))</f>
        <v>0</v>
      </c>
      <c r="CM15" s="126">
        <f>IF(ISBLANK($CO$3),"",IF(OR(Tipy!CB9=Výsledky!$CM$6,Tipy!CB9=Výsledky!$CM$7,Tipy!CB9=Výsledky!$CM$8,Tipy!CB9=Výsledky!$CM$9),IF(VLOOKUP(Tipy!CB9,'Kategórie hráčov'!$A$2:$B$55,2,FALSE)=30,30,20),0))</f>
        <v>0</v>
      </c>
      <c r="CN15" s="127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30">
        <f>IF(ISBLANK($CO$3),"",IF(ISBLANK(Tipy!BX9),"-",SUM(CJ15:CN15)))</f>
        <v>20</v>
      </c>
      <c r="CP15" s="129"/>
      <c r="CQ15" s="126" t="str">
        <f>IF(ISBLANK($CV$3),"",IF(ISBLANK(Tipy!CD9),0,IF(AND(Tipy!CD9=Výsledky!$CT$3,Tipy!CF9=Výsledky!$CV$3),60,0)))</f>
        <v/>
      </c>
      <c r="CR15" s="126" t="str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/>
      </c>
      <c r="CS15" s="126" t="str">
        <f>IF(ISBLANK($CV$3),"",IF(OR(Tipy!CG9=Výsledky!$CQ$6,Tipy!CG9=Výsledky!$CQ$7,Tipy!CG9=Výsledky!$CQ$8,Tipy!CG9=Výsledky!$CQ$9),IF(VLOOKUP(Tipy!CG9,'Kategórie hráčov'!$A$2:$B$55,2,FALSE)=30,30,20),0))</f>
        <v/>
      </c>
      <c r="CT15" s="126" t="str">
        <f>IF(ISBLANK($CV$3),"",IF(OR(Tipy!CH9=Výsledky!$CT$6,Tipy!CH9=Výsledky!$CT$7,Tipy!CH9=Výsledky!$CT$8,Tipy!CH9=Výsledky!$CT$9),IF(VLOOKUP(Tipy!CH9,'Kategórie hráčov'!$A$2:$B$55,2,FALSE)=30,30,20),0))</f>
        <v/>
      </c>
      <c r="CU15" s="127" t="str">
        <f>IF(ISBLANK($CV$3),"",IF(ISBLANK(Tipy!CD9),0,IF(OR(AND(Tipy!CD9=Výsledky!$CT$3,OR(Tipy!CF9=Výsledky!$CV$3+1,Tipy!CF9=Výsledky!$CV$3-1)),AND(Tipy!CF9=Výsledky!$CV$3,OR(Tipy!CD9=Výsledky!$CT$3+1,Tipy!CD9=Výsledky!$CT$3-1))),10,0)))</f>
        <v/>
      </c>
      <c r="CV15" s="130" t="str">
        <f>IF(ISBLANK($CV$3),"",IF(ISBLANK(Tipy!CD9),"-",SUM(CQ15:CU15)))</f>
        <v/>
      </c>
      <c r="CW15" s="129"/>
      <c r="CX15" s="126" t="str">
        <f>IF(ISBLANK($DC$3),"",IF(ISBLANK(Tipy!CJ9),0,IF(AND(Tipy!CJ9=Výsledky!$DA$3,Tipy!CL9=Výsledky!$DC$3),60,0)))</f>
        <v/>
      </c>
      <c r="CY15" s="126" t="str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/>
      </c>
      <c r="CZ15" s="126" t="str">
        <f>IF(ISBLANK($DC$3),"",IF(OR(Tipy!CM9=Výsledky!$CX$6,Tipy!CM9=Výsledky!$CX$7,Tipy!CM9=Výsledky!$CX$8,Tipy!CM9=Výsledky!$CX$9),IF(VLOOKUP(Tipy!CM9,'Kategórie hráčov'!$A$2:$B$55,2,FALSE)=30,30,20),0))</f>
        <v/>
      </c>
      <c r="DA15" s="126" t="str">
        <f>IF(ISBLANK($DC$3),"",IF(OR(Tipy!CN9=Výsledky!$DA$6,Tipy!CN9=Výsledky!$DA$7,Tipy!CN9=Výsledky!$DA$8,Tipy!CN9=Výsledky!$DA$9),IF(VLOOKUP(Tipy!CN9,'Kategórie hráčov'!$A$2:$B$55,2,FALSE)=30,30,20),0))</f>
        <v/>
      </c>
      <c r="DB15" s="127" t="str">
        <f>IF(ISBLANK($DC$3),"",IF(ISBLANK(Tipy!CJ9),0,IF(OR(AND(Tipy!CJ9=Výsledky!$DA$3,OR(Tipy!CL9=Výsledky!$DC$3+1,Tipy!CL9=Výsledky!$DC$3-1)),AND(Tipy!CL9=Výsledky!$DC$3,OR(Tipy!CJ9=Výsledky!$DA$3+1,Tipy!CJ9=Výsledky!$DA$3-1))),10,0)))</f>
        <v/>
      </c>
      <c r="DC15" s="130" t="str">
        <f>IF(ISBLANK($DC$3),"",IF(ISBLANK(Tipy!CJ9),"-",SUM(CX15:DB15)))</f>
        <v/>
      </c>
      <c r="DD15" s="129"/>
      <c r="DE15" s="126" t="str">
        <f>IF(ISBLANK($DJ$3),"",IF(ISBLANK(Tipy!CP9),0,IF(AND(Tipy!CP9=Výsledky!$DH$3,Tipy!CR9=Výsledky!$DJ$3),60,0)))</f>
        <v/>
      </c>
      <c r="DF15" s="126" t="str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/>
      </c>
      <c r="DG15" s="126" t="str">
        <f>IF(ISBLANK($DJ$3),"",IF(OR(Tipy!CS9=Výsledky!$DE$6,Tipy!CS9=Výsledky!$DE$7,Tipy!CS9=Výsledky!$DE$8,Tipy!CS9=Výsledky!$DE$9),IF(VLOOKUP(Tipy!CS9,'Kategórie hráčov'!$A$2:$B$55,2,FALSE)=30,30,20),0))</f>
        <v/>
      </c>
      <c r="DH15" s="126" t="str">
        <f>IF(ISBLANK($DJ$3),"",IF(OR(Tipy!CT9=Výsledky!$DH$6,Tipy!CT9=Výsledky!$DH$7,Tipy!CT9=Výsledky!$DH$8,Tipy!CT9=Výsledky!$DH$9),IF(VLOOKUP(Tipy!CT9,'Kategórie hráčov'!$A$2:$B$55,2,FALSE)=30,30,20),0))</f>
        <v/>
      </c>
      <c r="DI15" s="127" t="str">
        <f>IF(ISBLANK($DJ$3),"",IF(ISBLANK(Tipy!CP9),0,IF(OR(AND(Tipy!CP9=Výsledky!$DH$3,OR(Tipy!CR9=Výsledky!$DJ$3+1,Tipy!CR9=Výsledky!$DJ$3-1)),AND(Tipy!CR9=Výsledky!$DJ$3,OR(Tipy!CP9=Výsledky!$DH$3+1,Tipy!CP9=Výsledky!$DH$3-1))),10,0)))</f>
        <v/>
      </c>
      <c r="DJ15" s="130" t="str">
        <f>IF(ISBLANK($DJ$3),"",IF(ISBLANK(Tipy!CP9),"-",SUM(DE15:DI15)))</f>
        <v/>
      </c>
      <c r="DK15" s="129"/>
      <c r="DL15" s="126" t="str">
        <f>IF(ISBLANK($DQ$3),"",IF(ISBLANK(Tipy!CV9),0,IF(AND(Tipy!CV9=Výsledky!$DO$3,Tipy!CX9=Výsledky!$DQ$3),60,0)))</f>
        <v/>
      </c>
      <c r="DM15" s="126" t="str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/>
      </c>
      <c r="DN15" s="126" t="str">
        <f>IF(ISBLANK($DQ$3),"",IF(OR(Tipy!CY9=Výsledky!$DL$6,Tipy!CY9=Výsledky!$DL$7,Tipy!CY9=Výsledky!$DL$8,Tipy!CY9=Výsledky!$DL$9),IF(VLOOKUP(Tipy!CY9,'Kategórie hráčov'!$A$2:$B$55,2,FALSE)=30,30,20),0))</f>
        <v/>
      </c>
      <c r="DO15" s="126" t="str">
        <f>IF(ISBLANK($DQ$3),"",IF(OR(Tipy!CZ9=Výsledky!$DO$6,Tipy!CZ9=Výsledky!$DO$7,Tipy!CZ9=Výsledky!$DO$8,Tipy!CZ9=Výsledky!$DO$9),IF(VLOOKUP(Tipy!CZ9,'Kategórie hráčov'!$A$2:$B$55,2,FALSE)=30,30,20),0))</f>
        <v/>
      </c>
      <c r="DP15" s="127" t="str">
        <f>IF(ISBLANK($DQ$3),"",IF(ISBLANK(Tipy!CV9),0,IF(OR(AND(Tipy!CV9=Výsledky!$DO$3,OR(Tipy!CX9=Výsledky!$DQ$3+1,Tipy!CX9=Výsledky!$DQ$3-1)),AND(Tipy!CX9=Výsledky!$DQ$3,OR(Tipy!CV9=Výsledky!$DO$3+1,Tipy!CV9=Výsledky!$DO$3-1))),10,0)))</f>
        <v/>
      </c>
      <c r="DQ15" s="130" t="str">
        <f>IF(ISBLANK($DQ$3),"",IF(ISBLANK(Tipy!CV9),"-",SUM(DL15:DP15)))</f>
        <v/>
      </c>
      <c r="DR15" s="129"/>
      <c r="DS15" s="126" t="str">
        <f>IF(ISBLANK($DX$3),"",IF(ISBLANK(Tipy!DB9),0,IF(AND(Tipy!DB9=Výsledky!$DV$3,Tipy!DD9=Výsledky!$DX$3),60,0)))</f>
        <v/>
      </c>
      <c r="DT15" s="126" t="str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/>
      </c>
      <c r="DU15" s="126" t="str">
        <f>IF(ISBLANK($DX$3),"",IF(OR(Tipy!DE9=Výsledky!$DS$6,Tipy!DE9=Výsledky!$DS$7,Tipy!DE9=Výsledky!$DS$8,Tipy!DE9=Výsledky!$DS$9),IF(VLOOKUP(Tipy!DE9,'Kategórie hráčov'!$A$2:$B$55,2,FALSE)=30,30,20),0))</f>
        <v/>
      </c>
      <c r="DV15" s="126" t="str">
        <f>IF(ISBLANK($DX$3),"",IF(OR(Tipy!DF9=Výsledky!$DV$6,Tipy!DF9=Výsledky!$DV$7,Tipy!DF9=Výsledky!$DV$8,Tipy!DF9=Výsledky!$DV$9),IF(VLOOKUP(Tipy!DF9,'Kategórie hráčov'!$A$2:$B$55,2,FALSE)=30,30,20),0))</f>
        <v/>
      </c>
      <c r="DW15" s="127" t="str">
        <f>IF(ISBLANK($DX$3),"",IF(ISBLANK(Tipy!DB9),0,IF(OR(AND(Tipy!DB9=Výsledky!$DV$3,OR(Tipy!DD9=Výsledky!$DX$3+1,Tipy!DD9=Výsledky!$DX$3-1)),AND(Tipy!DD9=Výsledky!$DX$3,OR(Tipy!DB9=Výsledky!$DV$3+1,Tipy!DB9=Výsledky!$DV$3-1))),10,0)))</f>
        <v/>
      </c>
      <c r="DX15" s="130" t="str">
        <f>IF(ISBLANK($DX$3),"",IF(ISBLANK(Tipy!DB9),"-",SUM(DS15:DW15)))</f>
        <v/>
      </c>
      <c r="DY15" s="129"/>
      <c r="DZ15" s="126" t="str">
        <f>IF(ISBLANK($EE$3),"",IF(ISBLANK(Tipy!DH9),0,IF(AND(Tipy!DH9=Výsledky!$EC$3,Tipy!DJ9=Výsledky!$EE$3),60,0)))</f>
        <v/>
      </c>
      <c r="EA15" s="126" t="str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/>
      </c>
      <c r="EB15" s="126" t="str">
        <f>IF(ISBLANK($EE$3),"",IF(OR(Tipy!DK9=Výsledky!$DZ$6,Tipy!DK9=Výsledky!$DZ$7,Tipy!DK9=Výsledky!$DZ$8,Tipy!DK9=Výsledky!$DZ$9),IF(VLOOKUP(Tipy!DK9,'Kategórie hráčov'!$A$2:$B$55,2,FALSE)=30,30,20),0))</f>
        <v/>
      </c>
      <c r="EC15" s="126" t="str">
        <f>IF(ISBLANK($EE$3),"",IF(OR(Tipy!DL9=Výsledky!$EC$6,Tipy!DL9=Výsledky!$EC$7,Tipy!DL9=Výsledky!$EC$8,Tipy!DL9=Výsledky!$EC$9),IF(VLOOKUP(Tipy!DL9,'Kategórie hráčov'!$A$2:$B$55,2,FALSE)=30,30,20),0))</f>
        <v/>
      </c>
      <c r="ED15" s="127" t="str">
        <f>IF(ISBLANK($EE$3),"",IF(ISBLANK(Tipy!DH9),0,IF(OR(AND(Tipy!DH9=Výsledky!$EC$3,OR(Tipy!DJ9=Výsledky!$EE$3+1,Tipy!DJ9=Výsledky!$EE$3-1)),AND(Tipy!DJ9=Výsledky!$EE$3,OR(Tipy!DH9=Výsledky!$EC$3+1,Tipy!DH9=Výsledky!$EC$3-1))),10,0)))</f>
        <v/>
      </c>
      <c r="EE15" s="130" t="str">
        <f>IF(ISBLANK($EE$3),"",IF(ISBLANK(Tipy!DH9),"-",SUM(DZ15:ED15)))</f>
        <v/>
      </c>
      <c r="EF15" s="129"/>
      <c r="EG15" s="126" t="str">
        <f>IF(ISBLANK($EL$3),"",IF(ISBLANK(Tipy!DN9),0,IF(AND(Tipy!DN9=Výsledky!$EJ$3,Tipy!DP9=Výsledky!$EL$3),60,0)))</f>
        <v/>
      </c>
      <c r="EH15" s="126" t="str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/>
      </c>
      <c r="EI15" s="126" t="str">
        <f>IF(ISBLANK($EL$3),"",IF(OR(Tipy!DQ9=Výsledky!$EG$6,Tipy!DQ9=Výsledky!$EG$7,Tipy!DQ9=Výsledky!$EG$8,Tipy!DQ9=Výsledky!$EG$9),IF(VLOOKUP(Tipy!DQ9,'Kategórie hráčov'!$A$2:$B$55,2,FALSE)=30,30,20),0))</f>
        <v/>
      </c>
      <c r="EJ15" s="126" t="str">
        <f>IF(ISBLANK($EL$3),"",IF(OR(Tipy!DR9=Výsledky!$EJ$6,Tipy!DR9=Výsledky!$EJ$7,Tipy!DR9=Výsledky!$EJ$8,Tipy!DR9=Výsledky!$EJ$9),IF(VLOOKUP(Tipy!DR9,'Kategórie hráčov'!$A$2:$B$55,2,FALSE)=30,30,20),0))</f>
        <v/>
      </c>
      <c r="EK15" s="127" t="str">
        <f>IF(ISBLANK($EL$3),"",IF(ISBLANK(Tipy!DN9),0,IF(OR(AND(Tipy!DN9=Výsledky!$EJ$3,OR(Tipy!DP9=Výsledky!$EL$3+1,Tipy!DP9=Výsledky!$EL$3-1)),AND(Tipy!DP9=Výsledky!$EL$3,OR(Tipy!DN9=Výsledky!$EJ$3+1,Tipy!DN9=Výsledky!$EJ$3-1))),10,0)))</f>
        <v/>
      </c>
      <c r="EL15" s="130" t="str">
        <f>IF(ISBLANK($EL$3),"",IF(ISBLANK(Tipy!DN9),"-",SUM(EG15:EK15)))</f>
        <v/>
      </c>
      <c r="EM15" s="129"/>
      <c r="EN15" s="126" t="str">
        <f>IF(ISBLANK($ES$3),"",IF(ISBLANK(Tipy!DT9),0,IF(AND(Tipy!DT9=Výsledky!$EQ$3,Tipy!DV9=Výsledky!$ES$3),60,0)))</f>
        <v/>
      </c>
      <c r="EO15" s="126" t="str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/>
      </c>
      <c r="EP15" s="126" t="str">
        <f>IF(ISBLANK($ES$3),"",IF(OR(Tipy!DW9=Výsledky!$EN$6,Tipy!DW9=Výsledky!$EN$7,Tipy!DW9=Výsledky!$EN$8,Tipy!DW9=Výsledky!$EN$9),IF(VLOOKUP(Tipy!DW9,'Kategórie hráčov'!$A$2:$B$55,2,FALSE)=30,30,20),0))</f>
        <v/>
      </c>
      <c r="EQ15" s="126" t="str">
        <f>IF(ISBLANK($ES$3),"",IF(OR(Tipy!DX9=Výsledky!$EQ$6,Tipy!DX9=Výsledky!$EQ$7,Tipy!DX9=Výsledky!$EQ$8,Tipy!DX9=Výsledky!$EQ$9),IF(VLOOKUP(Tipy!DX9,'Kategórie hráčov'!$A$2:$B$55,2,FALSE)=30,30,20),0))</f>
        <v/>
      </c>
      <c r="ER15" s="127" t="str">
        <f>IF(ISBLANK($ES$3),"",IF(ISBLANK(Tipy!DT9),0,IF(OR(AND(Tipy!DT9=Výsledky!$EQ$3,OR(Tipy!DV9=Výsledky!$ES$3+1,Tipy!DV9=Výsledky!$ES$3-1)),AND(Tipy!DV9=Výsledky!$ES$3,OR(Tipy!DT9=Výsledky!$EQ$3+1,Tipy!DT9=Výsledky!$EQ$3-1))),10,0)))</f>
        <v/>
      </c>
      <c r="ES15" s="130" t="str">
        <f>IF(ISBLANK($ES$3),"",IF(ISBLANK(Tipy!DT9),"-",SUM(EN15:ER15)))</f>
        <v/>
      </c>
      <c r="ET15" s="129"/>
      <c r="EU15" s="126" t="str">
        <f>IF(ISBLANK($EZ$3),"",IF(ISBLANK(Tipy!DZ9),0,IF(AND(Tipy!DZ9=Výsledky!$EX$3,Tipy!EB9=Výsledky!$EZ$3),60,0)))</f>
        <v/>
      </c>
      <c r="EV15" s="126" t="str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/>
      </c>
      <c r="EW15" s="126" t="str">
        <f>IF(ISBLANK($EZ$3),"",IF(OR(Tipy!EC9=Výsledky!$EU$6,Tipy!EC9=Výsledky!$EU$7,Tipy!EC9=Výsledky!$EU$8,Tipy!EC9=Výsledky!$EU$9),IF(VLOOKUP(Tipy!EC9,'Kategórie hráčov'!$A$2:$B$55,2,FALSE)=30,30,20),0))</f>
        <v/>
      </c>
      <c r="EX15" s="126" t="str">
        <f>IF(ISBLANK($EZ$3),"",IF(OR(Tipy!ED9=Výsledky!$EX$6,Tipy!ED9=Výsledky!$EX$7,Tipy!ED9=Výsledky!$EX$8,Tipy!ED9=Výsledky!$EX$9),IF(VLOOKUP(Tipy!ED9,'Kategórie hráčov'!$A$2:$B$55,2,FALSE)=30,30,20),0))</f>
        <v/>
      </c>
      <c r="EY15" s="127" t="str">
        <f>IF(ISBLANK($EZ$3),"",IF(ISBLANK(Tipy!DZ9),0,IF(OR(AND(Tipy!DZ9=Výsledky!$EX$3,OR(Tipy!EB9=Výsledky!$EZ$3+1,Tipy!EB9=Výsledky!$EZ$3-1)),AND(Tipy!EB9=Výsledky!$EZ$3,OR(Tipy!DZ9=Výsledky!$EX$3+1,Tipy!DZ9=Výsledky!$EX$3-1))),10,0)))</f>
        <v/>
      </c>
      <c r="EZ15" s="130" t="str">
        <f>IF(ISBLANK($EZ$3),"",IF(ISBLANK(Tipy!DZ9),"-",SUM(EU15:EY15)))</f>
        <v/>
      </c>
      <c r="FA15" s="129"/>
      <c r="FB15" s="126" t="str">
        <f>IF(ISBLANK($FG$3),"",IF(ISBLANK(Tipy!EF9),0,IF(AND(Tipy!EF9=Výsledky!$FE$3,Tipy!EH9=Výsledky!$FG$3),60,0)))</f>
        <v/>
      </c>
      <c r="FC15" s="126" t="str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/>
      </c>
      <c r="FD15" s="126" t="str">
        <f>IF(ISBLANK($FG$3),"",IF(OR(Tipy!EI9=Výsledky!$FB$6,Tipy!EI9=Výsledky!$FB$7,Tipy!EI9=Výsledky!$FB$8,Tipy!EI9=Výsledky!$FB$9),IF(VLOOKUP(Tipy!EI9,'Kategórie hráčov'!$A$2:$B$55,2,FALSE)=30,30,20),0))</f>
        <v/>
      </c>
      <c r="FE15" s="126" t="str">
        <f>IF(ISBLANK($FG$3),"",IF(OR(Tipy!EJ9=Výsledky!$FE$6,Tipy!EJ9=Výsledky!$FE$7,Tipy!EJ9=Výsledky!$FE$8,Tipy!EJ9=Výsledky!$FE$9),IF(VLOOKUP(Tipy!EJ9,'Kategórie hráčov'!$A$2:$B$55,2,FALSE)=30,30,20),0))</f>
        <v/>
      </c>
      <c r="FF15" s="127" t="str">
        <f>IF(ISBLANK($FG$3),"",IF(ISBLANK(Tipy!EF9),0,IF(OR(AND(Tipy!EF9=Výsledky!$FE$3,OR(Tipy!EH9=Výsledky!$FG$3+1,Tipy!EH9=Výsledky!$FG$3-1)),AND(Tipy!EH9=Výsledky!$FG$3,OR(Tipy!EF9=Výsledky!$FE$3+1,Tipy!EF9=Výsledky!$FE$3-1))),10,0)))</f>
        <v/>
      </c>
      <c r="FG15" s="130" t="str">
        <f>IF(ISBLANK($FG$3),"",IF(ISBLANK(Tipy!EF9),"-",SUM(FB15:FF15)))</f>
        <v/>
      </c>
      <c r="FH15" s="129"/>
      <c r="FI15" s="126" t="str">
        <f>IF(ISBLANK($FN$3),"",IF(ISBLANK(Tipy!EL9),0,IF(AND(Tipy!EL9=Výsledky!$FL$3,Tipy!EN9=Výsledky!$FN$3),60,0)))</f>
        <v/>
      </c>
      <c r="FJ15" s="126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126" t="str">
        <f>IF(ISBLANK($FN$3),"",IF(OR(Tipy!EO9=Výsledky!$FI$6,Tipy!EO9=Výsledky!$FI$7,Tipy!EO9=Výsledky!$FI$8,Tipy!EO9=Výsledky!$FI$9),IF(VLOOKUP(Tipy!EO9,'Kategórie hráčov'!$A$2:$B$55,2,FALSE)=30,30,20),0))</f>
        <v/>
      </c>
      <c r="FL15" s="126" t="str">
        <f>IF(ISBLANK($FN$3),"",IF(OR(Tipy!EP9=Výsledky!$FL$6,Tipy!EP9=Výsledky!$FL$7,Tipy!EP9=Výsledky!$FL$8,Tipy!EP9=Výsledky!$FL$9),IF(VLOOKUP(Tipy!EP9,'Kategórie hráčov'!$A$2:$B$55,2,FALSE)=30,30,20),0))</f>
        <v/>
      </c>
      <c r="FM15" s="127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130" t="str">
        <f>IF(ISBLANK($FN$3),"",IF(ISBLANK(Tipy!EL9),"-",SUM(FI15:FM15)))</f>
        <v/>
      </c>
      <c r="FO15" s="129"/>
      <c r="FP15" s="126" t="str">
        <f>IF(ISBLANK($FU$3),"",IF(ISBLANK(Tipy!ER9),0,IF(AND(Tipy!ER9=Výsledky!$FS$3,Tipy!ET9=Výsledky!$FU$3),60,0)))</f>
        <v/>
      </c>
      <c r="FQ15" s="126" t="str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/>
      </c>
      <c r="FR15" s="126" t="str">
        <f>IF(ISBLANK($FU$3),"",IF(OR(Tipy!EU9=Výsledky!$FP$6,Tipy!EU9=Výsledky!$FP$7,Tipy!EU9=Výsledky!$FP$8,Tipy!EU9=Výsledky!$FP$9),IF(VLOOKUP(Tipy!EU9,'Kategórie hráčov'!$A$2:$B$55,2,FALSE)=30,30,20),0))</f>
        <v/>
      </c>
      <c r="FS15" s="126" t="str">
        <f>IF(ISBLANK($FU$3),"",IF(OR(Tipy!EV9=Výsledky!$FS$6,Tipy!EV9=Výsledky!$FS$7,Tipy!EV9=Výsledky!$FS$8,Tipy!EV9=Výsledky!$FS$9),IF(VLOOKUP(Tipy!EV9,'Kategórie hráčov'!$A$2:$B$55,2,FALSE)=30,30,20),0))</f>
        <v/>
      </c>
      <c r="FT15" s="127" t="str">
        <f>IF(ISBLANK($FU$3),"",IF(ISBLANK(Tipy!ER9),0,IF(OR(AND(Tipy!ER9=Výsledky!$FS$3,OR(Tipy!ET9=Výsledky!$FU$3+1,Tipy!ET9=Výsledky!$FU$3-1)),AND(Tipy!ET9=Výsledky!$FU$3,OR(Tipy!ER9=Výsledky!$FS$3+1,Tipy!ER9=Výsledky!$FS$3-1))),10,0)))</f>
        <v/>
      </c>
      <c r="FU15" s="130" t="str">
        <f>IF(ISBLANK($FU$3),"",IF(ISBLANK(Tipy!ER9),"-",SUM(FP15:FT15)))</f>
        <v/>
      </c>
      <c r="FV15" s="129"/>
      <c r="FW15" s="126" t="str">
        <f>IF(ISBLANK($GB$3),"",IF(ISBLANK(Tipy!EX9),0,IF(AND(Tipy!EX9=Výsledky!$FZ$3,Tipy!EZ9=Výsledky!$GB$3),60,0)))</f>
        <v/>
      </c>
      <c r="FX15" s="126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126" t="str">
        <f>IF(ISBLANK($GB$3),"",IF(OR(Tipy!FA9=Výsledky!$FW$6,Tipy!FA9=Výsledky!$FW$7,Tipy!FA9=Výsledky!$FW$8,Tipy!FA9=Výsledky!$FW$9),IF(VLOOKUP(Tipy!FA9,'Kategórie hráčov'!$A$2:$B$55,2,FALSE)=30,30,20),0))</f>
        <v/>
      </c>
      <c r="FZ15" s="126" t="str">
        <f>IF(ISBLANK($GB$3),"",IF(OR(Tipy!FB9=Výsledky!$FZ$6,Tipy!FB9=Výsledky!$FZ$7,Tipy!FB9=Výsledky!$FZ$8,Tipy!FB9=Výsledky!$FZ$9),IF(VLOOKUP(Tipy!FB9,'Kategórie hráčov'!$A$2:$B$55,2,FALSE)=30,30,20),0))</f>
        <v/>
      </c>
      <c r="GA15" s="127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130" t="str">
        <f>IF(ISBLANK($GB$3),"",IF(ISBLANK(Tipy!EX9),"-",SUM(FW15:GA15)))</f>
        <v/>
      </c>
      <c r="GC15" s="129"/>
      <c r="GD15" s="126" t="str">
        <f>IF(ISBLANK($GI$3),"",IF(ISBLANK(Tipy!FD9),0,IF(AND(Tipy!FD9=Výsledky!$GG$3,Tipy!FF9=Výsledky!$GI$3),60,0)))</f>
        <v/>
      </c>
      <c r="GE15" s="126" t="str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/>
      </c>
      <c r="GF15" s="126" t="str">
        <f>IF(ISBLANK($GI$3),"",IF(OR(Tipy!FG9=Výsledky!$GD$6,Tipy!FG9=Výsledky!$GD$7,Tipy!FG9=Výsledky!$GD$8,Tipy!FG9=Výsledky!$GD$9),IF(VLOOKUP(Tipy!FG9,'Kategórie hráčov'!$A$2:$B$55,2,FALSE)=30,30,20),0))</f>
        <v/>
      </c>
      <c r="GG15" s="126" t="str">
        <f>IF(ISBLANK($GI$3),"",IF(OR(Tipy!FH9=Výsledky!$GG$6,Tipy!FH9=Výsledky!$GG$7,Tipy!FH9=Výsledky!$GG$8,Tipy!FH9=Výsledky!$GG$9),IF(VLOOKUP(Tipy!FH9,'Kategórie hráčov'!$A$2:$B$55,2,FALSE)=30,30,20),0))</f>
        <v/>
      </c>
      <c r="GH15" s="127" t="str">
        <f>IF(ISBLANK($GI$3),"",IF(ISBLANK(Tipy!FD9),0,IF(OR(AND(Tipy!FD9=Výsledky!$GG$3,OR(Tipy!FF9=Výsledky!$GI$3+1,Tipy!FF9=Výsledky!$GI$3-1)),AND(Tipy!FF9=Výsledky!$GI$3,OR(Tipy!FD9=Výsledky!$GG$3+1,Tipy!FD9=Výsledky!$GG$3-1))),10,0)))</f>
        <v/>
      </c>
      <c r="GI15" s="130" t="str">
        <f>IF(ISBLANK($GI$3),"",IF(ISBLANK(Tipy!FD9),"-",SUM(GD15:GH15)))</f>
        <v/>
      </c>
      <c r="GJ15" s="129"/>
      <c r="GK15" s="126" t="str">
        <f>IF(ISBLANK($GP$3),"",IF(ISBLANK(Tipy!FJ9),0,IF(AND(Tipy!FJ9=Výsledky!$GN$3,Tipy!FL9=Výsledky!$GP$3),60,0)))</f>
        <v/>
      </c>
      <c r="GL15" s="126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126" t="str">
        <f>IF(ISBLANK($GP$3),"",IF(OR(Tipy!FM9=Výsledky!$GK$6,Tipy!FM9=Výsledky!$GK$7,Tipy!FM9=Výsledky!$GK$8,Tipy!FM9=Výsledky!$GK$9),IF(VLOOKUP(Tipy!FM9,'Kategórie hráčov'!$A$2:$B$55,2,FALSE)=30,30,20),0))</f>
        <v/>
      </c>
      <c r="GN15" s="126" t="str">
        <f>IF(ISBLANK($GP$3),"",IF(OR(Tipy!FN9=Výsledky!$GN$6,Tipy!FN9=Výsledky!$GN$7,Tipy!FN9=Výsledky!$GN$8,Tipy!FN9=Výsledky!$GN$9),IF(VLOOKUP(Tipy!FN9,'Kategórie hráčov'!$A$2:$B$55,2,FALSE)=30,30,20),0))</f>
        <v/>
      </c>
      <c r="GO15" s="127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130" t="str">
        <f>IF(ISBLANK($GP$3),"",IF(ISBLANK(Tipy!FJ9),"-",SUM(GK15:GO15)))</f>
        <v/>
      </c>
      <c r="GQ15" s="129"/>
      <c r="GR15" s="126" t="str">
        <f>IF(ISBLANK($GW$3),"",IF(ISBLANK(Tipy!FP9),0,IF(AND(Tipy!FP9=Výsledky!$GU$3,Tipy!FR9=Výsledky!$GW$3),60,0)))</f>
        <v/>
      </c>
      <c r="GS15" s="126" t="str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/>
      </c>
      <c r="GT15" s="126" t="str">
        <f>IF(ISBLANK($GW$3),"",IF(OR(Tipy!FS9=Výsledky!$GR$6,Tipy!FS9=Výsledky!$GR$7,Tipy!FS9=Výsledky!$GR$8,Tipy!FS9=Výsledky!$GR$9),IF(VLOOKUP(Tipy!FS9,'Kategórie hráčov'!$A$2:$B$55,2,FALSE)=30,30,20),0))</f>
        <v/>
      </c>
      <c r="GU15" s="126" t="str">
        <f>IF(ISBLANK($GW$3),"",IF(OR(Tipy!FT9=Výsledky!$GU$6,Tipy!FT9=Výsledky!$GU$7,Tipy!FT9=Výsledky!$GU$8,Tipy!FT9=Výsledky!$GU$9),IF(VLOOKUP(Tipy!FT9,'Kategórie hráčov'!$A$2:$B$55,2,FALSE)=30,30,20),0))</f>
        <v/>
      </c>
      <c r="GV15" s="127" t="str">
        <f>IF(ISBLANK($GW$3),"",IF(ISBLANK(Tipy!FP9),0,IF(OR(AND(Tipy!FP9=Výsledky!$GU$3,OR(Tipy!FR9=Výsledky!$GW$3+1,Tipy!FR9=Výsledky!$GW$3-1)),AND(Tipy!FR9=Výsledky!$GW$3,OR(Tipy!FP9=Výsledky!$GU$3+1,Tipy!FP9=Výsledky!$GU$3-1))),10,0)))</f>
        <v/>
      </c>
      <c r="GW15" s="130" t="str">
        <f>IF(ISBLANK($GW$3),"",IF(ISBLANK(Tipy!FP9),"-",SUM(GR15:GV15)))</f>
        <v/>
      </c>
      <c r="GX15" s="129"/>
      <c r="GY15" s="126" t="str">
        <f>IF(ISBLANK($HD$3),"",IF(ISBLANK(Tipy!FV9),0,IF(AND(Tipy!FV9=Výsledky!$HB$3,Tipy!FX9=Výsledky!$HD$3),60,0)))</f>
        <v/>
      </c>
      <c r="GZ15" s="126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26" t="str">
        <f>IF(ISBLANK($HD$3),"",IF(OR(Tipy!FY9=Výsledky!$GY$6,Tipy!FY9=Výsledky!$GY$7,Tipy!FY9=Výsledky!$GY$8,Tipy!FY9=Výsledky!$GY$9),IF(VLOOKUP(Tipy!FY9,'Kategórie hráčov'!$A$2:$B$55,2,FALSE)=30,30,20),0))</f>
        <v/>
      </c>
      <c r="HB15" s="126" t="str">
        <f>IF(ISBLANK($HD$3),"",IF(OR(Tipy!FZ9=Výsledky!$HB$6,Tipy!FZ9=Výsledky!$HB$7,Tipy!FZ9=Výsledky!$HB$8,Tipy!FZ9=Výsledky!$HB$9),IF(VLOOKUP(Tipy!FZ9,'Kategórie hráčov'!$A$2:$B$55,2,FALSE)=30,30,20),0))</f>
        <v/>
      </c>
      <c r="HC15" s="127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0" t="str">
        <f>IF(ISBLANK($HD$3),"",IF(ISBLANK(Tipy!FV9),"-",SUM(GY15:HC15)))</f>
        <v/>
      </c>
      <c r="HE15" s="129"/>
      <c r="HF15" s="126" t="str">
        <f>IF(ISBLANK($HK$3),"",IF(ISBLANK(Tipy!GB9),0,IF(AND(Tipy!GB9=Výsledky!$HI$3,Tipy!GD9=Výsledky!$HK$3),60,0)))</f>
        <v/>
      </c>
      <c r="HG15" s="126" t="str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/>
      </c>
      <c r="HH15" s="126" t="str">
        <f>IF(ISBLANK($HK$3),"",IF(OR(Tipy!GE9=Výsledky!$HF$6,Tipy!GE9=Výsledky!$HF$7,Tipy!GE9=Výsledky!$HF$8,Tipy!GE9=Výsledky!$HF$9),IF(VLOOKUP(Tipy!GE9,'Kategórie hráčov'!$A$2:$B$55,2,FALSE)=30,30,20),0))</f>
        <v/>
      </c>
      <c r="HI15" s="126" t="str">
        <f>IF(ISBLANK($HK$3),"",IF(OR(Tipy!GF9=Výsledky!$HI$6,Tipy!GF9=Výsledky!$HI$7,Tipy!GF9=Výsledky!$HI$8,Tipy!GF9=Výsledky!$HI$9),IF(VLOOKUP(Tipy!GF9,'Kategórie hráčov'!$A$2:$B$55,2,FALSE)=30,30,20),0))</f>
        <v/>
      </c>
      <c r="HJ15" s="127" t="str">
        <f>IF(ISBLANK($HK$3),"",IF(ISBLANK(Tipy!GB9),0,IF(OR(AND(Tipy!GB9=Výsledky!$HI$3,OR(Tipy!GD9=Výsledky!$HK$3+1,Tipy!GD9=Výsledky!$HK$3-1)),AND(Tipy!GD9=Výsledky!$HK$3,OR(Tipy!GB9=Výsledky!$HI$3+1,Tipy!GB9=Výsledky!$HI$3-1))),10,0)))</f>
        <v/>
      </c>
      <c r="HK15" s="130" t="str">
        <f>IF(ISBLANK($HK$3),"",IF(ISBLANK(Tipy!GB9),"-",SUM(HF15:HJ15)))</f>
        <v/>
      </c>
      <c r="HL15" s="129"/>
      <c r="HM15" s="126" t="str">
        <f>IF(ISBLANK($HR$3),"",IF(ISBLANK(Tipy!GH9),0,IF(AND(Tipy!GH9=Výsledky!$HP$3,Tipy!GJ9=Výsledky!$HR$3),60,0)))</f>
        <v/>
      </c>
      <c r="HN15" s="126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26" t="str">
        <f>IF(ISBLANK($HR$3),"",IF(OR(Tipy!GK9=Výsledky!$HM$6,Tipy!GK9=Výsledky!$HM$7,Tipy!GK9=Výsledky!$HM$8,Tipy!GK9=Výsledky!$HM$9),IF(VLOOKUP(Tipy!GK9,'Kategórie hráčov'!$A$2:$B$55,2,FALSE)=30,30,20),0))</f>
        <v/>
      </c>
      <c r="HP15" s="126" t="str">
        <f>IF(ISBLANK($HR$3),"",IF(OR(Tipy!GL9=Výsledky!$HP$6,Tipy!GL9=Výsledky!$HP$7,Tipy!GL9=Výsledky!$HP$8,Tipy!GL9=Výsledky!$HP$9),IF(VLOOKUP(Tipy!GL9,'Kategórie hráčov'!$A$2:$B$55,2,FALSE)=30,30,20),0))</f>
        <v/>
      </c>
      <c r="HQ15" s="127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0" t="str">
        <f>IF(ISBLANK($HR$3),"",IF(ISBLANK(Tipy!GH9),"-",SUM(HM15:HQ15)))</f>
        <v/>
      </c>
      <c r="HS15" s="129"/>
      <c r="HT15" s="126" t="str">
        <f>IF(ISBLANK($HY$3),"",IF(ISBLANK(Tipy!GN9),0,IF(AND(Tipy!GN9=Výsledky!$HW$3,Tipy!GP9=Výsledky!$HY$3),60,0)))</f>
        <v/>
      </c>
      <c r="HU15" s="126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6" t="str">
        <f>IF(ISBLANK($HY$3),"",IF(OR(Tipy!GQ9=Výsledky!$HT$6,Tipy!GQ9=Výsledky!$HT$7,Tipy!GQ9=Výsledky!$HT$8,Tipy!GQ9=Výsledky!$HT$9),IF(VLOOKUP(Tipy!GQ9,'Kategórie hráčov'!$A$2:$B$55,2,FALSE)=30,30,20),0))</f>
        <v/>
      </c>
      <c r="HW15" s="126" t="str">
        <f>IF(ISBLANK($HY$3),"",IF(OR(Tipy!GR9=Výsledky!$HW$6,Tipy!GR9=Výsledky!$HW$7,Tipy!GR9=Výsledky!$HW$8,Tipy!GR9=Výsledky!$HW$9),IF(VLOOKUP(Tipy!GR9,'Kategórie hráčov'!$A$2:$B$55,2,FALSE)=30,30,20),0))</f>
        <v/>
      </c>
      <c r="HX15" s="127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0" t="str">
        <f>IF(ISBLANK($HY$3),"",IF(ISBLANK(Tipy!GN9),"-",SUM(HT15:HX15)))</f>
        <v/>
      </c>
      <c r="HZ15" s="129"/>
      <c r="IA15" s="126" t="str">
        <f>IF(ISBLANK($IF$3),"",IF(ISBLANK(Tipy!GT9),0,IF(AND(Tipy!GT9=Výsledky!$ID$3,Tipy!GV9=Výsledky!$IF$3),60,0)))</f>
        <v/>
      </c>
      <c r="IB15" s="126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26" t="str">
        <f>IF(ISBLANK($IF$3),"",IF(OR(Tipy!GW9=Výsledky!$IA$6,Tipy!GW9=Výsledky!$IA$7,Tipy!GW9=Výsledky!$IA$8,Tipy!GW9=Výsledky!$IA$9),IF(VLOOKUP(Tipy!GW9,'Kategórie hráčov'!$A$2:$B$55,2,FALSE)=30,30,20),0))</f>
        <v/>
      </c>
      <c r="ID15" s="126" t="str">
        <f>IF(ISBLANK($IF$3),"",IF(OR(Tipy!GX9=Výsledky!$ID$6,Tipy!GX9=Výsledky!$ID$7,Tipy!GX9=Výsledky!$ID$8,Tipy!GX9=Výsledky!$ID$9),IF(VLOOKUP(Tipy!GX9,'Kategórie hráčov'!$A$2:$B$55,2,FALSE)=30,30,20),0))</f>
        <v/>
      </c>
      <c r="IE15" s="127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0" t="str">
        <f>IF(ISBLANK($IF$3),"",IF(ISBLANK(Tipy!GT9),"-",SUM(IA15:IE15)))</f>
        <v/>
      </c>
      <c r="IG15" s="129"/>
      <c r="IH15" s="126" t="str">
        <f>IF(ISBLANK($IM$3),"",IF(ISBLANK(Tipy!GZ9),0,IF(AND(Tipy!GZ9=Výsledky!$IK$3,Tipy!HB9=Výsledky!$IM$3),60,0)))</f>
        <v/>
      </c>
      <c r="II15" s="126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6" t="str">
        <f>IF(ISBLANK($IM$3),"",IF(OR(Tipy!HC9=Výsledky!$IH$6,Tipy!HC9=Výsledky!$IH$7,Tipy!HC9=Výsledky!$IH$8,Tipy!HC9=Výsledky!$IH$9),IF(VLOOKUP(Tipy!HC9,'Kategórie hráčov'!$A$2:$B$55,2,FALSE)=30,30,20),0))</f>
        <v/>
      </c>
      <c r="IK15" s="126" t="str">
        <f>IF(ISBLANK($IM$3),"",IF(OR(Tipy!HD9=Výsledky!$IK$6,Tipy!HD9=Výsledky!$IK$7,Tipy!HD9=Výsledky!$IK$8,Tipy!HD9=Výsledky!$IK$9),IF(VLOOKUP(Tipy!HD9,'Kategórie hráčov'!$A$2:$B$55,2,FALSE)=30,30,20),0))</f>
        <v/>
      </c>
      <c r="IL15" s="127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0" t="str">
        <f>IF(ISBLANK($IM$3),"",IF(ISBLANK(Tipy!GZ9),"-",SUM(IH15:IL15)))</f>
        <v/>
      </c>
      <c r="IN15" s="129"/>
      <c r="IO15" s="126" t="str">
        <f>IF(ISBLANK($IT$3),"",IF(ISBLANK(Tipy!HF9),0,IF(AND(Tipy!HF9=Výsledky!$IR$3,Tipy!HH9=Výsledky!$IT$3),60,0)))</f>
        <v/>
      </c>
      <c r="IP15" s="126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26" t="str">
        <f>IF(ISBLANK($IT$3),"",IF(OR(Tipy!HI9=Výsledky!$IO$6,Tipy!HI9=Výsledky!$IO$7,Tipy!HI9=Výsledky!$IO$8,Tipy!HI9=Výsledky!$IO$9),IF(VLOOKUP(Tipy!HI9,'Kategórie hráčov'!$A$2:$B$55,2,FALSE)=30,30,20),0))</f>
        <v/>
      </c>
      <c r="IR15" s="126" t="str">
        <f>IF(ISBLANK($IT$3),"",IF(OR(Tipy!HJ9=Výsledky!$IR$6,Tipy!HJ9=Výsledky!$IR$7,Tipy!HJ9=Výsledky!$IR$8,Tipy!HJ9=Výsledky!$IR$9),IF(VLOOKUP(Tipy!HJ9,'Kategórie hráčov'!$A$2:$B$55,2,FALSE)=30,30,20),0))</f>
        <v/>
      </c>
      <c r="IS15" s="127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0" t="str">
        <f>IF(ISBLANK($IT$3),"",IF(ISBLANK(Tipy!HF9),"-",SUM(IO15:IS15)))</f>
        <v/>
      </c>
      <c r="IU15" s="129"/>
      <c r="IV15" s="126" t="str">
        <f>IF(ISBLANK($JA$3),"",IF(ISBLANK(Tipy!HL9),0,IF(AND(Tipy!HL9=Výsledky!$IY$3,Tipy!HN9=Výsledky!$JA$3),60,0)))</f>
        <v/>
      </c>
      <c r="IW15" s="126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26" t="str">
        <f>IF(ISBLANK($JA$3),"",IF(OR(Tipy!HO9=Výsledky!$IV$6,Tipy!HO9=Výsledky!$IV$7,Tipy!HO9=Výsledky!$IV$8,Tipy!HO9=Výsledky!$IV$9),IF(VLOOKUP(Tipy!HO9,'Kategórie hráčov'!$A$2:$B$55,2,FALSE)=30,30,20),0))</f>
        <v/>
      </c>
      <c r="IY15" s="126" t="str">
        <f>IF(ISBLANK($JA$3),"",IF(OR(Tipy!HP9=Výsledky!$IY$6,Tipy!HP9=Výsledky!$IY$7,Tipy!HP9=Výsledky!$IY$8,Tipy!HP9=Výsledky!$IY$9),IF(VLOOKUP(Tipy!HP9,'Kategórie hráčov'!$A$2:$B$55,2,FALSE)=30,30,20),0))</f>
        <v/>
      </c>
      <c r="IZ15" s="127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0" t="str">
        <f>IF(ISBLANK($JA$3),"",IF(ISBLANK(Tipy!HL9),"-",SUM(IV15:IZ15)))</f>
        <v/>
      </c>
      <c r="JB15" s="129"/>
      <c r="JC15" s="126" t="str">
        <f>IF(ISBLANK($JH$3),"",IF(ISBLANK(Tipy!HR9),0,IF(AND(Tipy!HR9=Výsledky!$JF$3,Tipy!HT9=Výsledky!$JH$3),60,0)))</f>
        <v/>
      </c>
      <c r="JD15" s="126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26" t="str">
        <f>IF(ISBLANK($JH$3),"",IF(OR(Tipy!HU9=Výsledky!$JC$6,Tipy!HU9=Výsledky!$JC$7,Tipy!HU9=Výsledky!$JC$8,Tipy!HU9=Výsledky!$JC$9),IF(VLOOKUP(Tipy!HU9,'Kategórie hráčov'!$A$2:$B$55,2,FALSE)=30,30,20),0))</f>
        <v/>
      </c>
      <c r="JF15" s="126" t="str">
        <f>IF(ISBLANK($JH$3),"",IF(OR(Tipy!HV9=Výsledky!$JF$6,Tipy!HV9=Výsledky!$JF$7,Tipy!HV9=Výsledky!$JF$8,Tipy!HV9=Výsledky!$JF$9),IF(VLOOKUP(Tipy!HV9,'Kategórie hráčov'!$A$2:$B$55,2,FALSE)=30,30,20),0))</f>
        <v/>
      </c>
      <c r="JG15" s="127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0" t="str">
        <f>IF(ISBLANK($JH$3),"",IF(ISBLANK(Tipy!HR9),"-",SUM(JC15:JG15)))</f>
        <v/>
      </c>
      <c r="JI15" s="129"/>
      <c r="JJ15" s="126" t="str">
        <f>IF(ISBLANK($JO$3),"",IF(ISBLANK(Tipy!HX9),0,IF(AND(Tipy!HX9=Výsledky!$JM$3,Tipy!HZ9=Výsledky!$JO$3),60,0)))</f>
        <v/>
      </c>
      <c r="JK15" s="126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26" t="str">
        <f>IF(ISBLANK($JO$3),"",IF(OR(Tipy!IA9=Výsledky!$JJ$6,Tipy!IA9=Výsledky!$JJ$7,Tipy!IA9=Výsledky!$JJ$8,Tipy!IA9=Výsledky!$JJ$9),IF(VLOOKUP(Tipy!IA9,'Kategórie hráčov'!$A$2:$B$55,2,FALSE)=30,30,20),0))</f>
        <v/>
      </c>
      <c r="JM15" s="126" t="str">
        <f>IF(ISBLANK($JO$3),"",IF(OR(Tipy!IB9=Výsledky!$JM$6,Tipy!IB9=Výsledky!$JM$7,Tipy!IB9=Výsledky!$JM$8,Tipy!IB9=Výsledky!$JM$9),IF(VLOOKUP(Tipy!IB9,'Kategórie hráčov'!$A$2:$B$55,2,FALSE)=30,30,20),0))</f>
        <v/>
      </c>
      <c r="JN15" s="127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0" t="str">
        <f>IF(ISBLANK($JO$3),"",IF(ISBLANK(Tipy!HX9),"-",SUM(JJ15:JN15)))</f>
        <v/>
      </c>
      <c r="JP15" s="129"/>
      <c r="JQ15" s="126" t="str">
        <f>IF(ISBLANK($JV$3),"",IF(ISBLANK(Tipy!ID9),0,IF(AND(Tipy!ID9=Výsledky!$JT$3,Tipy!IF9=Výsledky!$JV$3),60,0)))</f>
        <v/>
      </c>
      <c r="JR15" s="126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26" t="str">
        <f>IF(ISBLANK($JV$3),"",IF(OR(Tipy!IG9=Výsledky!$JQ$6,Tipy!IG9=Výsledky!$JQ$7,Tipy!IG9=Výsledky!$JQ$8,Tipy!IG9=Výsledky!$JQ$9),IF(VLOOKUP(Tipy!IG9,'Kategórie hráčov'!$A$2:$B$55,2,FALSE)=30,30,20),0))</f>
        <v/>
      </c>
      <c r="JT15" s="126" t="str">
        <f>IF(ISBLANK($JV$3),"",IF(OR(Tipy!IH9=Výsledky!$JT$6,Tipy!IH9=Výsledky!$JT$7,Tipy!IH9=Výsledky!$JT$8,Tipy!IH9=Výsledky!$JT$9),IF(VLOOKUP(Tipy!IH9,'Kategórie hráčov'!$A$2:$B$55,2,FALSE)=30,30,20),0))</f>
        <v/>
      </c>
      <c r="JU15" s="127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0" t="str">
        <f>IF(ISBLANK($JV$3),"",IF(ISBLANK(Tipy!ID9),"-",SUM(JQ15:JU15)))</f>
        <v/>
      </c>
      <c r="JW15" s="129"/>
      <c r="JX15" s="126" t="str">
        <f>IF(ISBLANK($KC$3),"",IF(ISBLANK(Tipy!IJ9),0,IF(AND(Tipy!IJ9=Výsledky!$KA$3,Tipy!IL9=Výsledky!$KC$3),60,0)))</f>
        <v/>
      </c>
      <c r="JY15" s="126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6" t="str">
        <f>IF(ISBLANK($KC$3),"",IF(OR(Tipy!IM9=Výsledky!$JX$6,Tipy!IM9=Výsledky!$JX$7,Tipy!IM9=Výsledky!$JX$8,Tipy!IM9=Výsledky!$JX$9),IF(VLOOKUP(Tipy!IM9,'Kategórie hráčov'!$A$2:$B$55,2,FALSE)=30,30,20),0))</f>
        <v/>
      </c>
      <c r="KA15" s="126" t="str">
        <f>IF(ISBLANK($KC$3),"",IF(OR(Tipy!IN9=Výsledky!$KA$6,Tipy!IN9=Výsledky!$KA$7,Tipy!IN9=Výsledky!$KA$8,Tipy!IN9=Výsledky!$KA$9),IF(VLOOKUP(Tipy!IN9,'Kategórie hráčov'!$A$2:$B$55,2,FALSE)=30,30,20),0))</f>
        <v/>
      </c>
      <c r="KB15" s="127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0" t="str">
        <f>IF(ISBLANK($KC$3),"",IF(ISBLANK(Tipy!IJ9),"-",SUM(JX15:KB15)))</f>
        <v/>
      </c>
      <c r="KD15" s="129"/>
      <c r="KE15" s="126" t="str">
        <f>IF(ISBLANK($KJ$3),"",IF(ISBLANK(Tipy!IP9),0,IF(AND(Tipy!IP9=Výsledky!$KH$3,Tipy!IR9=Výsledky!$KJ$3),60,0)))</f>
        <v/>
      </c>
      <c r="KF15" s="126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6" t="str">
        <f>IF(ISBLANK($KJ$3),"",IF(OR(Tipy!IS9=Výsledky!$KE$6,Tipy!IS9=Výsledky!$KE$7,Tipy!IS9=Výsledky!$KE$8,Tipy!IS9=Výsledky!$KE$9),IF(VLOOKUP(Tipy!IS9,'Kategórie hráčov'!$A$2:$B$55,2,FALSE)=30,30,20),0))</f>
        <v/>
      </c>
      <c r="KH15" s="126" t="str">
        <f>IF(ISBLANK($KJ$3),"",IF(OR(Tipy!IT9=Výsledky!$KH$6,Tipy!IT9=Výsledky!$KH$7,Tipy!IT9=Výsledky!$KH$8,Tipy!IT9=Výsledky!$KH$9),IF(VLOOKUP(Tipy!IT9,'Kategórie hráčov'!$A$2:$B$55,2,FALSE)=30,30,20),0))</f>
        <v/>
      </c>
      <c r="KI15" s="127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0" t="str">
        <f>IF(ISBLANK($KJ$3),"",IF(ISBLANK(Tipy!IP9),"-",SUM(KE15:KI15)))</f>
        <v/>
      </c>
      <c r="KK15" s="129"/>
      <c r="KL15" s="126" t="str">
        <f>IF(ISBLANK($KQ$3),"",IF(ISBLANK(Tipy!IV9),0,IF(AND(Tipy!IV9=Výsledky!$KO$3,Tipy!IX9=Výsledky!$KQ$3),60,0)))</f>
        <v/>
      </c>
      <c r="KM15" s="126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6" t="str">
        <f>IF(ISBLANK($KQ$3),"",IF(OR(Tipy!IY9=Výsledky!$KL$6,Tipy!IY9=Výsledky!$KL$7,Tipy!IY9=Výsledky!$KL$8,Tipy!IY9=Výsledky!$KL$9),IF(VLOOKUP(Tipy!IY9,'Kategórie hráčov'!$A$2:$B$55,2,FALSE)=30,30,20),0))</f>
        <v/>
      </c>
      <c r="KO15" s="126" t="str">
        <f>IF(ISBLANK($KQ$3),"",IF(OR(Tipy!IZ9=Výsledky!$KO$6,Tipy!IZ9=Výsledky!$KO$7,Tipy!IZ9=Výsledky!$KO$8,Tipy!IZ9=Výsledky!$KO$9),IF(VLOOKUP(Tipy!IZ9,'Kategórie hráčov'!$A$2:$B$55,2,FALSE)=30,30,20),0))</f>
        <v/>
      </c>
      <c r="KP15" s="127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0" t="str">
        <f>IF(ISBLANK($KQ$3),"",IF(ISBLANK(Tipy!IV9),"-",SUM(KL15:KP15)))</f>
        <v/>
      </c>
      <c r="KR15" s="129"/>
      <c r="KS15" s="126" t="str">
        <f>IF(ISBLANK($KX$3),"",IF(ISBLANK(Tipy!JB9),0,IF(AND(Tipy!JB9=Výsledky!$KV$3,Tipy!JD9=Výsledky!$KX$3),60,0)))</f>
        <v/>
      </c>
      <c r="KT15" s="126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6" t="str">
        <f>IF(ISBLANK($KX$3),"",IF(OR(Tipy!JE9=Výsledky!$KS$6,Tipy!JE9=Výsledky!$KS$7,Tipy!JE9=Výsledky!$KS$8,Tipy!JE9=Výsledky!$KS$9),IF(VLOOKUP(Tipy!JE9,'Kategórie hráčov'!$A$2:$B$55,2,FALSE)=30,30,20),0))</f>
        <v/>
      </c>
      <c r="KV15" s="126" t="str">
        <f>IF(ISBLANK($KX$3),"",IF(OR(Tipy!JF9=Výsledky!$KV$6,Tipy!JF9=Výsledky!$KV$7,Tipy!JF9=Výsledky!$KV$8,Tipy!JF9=Výsledky!$KV$9),IF(VLOOKUP(Tipy!JF9,'Kategórie hráčov'!$A$2:$B$55,2,FALSE)=30,30,20),0))</f>
        <v/>
      </c>
      <c r="KW15" s="127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0" t="str">
        <f>IF(ISBLANK($KX$3),"",IF(ISBLANK(Tipy!JB9),"-",SUM(KS15:KW15)))</f>
        <v/>
      </c>
      <c r="KY15" s="129"/>
      <c r="KZ15" s="126" t="str">
        <f>IF(ISBLANK($LE$3),"",IF(ISBLANK(Tipy!JH9),0,IF(AND(Tipy!JH9=Výsledky!$LC$3,Tipy!JJ9=Výsledky!$LE$3),60,0)))</f>
        <v/>
      </c>
      <c r="LA15" s="126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6" t="str">
        <f>IF(ISBLANK($LE$3),"",IF(OR(Tipy!JK9=Výsledky!$KZ$6,Tipy!JK9=Výsledky!$KZ$7,Tipy!JK9=Výsledky!$KZ$8,Tipy!JK9=Výsledky!$KZ$9),IF(VLOOKUP(Tipy!JK9,'Kategórie hráčov'!$A$2:$B$55,2,FALSE)=30,30,20),0))</f>
        <v/>
      </c>
      <c r="LC15" s="126" t="str">
        <f>IF(ISBLANK($LE$3),"",IF(OR(Tipy!JL9=Výsledky!$LC$6,Tipy!JL9=Výsledky!$LC$7,Tipy!JL9=Výsledky!$LC$8,Tipy!JL9=Výsledky!$LC$9),IF(VLOOKUP(Tipy!JL9,'Kategórie hráčov'!$A$2:$B$55,2,FALSE)=30,30,20),0))</f>
        <v/>
      </c>
      <c r="LD15" s="127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0" t="str">
        <f>IF(ISBLANK($LE$3),"",IF(ISBLANK(Tipy!JH9),"-",SUM(KZ15:LD15)))</f>
        <v/>
      </c>
      <c r="LF15" s="129"/>
      <c r="LG15" s="126" t="str">
        <f>IF(ISBLANK($LL$3),"",IF(ISBLANK(Tipy!JN9),0,IF(AND(Tipy!JN9=Výsledky!$LJ$3,Tipy!JP9=Výsledky!$LL$3),60,0)))</f>
        <v/>
      </c>
      <c r="LH15" s="126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6" t="str">
        <f>IF(ISBLANK($LL$3),"",IF(OR(Tipy!JQ9=Výsledky!$LG$6,Tipy!JQ9=Výsledky!$LG$7,Tipy!JQ9=Výsledky!$LG$8,Tipy!JQ9=Výsledky!$LG$9),IF(VLOOKUP(Tipy!JQ9,'Kategórie hráčov'!$A$2:$B$55,2,FALSE)=30,30,20),0))</f>
        <v/>
      </c>
      <c r="LJ15" s="126" t="str">
        <f>IF(ISBLANK($LL$3),"",IF(OR(Tipy!JR9=Výsledky!$LJ$6,Tipy!JR9=Výsledky!$LJ$7,Tipy!JR9=Výsledky!$LJ$8,Tipy!JR9=Výsledky!$LJ$9),IF(VLOOKUP(Tipy!JR9,'Kategórie hráčov'!$A$2:$B$55,2,FALSE)=30,30,20),0))</f>
        <v/>
      </c>
      <c r="LK15" s="127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0" t="str">
        <f>IF(ISBLANK($LL$3),"",IF(ISBLANK(Tipy!JN9),"-",SUM(LG15:LK15)))</f>
        <v/>
      </c>
      <c r="LM15" s="129"/>
      <c r="LN15" s="126" t="str">
        <f>IF(ISBLANK($LS$3),"",IF(ISBLANK(Tipy!JT9),0,IF(AND(Tipy!JT9=Výsledky!$LQ$3,Tipy!JV9=Výsledky!$LS$3),60,0)))</f>
        <v/>
      </c>
      <c r="LO15" s="126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6" t="str">
        <f>IF(ISBLANK($LS$3),"",IF(OR(Tipy!JW9=Výsledky!$LN$6,Tipy!JW9=Výsledky!$LN$7,Tipy!JW9=Výsledky!$LN$8,Tipy!JW9=Výsledky!$LN$9),IF(VLOOKUP(Tipy!JW9,'Kategórie hráčov'!$A$2:$B$55,2,FALSE)=30,30,20),0))</f>
        <v/>
      </c>
      <c r="LQ15" s="126" t="str">
        <f>IF(ISBLANK($LS$3),"",IF(OR(Tipy!JX9=Výsledky!$LQ$6,Tipy!JX9=Výsledky!$LQ$7,Tipy!JX9=Výsledky!$LQ$8,Tipy!JX9=Výsledky!$LQ$9),IF(VLOOKUP(Tipy!JX9,'Kategórie hráčov'!$A$2:$B$55,2,FALSE)=30,30,20),0))</f>
        <v/>
      </c>
      <c r="LR15" s="127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0" t="str">
        <f>IF(ISBLANK($LS$3),"",IF(ISBLANK(Tipy!JT9),"-",SUM(LN15:LR15)))</f>
        <v/>
      </c>
      <c r="LT15" s="129"/>
      <c r="LU15" s="126" t="str">
        <f>IF(ISBLANK($LZ$3),"",IF(ISBLANK(Tipy!JZ9),0,IF(AND(Tipy!JZ9=Výsledky!$LX$3,Tipy!KB9=Výsledky!$LZ$3),60,0)))</f>
        <v/>
      </c>
      <c r="LV15" s="126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6" t="str">
        <f>IF(ISBLANK($LZ$3),"",IF(OR(Tipy!KC9=Výsledky!$LU$6,Tipy!KC9=Výsledky!$LU$7,Tipy!KC9=Výsledky!$LU$8,Tipy!KC9=Výsledky!$LU$9),IF(VLOOKUP(Tipy!KC9,'Kategórie hráčov'!$A$2:$B$55,2,FALSE)=30,30,20),0))</f>
        <v/>
      </c>
      <c r="LX15" s="126" t="str">
        <f>IF(ISBLANK($LZ$3),"",IF(OR(Tipy!KD9=Výsledky!$LX$6,Tipy!KD9=Výsledky!$LX$7,Tipy!KD9=Výsledky!$LX$8,Tipy!KD9=Výsledky!$LX$9),IF(VLOOKUP(Tipy!KD9,'Kategórie hráčov'!$A$2:$B$55,2,FALSE)=30,30,20),0))</f>
        <v/>
      </c>
      <c r="LY15" s="127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0" t="str">
        <f>IF(ISBLANK($LZ$3),"",IF(ISBLANK(Tipy!JZ9),"-",SUM(LU15:LY15)))</f>
        <v/>
      </c>
      <c r="MA15" s="129"/>
      <c r="MB15" s="126" t="str">
        <f>IF(ISBLANK($MG$3),"",IF(ISBLANK(Tipy!KF9),0,IF(AND(Tipy!KF9=Výsledky!$ME$3,Tipy!KH9=Výsledky!$MG$3),60,0)))</f>
        <v/>
      </c>
      <c r="MC15" s="126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6" t="str">
        <f>IF(ISBLANK($MG$3),"",IF(OR(Tipy!KI9=Výsledky!$MB$6,Tipy!KI9=Výsledky!$MB$7,Tipy!KI9=Výsledky!$MB$8,Tipy!KI9=Výsledky!$MB$9),IF(VLOOKUP(Tipy!KI9,'Kategórie hráčov'!$A$2:$B$55,2,FALSE)=30,30,20),0))</f>
        <v/>
      </c>
      <c r="ME15" s="126" t="str">
        <f>IF(ISBLANK($MG$3),"",IF(OR(Tipy!KJ9=Výsledky!$ME$6,Tipy!KJ9=Výsledky!$ME$7,Tipy!KJ9=Výsledky!$ME$8,Tipy!KJ9=Výsledky!$ME$9),IF(VLOOKUP(Tipy!KJ9,'Kategórie hráčov'!$A$2:$B$55,2,FALSE)=30,30,20),0))</f>
        <v/>
      </c>
      <c r="MF15" s="127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0" t="str">
        <f>IF(ISBLANK($MG$3),"",IF(ISBLANK(Tipy!KF9),"-",SUM(MB15:MF15)))</f>
        <v/>
      </c>
      <c r="MH15" s="129"/>
      <c r="MI15" s="126" t="str">
        <f>IF(ISBLANK($MN$3),"",IF(ISBLANK(Tipy!KL9),0,IF(AND(Tipy!KL9=Výsledky!$ML$3,Tipy!KN9=Výsledky!$MN$3),60,0)))</f>
        <v/>
      </c>
      <c r="MJ15" s="12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6" t="str">
        <f>IF(ISBLANK($MN$3),"",IF(OR(Tipy!KO9=Výsledky!$MI$6,Tipy!KO9=Výsledky!$MI$7,Tipy!KO9=Výsledky!$MI$8,Tipy!KO9=Výsledky!$MI$9),IF(VLOOKUP(Tipy!KO9,'Kategórie hráčov'!$A$2:$B$55,2,FALSE)=30,30,20),0))</f>
        <v/>
      </c>
      <c r="ML15" s="126" t="str">
        <f>IF(ISBLANK($MN$3),"",IF(OR(Tipy!KP9=Výsledky!$ML$6,Tipy!KP9=Výsledky!$ML$7,Tipy!KP9=Výsledky!$ML$8,Tipy!KP9=Výsledky!$ML$9),IF(VLOOKUP(Tipy!KP9,'Kategórie hráčov'!$A$2:$B$55,2,FALSE)=30,30,20),0))</f>
        <v/>
      </c>
      <c r="MM15" s="12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0" t="str">
        <f>IF(ISBLANK($MN$3),"",IF(ISBLANK(Tipy!KL9),"-",SUM(MI15:MM15)))</f>
        <v/>
      </c>
      <c r="MO15" s="129"/>
      <c r="MP15" s="126" t="str">
        <f>IF(ISBLANK($MU$3),"",IF(ISBLANK(Tipy!KR9),0,IF(AND(Tipy!KR9=Výsledky!$MS$3,Tipy!KT9=Výsledky!$MU$3),60,0)))</f>
        <v/>
      </c>
      <c r="MQ15" s="126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6" t="str">
        <f>IF(ISBLANK($MU$3),"",IF(OR(Tipy!KU9=Výsledky!$MP$6,Tipy!KU9=Výsledky!$MP$7,Tipy!KU9=Výsledky!$MP$8,Tipy!KU9=Výsledky!$MP$9),IF(VLOOKUP(Tipy!KU9,'Kategórie hráčov'!$A$2:$B$55,2,FALSE)=30,30,20),0))</f>
        <v/>
      </c>
      <c r="MS15" s="126" t="str">
        <f>IF(ISBLANK($MU$3),"",IF(OR(Tipy!KV9=Výsledky!$MS$6,Tipy!KV9=Výsledky!$MS$7,Tipy!KV9=Výsledky!$MS$8,Tipy!KV9=Výsledky!$MS$9),IF(VLOOKUP(Tipy!KV9,'Kategórie hráčov'!$A$2:$B$55,2,FALSE)=30,30,20),0))</f>
        <v/>
      </c>
      <c r="MT15" s="127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0" t="str">
        <f>IF(ISBLANK($MU$3),"",IF(ISBLANK(Tipy!KR9),"-",SUM(MP15:MT15)))</f>
        <v/>
      </c>
      <c r="MV15" s="129"/>
      <c r="MW15" s="126" t="str">
        <f>IF(ISBLANK($NB$3),"",IF(ISBLANK(Tipy!KX9),0,IF(AND(Tipy!KX9=Výsledky!$MZ$3,Tipy!KZ9=Výsledky!$NB$3),60,0)))</f>
        <v/>
      </c>
      <c r="MX15" s="126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6" t="str">
        <f>IF(ISBLANK($NB$3),"",IF(OR(Tipy!LA9=Výsledky!$MW$6,Tipy!LA9=Výsledky!$MW$7,Tipy!LA9=Výsledky!$MW$8,Tipy!LA9=Výsledky!$MW$9),IF(VLOOKUP(Tipy!LA9,'Kategórie hráčov'!$A$2:$B$55,2,FALSE)=30,30,20),0))</f>
        <v/>
      </c>
      <c r="MZ15" s="126" t="str">
        <f>IF(ISBLANK($NB$3),"",IF(OR(Tipy!LB9=Výsledky!$MZ$6,Tipy!LB9=Výsledky!$MZ$7,Tipy!LB9=Výsledky!$MZ$8,Tipy!LB9=Výsledky!$MZ$9),IF(VLOOKUP(Tipy!LB9,'Kategórie hráčov'!$A$2:$B$55,2,FALSE)=30,30,20),0))</f>
        <v/>
      </c>
      <c r="NA15" s="127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0" t="str">
        <f>IF(ISBLANK($NB$3),"",IF(ISBLANK(Tipy!KX9),"-",SUM(MW15:NA15)))</f>
        <v/>
      </c>
      <c r="NC15" s="129"/>
      <c r="ND15" s="126" t="str">
        <f>IF(ISBLANK($NI$3),"",IF(ISBLANK(Tipy!LD9),0,IF(AND(Tipy!LD9=Výsledky!$NG$3,Tipy!LF9=Výsledky!$NI$3),60,0)))</f>
        <v/>
      </c>
      <c r="NE15" s="126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6" t="str">
        <f>IF(ISBLANK($NI$3),"",IF(OR(Tipy!LG9=Výsledky!$ND$6,Tipy!LG9=Výsledky!$ND$7,Tipy!LG9=Výsledky!$ND$8,Tipy!LG9=Výsledky!$ND$9),IF(VLOOKUP(Tipy!LG9,'Kategórie hráčov'!$A$2:$B$55,2,FALSE)=30,30,20),0))</f>
        <v/>
      </c>
      <c r="NG15" s="126" t="str">
        <f>IF(ISBLANK($NI$3),"",IF(OR(Tipy!LH9=Výsledky!$NG$6,Tipy!LH9=Výsledky!$NG$7,Tipy!LH9=Výsledky!$NG$8,Tipy!LH9=Výsledky!$NG$9),IF(VLOOKUP(Tipy!LH9,'Kategórie hráčov'!$A$2:$B$55,2,FALSE)=30,30,20),0))</f>
        <v/>
      </c>
      <c r="NH15" s="127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0" t="str">
        <f>IF(ISBLANK($NI$3),"",IF(ISBLANK(Tipy!LD9),"-",SUM(ND15:NH15)))</f>
        <v/>
      </c>
      <c r="NJ15" s="129"/>
      <c r="NK15" s="126" t="str">
        <f>IF(ISBLANK($NP$3),"",IF(ISBLANK(Tipy!LJ9),0,IF(AND(Tipy!LJ9=Výsledky!$NN$3,Tipy!LL9=Výsledky!$NP$3),60,0)))</f>
        <v/>
      </c>
      <c r="NL15" s="126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6" t="str">
        <f>IF(ISBLANK($NP$3),"",IF(OR(Tipy!LM9=Výsledky!$NK$6,Tipy!LM9=Výsledky!$NK$7,Tipy!LM9=Výsledky!$NK$8,Tipy!LM9=Výsledky!$NK$9),IF(VLOOKUP(Tipy!LM9,'Kategórie hráčov'!$A$2:$B$55,2,FALSE)=30,30,20),0))</f>
        <v/>
      </c>
      <c r="NN15" s="126" t="str">
        <f>IF(ISBLANK($NP$3),"",IF(OR(Tipy!LN9=Výsledky!$NN$6,Tipy!LN9=Výsledky!$NN$7,Tipy!LN9=Výsledky!$NN$8,Tipy!LN9=Výsledky!$NN$9),IF(VLOOKUP(Tipy!LN9,'Kategórie hráčov'!$A$2:$B$55,2,FALSE)=30,30,20),0))</f>
        <v/>
      </c>
      <c r="NO15" s="127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0" t="str">
        <f>IF(ISBLANK($NP$3),"",IF(ISBLANK(Tipy!LJ9),"-",SUM(NK15:NO15)))</f>
        <v/>
      </c>
      <c r="NQ15" s="129"/>
      <c r="NR15" s="126" t="str">
        <f>IF(ISBLANK($NW$3),"",IF(ISBLANK(Tipy!LP9),0,IF(AND(Tipy!LP9=Výsledky!$NU$3,Tipy!LR9=Výsledky!$NW$3),60,0)))</f>
        <v/>
      </c>
      <c r="NS15" s="126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6" t="str">
        <f>IF(ISBLANK($NW$3),"",IF(OR(Tipy!LS9=Výsledky!$NR$6,Tipy!LS9=Výsledky!$NR$7,Tipy!LS9=Výsledky!$NR$8,Tipy!LS9=Výsledky!$NR$9),IF(VLOOKUP(Tipy!LS9,'Kategórie hráčov'!$A$2:$B$55,2,FALSE)=30,30,20),0))</f>
        <v/>
      </c>
      <c r="NU15" s="126" t="str">
        <f>IF(ISBLANK($NW$3),"",IF(OR(Tipy!LT9=Výsledky!$NU$6,Tipy!LT9=Výsledky!$NU$7,Tipy!LT9=Výsledky!$NU$8,Tipy!LT9=Výsledky!$NU$9),IF(VLOOKUP(Tipy!LT9,'Kategórie hráčov'!$A$2:$B$55,2,FALSE)=30,30,20),0))</f>
        <v/>
      </c>
      <c r="NV15" s="127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0" t="str">
        <f>IF(ISBLANK($NW$3),"",IF(ISBLANK(Tipy!LP9),"-",SUM(NR15:NV15)))</f>
        <v/>
      </c>
      <c r="NX15" s="129"/>
      <c r="NY15" s="126" t="str">
        <f>IF(ISBLANK($OD$3),"",IF(ISBLANK(Tipy!LV9),0,IF(AND(Tipy!LV9=Výsledky!$OB$3,Tipy!LX9=Výsledky!$OD$3),60,0)))</f>
        <v/>
      </c>
      <c r="NZ15" s="126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6" t="str">
        <f>IF(ISBLANK($OD$3),"",IF(OR(Tipy!LY9=Výsledky!$NY$6,Tipy!LY9=Výsledky!$NY$7,Tipy!LY9=Výsledky!$NY$8,Tipy!LY9=Výsledky!$NY$9),IF(VLOOKUP(Tipy!LY9,'Kategórie hráčov'!$A$2:$B$55,2,FALSE)=30,30,20),0))</f>
        <v/>
      </c>
      <c r="OB15" s="126" t="str">
        <f>IF(ISBLANK($OD$3),"",IF(OR(Tipy!LZ9=Výsledky!$OB$6,Tipy!LZ9=Výsledky!$OB$7,Tipy!LZ9=Výsledky!$OB$8,Tipy!LZ9=Výsledky!$OB$9),IF(VLOOKUP(Tipy!LZ9,'Kategórie hráčov'!$A$2:$B$55,2,FALSE)=30,30,20),0))</f>
        <v/>
      </c>
      <c r="OC15" s="127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0" t="str">
        <f>IF(ISBLANK($OD$3),"",IF(ISBLANK(Tipy!LV9),"-",SUM(NY15:OC15)))</f>
        <v/>
      </c>
      <c r="OE15" s="129"/>
      <c r="OF15" s="126" t="str">
        <f>IF(ISBLANK($OK$3),"",IF(ISBLANK(Tipy!MB9),0,IF(AND(Tipy!MB9=Výsledky!$OI$3,Tipy!MD9=Výsledky!$OK$3),60,0)))</f>
        <v/>
      </c>
      <c r="OG15" s="126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6" t="str">
        <f>IF(ISBLANK($OK$3),"",IF(OR(Tipy!ME9=Výsledky!$OF$6,Tipy!ME9=Výsledky!$OF$7,Tipy!ME9=Výsledky!$OF$8,Tipy!ME9=Výsledky!$OF$9),IF(VLOOKUP(Tipy!ME9,'Kategórie hráčov'!$A$2:$B$55,2,FALSE)=30,30,20),0))</f>
        <v/>
      </c>
      <c r="OI15" s="126" t="str">
        <f>IF(ISBLANK($OK$3),"",IF(OR(Tipy!MF9=Výsledky!$OI$6,Tipy!MF9=Výsledky!$OI$7,Tipy!MF9=Výsledky!$OI$8,Tipy!MF9=Výsledky!$OI$9),IF(VLOOKUP(Tipy!MF9,'Kategórie hráčov'!$A$2:$B$55,2,FALSE)=30,30,20),0))</f>
        <v/>
      </c>
      <c r="OJ15" s="127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0" t="str">
        <f>IF(ISBLANK($OK$3),"",IF(ISBLANK(Tipy!MB9),"-",SUM(OF15:OJ15)))</f>
        <v/>
      </c>
      <c r="OL15" s="129"/>
      <c r="OM15" s="126" t="str">
        <f>IF(ISBLANK($OR$3),"",IF(ISBLANK(Tipy!MH9),0,IF(AND(Tipy!MH9=Výsledky!$OP$3,Tipy!MJ9=Výsledky!$OR$3),60,0)))</f>
        <v/>
      </c>
      <c r="ON15" s="12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6" t="str">
        <f>IF(ISBLANK($OR$3),"",IF(OR(Tipy!MK9=Výsledky!$OM$6,Tipy!MK9=Výsledky!$OM$7,Tipy!MK9=Výsledky!$OM$8,Tipy!MK9=Výsledky!$OM$9),IF(VLOOKUP(Tipy!MK9,'Kategórie hráčov'!$A$2:$B$55,2,FALSE)=30,30,20),0))</f>
        <v/>
      </c>
      <c r="OP15" s="126" t="str">
        <f>IF(ISBLANK($OR$3),"",IF(OR(Tipy!ML9=Výsledky!$OP$6,Tipy!ML9=Výsledky!$OP$7,Tipy!ML9=Výsledky!$OP$8,Tipy!ML9=Výsledky!$OP$9),IF(VLOOKUP(Tipy!ML9,'Kategórie hráčov'!$A$2:$B$55,2,FALSE)=30,30,20),0))</f>
        <v/>
      </c>
      <c r="OQ15" s="12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0" t="str">
        <f>IF(ISBLANK($OR$3),"",IF(ISBLANK(Tipy!MH9),"-",SUM(OM15:OQ15)))</f>
        <v/>
      </c>
      <c r="OS15" s="129"/>
      <c r="OT15" s="126" t="str">
        <f>IF(ISBLANK($OY$3),"",IF(ISBLANK(Tipy!MN9),0,IF(AND(Tipy!MN9=Výsledky!$OW$3,Tipy!MP9=Výsledky!$OY$3),60,0)))</f>
        <v/>
      </c>
      <c r="OU15" s="12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6" t="str">
        <f>IF(ISBLANK($OY$3),"",IF(OR(Tipy!MQ9=Výsledky!$OT$6,Tipy!MQ9=Výsledky!$OT$7,Tipy!MQ9=Výsledky!$OT$8,Tipy!MQ9=Výsledky!$OT$9),IF(VLOOKUP(Tipy!MQ9,'Kategórie hráčov'!$A$2:$B$55,2,FALSE)=30,30,20),0))</f>
        <v/>
      </c>
      <c r="OW15" s="126" t="str">
        <f>IF(ISBLANK($OY$3),"",IF(OR(Tipy!MR9=Výsledky!$OW$6,Tipy!MR9=Výsledky!$OW$7,Tipy!MR9=Výsledky!$OW$8,Tipy!MR9=Výsledky!$OW$9),IF(VLOOKUP(Tipy!MR9,'Kategórie hráčov'!$A$2:$B$55,2,FALSE)=30,30,20),0))</f>
        <v/>
      </c>
      <c r="OX15" s="12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0" t="str">
        <f>IF(ISBLANK($OY$3),"",IF(ISBLANK(Tipy!MN9),"-",SUM(OT15:OX15)))</f>
        <v/>
      </c>
      <c r="OZ15" s="129"/>
      <c r="PA15" s="126" t="str">
        <f>IF(ISBLANK($PF$3),"",IF(ISBLANK(Tipy!MT9),0,IF(AND(Tipy!MT9=Výsledky!$PD$3,Tipy!MV9=Výsledky!$PF$3),60,0)))</f>
        <v/>
      </c>
      <c r="PB15" s="12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6" t="str">
        <f>IF(ISBLANK($PF$3),"",IF(OR(Tipy!MW9=Výsledky!$PA$6,Tipy!MW9=Výsledky!$PA$7,Tipy!MW9=Výsledky!$PA$8,Tipy!MW9=Výsledky!$PA$9),IF(VLOOKUP(Tipy!MW9,'Kategórie hráčov'!$A$2:$B$55,2,FALSE)=30,30,20),0))</f>
        <v/>
      </c>
      <c r="PD15" s="126" t="str">
        <f>IF(ISBLANK($PF$3),"",IF(OR(Tipy!MX9=Výsledky!$PD$6,Tipy!MX9=Výsledky!$PD$7,Tipy!MX9=Výsledky!$PD$8,Tipy!MX9=Výsledky!$PD$9),IF(VLOOKUP(Tipy!MX9,'Kategórie hráčov'!$A$2:$B$55,2,FALSE)=30,30,20),0))</f>
        <v/>
      </c>
      <c r="PE15" s="12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0" t="str">
        <f>IF(ISBLANK($PF$3),"",IF(ISBLANK(Tipy!MT9),"-",SUM(PA15:PE15)))</f>
        <v/>
      </c>
      <c r="PG15" s="129"/>
      <c r="PH15" s="126" t="str">
        <f>IF(ISBLANK($PM$3),"",IF(ISBLANK(Tipy!MZ9),0,IF(AND(Tipy!MZ9=Výsledky!$PK$3,Tipy!NB9=Výsledky!$PM$3),60,0)))</f>
        <v/>
      </c>
      <c r="PI15" s="12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6" t="str">
        <f>IF(ISBLANK($PM$3),"",IF(OR(Tipy!NC9=Výsledky!$PH$6,Tipy!NC9=Výsledky!$PH$7,Tipy!NC9=Výsledky!$PH$8,Tipy!NC9=Výsledky!$PH$9),IF(VLOOKUP(Tipy!NC9,'Kategórie hráčov'!$A$2:$B$55,2,FALSE)=30,30,20),0))</f>
        <v/>
      </c>
      <c r="PK15" s="126" t="str">
        <f>IF(ISBLANK($PM$3),"",IF(OR(Tipy!ND9=Výsledky!$PK$6,Tipy!ND9=Výsledky!$PK$7,Tipy!ND9=Výsledky!$PK$8,Tipy!ND9=Výsledky!$PK$9),IF(VLOOKUP(Tipy!ND9,'Kategórie hráčov'!$A$2:$B$55,2,FALSE)=30,30,20),0))</f>
        <v/>
      </c>
      <c r="PL15" s="12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0" t="str">
        <f>IF(ISBLANK($PM$3),"",IF(ISBLANK(Tipy!MZ9),"-",SUM(PH15:PL15)))</f>
        <v/>
      </c>
      <c r="PN15" s="129"/>
      <c r="PO15" s="126" t="str">
        <f>IF(ISBLANK($PT$3),"",IF(ISBLANK(Tipy!NF9),0,IF(AND(Tipy!NF9=Výsledky!$PR$3,Tipy!NH9=Výsledky!$PT$3),60,0)))</f>
        <v/>
      </c>
      <c r="PP15" s="12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6" t="str">
        <f>IF(ISBLANK($PT$3),"",IF(OR(Tipy!NI9=Výsledky!$PO$6,Tipy!NI9=Výsledky!$PO$7,Tipy!NI9=Výsledky!$PO$8,Tipy!NI9=Výsledky!$PO$9),IF(VLOOKUP(Tipy!NI9,'Kategórie hráčov'!$A$2:$B$55,2,FALSE)=30,30,20),0))</f>
        <v/>
      </c>
      <c r="PR15" s="126" t="str">
        <f>IF(ISBLANK($PT$3),"",IF(OR(Tipy!NJ9=Výsledky!$PR$6,Tipy!NJ9=Výsledky!$PR$7,Tipy!NJ9=Výsledky!$PR$8,Tipy!NJ9=Výsledky!$PR$9),IF(VLOOKUP(Tipy!NJ9,'Kategórie hráčov'!$A$2:$B$55,2,FALSE)=30,30,20),0))</f>
        <v/>
      </c>
      <c r="PS15" s="12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0" t="str">
        <f>IF(ISBLANK($PT$3),"",IF(ISBLANK(Tipy!NF9),"-",SUM(PO15:PS15)))</f>
        <v/>
      </c>
      <c r="PU15" s="129"/>
      <c r="PV15" s="126" t="str">
        <f>IF(ISBLANK($QA$3),"",IF(ISBLANK(Tipy!NL9),0,IF(AND(Tipy!NL9=Výsledky!$PY$3,Tipy!NN9=Výsledky!$QA$3),60,0)))</f>
        <v/>
      </c>
      <c r="PW15" s="12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6" t="str">
        <f>IF(ISBLANK($QA$3),"",IF(OR(Tipy!NO9=Výsledky!$PV$6,Tipy!NO9=Výsledky!$PV$7,Tipy!NO9=Výsledky!$PV$8,Tipy!NO9=Výsledky!$PV$9),IF(VLOOKUP(Tipy!NO9,'Kategórie hráčov'!$A$2:$B$55,2,FALSE)=30,30,20),0))</f>
        <v/>
      </c>
      <c r="PY15" s="126" t="str">
        <f>IF(ISBLANK($QA$3),"",IF(OR(Tipy!NP9=Výsledky!$PY$6,Tipy!NP9=Výsledky!$PY$7,Tipy!NP9=Výsledky!$PY$8,Tipy!NP9=Výsledky!$PY$9),IF(VLOOKUP(Tipy!NP9,'Kategórie hráčov'!$A$2:$B$55,2,FALSE)=30,30,20),0))</f>
        <v/>
      </c>
      <c r="PZ15" s="12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0" t="str">
        <f>IF(ISBLANK($QA$3),"",IF(ISBLANK(Tipy!NL9),"-",SUM(PV15:PZ15)))</f>
        <v/>
      </c>
      <c r="QB15" s="129"/>
      <c r="QC15" s="126" t="str">
        <f>IF(ISBLANK($QH$3),"",IF(ISBLANK(Tipy!NR9),0,IF(AND(Tipy!NR9=Výsledky!$QF$3,Tipy!NT9=Výsledky!$QH$3),60,0)))</f>
        <v/>
      </c>
      <c r="QD15" s="12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6" t="str">
        <f>IF(ISBLANK($QH$3),"",IF(OR(Tipy!NU9=Výsledky!$QC$6,Tipy!NU9=Výsledky!$QC$7,Tipy!NU9=Výsledky!$QC$8,Tipy!NU9=Výsledky!$QC$9),IF(VLOOKUP(Tipy!NU9,'Kategórie hráčov'!$A$2:$B$55,2,FALSE)=30,30,20),0))</f>
        <v/>
      </c>
      <c r="QF15" s="126" t="str">
        <f>IF(ISBLANK($QH$3),"",IF(OR(Tipy!NV9=Výsledky!$QF$6,Tipy!NV9=Výsledky!$QF$7,Tipy!NV9=Výsledky!$QF$8,Tipy!NV9=Výsledky!$QF$9),IF(VLOOKUP(Tipy!NV9,'Kategórie hráčov'!$A$2:$B$55,2,FALSE)=30,30,20),0))</f>
        <v/>
      </c>
      <c r="QG15" s="12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0" t="str">
        <f>IF(ISBLANK($QH$3),"",IF(ISBLANK(Tipy!NR9),"-",SUM(QC15:QG15)))</f>
        <v/>
      </c>
      <c r="QI15" s="131"/>
      <c r="QJ15" s="131"/>
    </row>
    <row r="16" spans="1:452" ht="15" x14ac:dyDescent="0.2">
      <c r="A16" s="124">
        <f>Tipy!A10</f>
        <v>78</v>
      </c>
      <c r="B16" s="166" t="str">
        <f>IF(Tipy!B10="","",Tipy!B10)</f>
        <v>bekic</v>
      </c>
      <c r="C16" s="125"/>
      <c r="D16" s="126">
        <f>IF(ISBLANK($I$3),"",IF(ISBLANK(Tipy!D10),0,IF(AND(Tipy!D10=Výsledky!$G$3,Tipy!F10=Výsledky!$I$3),60,0)))</f>
        <v>0</v>
      </c>
      <c r="E16" s="12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6">
        <f>IF(ISBLANK($I$3),"",IF(OR(Tipy!G10=Výsledky!$D$6,Tipy!G10=Výsledky!$D$7,Tipy!G10=Výsledky!$D$8,Tipy!G10=Výsledky!$D$9),IF(VLOOKUP(Tipy!G10,'Kategórie hráčov'!$A$2:$B$55,2,FALSE)=30,30,20),0))</f>
        <v>0</v>
      </c>
      <c r="G16" s="126">
        <f>IF(ISBLANK($I$3),"",IF(OR(Tipy!H10=Výsledky!$G$6,Tipy!H10=Výsledky!$G$7,Tipy!H10=Výsledky!$G$8,Tipy!H10=Výsledky!$G$9),IF(VLOOKUP(Tipy!H10,'Kategórie hráčov'!$A$2:$B$55,2,FALSE)=30,30,20),0))</f>
        <v>0</v>
      </c>
      <c r="H16" s="12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8" t="str">
        <f>IF(ISBLANK($I$3),"",IF(ISBLANK(Tipy!D10),"-",SUM(D16:H16)))</f>
        <v>-</v>
      </c>
      <c r="J16" s="25"/>
      <c r="K16" s="126">
        <f>IF(ISBLANK($P$3),"",IF(ISBLANK(Tipy!J10),0,IF(AND(Tipy!J10=Výsledky!$N$3,Tipy!L10=Výsledky!$P$3),60,0)))</f>
        <v>0</v>
      </c>
      <c r="L16" s="12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6">
        <f>IF(ISBLANK($P$3),"",IF(OR(Tipy!M10=Výsledky!$K$6,Tipy!M10=Výsledky!$K$7,Tipy!M10=Výsledky!$K$8,Tipy!M10=Výsledky!$K$9),IF(VLOOKUP(Tipy!M10,'Kategórie hráčov'!$A$2:$B$55,2,FALSE)=30,30,20),0))</f>
        <v>0</v>
      </c>
      <c r="N16" s="126">
        <f>IF(ISBLANK($P$3),"",IF(OR(Tipy!N10=Výsledky!$N$6,Tipy!N10=Výsledky!$N$7,Tipy!N10=Výsledky!$N$8,Tipy!N10=Výsledky!$N$9),IF(VLOOKUP(Tipy!N10,'Kategórie hráčov'!$A$2:$B$55,2,FALSE)=30,30,20),0))</f>
        <v>0</v>
      </c>
      <c r="O16" s="12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8" t="str">
        <f>IF(ISBLANK($P$3),"",IF(ISBLANK(Tipy!J10),"-",SUM(K16:O16)))</f>
        <v>-</v>
      </c>
      <c r="Q16" s="129"/>
      <c r="R16" s="126">
        <f>IF(ISBLANK($W$3),"",IF(ISBLANK(Tipy!P10),0,IF(AND(Tipy!P10=Výsledky!$U$3,Tipy!R10=Výsledky!$W$3),60,0)))</f>
        <v>0</v>
      </c>
      <c r="S16" s="12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6">
        <f>IF(ISBLANK($W$3),"",IF(OR(Tipy!S10=Výsledky!$R$6,Tipy!S10=Výsledky!$R$7,Tipy!S10=Výsledky!$R$8,Tipy!S10=Výsledky!$R$9),IF(VLOOKUP(Tipy!S10,'Kategórie hráčov'!$A$2:$B$55,2,FALSE)=30,30,20),0))</f>
        <v>0</v>
      </c>
      <c r="U16" s="126">
        <f>IF(ISBLANK($W$3),"",IF(OR(Tipy!T10=Výsledky!$U$6,Tipy!T10=Výsledky!$U$7,Tipy!T10=Výsledky!$U$8,Tipy!T10=Výsledky!$U$9),IF(VLOOKUP(Tipy!T10,'Kategórie hráčov'!$A$2:$B$55,2,FALSE)=30,30,20),0))</f>
        <v>0</v>
      </c>
      <c r="V16" s="127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30">
        <f>IF(ISBLANK($W$3),"",IF(ISBLANK(Tipy!P10),"-",SUM(R16:V16)))</f>
        <v>0</v>
      </c>
      <c r="X16" s="129"/>
      <c r="Y16" s="126">
        <f>IF(ISBLANK($AD$3),"",IF(ISBLANK(Tipy!V10),0,IF(AND(Tipy!V10=Výsledky!$AB$3,Tipy!X10=Výsledky!$AD$3),60,0)))</f>
        <v>0</v>
      </c>
      <c r="Z16" s="12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6">
        <f>IF(ISBLANK($AD$3),"",IF(OR(Tipy!Y10=Výsledky!$Y$6,Tipy!Y10=Výsledky!$Y$7,Tipy!Y10=Výsledky!$Y$8,Tipy!Y10=Výsledky!$Y$9),IF(VLOOKUP(Tipy!Y10,'Kategórie hráčov'!$A$2:$B$55,2,FALSE)=30,30,20),0))</f>
        <v>20</v>
      </c>
      <c r="AB16" s="126">
        <f>IF(ISBLANK($AD$3),"",IF(OR(Tipy!Z10=Výsledky!$AB$6,Tipy!Z10=Výsledky!$AB$7,Tipy!Z10=Výsledky!$AB$8,Tipy!Z10=Výsledky!$AB$9),IF(VLOOKUP(Tipy!Z10,'Kategórie hráčov'!$A$2:$B$55,2,FALSE)=30,30,20),0))</f>
        <v>0</v>
      </c>
      <c r="AC16" s="12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30">
        <f>IF(ISBLANK($AD$3),"",IF(ISBLANK(Tipy!V10),"-",SUM(Y16:AC16)))</f>
        <v>20</v>
      </c>
      <c r="AE16" s="129"/>
      <c r="AF16" s="126">
        <f>IF(ISBLANK($AK$3),"",IF(ISBLANK(Tipy!AB10),0,IF(AND(Tipy!AB10=Výsledky!$AI$3,Tipy!AD10=Výsledky!$AK$3),60,0)))</f>
        <v>0</v>
      </c>
      <c r="AG16" s="12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6">
        <f>IF(ISBLANK($AK$3),"",IF(OR(Tipy!AE10=Výsledky!$AF$6,Tipy!AE10=Výsledky!$AF$7,Tipy!AE10=Výsledky!$AF$8,Tipy!AE10=Výsledky!$AF$9),IF(VLOOKUP(Tipy!AE10,'Kategórie hráčov'!$A$2:$B$55,2,FALSE)=30,30,20),0))</f>
        <v>0</v>
      </c>
      <c r="AI16" s="126">
        <f>IF(ISBLANK($AK$3),"",IF(OR(Tipy!AF10=Výsledky!$AI$6,Tipy!AF10=Výsledky!$AI$7,Tipy!AF10=Výsledky!$AI$8,Tipy!AF10=Výsledky!$AI$9),IF(VLOOKUP(Tipy!AF10,'Kategórie hráčov'!$A$2:$B$55,2,FALSE)=30,30,20),0))</f>
        <v>0</v>
      </c>
      <c r="AJ16" s="12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30" t="str">
        <f>IF(ISBLANK($AK$3),"",IF(ISBLANK(Tipy!AB10),"-",SUM(AF16:AJ16)))</f>
        <v>-</v>
      </c>
      <c r="AL16" s="129"/>
      <c r="AM16" s="126">
        <f>IF(ISBLANK($AR$3),"",IF(ISBLANK(Tipy!AH10),0,IF(AND(Tipy!AH10=Výsledky!$AP$3,Tipy!AJ10=Výsledky!$AR$3),60,0)))</f>
        <v>0</v>
      </c>
      <c r="AN16" s="12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6">
        <f>IF(ISBLANK($AR$3),"",IF(OR(Tipy!AK10=Výsledky!$AM$6,Tipy!AK10=Výsledky!$AM$7,Tipy!AK10=Výsledky!$AM$8,Tipy!AK10=Výsledky!$AM$9),IF(VLOOKUP(Tipy!AK10,'Kategórie hráčov'!$A$2:$B$55,2,FALSE)=30,30,20),0))</f>
        <v>0</v>
      </c>
      <c r="AP16" s="126">
        <f>IF(ISBLANK($AR$3),"",IF(OR(Tipy!AL10=Výsledky!$AP$6,Tipy!AL10=Výsledky!$AP$7,Tipy!AL10=Výsledky!$AP$8,Tipy!AL10=Výsledky!$AP$9),IF(VLOOKUP(Tipy!AL10,'Kategórie hráčov'!$A$2:$B$55,2,FALSE)=30,30,20),0))</f>
        <v>0</v>
      </c>
      <c r="AQ16" s="12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30" t="str">
        <f>IF(ISBLANK($AR$3),"",IF(ISBLANK(Tipy!AH10),"-",SUM(AM16:AQ16)))</f>
        <v>-</v>
      </c>
      <c r="AS16" s="129"/>
      <c r="AT16" s="126">
        <f>IF(ISBLANK($AY$3),"",IF(ISBLANK(Tipy!AN10),0,IF(AND(Tipy!AN10=Výsledky!$AW$3,Tipy!AP10=Výsledky!$AY$3),60,0)))</f>
        <v>0</v>
      </c>
      <c r="AU16" s="12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6">
        <f>IF(ISBLANK($AY$3),"",IF(OR(Tipy!AQ10=Výsledky!$AT$6,Tipy!AQ10=Výsledky!$AT$7,Tipy!AQ10=Výsledky!$AT$8,Tipy!AQ10=Výsledky!$AT$9),IF(VLOOKUP(Tipy!AQ10,'Kategórie hráčov'!$A$2:$B$55,2,FALSE)=30,30,20),0))</f>
        <v>0</v>
      </c>
      <c r="AW16" s="126">
        <f>IF(ISBLANK($AY$3),"",IF(OR(Tipy!AR10=Výsledky!$AW$6,Tipy!AR10=Výsledky!$AW$7,Tipy!AR10=Výsledky!$AW$8,Tipy!AR10=Výsledky!$AW$9),IF(VLOOKUP(Tipy!AR10,'Kategórie hráčov'!$A$2:$B$55,2,FALSE)=30,30,20),0))</f>
        <v>0</v>
      </c>
      <c r="AX16" s="127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30" t="str">
        <f>IF(ISBLANK($AY$3),"",IF(ISBLANK(Tipy!AN10),"-",SUM(AT16:AX16)))</f>
        <v>-</v>
      </c>
      <c r="AZ16" s="129"/>
      <c r="BA16" s="126">
        <f>IF(ISBLANK($BF$3),"",IF(ISBLANK(Tipy!AT10),0,IF(AND(Tipy!AT10=Výsledky!$BD$3,Tipy!AV10=Výsledky!$BF$3),60,0)))</f>
        <v>0</v>
      </c>
      <c r="BB16" s="12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6">
        <f>IF(ISBLANK($BF$3),"",IF(OR(Tipy!AW10=Výsledky!$BA$6,Tipy!AW10=Výsledky!$BA$7,Tipy!AW10=Výsledky!$BA$8,Tipy!AW10=Výsledky!$BA$9),IF(VLOOKUP(Tipy!AW10,'Kategórie hráčov'!$A$2:$B$55,2,FALSE)=30,30,20),0))</f>
        <v>0</v>
      </c>
      <c r="BD16" s="126">
        <f>IF(ISBLANK($BF$3),"",IF(OR(Tipy!AX10=Výsledky!$BD$6,Tipy!AX10=Výsledky!$BD$7,Tipy!AX10=Výsledky!$BD$8,Tipy!AX10=Výsledky!$BD$9),IF(VLOOKUP(Tipy!AX10,'Kategórie hráčov'!$A$2:$B$55,2,FALSE)=30,30,20),0))</f>
        <v>0</v>
      </c>
      <c r="BE16" s="127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30" t="str">
        <f>IF(ISBLANK($BF$3),"",IF(ISBLANK(Tipy!AT10),"-",SUM(BA16:BE16)))</f>
        <v>-</v>
      </c>
      <c r="BG16" s="129"/>
      <c r="BH16" s="126" t="str">
        <f>IF(ISBLANK($BM$3),"",IF(ISBLANK(Tipy!AZ10),0,IF(AND(Tipy!AZ10=Výsledky!$BK$3,Tipy!BB10=Výsledky!$BM$3),60,0)))</f>
        <v/>
      </c>
      <c r="BI16" s="126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6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6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7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0" t="str">
        <f>IF(ISBLANK($BM$3),"",IF(ISBLANK(Tipy!AZ10),"-",SUM(BH16:BL16)))</f>
        <v/>
      </c>
      <c r="BN16" s="129"/>
      <c r="BO16" s="126">
        <f>IF(ISBLANK($BT$3),"",IF(ISBLANK(Tipy!BF10),0,IF(AND(Tipy!BF10=Výsledky!$BR$3,Tipy!BH10=Výsledky!$BT$3),60,0)))</f>
        <v>0</v>
      </c>
      <c r="BP16" s="12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6">
        <f>IF(ISBLANK($BT$3),"",IF(OR(Tipy!BI10=Výsledky!$BO$6,Tipy!BI10=Výsledky!$BO$7,Tipy!BI10=Výsledky!$BO$8,Tipy!BI10=Výsledky!$BO$9),IF(VLOOKUP(Tipy!BI10,'Kategórie hráčov'!$A$2:$B$55,2,FALSE)=30,30,20),0))</f>
        <v>0</v>
      </c>
      <c r="BR16" s="126">
        <f>IF(ISBLANK($BT$3),"",IF(OR(Tipy!BJ10=Výsledky!$BR$6,Tipy!BJ10=Výsledky!$BR$7,Tipy!BJ10=Výsledky!$BR$8,Tipy!BJ10=Výsledky!$BR$9),IF(VLOOKUP(Tipy!BJ10,'Kategórie hráčov'!$A$2:$B$55,2,FALSE)=30,30,20),0))</f>
        <v>0</v>
      </c>
      <c r="BS16" s="12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30" t="str">
        <f>IF(ISBLANK($BT$3),"",IF(ISBLANK(Tipy!BF10),"-",SUM(BO16:BS16)))</f>
        <v>-</v>
      </c>
      <c r="BU16" s="129"/>
      <c r="BV16" s="126" t="str">
        <f>IF(ISBLANK($CA$3),"",IF(ISBLANK(Tipy!BL10),0,IF(AND(Tipy!BL10=Výsledky!$BY$3,Tipy!BN10=Výsledky!$CA$3),60,0)))</f>
        <v/>
      </c>
      <c r="BW16" s="126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6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6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7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0" t="str">
        <f>IF(ISBLANK($CA$3),"",IF(ISBLANK(Tipy!BL10),"-",SUM(BV16:BZ16)))</f>
        <v/>
      </c>
      <c r="CB16" s="129"/>
      <c r="CC16" s="126">
        <f>IF(ISBLANK($CH$3),"",IF(ISBLANK(Tipy!BR10),0,IF(AND(Tipy!BR10=Výsledky!$CF$3,Tipy!BT10=Výsledky!$CH$3),60,0)))</f>
        <v>0</v>
      </c>
      <c r="CD16" s="12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6">
        <f>IF(ISBLANK($CH$3),"",IF(OR(Tipy!BU10=Výsledky!$CC$6,Tipy!BU10=Výsledky!$CC$7,Tipy!BU10=Výsledky!$CC$8,Tipy!BU10=Výsledky!$CC$9),IF(VLOOKUP(Tipy!BU10,'Kategórie hráčov'!$A$2:$B$55,2,FALSE)=30,30,20),0))</f>
        <v>0</v>
      </c>
      <c r="CF16" s="126">
        <f>IF(ISBLANK($CH$3),"",IF(OR(Tipy!BV10=Výsledky!$CF$6,Tipy!BV10=Výsledky!$CF$7,Tipy!BV10=Výsledky!$CF$8,Tipy!BV10=Výsledky!$CF$9),IF(VLOOKUP(Tipy!BV10,'Kategórie hráčov'!$A$2:$B$55,2,FALSE)=30,30,20),0))</f>
        <v>0</v>
      </c>
      <c r="CG16" s="12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30" t="str">
        <f>IF(ISBLANK($CH$3),"",IF(ISBLANK(Tipy!BR10),"-",SUM(CC16:CG16)))</f>
        <v>-</v>
      </c>
      <c r="CI16" s="129"/>
      <c r="CJ16" s="126">
        <f>IF(ISBLANK($CO$3),"",IF(ISBLANK(Tipy!BX10),0,IF(AND(Tipy!BX10=Výsledky!$CM$3,Tipy!BZ10=Výsledky!$CO$3),60,0)))</f>
        <v>0</v>
      </c>
      <c r="CK16" s="12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6">
        <f>IF(ISBLANK($CO$3),"",IF(OR(Tipy!CA10=Výsledky!$CJ$6,Tipy!CA10=Výsledky!$CJ$7,Tipy!CA10=Výsledky!$CJ$8,Tipy!CA10=Výsledky!$CJ$9),IF(VLOOKUP(Tipy!CA10,'Kategórie hráčov'!$A$2:$B$55,2,FALSE)=30,30,20),0))</f>
        <v>0</v>
      </c>
      <c r="CM16" s="126">
        <f>IF(ISBLANK($CO$3),"",IF(OR(Tipy!CB10=Výsledky!$CM$6,Tipy!CB10=Výsledky!$CM$7,Tipy!CB10=Výsledky!$CM$8,Tipy!CB10=Výsledky!$CM$9),IF(VLOOKUP(Tipy!CB10,'Kategórie hráčov'!$A$2:$B$55,2,FALSE)=30,30,20),0))</f>
        <v>0</v>
      </c>
      <c r="CN16" s="12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30" t="str">
        <f>IF(ISBLANK($CO$3),"",IF(ISBLANK(Tipy!BX10),"-",SUM(CJ16:CN16)))</f>
        <v>-</v>
      </c>
      <c r="CP16" s="129"/>
      <c r="CQ16" s="126" t="str">
        <f>IF(ISBLANK($CV$3),"",IF(ISBLANK(Tipy!CD10),0,IF(AND(Tipy!CD10=Výsledky!$CT$3,Tipy!CF10=Výsledky!$CV$3),60,0)))</f>
        <v/>
      </c>
      <c r="CR16" s="126" t="str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/>
      </c>
      <c r="CS16" s="126" t="str">
        <f>IF(ISBLANK($CV$3),"",IF(OR(Tipy!CG10=Výsledky!$CQ$6,Tipy!CG10=Výsledky!$CQ$7,Tipy!CG10=Výsledky!$CQ$8,Tipy!CG10=Výsledky!$CQ$9),IF(VLOOKUP(Tipy!CG10,'Kategórie hráčov'!$A$2:$B$55,2,FALSE)=30,30,20),0))</f>
        <v/>
      </c>
      <c r="CT16" s="126" t="str">
        <f>IF(ISBLANK($CV$3),"",IF(OR(Tipy!CH10=Výsledky!$CT$6,Tipy!CH10=Výsledky!$CT$7,Tipy!CH10=Výsledky!$CT$8,Tipy!CH10=Výsledky!$CT$9),IF(VLOOKUP(Tipy!CH10,'Kategórie hráčov'!$A$2:$B$55,2,FALSE)=30,30,20),0))</f>
        <v/>
      </c>
      <c r="CU16" s="127" t="str">
        <f>IF(ISBLANK($CV$3),"",IF(ISBLANK(Tipy!CD10),0,IF(OR(AND(Tipy!CD10=Výsledky!$CT$3,OR(Tipy!CF10=Výsledky!$CV$3+1,Tipy!CF10=Výsledky!$CV$3-1)),AND(Tipy!CF10=Výsledky!$CV$3,OR(Tipy!CD10=Výsledky!$CT$3+1,Tipy!CD10=Výsledky!$CT$3-1))),10,0)))</f>
        <v/>
      </c>
      <c r="CV16" s="130" t="str">
        <f>IF(ISBLANK($CV$3),"",IF(ISBLANK(Tipy!CD10),"-",SUM(CQ16:CU16)))</f>
        <v/>
      </c>
      <c r="CW16" s="129"/>
      <c r="CX16" s="126" t="str">
        <f>IF(ISBLANK($DC$3),"",IF(ISBLANK(Tipy!CJ10),0,IF(AND(Tipy!CJ10=Výsledky!$DA$3,Tipy!CL10=Výsledky!$DC$3),60,0)))</f>
        <v/>
      </c>
      <c r="CY16" s="126" t="str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/>
      </c>
      <c r="CZ16" s="126" t="str">
        <f>IF(ISBLANK($DC$3),"",IF(OR(Tipy!CM10=Výsledky!$CX$6,Tipy!CM10=Výsledky!$CX$7,Tipy!CM10=Výsledky!$CX$8,Tipy!CM10=Výsledky!$CX$9),IF(VLOOKUP(Tipy!CM10,'Kategórie hráčov'!$A$2:$B$55,2,FALSE)=30,30,20),0))</f>
        <v/>
      </c>
      <c r="DA16" s="126" t="str">
        <f>IF(ISBLANK($DC$3),"",IF(OR(Tipy!CN10=Výsledky!$DA$6,Tipy!CN10=Výsledky!$DA$7,Tipy!CN10=Výsledky!$DA$8,Tipy!CN10=Výsledky!$DA$9),IF(VLOOKUP(Tipy!CN10,'Kategórie hráčov'!$A$2:$B$55,2,FALSE)=30,30,20),0))</f>
        <v/>
      </c>
      <c r="DB16" s="127" t="str">
        <f>IF(ISBLANK($DC$3),"",IF(ISBLANK(Tipy!CJ10),0,IF(OR(AND(Tipy!CJ10=Výsledky!$DA$3,OR(Tipy!CL10=Výsledky!$DC$3+1,Tipy!CL10=Výsledky!$DC$3-1)),AND(Tipy!CL10=Výsledky!$DC$3,OR(Tipy!CJ10=Výsledky!$DA$3+1,Tipy!CJ10=Výsledky!$DA$3-1))),10,0)))</f>
        <v/>
      </c>
      <c r="DC16" s="130" t="str">
        <f>IF(ISBLANK($DC$3),"",IF(ISBLANK(Tipy!CJ10),"-",SUM(CX16:DB16)))</f>
        <v/>
      </c>
      <c r="DD16" s="129"/>
      <c r="DE16" s="126" t="str">
        <f>IF(ISBLANK($DJ$3),"",IF(ISBLANK(Tipy!CP10),0,IF(AND(Tipy!CP10=Výsledky!$DH$3,Tipy!CR10=Výsledky!$DJ$3),60,0)))</f>
        <v/>
      </c>
      <c r="DF16" s="126" t="str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/>
      </c>
      <c r="DG16" s="126" t="str">
        <f>IF(ISBLANK($DJ$3),"",IF(OR(Tipy!CS10=Výsledky!$DE$6,Tipy!CS10=Výsledky!$DE$7,Tipy!CS10=Výsledky!$DE$8,Tipy!CS10=Výsledky!$DE$9),IF(VLOOKUP(Tipy!CS10,'Kategórie hráčov'!$A$2:$B$55,2,FALSE)=30,30,20),0))</f>
        <v/>
      </c>
      <c r="DH16" s="126" t="str">
        <f>IF(ISBLANK($DJ$3),"",IF(OR(Tipy!CT10=Výsledky!$DH$6,Tipy!CT10=Výsledky!$DH$7,Tipy!CT10=Výsledky!$DH$8,Tipy!CT10=Výsledky!$DH$9),IF(VLOOKUP(Tipy!CT10,'Kategórie hráčov'!$A$2:$B$55,2,FALSE)=30,30,20),0))</f>
        <v/>
      </c>
      <c r="DI16" s="127" t="str">
        <f>IF(ISBLANK($DJ$3),"",IF(ISBLANK(Tipy!CP10),0,IF(OR(AND(Tipy!CP10=Výsledky!$DH$3,OR(Tipy!CR10=Výsledky!$DJ$3+1,Tipy!CR10=Výsledky!$DJ$3-1)),AND(Tipy!CR10=Výsledky!$DJ$3,OR(Tipy!CP10=Výsledky!$DH$3+1,Tipy!CP10=Výsledky!$DH$3-1))),10,0)))</f>
        <v/>
      </c>
      <c r="DJ16" s="130" t="str">
        <f>IF(ISBLANK($DJ$3),"",IF(ISBLANK(Tipy!CP10),"-",SUM(DE16:DI16)))</f>
        <v/>
      </c>
      <c r="DK16" s="129"/>
      <c r="DL16" s="126" t="str">
        <f>IF(ISBLANK($DQ$3),"",IF(ISBLANK(Tipy!CV10),0,IF(AND(Tipy!CV10=Výsledky!$DO$3,Tipy!CX10=Výsledky!$DQ$3),60,0)))</f>
        <v/>
      </c>
      <c r="DM16" s="126" t="str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/>
      </c>
      <c r="DN16" s="126" t="str">
        <f>IF(ISBLANK($DQ$3),"",IF(OR(Tipy!CY10=Výsledky!$DL$6,Tipy!CY10=Výsledky!$DL$7,Tipy!CY10=Výsledky!$DL$8,Tipy!CY10=Výsledky!$DL$9),IF(VLOOKUP(Tipy!CY10,'Kategórie hráčov'!$A$2:$B$55,2,FALSE)=30,30,20),0))</f>
        <v/>
      </c>
      <c r="DO16" s="126" t="str">
        <f>IF(ISBLANK($DQ$3),"",IF(OR(Tipy!CZ10=Výsledky!$DO$6,Tipy!CZ10=Výsledky!$DO$7,Tipy!CZ10=Výsledky!$DO$8,Tipy!CZ10=Výsledky!$DO$9),IF(VLOOKUP(Tipy!CZ10,'Kategórie hráčov'!$A$2:$B$55,2,FALSE)=30,30,20),0))</f>
        <v/>
      </c>
      <c r="DP16" s="127" t="str">
        <f>IF(ISBLANK($DQ$3),"",IF(ISBLANK(Tipy!CV10),0,IF(OR(AND(Tipy!CV10=Výsledky!$DO$3,OR(Tipy!CX10=Výsledky!$DQ$3+1,Tipy!CX10=Výsledky!$DQ$3-1)),AND(Tipy!CX10=Výsledky!$DQ$3,OR(Tipy!CV10=Výsledky!$DO$3+1,Tipy!CV10=Výsledky!$DO$3-1))),10,0)))</f>
        <v/>
      </c>
      <c r="DQ16" s="130" t="str">
        <f>IF(ISBLANK($DQ$3),"",IF(ISBLANK(Tipy!CV10),"-",SUM(DL16:DP16)))</f>
        <v/>
      </c>
      <c r="DR16" s="129"/>
      <c r="DS16" s="126" t="str">
        <f>IF(ISBLANK($DX$3),"",IF(ISBLANK(Tipy!DB10),0,IF(AND(Tipy!DB10=Výsledky!$DV$3,Tipy!DD10=Výsledky!$DX$3),60,0)))</f>
        <v/>
      </c>
      <c r="DT16" s="126" t="str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/>
      </c>
      <c r="DU16" s="126" t="str">
        <f>IF(ISBLANK($DX$3),"",IF(OR(Tipy!DE10=Výsledky!$DS$6,Tipy!DE10=Výsledky!$DS$7,Tipy!DE10=Výsledky!$DS$8,Tipy!DE10=Výsledky!$DS$9),IF(VLOOKUP(Tipy!DE10,'Kategórie hráčov'!$A$2:$B$55,2,FALSE)=30,30,20),0))</f>
        <v/>
      </c>
      <c r="DV16" s="126" t="str">
        <f>IF(ISBLANK($DX$3),"",IF(OR(Tipy!DF10=Výsledky!$DV$6,Tipy!DF10=Výsledky!$DV$7,Tipy!DF10=Výsledky!$DV$8,Tipy!DF10=Výsledky!$DV$9),IF(VLOOKUP(Tipy!DF10,'Kategórie hráčov'!$A$2:$B$55,2,FALSE)=30,30,20),0))</f>
        <v/>
      </c>
      <c r="DW16" s="127" t="str">
        <f>IF(ISBLANK($DX$3),"",IF(ISBLANK(Tipy!DB10),0,IF(OR(AND(Tipy!DB10=Výsledky!$DV$3,OR(Tipy!DD10=Výsledky!$DX$3+1,Tipy!DD10=Výsledky!$DX$3-1)),AND(Tipy!DD10=Výsledky!$DX$3,OR(Tipy!DB10=Výsledky!$DV$3+1,Tipy!DB10=Výsledky!$DV$3-1))),10,0)))</f>
        <v/>
      </c>
      <c r="DX16" s="130" t="str">
        <f>IF(ISBLANK($DX$3),"",IF(ISBLANK(Tipy!DB10),"-",SUM(DS16:DW16)))</f>
        <v/>
      </c>
      <c r="DY16" s="129"/>
      <c r="DZ16" s="126" t="str">
        <f>IF(ISBLANK($EE$3),"",IF(ISBLANK(Tipy!DH10),0,IF(AND(Tipy!DH10=Výsledky!$EC$3,Tipy!DJ10=Výsledky!$EE$3),60,0)))</f>
        <v/>
      </c>
      <c r="EA16" s="126" t="str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/>
      </c>
      <c r="EB16" s="126" t="str">
        <f>IF(ISBLANK($EE$3),"",IF(OR(Tipy!DK10=Výsledky!$DZ$6,Tipy!DK10=Výsledky!$DZ$7,Tipy!DK10=Výsledky!$DZ$8,Tipy!DK10=Výsledky!$DZ$9),IF(VLOOKUP(Tipy!DK10,'Kategórie hráčov'!$A$2:$B$55,2,FALSE)=30,30,20),0))</f>
        <v/>
      </c>
      <c r="EC16" s="126" t="str">
        <f>IF(ISBLANK($EE$3),"",IF(OR(Tipy!DL10=Výsledky!$EC$6,Tipy!DL10=Výsledky!$EC$7,Tipy!DL10=Výsledky!$EC$8,Tipy!DL10=Výsledky!$EC$9),IF(VLOOKUP(Tipy!DL10,'Kategórie hráčov'!$A$2:$B$55,2,FALSE)=30,30,20),0))</f>
        <v/>
      </c>
      <c r="ED16" s="127" t="str">
        <f>IF(ISBLANK($EE$3),"",IF(ISBLANK(Tipy!DH10),0,IF(OR(AND(Tipy!DH10=Výsledky!$EC$3,OR(Tipy!DJ10=Výsledky!$EE$3+1,Tipy!DJ10=Výsledky!$EE$3-1)),AND(Tipy!DJ10=Výsledky!$EE$3,OR(Tipy!DH10=Výsledky!$EC$3+1,Tipy!DH10=Výsledky!$EC$3-1))),10,0)))</f>
        <v/>
      </c>
      <c r="EE16" s="130" t="str">
        <f>IF(ISBLANK($EE$3),"",IF(ISBLANK(Tipy!DH10),"-",SUM(DZ16:ED16)))</f>
        <v/>
      </c>
      <c r="EF16" s="129"/>
      <c r="EG16" s="126" t="str">
        <f>IF(ISBLANK($EL$3),"",IF(ISBLANK(Tipy!DN10),0,IF(AND(Tipy!DN10=Výsledky!$EJ$3,Tipy!DP10=Výsledky!$EL$3),60,0)))</f>
        <v/>
      </c>
      <c r="EH16" s="126" t="str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/>
      </c>
      <c r="EI16" s="126" t="str">
        <f>IF(ISBLANK($EL$3),"",IF(OR(Tipy!DQ10=Výsledky!$EG$6,Tipy!DQ10=Výsledky!$EG$7,Tipy!DQ10=Výsledky!$EG$8,Tipy!DQ10=Výsledky!$EG$9),IF(VLOOKUP(Tipy!DQ10,'Kategórie hráčov'!$A$2:$B$55,2,FALSE)=30,30,20),0))</f>
        <v/>
      </c>
      <c r="EJ16" s="126" t="str">
        <f>IF(ISBLANK($EL$3),"",IF(OR(Tipy!DR10=Výsledky!$EJ$6,Tipy!DR10=Výsledky!$EJ$7,Tipy!DR10=Výsledky!$EJ$8,Tipy!DR10=Výsledky!$EJ$9),IF(VLOOKUP(Tipy!DR10,'Kategórie hráčov'!$A$2:$B$55,2,FALSE)=30,30,20),0))</f>
        <v/>
      </c>
      <c r="EK16" s="127" t="str">
        <f>IF(ISBLANK($EL$3),"",IF(ISBLANK(Tipy!DN10),0,IF(OR(AND(Tipy!DN10=Výsledky!$EJ$3,OR(Tipy!DP10=Výsledky!$EL$3+1,Tipy!DP10=Výsledky!$EL$3-1)),AND(Tipy!DP10=Výsledky!$EL$3,OR(Tipy!DN10=Výsledky!$EJ$3+1,Tipy!DN10=Výsledky!$EJ$3-1))),10,0)))</f>
        <v/>
      </c>
      <c r="EL16" s="130" t="str">
        <f>IF(ISBLANK($EL$3),"",IF(ISBLANK(Tipy!DN10),"-",SUM(EG16:EK16)))</f>
        <v/>
      </c>
      <c r="EM16" s="129"/>
      <c r="EN16" s="126" t="str">
        <f>IF(ISBLANK($ES$3),"",IF(ISBLANK(Tipy!DT10),0,IF(AND(Tipy!DT10=Výsledky!$EQ$3,Tipy!DV10=Výsledky!$ES$3),60,0)))</f>
        <v/>
      </c>
      <c r="EO16" s="126" t="str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/>
      </c>
      <c r="EP16" s="126" t="str">
        <f>IF(ISBLANK($ES$3),"",IF(OR(Tipy!DW10=Výsledky!$EN$6,Tipy!DW10=Výsledky!$EN$7,Tipy!DW10=Výsledky!$EN$8,Tipy!DW10=Výsledky!$EN$9),IF(VLOOKUP(Tipy!DW10,'Kategórie hráčov'!$A$2:$B$55,2,FALSE)=30,30,20),0))</f>
        <v/>
      </c>
      <c r="EQ16" s="126" t="str">
        <f>IF(ISBLANK($ES$3),"",IF(OR(Tipy!DX10=Výsledky!$EQ$6,Tipy!DX10=Výsledky!$EQ$7,Tipy!DX10=Výsledky!$EQ$8,Tipy!DX10=Výsledky!$EQ$9),IF(VLOOKUP(Tipy!DX10,'Kategórie hráčov'!$A$2:$B$55,2,FALSE)=30,30,20),0))</f>
        <v/>
      </c>
      <c r="ER16" s="127" t="str">
        <f>IF(ISBLANK($ES$3),"",IF(ISBLANK(Tipy!DT10),0,IF(OR(AND(Tipy!DT10=Výsledky!$EQ$3,OR(Tipy!DV10=Výsledky!$ES$3+1,Tipy!DV10=Výsledky!$ES$3-1)),AND(Tipy!DV10=Výsledky!$ES$3,OR(Tipy!DT10=Výsledky!$EQ$3+1,Tipy!DT10=Výsledky!$EQ$3-1))),10,0)))</f>
        <v/>
      </c>
      <c r="ES16" s="130" t="str">
        <f>IF(ISBLANK($ES$3),"",IF(ISBLANK(Tipy!DT10),"-",SUM(EN16:ER16)))</f>
        <v/>
      </c>
      <c r="ET16" s="129"/>
      <c r="EU16" s="126" t="str">
        <f>IF(ISBLANK($EZ$3),"",IF(ISBLANK(Tipy!DZ10),0,IF(AND(Tipy!DZ10=Výsledky!$EX$3,Tipy!EB10=Výsledky!$EZ$3),60,0)))</f>
        <v/>
      </c>
      <c r="EV16" s="126" t="str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/>
      </c>
      <c r="EW16" s="126" t="str">
        <f>IF(ISBLANK($EZ$3),"",IF(OR(Tipy!EC10=Výsledky!$EU$6,Tipy!EC10=Výsledky!$EU$7,Tipy!EC10=Výsledky!$EU$8,Tipy!EC10=Výsledky!$EU$9),IF(VLOOKUP(Tipy!EC10,'Kategórie hráčov'!$A$2:$B$55,2,FALSE)=30,30,20),0))</f>
        <v/>
      </c>
      <c r="EX16" s="126" t="str">
        <f>IF(ISBLANK($EZ$3),"",IF(OR(Tipy!ED10=Výsledky!$EX$6,Tipy!ED10=Výsledky!$EX$7,Tipy!ED10=Výsledky!$EX$8,Tipy!ED10=Výsledky!$EX$9),IF(VLOOKUP(Tipy!ED10,'Kategórie hráčov'!$A$2:$B$55,2,FALSE)=30,30,20),0))</f>
        <v/>
      </c>
      <c r="EY16" s="127" t="str">
        <f>IF(ISBLANK($EZ$3),"",IF(ISBLANK(Tipy!DZ10),0,IF(OR(AND(Tipy!DZ10=Výsledky!$EX$3,OR(Tipy!EB10=Výsledky!$EZ$3+1,Tipy!EB10=Výsledky!$EZ$3-1)),AND(Tipy!EB10=Výsledky!$EZ$3,OR(Tipy!DZ10=Výsledky!$EX$3+1,Tipy!DZ10=Výsledky!$EX$3-1))),10,0)))</f>
        <v/>
      </c>
      <c r="EZ16" s="130" t="str">
        <f>IF(ISBLANK($EZ$3),"",IF(ISBLANK(Tipy!DZ10),"-",SUM(EU16:EY16)))</f>
        <v/>
      </c>
      <c r="FA16" s="129"/>
      <c r="FB16" s="126" t="str">
        <f>IF(ISBLANK($FG$3),"",IF(ISBLANK(Tipy!EF10),0,IF(AND(Tipy!EF10=Výsledky!$FE$3,Tipy!EH10=Výsledky!$FG$3),60,0)))</f>
        <v/>
      </c>
      <c r="FC16" s="126" t="str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/>
      </c>
      <c r="FD16" s="126" t="str">
        <f>IF(ISBLANK($FG$3),"",IF(OR(Tipy!EI10=Výsledky!$FB$6,Tipy!EI10=Výsledky!$FB$7,Tipy!EI10=Výsledky!$FB$8,Tipy!EI10=Výsledky!$FB$9),IF(VLOOKUP(Tipy!EI10,'Kategórie hráčov'!$A$2:$B$55,2,FALSE)=30,30,20),0))</f>
        <v/>
      </c>
      <c r="FE16" s="126" t="str">
        <f>IF(ISBLANK($FG$3),"",IF(OR(Tipy!EJ10=Výsledky!$FE$6,Tipy!EJ10=Výsledky!$FE$7,Tipy!EJ10=Výsledky!$FE$8,Tipy!EJ10=Výsledky!$FE$9),IF(VLOOKUP(Tipy!EJ10,'Kategórie hráčov'!$A$2:$B$55,2,FALSE)=30,30,20),0))</f>
        <v/>
      </c>
      <c r="FF16" s="127" t="str">
        <f>IF(ISBLANK($FG$3),"",IF(ISBLANK(Tipy!EF10),0,IF(OR(AND(Tipy!EF10=Výsledky!$FE$3,OR(Tipy!EH10=Výsledky!$FG$3+1,Tipy!EH10=Výsledky!$FG$3-1)),AND(Tipy!EH10=Výsledky!$FG$3,OR(Tipy!EF10=Výsledky!$FE$3+1,Tipy!EF10=Výsledky!$FE$3-1))),10,0)))</f>
        <v/>
      </c>
      <c r="FG16" s="130" t="str">
        <f>IF(ISBLANK($FG$3),"",IF(ISBLANK(Tipy!EF10),"-",SUM(FB16:FF16)))</f>
        <v/>
      </c>
      <c r="FH16" s="129"/>
      <c r="FI16" s="126" t="str">
        <f>IF(ISBLANK($FN$3),"",IF(ISBLANK(Tipy!EL10),0,IF(AND(Tipy!EL10=Výsledky!$FL$3,Tipy!EN10=Výsledky!$FN$3),60,0)))</f>
        <v/>
      </c>
      <c r="FJ16" s="126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126" t="str">
        <f>IF(ISBLANK($FN$3),"",IF(OR(Tipy!EO10=Výsledky!$FI$6,Tipy!EO10=Výsledky!$FI$7,Tipy!EO10=Výsledky!$FI$8,Tipy!EO10=Výsledky!$FI$9),IF(VLOOKUP(Tipy!EO10,'Kategórie hráčov'!$A$2:$B$55,2,FALSE)=30,30,20),0))</f>
        <v/>
      </c>
      <c r="FL16" s="126" t="str">
        <f>IF(ISBLANK($FN$3),"",IF(OR(Tipy!EP10=Výsledky!$FL$6,Tipy!EP10=Výsledky!$FL$7,Tipy!EP10=Výsledky!$FL$8,Tipy!EP10=Výsledky!$FL$9),IF(VLOOKUP(Tipy!EP10,'Kategórie hráčov'!$A$2:$B$55,2,FALSE)=30,30,20),0))</f>
        <v/>
      </c>
      <c r="FM16" s="127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130" t="str">
        <f>IF(ISBLANK($FN$3),"",IF(ISBLANK(Tipy!EL10),"-",SUM(FI16:FM16)))</f>
        <v/>
      </c>
      <c r="FO16" s="129"/>
      <c r="FP16" s="126" t="str">
        <f>IF(ISBLANK($FU$3),"",IF(ISBLANK(Tipy!ER10),0,IF(AND(Tipy!ER10=Výsledky!$FS$3,Tipy!ET10=Výsledky!$FU$3),60,0)))</f>
        <v/>
      </c>
      <c r="FQ16" s="126" t="str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/>
      </c>
      <c r="FR16" s="126" t="str">
        <f>IF(ISBLANK($FU$3),"",IF(OR(Tipy!EU10=Výsledky!$FP$6,Tipy!EU10=Výsledky!$FP$7,Tipy!EU10=Výsledky!$FP$8,Tipy!EU10=Výsledky!$FP$9),IF(VLOOKUP(Tipy!EU10,'Kategórie hráčov'!$A$2:$B$55,2,FALSE)=30,30,20),0))</f>
        <v/>
      </c>
      <c r="FS16" s="126" t="str">
        <f>IF(ISBLANK($FU$3),"",IF(OR(Tipy!EV10=Výsledky!$FS$6,Tipy!EV10=Výsledky!$FS$7,Tipy!EV10=Výsledky!$FS$8,Tipy!EV10=Výsledky!$FS$9),IF(VLOOKUP(Tipy!EV10,'Kategórie hráčov'!$A$2:$B$55,2,FALSE)=30,30,20),0))</f>
        <v/>
      </c>
      <c r="FT16" s="127" t="str">
        <f>IF(ISBLANK($FU$3),"",IF(ISBLANK(Tipy!ER10),0,IF(OR(AND(Tipy!ER10=Výsledky!$FS$3,OR(Tipy!ET10=Výsledky!$FU$3+1,Tipy!ET10=Výsledky!$FU$3-1)),AND(Tipy!ET10=Výsledky!$FU$3,OR(Tipy!ER10=Výsledky!$FS$3+1,Tipy!ER10=Výsledky!$FS$3-1))),10,0)))</f>
        <v/>
      </c>
      <c r="FU16" s="130" t="str">
        <f>IF(ISBLANK($FU$3),"",IF(ISBLANK(Tipy!ER10),"-",SUM(FP16:FT16)))</f>
        <v/>
      </c>
      <c r="FV16" s="129"/>
      <c r="FW16" s="126" t="str">
        <f>IF(ISBLANK($GB$3),"",IF(ISBLANK(Tipy!EX10),0,IF(AND(Tipy!EX10=Výsledky!$FZ$3,Tipy!EZ10=Výsledky!$GB$3),60,0)))</f>
        <v/>
      </c>
      <c r="FX16" s="126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126" t="str">
        <f>IF(ISBLANK($GB$3),"",IF(OR(Tipy!FA10=Výsledky!$FW$6,Tipy!FA10=Výsledky!$FW$7,Tipy!FA10=Výsledky!$FW$8,Tipy!FA10=Výsledky!$FW$9),IF(VLOOKUP(Tipy!FA10,'Kategórie hráčov'!$A$2:$B$55,2,FALSE)=30,30,20),0))</f>
        <v/>
      </c>
      <c r="FZ16" s="126" t="str">
        <f>IF(ISBLANK($GB$3),"",IF(OR(Tipy!FB10=Výsledky!$FZ$6,Tipy!FB10=Výsledky!$FZ$7,Tipy!FB10=Výsledky!$FZ$8,Tipy!FB10=Výsledky!$FZ$9),IF(VLOOKUP(Tipy!FB10,'Kategórie hráčov'!$A$2:$B$55,2,FALSE)=30,30,20),0))</f>
        <v/>
      </c>
      <c r="GA16" s="127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130" t="str">
        <f>IF(ISBLANK($GB$3),"",IF(ISBLANK(Tipy!EX10),"-",SUM(FW16:GA16)))</f>
        <v/>
      </c>
      <c r="GC16" s="129"/>
      <c r="GD16" s="126" t="str">
        <f>IF(ISBLANK($GI$3),"",IF(ISBLANK(Tipy!FD10),0,IF(AND(Tipy!FD10=Výsledky!$GG$3,Tipy!FF10=Výsledky!$GI$3),60,0)))</f>
        <v/>
      </c>
      <c r="GE16" s="126" t="str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/>
      </c>
      <c r="GF16" s="126" t="str">
        <f>IF(ISBLANK($GI$3),"",IF(OR(Tipy!FG10=Výsledky!$GD$6,Tipy!FG10=Výsledky!$GD$7,Tipy!FG10=Výsledky!$GD$8,Tipy!FG10=Výsledky!$GD$9),IF(VLOOKUP(Tipy!FG10,'Kategórie hráčov'!$A$2:$B$55,2,FALSE)=30,30,20),0))</f>
        <v/>
      </c>
      <c r="GG16" s="126" t="str">
        <f>IF(ISBLANK($GI$3),"",IF(OR(Tipy!FH10=Výsledky!$GG$6,Tipy!FH10=Výsledky!$GG$7,Tipy!FH10=Výsledky!$GG$8,Tipy!FH10=Výsledky!$GG$9),IF(VLOOKUP(Tipy!FH10,'Kategórie hráčov'!$A$2:$B$55,2,FALSE)=30,30,20),0))</f>
        <v/>
      </c>
      <c r="GH16" s="127" t="str">
        <f>IF(ISBLANK($GI$3),"",IF(ISBLANK(Tipy!FD10),0,IF(OR(AND(Tipy!FD10=Výsledky!$GG$3,OR(Tipy!FF10=Výsledky!$GI$3+1,Tipy!FF10=Výsledky!$GI$3-1)),AND(Tipy!FF10=Výsledky!$GI$3,OR(Tipy!FD10=Výsledky!$GG$3+1,Tipy!FD10=Výsledky!$GG$3-1))),10,0)))</f>
        <v/>
      </c>
      <c r="GI16" s="130" t="str">
        <f>IF(ISBLANK($GI$3),"",IF(ISBLANK(Tipy!FD10),"-",SUM(GD16:GH16)))</f>
        <v/>
      </c>
      <c r="GJ16" s="129"/>
      <c r="GK16" s="126" t="str">
        <f>IF(ISBLANK($GP$3),"",IF(ISBLANK(Tipy!FJ10),0,IF(AND(Tipy!FJ10=Výsledky!$GN$3,Tipy!FL10=Výsledky!$GP$3),60,0)))</f>
        <v/>
      </c>
      <c r="GL16" s="126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126" t="str">
        <f>IF(ISBLANK($GP$3),"",IF(OR(Tipy!FM10=Výsledky!$GK$6,Tipy!FM10=Výsledky!$GK$7,Tipy!FM10=Výsledky!$GK$8,Tipy!FM10=Výsledky!$GK$9),IF(VLOOKUP(Tipy!FM10,'Kategórie hráčov'!$A$2:$B$55,2,FALSE)=30,30,20),0))</f>
        <v/>
      </c>
      <c r="GN16" s="126" t="str">
        <f>IF(ISBLANK($GP$3),"",IF(OR(Tipy!FN10=Výsledky!$GN$6,Tipy!FN10=Výsledky!$GN$7,Tipy!FN10=Výsledky!$GN$8,Tipy!FN10=Výsledky!$GN$9),IF(VLOOKUP(Tipy!FN10,'Kategórie hráčov'!$A$2:$B$55,2,FALSE)=30,30,20),0))</f>
        <v/>
      </c>
      <c r="GO16" s="127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130" t="str">
        <f>IF(ISBLANK($GP$3),"",IF(ISBLANK(Tipy!FJ10),"-",SUM(GK16:GO16)))</f>
        <v/>
      </c>
      <c r="GQ16" s="129"/>
      <c r="GR16" s="126" t="str">
        <f>IF(ISBLANK($GW$3),"",IF(ISBLANK(Tipy!FP10),0,IF(AND(Tipy!FP10=Výsledky!$GU$3,Tipy!FR10=Výsledky!$GW$3),60,0)))</f>
        <v/>
      </c>
      <c r="GS16" s="126" t="str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/>
      </c>
      <c r="GT16" s="126" t="str">
        <f>IF(ISBLANK($GW$3),"",IF(OR(Tipy!FS10=Výsledky!$GR$6,Tipy!FS10=Výsledky!$GR$7,Tipy!FS10=Výsledky!$GR$8,Tipy!FS10=Výsledky!$GR$9),IF(VLOOKUP(Tipy!FS10,'Kategórie hráčov'!$A$2:$B$55,2,FALSE)=30,30,20),0))</f>
        <v/>
      </c>
      <c r="GU16" s="126" t="str">
        <f>IF(ISBLANK($GW$3),"",IF(OR(Tipy!FT10=Výsledky!$GU$6,Tipy!FT10=Výsledky!$GU$7,Tipy!FT10=Výsledky!$GU$8,Tipy!FT10=Výsledky!$GU$9),IF(VLOOKUP(Tipy!FT10,'Kategórie hráčov'!$A$2:$B$55,2,FALSE)=30,30,20),0))</f>
        <v/>
      </c>
      <c r="GV16" s="127" t="str">
        <f>IF(ISBLANK($GW$3),"",IF(ISBLANK(Tipy!FP10),0,IF(OR(AND(Tipy!FP10=Výsledky!$GU$3,OR(Tipy!FR10=Výsledky!$GW$3+1,Tipy!FR10=Výsledky!$GW$3-1)),AND(Tipy!FR10=Výsledky!$GW$3,OR(Tipy!FP10=Výsledky!$GU$3+1,Tipy!FP10=Výsledky!$GU$3-1))),10,0)))</f>
        <v/>
      </c>
      <c r="GW16" s="130" t="str">
        <f>IF(ISBLANK($GW$3),"",IF(ISBLANK(Tipy!FP10),"-",SUM(GR16:GV16)))</f>
        <v/>
      </c>
      <c r="GX16" s="129"/>
      <c r="GY16" s="126" t="str">
        <f>IF(ISBLANK($HD$3),"",IF(ISBLANK(Tipy!FV10),0,IF(AND(Tipy!FV10=Výsledky!$HB$3,Tipy!FX10=Výsledky!$HD$3),60,0)))</f>
        <v/>
      </c>
      <c r="GZ16" s="126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26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26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27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0" t="str">
        <f>IF(ISBLANK($HD$3),"",IF(ISBLANK(Tipy!FV10),"-",SUM(GY16:HC16)))</f>
        <v/>
      </c>
      <c r="HE16" s="129"/>
      <c r="HF16" s="126" t="str">
        <f>IF(ISBLANK($HK$3),"",IF(ISBLANK(Tipy!GB10),0,IF(AND(Tipy!GB10=Výsledky!$HI$3,Tipy!GD10=Výsledky!$HK$3),60,0)))</f>
        <v/>
      </c>
      <c r="HG16" s="126" t="str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/>
      </c>
      <c r="HH16" s="126" t="str">
        <f>IF(ISBLANK($HK$3),"",IF(OR(Tipy!GE10=Výsledky!$HF$6,Tipy!GE10=Výsledky!$HF$7,Tipy!GE10=Výsledky!$HF$8,Tipy!GE10=Výsledky!$HF$9),IF(VLOOKUP(Tipy!GE10,'Kategórie hráčov'!$A$2:$B$55,2,FALSE)=30,30,20),0))</f>
        <v/>
      </c>
      <c r="HI16" s="126" t="str">
        <f>IF(ISBLANK($HK$3),"",IF(OR(Tipy!GF10=Výsledky!$HI$6,Tipy!GF10=Výsledky!$HI$7,Tipy!GF10=Výsledky!$HI$8,Tipy!GF10=Výsledky!$HI$9),IF(VLOOKUP(Tipy!GF10,'Kategórie hráčov'!$A$2:$B$55,2,FALSE)=30,30,20),0))</f>
        <v/>
      </c>
      <c r="HJ16" s="127" t="str">
        <f>IF(ISBLANK($HK$3),"",IF(ISBLANK(Tipy!GB10),0,IF(OR(AND(Tipy!GB10=Výsledky!$HI$3,OR(Tipy!GD10=Výsledky!$HK$3+1,Tipy!GD10=Výsledky!$HK$3-1)),AND(Tipy!GD10=Výsledky!$HK$3,OR(Tipy!GB10=Výsledky!$HI$3+1,Tipy!GB10=Výsledky!$HI$3-1))),10,0)))</f>
        <v/>
      </c>
      <c r="HK16" s="130" t="str">
        <f>IF(ISBLANK($HK$3),"",IF(ISBLANK(Tipy!GB10),"-",SUM(HF16:HJ16)))</f>
        <v/>
      </c>
      <c r="HL16" s="129"/>
      <c r="HM16" s="126" t="str">
        <f>IF(ISBLANK($HR$3),"",IF(ISBLANK(Tipy!GH10),0,IF(AND(Tipy!GH10=Výsledky!$HP$3,Tipy!GJ10=Výsledky!$HR$3),60,0)))</f>
        <v/>
      </c>
      <c r="HN16" s="126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26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26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27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0" t="str">
        <f>IF(ISBLANK($HR$3),"",IF(ISBLANK(Tipy!GH10),"-",SUM(HM16:HQ16)))</f>
        <v/>
      </c>
      <c r="HS16" s="129"/>
      <c r="HT16" s="126" t="str">
        <f>IF(ISBLANK($HY$3),"",IF(ISBLANK(Tipy!GN10),0,IF(AND(Tipy!GN10=Výsledky!$HW$3,Tipy!GP10=Výsledky!$HY$3),60,0)))</f>
        <v/>
      </c>
      <c r="HU16" s="126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6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6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7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0" t="str">
        <f>IF(ISBLANK($HY$3),"",IF(ISBLANK(Tipy!GN10),"-",SUM(HT16:HX16)))</f>
        <v/>
      </c>
      <c r="HZ16" s="129"/>
      <c r="IA16" s="126" t="str">
        <f>IF(ISBLANK($IF$3),"",IF(ISBLANK(Tipy!GT10),0,IF(AND(Tipy!GT10=Výsledky!$ID$3,Tipy!GV10=Výsledky!$IF$3),60,0)))</f>
        <v/>
      </c>
      <c r="IB16" s="126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26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26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27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0" t="str">
        <f>IF(ISBLANK($IF$3),"",IF(ISBLANK(Tipy!GT10),"-",SUM(IA16:IE16)))</f>
        <v/>
      </c>
      <c r="IG16" s="129"/>
      <c r="IH16" s="126" t="str">
        <f>IF(ISBLANK($IM$3),"",IF(ISBLANK(Tipy!GZ10),0,IF(AND(Tipy!GZ10=Výsledky!$IK$3,Tipy!HB10=Výsledky!$IM$3),60,0)))</f>
        <v/>
      </c>
      <c r="II16" s="126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6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6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7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0" t="str">
        <f>IF(ISBLANK($IM$3),"",IF(ISBLANK(Tipy!GZ10),"-",SUM(IH16:IL16)))</f>
        <v/>
      </c>
      <c r="IN16" s="129"/>
      <c r="IO16" s="126" t="str">
        <f>IF(ISBLANK($IT$3),"",IF(ISBLANK(Tipy!HF10),0,IF(AND(Tipy!HF10=Výsledky!$IR$3,Tipy!HH10=Výsledky!$IT$3),60,0)))</f>
        <v/>
      </c>
      <c r="IP16" s="126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26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26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27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0" t="str">
        <f>IF(ISBLANK($IT$3),"",IF(ISBLANK(Tipy!HF10),"-",SUM(IO16:IS16)))</f>
        <v/>
      </c>
      <c r="IU16" s="129"/>
      <c r="IV16" s="126" t="str">
        <f>IF(ISBLANK($JA$3),"",IF(ISBLANK(Tipy!HL10),0,IF(AND(Tipy!HL10=Výsledky!$IY$3,Tipy!HN10=Výsledky!$JA$3),60,0)))</f>
        <v/>
      </c>
      <c r="IW16" s="126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26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26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27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0" t="str">
        <f>IF(ISBLANK($JA$3),"",IF(ISBLANK(Tipy!HL10),"-",SUM(IV16:IZ16)))</f>
        <v/>
      </c>
      <c r="JB16" s="129"/>
      <c r="JC16" s="126" t="str">
        <f>IF(ISBLANK($JH$3),"",IF(ISBLANK(Tipy!HR10),0,IF(AND(Tipy!HR10=Výsledky!$JF$3,Tipy!HT10=Výsledky!$JH$3),60,0)))</f>
        <v/>
      </c>
      <c r="JD16" s="126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26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26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27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0" t="str">
        <f>IF(ISBLANK($JH$3),"",IF(ISBLANK(Tipy!HR10),"-",SUM(JC16:JG16)))</f>
        <v/>
      </c>
      <c r="JI16" s="129"/>
      <c r="JJ16" s="126" t="str">
        <f>IF(ISBLANK($JO$3),"",IF(ISBLANK(Tipy!HX10),0,IF(AND(Tipy!HX10=Výsledky!$JM$3,Tipy!HZ10=Výsledky!$JO$3),60,0)))</f>
        <v/>
      </c>
      <c r="JK16" s="126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26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26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27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0" t="str">
        <f>IF(ISBLANK($JO$3),"",IF(ISBLANK(Tipy!HX10),"-",SUM(JJ16:JN16)))</f>
        <v/>
      </c>
      <c r="JP16" s="129"/>
      <c r="JQ16" s="126" t="str">
        <f>IF(ISBLANK($JV$3),"",IF(ISBLANK(Tipy!ID10),0,IF(AND(Tipy!ID10=Výsledky!$JT$3,Tipy!IF10=Výsledky!$JV$3),60,0)))</f>
        <v/>
      </c>
      <c r="JR16" s="126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26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26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27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0" t="str">
        <f>IF(ISBLANK($JV$3),"",IF(ISBLANK(Tipy!ID10),"-",SUM(JQ16:JU16)))</f>
        <v/>
      </c>
      <c r="JW16" s="129"/>
      <c r="JX16" s="126" t="str">
        <f>IF(ISBLANK($KC$3),"",IF(ISBLANK(Tipy!IJ10),0,IF(AND(Tipy!IJ10=Výsledky!$KA$3,Tipy!IL10=Výsledky!$KC$3),60,0)))</f>
        <v/>
      </c>
      <c r="JY16" s="126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6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6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7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0" t="str">
        <f>IF(ISBLANK($KC$3),"",IF(ISBLANK(Tipy!IJ10),"-",SUM(JX16:KB16)))</f>
        <v/>
      </c>
      <c r="KD16" s="129"/>
      <c r="KE16" s="126" t="str">
        <f>IF(ISBLANK($KJ$3),"",IF(ISBLANK(Tipy!IP10),0,IF(AND(Tipy!IP10=Výsledky!$KH$3,Tipy!IR10=Výsledky!$KJ$3),60,0)))</f>
        <v/>
      </c>
      <c r="KF16" s="126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6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6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7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0" t="str">
        <f>IF(ISBLANK($KJ$3),"",IF(ISBLANK(Tipy!IP10),"-",SUM(KE16:KI16)))</f>
        <v/>
      </c>
      <c r="KK16" s="129"/>
      <c r="KL16" s="126" t="str">
        <f>IF(ISBLANK($KQ$3),"",IF(ISBLANK(Tipy!IV10),0,IF(AND(Tipy!IV10=Výsledky!$KO$3,Tipy!IX10=Výsledky!$KQ$3),60,0)))</f>
        <v/>
      </c>
      <c r="KM16" s="126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6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6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7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0" t="str">
        <f>IF(ISBLANK($KQ$3),"",IF(ISBLANK(Tipy!IV10),"-",SUM(KL16:KP16)))</f>
        <v/>
      </c>
      <c r="KR16" s="129"/>
      <c r="KS16" s="126" t="str">
        <f>IF(ISBLANK($KX$3),"",IF(ISBLANK(Tipy!JB10),0,IF(AND(Tipy!JB10=Výsledky!$KV$3,Tipy!JD10=Výsledky!$KX$3),60,0)))</f>
        <v/>
      </c>
      <c r="KT16" s="126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6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6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7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0" t="str">
        <f>IF(ISBLANK($KX$3),"",IF(ISBLANK(Tipy!JB10),"-",SUM(KS16:KW16)))</f>
        <v/>
      </c>
      <c r="KY16" s="129"/>
      <c r="KZ16" s="126" t="str">
        <f>IF(ISBLANK($LE$3),"",IF(ISBLANK(Tipy!JH10),0,IF(AND(Tipy!JH10=Výsledky!$LC$3,Tipy!JJ10=Výsledky!$LE$3),60,0)))</f>
        <v/>
      </c>
      <c r="LA16" s="126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6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6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7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0" t="str">
        <f>IF(ISBLANK($LE$3),"",IF(ISBLANK(Tipy!JH10),"-",SUM(KZ16:LD16)))</f>
        <v/>
      </c>
      <c r="LF16" s="129"/>
      <c r="LG16" s="126" t="str">
        <f>IF(ISBLANK($LL$3),"",IF(ISBLANK(Tipy!JN10),0,IF(AND(Tipy!JN10=Výsledky!$LJ$3,Tipy!JP10=Výsledky!$LL$3),60,0)))</f>
        <v/>
      </c>
      <c r="LH16" s="126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6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6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7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0" t="str">
        <f>IF(ISBLANK($LL$3),"",IF(ISBLANK(Tipy!JN10),"-",SUM(LG16:LK16)))</f>
        <v/>
      </c>
      <c r="LM16" s="129"/>
      <c r="LN16" s="126" t="str">
        <f>IF(ISBLANK($LS$3),"",IF(ISBLANK(Tipy!JT10),0,IF(AND(Tipy!JT10=Výsledky!$LQ$3,Tipy!JV10=Výsledky!$LS$3),60,0)))</f>
        <v/>
      </c>
      <c r="LO16" s="126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6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6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7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0" t="str">
        <f>IF(ISBLANK($LS$3),"",IF(ISBLANK(Tipy!JT10),"-",SUM(LN16:LR16)))</f>
        <v/>
      </c>
      <c r="LT16" s="129"/>
      <c r="LU16" s="126" t="str">
        <f>IF(ISBLANK($LZ$3),"",IF(ISBLANK(Tipy!JZ10),0,IF(AND(Tipy!JZ10=Výsledky!$LX$3,Tipy!KB10=Výsledky!$LZ$3),60,0)))</f>
        <v/>
      </c>
      <c r="LV16" s="126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6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6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7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0" t="str">
        <f>IF(ISBLANK($LZ$3),"",IF(ISBLANK(Tipy!JZ10),"-",SUM(LU16:LY16)))</f>
        <v/>
      </c>
      <c r="MA16" s="129"/>
      <c r="MB16" s="126" t="str">
        <f>IF(ISBLANK($MG$3),"",IF(ISBLANK(Tipy!KF10),0,IF(AND(Tipy!KF10=Výsledky!$ME$3,Tipy!KH10=Výsledky!$MG$3),60,0)))</f>
        <v/>
      </c>
      <c r="MC16" s="126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6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6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7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0" t="str">
        <f>IF(ISBLANK($MG$3),"",IF(ISBLANK(Tipy!KF10),"-",SUM(MB16:MF16)))</f>
        <v/>
      </c>
      <c r="MH16" s="129"/>
      <c r="MI16" s="126" t="str">
        <f>IF(ISBLANK($MN$3),"",IF(ISBLANK(Tipy!KL10),0,IF(AND(Tipy!KL10=Výsledky!$ML$3,Tipy!KN10=Výsledky!$MN$3),60,0)))</f>
        <v/>
      </c>
      <c r="MJ16" s="12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6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6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0" t="str">
        <f>IF(ISBLANK($MN$3),"",IF(ISBLANK(Tipy!KL10),"-",SUM(MI16:MM16)))</f>
        <v/>
      </c>
      <c r="MO16" s="129"/>
      <c r="MP16" s="126" t="str">
        <f>IF(ISBLANK($MU$3),"",IF(ISBLANK(Tipy!KR10),0,IF(AND(Tipy!KR10=Výsledky!$MS$3,Tipy!KT10=Výsledky!$MU$3),60,0)))</f>
        <v/>
      </c>
      <c r="MQ16" s="126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6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6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7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0" t="str">
        <f>IF(ISBLANK($MU$3),"",IF(ISBLANK(Tipy!KR10),"-",SUM(MP16:MT16)))</f>
        <v/>
      </c>
      <c r="MV16" s="129"/>
      <c r="MW16" s="126" t="str">
        <f>IF(ISBLANK($NB$3),"",IF(ISBLANK(Tipy!KX10),0,IF(AND(Tipy!KX10=Výsledky!$MZ$3,Tipy!KZ10=Výsledky!$NB$3),60,0)))</f>
        <v/>
      </c>
      <c r="MX16" s="126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6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6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7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0" t="str">
        <f>IF(ISBLANK($NB$3),"",IF(ISBLANK(Tipy!KX10),"-",SUM(MW16:NA16)))</f>
        <v/>
      </c>
      <c r="NC16" s="129"/>
      <c r="ND16" s="126" t="str">
        <f>IF(ISBLANK($NI$3),"",IF(ISBLANK(Tipy!LD10),0,IF(AND(Tipy!LD10=Výsledky!$NG$3,Tipy!LF10=Výsledky!$NI$3),60,0)))</f>
        <v/>
      </c>
      <c r="NE16" s="126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6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6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7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0" t="str">
        <f>IF(ISBLANK($NI$3),"",IF(ISBLANK(Tipy!LD10),"-",SUM(ND16:NH16)))</f>
        <v/>
      </c>
      <c r="NJ16" s="129"/>
      <c r="NK16" s="126" t="str">
        <f>IF(ISBLANK($NP$3),"",IF(ISBLANK(Tipy!LJ10),0,IF(AND(Tipy!LJ10=Výsledky!$NN$3,Tipy!LL10=Výsledky!$NP$3),60,0)))</f>
        <v/>
      </c>
      <c r="NL16" s="126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6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6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7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0" t="str">
        <f>IF(ISBLANK($NP$3),"",IF(ISBLANK(Tipy!LJ10),"-",SUM(NK16:NO16)))</f>
        <v/>
      </c>
      <c r="NQ16" s="129"/>
      <c r="NR16" s="126" t="str">
        <f>IF(ISBLANK($NW$3),"",IF(ISBLANK(Tipy!LP10),0,IF(AND(Tipy!LP10=Výsledky!$NU$3,Tipy!LR10=Výsledky!$NW$3),60,0)))</f>
        <v/>
      </c>
      <c r="NS16" s="126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6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6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7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0" t="str">
        <f>IF(ISBLANK($NW$3),"",IF(ISBLANK(Tipy!LP10),"-",SUM(NR16:NV16)))</f>
        <v/>
      </c>
      <c r="NX16" s="129"/>
      <c r="NY16" s="126" t="str">
        <f>IF(ISBLANK($OD$3),"",IF(ISBLANK(Tipy!LV10),0,IF(AND(Tipy!LV10=Výsledky!$OB$3,Tipy!LX10=Výsledky!$OD$3),60,0)))</f>
        <v/>
      </c>
      <c r="NZ16" s="126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6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6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7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0" t="str">
        <f>IF(ISBLANK($OD$3),"",IF(ISBLANK(Tipy!LV10),"-",SUM(NY16:OC16)))</f>
        <v/>
      </c>
      <c r="OE16" s="129"/>
      <c r="OF16" s="126" t="str">
        <f>IF(ISBLANK($OK$3),"",IF(ISBLANK(Tipy!MB10),0,IF(AND(Tipy!MB10=Výsledky!$OI$3,Tipy!MD10=Výsledky!$OK$3),60,0)))</f>
        <v/>
      </c>
      <c r="OG16" s="126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6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6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7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0" t="str">
        <f>IF(ISBLANK($OK$3),"",IF(ISBLANK(Tipy!MB10),"-",SUM(OF16:OJ16)))</f>
        <v/>
      </c>
      <c r="OL16" s="129"/>
      <c r="OM16" s="126" t="str">
        <f>IF(ISBLANK($OR$3),"",IF(ISBLANK(Tipy!MH10),0,IF(AND(Tipy!MH10=Výsledky!$OP$3,Tipy!MJ10=Výsledky!$OR$3),60,0)))</f>
        <v/>
      </c>
      <c r="ON16" s="12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6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6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0" t="str">
        <f>IF(ISBLANK($OR$3),"",IF(ISBLANK(Tipy!MH10),"-",SUM(OM16:OQ16)))</f>
        <v/>
      </c>
      <c r="OS16" s="129"/>
      <c r="OT16" s="126" t="str">
        <f>IF(ISBLANK($OY$3),"",IF(ISBLANK(Tipy!MN10),0,IF(AND(Tipy!MN10=Výsledky!$OW$3,Tipy!MP10=Výsledky!$OY$3),60,0)))</f>
        <v/>
      </c>
      <c r="OU16" s="12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6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6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0" t="str">
        <f>IF(ISBLANK($OY$3),"",IF(ISBLANK(Tipy!MN10),"-",SUM(OT16:OX16)))</f>
        <v/>
      </c>
      <c r="OZ16" s="129"/>
      <c r="PA16" s="126" t="str">
        <f>IF(ISBLANK($PF$3),"",IF(ISBLANK(Tipy!MT10),0,IF(AND(Tipy!MT10=Výsledky!$PD$3,Tipy!MV10=Výsledky!$PF$3),60,0)))</f>
        <v/>
      </c>
      <c r="PB16" s="12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6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6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0" t="str">
        <f>IF(ISBLANK($PF$3),"",IF(ISBLANK(Tipy!MT10),"-",SUM(PA16:PE16)))</f>
        <v/>
      </c>
      <c r="PG16" s="129"/>
      <c r="PH16" s="126" t="str">
        <f>IF(ISBLANK($PM$3),"",IF(ISBLANK(Tipy!MZ10),0,IF(AND(Tipy!MZ10=Výsledky!$PK$3,Tipy!NB10=Výsledky!$PM$3),60,0)))</f>
        <v/>
      </c>
      <c r="PI16" s="12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6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6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0" t="str">
        <f>IF(ISBLANK($PM$3),"",IF(ISBLANK(Tipy!MZ10),"-",SUM(PH16:PL16)))</f>
        <v/>
      </c>
      <c r="PN16" s="129"/>
      <c r="PO16" s="126" t="str">
        <f>IF(ISBLANK($PT$3),"",IF(ISBLANK(Tipy!NF10),0,IF(AND(Tipy!NF10=Výsledky!$PR$3,Tipy!NH10=Výsledky!$PT$3),60,0)))</f>
        <v/>
      </c>
      <c r="PP16" s="12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6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6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0" t="str">
        <f>IF(ISBLANK($PT$3),"",IF(ISBLANK(Tipy!NF10),"-",SUM(PO16:PS16)))</f>
        <v/>
      </c>
      <c r="PU16" s="129"/>
      <c r="PV16" s="126" t="str">
        <f>IF(ISBLANK($QA$3),"",IF(ISBLANK(Tipy!NL10),0,IF(AND(Tipy!NL10=Výsledky!$PY$3,Tipy!NN10=Výsledky!$QA$3),60,0)))</f>
        <v/>
      </c>
      <c r="PW16" s="12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6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6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0" t="str">
        <f>IF(ISBLANK($QA$3),"",IF(ISBLANK(Tipy!NL10),"-",SUM(PV16:PZ16)))</f>
        <v/>
      </c>
      <c r="QB16" s="129"/>
      <c r="QC16" s="126" t="str">
        <f>IF(ISBLANK($QH$3),"",IF(ISBLANK(Tipy!NR10),0,IF(AND(Tipy!NR10=Výsledky!$QF$3,Tipy!NT10=Výsledky!$QH$3),60,0)))</f>
        <v/>
      </c>
      <c r="QD16" s="12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6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6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0" t="str">
        <f>IF(ISBLANK($QH$3),"",IF(ISBLANK(Tipy!NR10),"-",SUM(QC16:QG16)))</f>
        <v/>
      </c>
      <c r="QI16" s="131"/>
      <c r="QJ16" s="131"/>
    </row>
    <row r="17" spans="1:452" ht="15" x14ac:dyDescent="0.2">
      <c r="A17" s="124">
        <f>Tipy!A11</f>
        <v>59</v>
      </c>
      <c r="B17" s="166" t="str">
        <f>IF(Tipy!B11="","",Tipy!B11)</f>
        <v>boss</v>
      </c>
      <c r="C17" s="125"/>
      <c r="D17" s="126">
        <f>IF(ISBLANK($I$3),"",IF(ISBLANK(Tipy!D11),0,IF(AND(Tipy!D11=Výsledky!$G$3,Tipy!F11=Výsledky!$I$3),60,0)))</f>
        <v>0</v>
      </c>
      <c r="E17" s="12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6">
        <f>IF(ISBLANK($I$3),"",IF(OR(Tipy!G11=Výsledky!$D$6,Tipy!G11=Výsledky!$D$7,Tipy!G11=Výsledky!$D$8,Tipy!G11=Výsledky!$D$9),IF(VLOOKUP(Tipy!G11,'Kategórie hráčov'!$A$2:$B$55,2,FALSE)=30,30,20),0))</f>
        <v>0</v>
      </c>
      <c r="G17" s="126">
        <f>IF(ISBLANK($I$3),"",IF(OR(Tipy!H11=Výsledky!$G$6,Tipy!H11=Výsledky!$G$7,Tipy!H11=Výsledky!$G$8,Tipy!H11=Výsledky!$G$9),IF(VLOOKUP(Tipy!H11,'Kategórie hráčov'!$A$2:$B$55,2,FALSE)=30,30,20),0))</f>
        <v>0</v>
      </c>
      <c r="H17" s="12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8" t="str">
        <f>IF(ISBLANK($I$3),"",IF(ISBLANK(Tipy!D11),"-",SUM(D17:H17)))</f>
        <v>-</v>
      </c>
      <c r="J17" s="25"/>
      <c r="K17" s="126">
        <f>IF(ISBLANK($P$3),"",IF(ISBLANK(Tipy!J11),0,IF(AND(Tipy!J11=Výsledky!$N$3,Tipy!L11=Výsledky!$P$3),60,0)))</f>
        <v>0</v>
      </c>
      <c r="L17" s="12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6">
        <f>IF(ISBLANK($P$3),"",IF(OR(Tipy!M11=Výsledky!$K$6,Tipy!M11=Výsledky!$K$7,Tipy!M11=Výsledky!$K$8,Tipy!M11=Výsledky!$K$9),IF(VLOOKUP(Tipy!M11,'Kategórie hráčov'!$A$2:$B$55,2,FALSE)=30,30,20),0))</f>
        <v>20</v>
      </c>
      <c r="N17" s="126">
        <f>IF(ISBLANK($P$3),"",IF(OR(Tipy!N11=Výsledky!$N$6,Tipy!N11=Výsledky!$N$7,Tipy!N11=Výsledky!$N$8,Tipy!N11=Výsledky!$N$9),IF(VLOOKUP(Tipy!N11,'Kategórie hráčov'!$A$2:$B$55,2,FALSE)=30,30,20),0))</f>
        <v>0</v>
      </c>
      <c r="O17" s="12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8">
        <f>IF(ISBLANK($P$3),"",IF(ISBLANK(Tipy!J11),"-",SUM(K17:O17)))</f>
        <v>20</v>
      </c>
      <c r="Q17" s="129"/>
      <c r="R17" s="126">
        <f>IF(ISBLANK($W$3),"",IF(ISBLANK(Tipy!P11),0,IF(AND(Tipy!P11=Výsledky!$U$3,Tipy!R11=Výsledky!$W$3),60,0)))</f>
        <v>0</v>
      </c>
      <c r="S17" s="12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6">
        <f>IF(ISBLANK($W$3),"",IF(OR(Tipy!S11=Výsledky!$R$6,Tipy!S11=Výsledky!$R$7,Tipy!S11=Výsledky!$R$8,Tipy!S11=Výsledky!$R$9),IF(VLOOKUP(Tipy!S11,'Kategórie hráčov'!$A$2:$B$55,2,FALSE)=30,30,20),0))</f>
        <v>0</v>
      </c>
      <c r="U17" s="126">
        <f>IF(ISBLANK($W$3),"",IF(OR(Tipy!T11=Výsledky!$U$6,Tipy!T11=Výsledky!$U$7,Tipy!T11=Výsledky!$U$8,Tipy!T11=Výsledky!$U$9),IF(VLOOKUP(Tipy!T11,'Kategórie hráčov'!$A$2:$B$55,2,FALSE)=30,30,20),0))</f>
        <v>0</v>
      </c>
      <c r="V17" s="127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30">
        <f>IF(ISBLANK($W$3),"",IF(ISBLANK(Tipy!P11),"-",SUM(R17:V17)))</f>
        <v>0</v>
      </c>
      <c r="X17" s="129"/>
      <c r="Y17" s="126">
        <f>IF(ISBLANK($AD$3),"",IF(ISBLANK(Tipy!V11),0,IF(AND(Tipy!V11=Výsledky!$AB$3,Tipy!X11=Výsledky!$AD$3),60,0)))</f>
        <v>0</v>
      </c>
      <c r="Z17" s="12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6">
        <f>IF(ISBLANK($AD$3),"",IF(OR(Tipy!Y11=Výsledky!$Y$6,Tipy!Y11=Výsledky!$Y$7,Tipy!Y11=Výsledky!$Y$8,Tipy!Y11=Výsledky!$Y$9),IF(VLOOKUP(Tipy!Y11,'Kategórie hráčov'!$A$2:$B$55,2,FALSE)=30,30,20),0))</f>
        <v>20</v>
      </c>
      <c r="AB17" s="126">
        <f>IF(ISBLANK($AD$3),"",IF(OR(Tipy!Z11=Výsledky!$AB$6,Tipy!Z11=Výsledky!$AB$7,Tipy!Z11=Výsledky!$AB$8,Tipy!Z11=Výsledky!$AB$9),IF(VLOOKUP(Tipy!Z11,'Kategórie hráčov'!$A$2:$B$55,2,FALSE)=30,30,20),0))</f>
        <v>0</v>
      </c>
      <c r="AC17" s="12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30">
        <f>IF(ISBLANK($AD$3),"",IF(ISBLANK(Tipy!V11),"-",SUM(Y17:AC17)))</f>
        <v>20</v>
      </c>
      <c r="AE17" s="129"/>
      <c r="AF17" s="126">
        <f>IF(ISBLANK($AK$3),"",IF(ISBLANK(Tipy!AB11),0,IF(AND(Tipy!AB11=Výsledky!$AI$3,Tipy!AD11=Výsledky!$AK$3),60,0)))</f>
        <v>0</v>
      </c>
      <c r="AG17" s="12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6">
        <f>IF(ISBLANK($AK$3),"",IF(OR(Tipy!AE11=Výsledky!$AF$6,Tipy!AE11=Výsledky!$AF$7,Tipy!AE11=Výsledky!$AF$8,Tipy!AE11=Výsledky!$AF$9),IF(VLOOKUP(Tipy!AE11,'Kategórie hráčov'!$A$2:$B$55,2,FALSE)=30,30,20),0))</f>
        <v>0</v>
      </c>
      <c r="AI17" s="126">
        <f>IF(ISBLANK($AK$3),"",IF(OR(Tipy!AF11=Výsledky!$AI$6,Tipy!AF11=Výsledky!$AI$7,Tipy!AF11=Výsledky!$AI$8,Tipy!AF11=Výsledky!$AI$9),IF(VLOOKUP(Tipy!AF11,'Kategórie hráčov'!$A$2:$B$55,2,FALSE)=30,30,20),0))</f>
        <v>0</v>
      </c>
      <c r="AJ17" s="12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30">
        <f>IF(ISBLANK($AK$3),"",IF(ISBLANK(Tipy!AB11),"-",SUM(AF17:AJ17)))</f>
        <v>20</v>
      </c>
      <c r="AL17" s="129"/>
      <c r="AM17" s="126">
        <f>IF(ISBLANK($AR$3),"",IF(ISBLANK(Tipy!AH11),0,IF(AND(Tipy!AH11=Výsledky!$AP$3,Tipy!AJ11=Výsledky!$AR$3),60,0)))</f>
        <v>0</v>
      </c>
      <c r="AN17" s="12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6">
        <f>IF(ISBLANK($AR$3),"",IF(OR(Tipy!AK11=Výsledky!$AM$6,Tipy!AK11=Výsledky!$AM$7,Tipy!AK11=Výsledky!$AM$8,Tipy!AK11=Výsledky!$AM$9),IF(VLOOKUP(Tipy!AK11,'Kategórie hráčov'!$A$2:$B$55,2,FALSE)=30,30,20),0))</f>
        <v>0</v>
      </c>
      <c r="AP17" s="126">
        <f>IF(ISBLANK($AR$3),"",IF(OR(Tipy!AL11=Výsledky!$AP$6,Tipy!AL11=Výsledky!$AP$7,Tipy!AL11=Výsledky!$AP$8,Tipy!AL11=Výsledky!$AP$9),IF(VLOOKUP(Tipy!AL11,'Kategórie hráčov'!$A$2:$B$55,2,FALSE)=30,30,20),0))</f>
        <v>0</v>
      </c>
      <c r="AQ17" s="12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30">
        <f>IF(ISBLANK($AR$3),"",IF(ISBLANK(Tipy!AH11),"-",SUM(AM17:AQ17)))</f>
        <v>30</v>
      </c>
      <c r="AS17" s="129"/>
      <c r="AT17" s="126">
        <f>IF(ISBLANK($AY$3),"",IF(ISBLANK(Tipy!AN11),0,IF(AND(Tipy!AN11=Výsledky!$AW$3,Tipy!AP11=Výsledky!$AY$3),60,0)))</f>
        <v>0</v>
      </c>
      <c r="AU17" s="12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6">
        <f>IF(ISBLANK($AY$3),"",IF(OR(Tipy!AQ11=Výsledky!$AT$6,Tipy!AQ11=Výsledky!$AT$7,Tipy!AQ11=Výsledky!$AT$8,Tipy!AQ11=Výsledky!$AT$9),IF(VLOOKUP(Tipy!AQ11,'Kategórie hráčov'!$A$2:$B$55,2,FALSE)=30,30,20),0))</f>
        <v>0</v>
      </c>
      <c r="AW17" s="126">
        <f>IF(ISBLANK($AY$3),"",IF(OR(Tipy!AR11=Výsledky!$AW$6,Tipy!AR11=Výsledky!$AW$7,Tipy!AR11=Výsledky!$AW$8,Tipy!AR11=Výsledky!$AW$9),IF(VLOOKUP(Tipy!AR11,'Kategórie hráčov'!$A$2:$B$55,2,FALSE)=30,30,20),0))</f>
        <v>0</v>
      </c>
      <c r="AX17" s="12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30">
        <f>IF(ISBLANK($AY$3),"",IF(ISBLANK(Tipy!AN11),"-",SUM(AT17:AX17)))</f>
        <v>0</v>
      </c>
      <c r="AZ17" s="129"/>
      <c r="BA17" s="126">
        <f>IF(ISBLANK($BF$3),"",IF(ISBLANK(Tipy!AT11),0,IF(AND(Tipy!AT11=Výsledky!$BD$3,Tipy!AV11=Výsledky!$BF$3),60,0)))</f>
        <v>0</v>
      </c>
      <c r="BB17" s="12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6">
        <f>IF(ISBLANK($BF$3),"",IF(OR(Tipy!AW11=Výsledky!$BA$6,Tipy!AW11=Výsledky!$BA$7,Tipy!AW11=Výsledky!$BA$8,Tipy!AW11=Výsledky!$BA$9),IF(VLOOKUP(Tipy!AW11,'Kategórie hráčov'!$A$2:$B$55,2,FALSE)=30,30,20),0))</f>
        <v>0</v>
      </c>
      <c r="BD17" s="126">
        <f>IF(ISBLANK($BF$3),"",IF(OR(Tipy!AX11=Výsledky!$BD$6,Tipy!AX11=Výsledky!$BD$7,Tipy!AX11=Výsledky!$BD$8,Tipy!AX11=Výsledky!$BD$9),IF(VLOOKUP(Tipy!AX11,'Kategórie hráčov'!$A$2:$B$55,2,FALSE)=30,30,20),0))</f>
        <v>0</v>
      </c>
      <c r="BE17" s="127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30">
        <f>IF(ISBLANK($BF$3),"",IF(ISBLANK(Tipy!AT11),"-",SUM(BA17:BE17)))</f>
        <v>0</v>
      </c>
      <c r="BG17" s="129"/>
      <c r="BH17" s="126" t="str">
        <f>IF(ISBLANK($BM$3),"",IF(ISBLANK(Tipy!AZ11),0,IF(AND(Tipy!AZ11=Výsledky!$BK$3,Tipy!BB11=Výsledky!$BM$3),60,0)))</f>
        <v/>
      </c>
      <c r="BI17" s="126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6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6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7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0" t="str">
        <f>IF(ISBLANK($BM$3),"",IF(ISBLANK(Tipy!AZ11),"-",SUM(BH17:BL17)))</f>
        <v/>
      </c>
      <c r="BN17" s="129"/>
      <c r="BO17" s="126">
        <f>IF(ISBLANK($BT$3),"",IF(ISBLANK(Tipy!BF11),0,IF(AND(Tipy!BF11=Výsledky!$BR$3,Tipy!BH11=Výsledky!$BT$3),60,0)))</f>
        <v>0</v>
      </c>
      <c r="BP17" s="12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6">
        <f>IF(ISBLANK($BT$3),"",IF(OR(Tipy!BI11=Výsledky!$BO$6,Tipy!BI11=Výsledky!$BO$7,Tipy!BI11=Výsledky!$BO$8,Tipy!BI11=Výsledky!$BO$9),IF(VLOOKUP(Tipy!BI11,'Kategórie hráčov'!$A$2:$B$55,2,FALSE)=30,30,20),0))</f>
        <v>0</v>
      </c>
      <c r="BR17" s="126">
        <f>IF(ISBLANK($BT$3),"",IF(OR(Tipy!BJ11=Výsledky!$BR$6,Tipy!BJ11=Výsledky!$BR$7,Tipy!BJ11=Výsledky!$BR$8,Tipy!BJ11=Výsledky!$BR$9),IF(VLOOKUP(Tipy!BJ11,'Kategórie hráčov'!$A$2:$B$55,2,FALSE)=30,30,20),0))</f>
        <v>0</v>
      </c>
      <c r="BS17" s="12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30">
        <f>IF(ISBLANK($BT$3),"",IF(ISBLANK(Tipy!BF11),"-",SUM(BO17:BS17)))</f>
        <v>20</v>
      </c>
      <c r="BU17" s="129"/>
      <c r="BV17" s="126" t="str">
        <f>IF(ISBLANK($CA$3),"",IF(ISBLANK(Tipy!BL11),0,IF(AND(Tipy!BL11=Výsledky!$BY$3,Tipy!BN11=Výsledky!$CA$3),60,0)))</f>
        <v/>
      </c>
      <c r="BW17" s="126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6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6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7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0" t="str">
        <f>IF(ISBLANK($CA$3),"",IF(ISBLANK(Tipy!BL11),"-",SUM(BV17:BZ17)))</f>
        <v/>
      </c>
      <c r="CB17" s="129"/>
      <c r="CC17" s="126">
        <f>IF(ISBLANK($CH$3),"",IF(ISBLANK(Tipy!BR11),0,IF(AND(Tipy!BR11=Výsledky!$CF$3,Tipy!BT11=Výsledky!$CH$3),60,0)))</f>
        <v>0</v>
      </c>
      <c r="CD17" s="12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6">
        <f>IF(ISBLANK($CH$3),"",IF(OR(Tipy!BU11=Výsledky!$CC$6,Tipy!BU11=Výsledky!$CC$7,Tipy!BU11=Výsledky!$CC$8,Tipy!BU11=Výsledky!$CC$9),IF(VLOOKUP(Tipy!BU11,'Kategórie hráčov'!$A$2:$B$55,2,FALSE)=30,30,20),0))</f>
        <v>0</v>
      </c>
      <c r="CF17" s="126">
        <f>IF(ISBLANK($CH$3),"",IF(OR(Tipy!BV11=Výsledky!$CF$6,Tipy!BV11=Výsledky!$CF$7,Tipy!BV11=Výsledky!$CF$8,Tipy!BV11=Výsledky!$CF$9),IF(VLOOKUP(Tipy!BV11,'Kategórie hráčov'!$A$2:$B$55,2,FALSE)=30,30,20),0))</f>
        <v>0</v>
      </c>
      <c r="CG17" s="12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30">
        <f>IF(ISBLANK($CH$3),"",IF(ISBLANK(Tipy!BR11),"-",SUM(CC17:CG17)))</f>
        <v>0</v>
      </c>
      <c r="CI17" s="129"/>
      <c r="CJ17" s="126">
        <f>IF(ISBLANK($CO$3),"",IF(ISBLANK(Tipy!BX11),0,IF(AND(Tipy!BX11=Výsledky!$CM$3,Tipy!BZ11=Výsledky!$CO$3),60,0)))</f>
        <v>0</v>
      </c>
      <c r="CK17" s="12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6">
        <f>IF(ISBLANK($CO$3),"",IF(OR(Tipy!CA11=Výsledky!$CJ$6,Tipy!CA11=Výsledky!$CJ$7,Tipy!CA11=Výsledky!$CJ$8,Tipy!CA11=Výsledky!$CJ$9),IF(VLOOKUP(Tipy!CA11,'Kategórie hráčov'!$A$2:$B$55,2,FALSE)=30,30,20),0))</f>
        <v>20</v>
      </c>
      <c r="CM17" s="126">
        <f>IF(ISBLANK($CO$3),"",IF(OR(Tipy!CB11=Výsledky!$CM$6,Tipy!CB11=Výsledky!$CM$7,Tipy!CB11=Výsledky!$CM$8,Tipy!CB11=Výsledky!$CM$9),IF(VLOOKUP(Tipy!CB11,'Kategórie hráčov'!$A$2:$B$55,2,FALSE)=30,30,20),0))</f>
        <v>0</v>
      </c>
      <c r="CN17" s="127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30">
        <f>IF(ISBLANK($CO$3),"",IF(ISBLANK(Tipy!BX11),"-",SUM(CJ17:CN17)))</f>
        <v>40</v>
      </c>
      <c r="CP17" s="129"/>
      <c r="CQ17" s="126" t="str">
        <f>IF(ISBLANK($CV$3),"",IF(ISBLANK(Tipy!CD11),0,IF(AND(Tipy!CD11=Výsledky!$CT$3,Tipy!CF11=Výsledky!$CV$3),60,0)))</f>
        <v/>
      </c>
      <c r="CR17" s="126" t="str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/>
      </c>
      <c r="CS17" s="126" t="str">
        <f>IF(ISBLANK($CV$3),"",IF(OR(Tipy!CG11=Výsledky!$CQ$6,Tipy!CG11=Výsledky!$CQ$7,Tipy!CG11=Výsledky!$CQ$8,Tipy!CG11=Výsledky!$CQ$9),IF(VLOOKUP(Tipy!CG11,'Kategórie hráčov'!$A$2:$B$55,2,FALSE)=30,30,20),0))</f>
        <v/>
      </c>
      <c r="CT17" s="126" t="str">
        <f>IF(ISBLANK($CV$3),"",IF(OR(Tipy!CH11=Výsledky!$CT$6,Tipy!CH11=Výsledky!$CT$7,Tipy!CH11=Výsledky!$CT$8,Tipy!CH11=Výsledky!$CT$9),IF(VLOOKUP(Tipy!CH11,'Kategórie hráčov'!$A$2:$B$55,2,FALSE)=30,30,20),0))</f>
        <v/>
      </c>
      <c r="CU17" s="127" t="str">
        <f>IF(ISBLANK($CV$3),"",IF(ISBLANK(Tipy!CD11),0,IF(OR(AND(Tipy!CD11=Výsledky!$CT$3,OR(Tipy!CF11=Výsledky!$CV$3+1,Tipy!CF11=Výsledky!$CV$3-1)),AND(Tipy!CF11=Výsledky!$CV$3,OR(Tipy!CD11=Výsledky!$CT$3+1,Tipy!CD11=Výsledky!$CT$3-1))),10,0)))</f>
        <v/>
      </c>
      <c r="CV17" s="130" t="str">
        <f>IF(ISBLANK($CV$3),"",IF(ISBLANK(Tipy!CD11),"-",SUM(CQ17:CU17)))</f>
        <v/>
      </c>
      <c r="CW17" s="129"/>
      <c r="CX17" s="126" t="str">
        <f>IF(ISBLANK($DC$3),"",IF(ISBLANK(Tipy!CJ11),0,IF(AND(Tipy!CJ11=Výsledky!$DA$3,Tipy!CL11=Výsledky!$DC$3),60,0)))</f>
        <v/>
      </c>
      <c r="CY17" s="126" t="str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/>
      </c>
      <c r="CZ17" s="126" t="str">
        <f>IF(ISBLANK($DC$3),"",IF(OR(Tipy!CM11=Výsledky!$CX$6,Tipy!CM11=Výsledky!$CX$7,Tipy!CM11=Výsledky!$CX$8,Tipy!CM11=Výsledky!$CX$9),IF(VLOOKUP(Tipy!CM11,'Kategórie hráčov'!$A$2:$B$55,2,FALSE)=30,30,20),0))</f>
        <v/>
      </c>
      <c r="DA17" s="126" t="str">
        <f>IF(ISBLANK($DC$3),"",IF(OR(Tipy!CN11=Výsledky!$DA$6,Tipy!CN11=Výsledky!$DA$7,Tipy!CN11=Výsledky!$DA$8,Tipy!CN11=Výsledky!$DA$9),IF(VLOOKUP(Tipy!CN11,'Kategórie hráčov'!$A$2:$B$55,2,FALSE)=30,30,20),0))</f>
        <v/>
      </c>
      <c r="DB17" s="127" t="str">
        <f>IF(ISBLANK($DC$3),"",IF(ISBLANK(Tipy!CJ11),0,IF(OR(AND(Tipy!CJ11=Výsledky!$DA$3,OR(Tipy!CL11=Výsledky!$DC$3+1,Tipy!CL11=Výsledky!$DC$3-1)),AND(Tipy!CL11=Výsledky!$DC$3,OR(Tipy!CJ11=Výsledky!$DA$3+1,Tipy!CJ11=Výsledky!$DA$3-1))),10,0)))</f>
        <v/>
      </c>
      <c r="DC17" s="130" t="str">
        <f>IF(ISBLANK($DC$3),"",IF(ISBLANK(Tipy!CJ11),"-",SUM(CX17:DB17)))</f>
        <v/>
      </c>
      <c r="DD17" s="129"/>
      <c r="DE17" s="126" t="str">
        <f>IF(ISBLANK($DJ$3),"",IF(ISBLANK(Tipy!CP11),0,IF(AND(Tipy!CP11=Výsledky!$DH$3,Tipy!CR11=Výsledky!$DJ$3),60,0)))</f>
        <v/>
      </c>
      <c r="DF17" s="126" t="str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/>
      </c>
      <c r="DG17" s="126" t="str">
        <f>IF(ISBLANK($DJ$3),"",IF(OR(Tipy!CS11=Výsledky!$DE$6,Tipy!CS11=Výsledky!$DE$7,Tipy!CS11=Výsledky!$DE$8,Tipy!CS11=Výsledky!$DE$9),IF(VLOOKUP(Tipy!CS11,'Kategórie hráčov'!$A$2:$B$55,2,FALSE)=30,30,20),0))</f>
        <v/>
      </c>
      <c r="DH17" s="126" t="str">
        <f>IF(ISBLANK($DJ$3),"",IF(OR(Tipy!CT11=Výsledky!$DH$6,Tipy!CT11=Výsledky!$DH$7,Tipy!CT11=Výsledky!$DH$8,Tipy!CT11=Výsledky!$DH$9),IF(VLOOKUP(Tipy!CT11,'Kategórie hráčov'!$A$2:$B$55,2,FALSE)=30,30,20),0))</f>
        <v/>
      </c>
      <c r="DI17" s="127" t="str">
        <f>IF(ISBLANK($DJ$3),"",IF(ISBLANK(Tipy!CP11),0,IF(OR(AND(Tipy!CP11=Výsledky!$DH$3,OR(Tipy!CR11=Výsledky!$DJ$3+1,Tipy!CR11=Výsledky!$DJ$3-1)),AND(Tipy!CR11=Výsledky!$DJ$3,OR(Tipy!CP11=Výsledky!$DH$3+1,Tipy!CP11=Výsledky!$DH$3-1))),10,0)))</f>
        <v/>
      </c>
      <c r="DJ17" s="130" t="str">
        <f>IF(ISBLANK($DJ$3),"",IF(ISBLANK(Tipy!CP11),"-",SUM(DE17:DI17)))</f>
        <v/>
      </c>
      <c r="DK17" s="129"/>
      <c r="DL17" s="126" t="str">
        <f>IF(ISBLANK($DQ$3),"",IF(ISBLANK(Tipy!CV11),0,IF(AND(Tipy!CV11=Výsledky!$DO$3,Tipy!CX11=Výsledky!$DQ$3),60,0)))</f>
        <v/>
      </c>
      <c r="DM17" s="126" t="str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/>
      </c>
      <c r="DN17" s="126" t="str">
        <f>IF(ISBLANK($DQ$3),"",IF(OR(Tipy!CY11=Výsledky!$DL$6,Tipy!CY11=Výsledky!$DL$7,Tipy!CY11=Výsledky!$DL$8,Tipy!CY11=Výsledky!$DL$9),IF(VLOOKUP(Tipy!CY11,'Kategórie hráčov'!$A$2:$B$55,2,FALSE)=30,30,20),0))</f>
        <v/>
      </c>
      <c r="DO17" s="126" t="str">
        <f>IF(ISBLANK($DQ$3),"",IF(OR(Tipy!CZ11=Výsledky!$DO$6,Tipy!CZ11=Výsledky!$DO$7,Tipy!CZ11=Výsledky!$DO$8,Tipy!CZ11=Výsledky!$DO$9),IF(VLOOKUP(Tipy!CZ11,'Kategórie hráčov'!$A$2:$B$55,2,FALSE)=30,30,20),0))</f>
        <v/>
      </c>
      <c r="DP17" s="127" t="str">
        <f>IF(ISBLANK($DQ$3),"",IF(ISBLANK(Tipy!CV11),0,IF(OR(AND(Tipy!CV11=Výsledky!$DO$3,OR(Tipy!CX11=Výsledky!$DQ$3+1,Tipy!CX11=Výsledky!$DQ$3-1)),AND(Tipy!CX11=Výsledky!$DQ$3,OR(Tipy!CV11=Výsledky!$DO$3+1,Tipy!CV11=Výsledky!$DO$3-1))),10,0)))</f>
        <v/>
      </c>
      <c r="DQ17" s="130" t="str">
        <f>IF(ISBLANK($DQ$3),"",IF(ISBLANK(Tipy!CV11),"-",SUM(DL17:DP17)))</f>
        <v/>
      </c>
      <c r="DR17" s="129"/>
      <c r="DS17" s="126" t="str">
        <f>IF(ISBLANK($DX$3),"",IF(ISBLANK(Tipy!DB11),0,IF(AND(Tipy!DB11=Výsledky!$DV$3,Tipy!DD11=Výsledky!$DX$3),60,0)))</f>
        <v/>
      </c>
      <c r="DT17" s="126" t="str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/>
      </c>
      <c r="DU17" s="126" t="str">
        <f>IF(ISBLANK($DX$3),"",IF(OR(Tipy!DE11=Výsledky!$DS$6,Tipy!DE11=Výsledky!$DS$7,Tipy!DE11=Výsledky!$DS$8,Tipy!DE11=Výsledky!$DS$9),IF(VLOOKUP(Tipy!DE11,'Kategórie hráčov'!$A$2:$B$55,2,FALSE)=30,30,20),0))</f>
        <v/>
      </c>
      <c r="DV17" s="126" t="str">
        <f>IF(ISBLANK($DX$3),"",IF(OR(Tipy!DF11=Výsledky!$DV$6,Tipy!DF11=Výsledky!$DV$7,Tipy!DF11=Výsledky!$DV$8,Tipy!DF11=Výsledky!$DV$9),IF(VLOOKUP(Tipy!DF11,'Kategórie hráčov'!$A$2:$B$55,2,FALSE)=30,30,20),0))</f>
        <v/>
      </c>
      <c r="DW17" s="127" t="str">
        <f>IF(ISBLANK($DX$3),"",IF(ISBLANK(Tipy!DB11),0,IF(OR(AND(Tipy!DB11=Výsledky!$DV$3,OR(Tipy!DD11=Výsledky!$DX$3+1,Tipy!DD11=Výsledky!$DX$3-1)),AND(Tipy!DD11=Výsledky!$DX$3,OR(Tipy!DB11=Výsledky!$DV$3+1,Tipy!DB11=Výsledky!$DV$3-1))),10,0)))</f>
        <v/>
      </c>
      <c r="DX17" s="130" t="str">
        <f>IF(ISBLANK($DX$3),"",IF(ISBLANK(Tipy!DB11),"-",SUM(DS17:DW17)))</f>
        <v/>
      </c>
      <c r="DY17" s="129"/>
      <c r="DZ17" s="126" t="str">
        <f>IF(ISBLANK($EE$3),"",IF(ISBLANK(Tipy!DH11),0,IF(AND(Tipy!DH11=Výsledky!$EC$3,Tipy!DJ11=Výsledky!$EE$3),60,0)))</f>
        <v/>
      </c>
      <c r="EA17" s="126" t="str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/>
      </c>
      <c r="EB17" s="126" t="str">
        <f>IF(ISBLANK($EE$3),"",IF(OR(Tipy!DK11=Výsledky!$DZ$6,Tipy!DK11=Výsledky!$DZ$7,Tipy!DK11=Výsledky!$DZ$8,Tipy!DK11=Výsledky!$DZ$9),IF(VLOOKUP(Tipy!DK11,'Kategórie hráčov'!$A$2:$B$55,2,FALSE)=30,30,20),0))</f>
        <v/>
      </c>
      <c r="EC17" s="126" t="str">
        <f>IF(ISBLANK($EE$3),"",IF(OR(Tipy!DL11=Výsledky!$EC$6,Tipy!DL11=Výsledky!$EC$7,Tipy!DL11=Výsledky!$EC$8,Tipy!DL11=Výsledky!$EC$9),IF(VLOOKUP(Tipy!DL11,'Kategórie hráčov'!$A$2:$B$55,2,FALSE)=30,30,20),0))</f>
        <v/>
      </c>
      <c r="ED17" s="127" t="str">
        <f>IF(ISBLANK($EE$3),"",IF(ISBLANK(Tipy!DH11),0,IF(OR(AND(Tipy!DH11=Výsledky!$EC$3,OR(Tipy!DJ11=Výsledky!$EE$3+1,Tipy!DJ11=Výsledky!$EE$3-1)),AND(Tipy!DJ11=Výsledky!$EE$3,OR(Tipy!DH11=Výsledky!$EC$3+1,Tipy!DH11=Výsledky!$EC$3-1))),10,0)))</f>
        <v/>
      </c>
      <c r="EE17" s="130" t="str">
        <f>IF(ISBLANK($EE$3),"",IF(ISBLANK(Tipy!DH11),"-",SUM(DZ17:ED17)))</f>
        <v/>
      </c>
      <c r="EF17" s="129"/>
      <c r="EG17" s="126" t="str">
        <f>IF(ISBLANK($EL$3),"",IF(ISBLANK(Tipy!DN11),0,IF(AND(Tipy!DN11=Výsledky!$EJ$3,Tipy!DP11=Výsledky!$EL$3),60,0)))</f>
        <v/>
      </c>
      <c r="EH17" s="126" t="str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/>
      </c>
      <c r="EI17" s="126" t="str">
        <f>IF(ISBLANK($EL$3),"",IF(OR(Tipy!DQ11=Výsledky!$EG$6,Tipy!DQ11=Výsledky!$EG$7,Tipy!DQ11=Výsledky!$EG$8,Tipy!DQ11=Výsledky!$EG$9),IF(VLOOKUP(Tipy!DQ11,'Kategórie hráčov'!$A$2:$B$55,2,FALSE)=30,30,20),0))</f>
        <v/>
      </c>
      <c r="EJ17" s="126" t="str">
        <f>IF(ISBLANK($EL$3),"",IF(OR(Tipy!DR11=Výsledky!$EJ$6,Tipy!DR11=Výsledky!$EJ$7,Tipy!DR11=Výsledky!$EJ$8,Tipy!DR11=Výsledky!$EJ$9),IF(VLOOKUP(Tipy!DR11,'Kategórie hráčov'!$A$2:$B$55,2,FALSE)=30,30,20),0))</f>
        <v/>
      </c>
      <c r="EK17" s="127" t="str">
        <f>IF(ISBLANK($EL$3),"",IF(ISBLANK(Tipy!DN11),0,IF(OR(AND(Tipy!DN11=Výsledky!$EJ$3,OR(Tipy!DP11=Výsledky!$EL$3+1,Tipy!DP11=Výsledky!$EL$3-1)),AND(Tipy!DP11=Výsledky!$EL$3,OR(Tipy!DN11=Výsledky!$EJ$3+1,Tipy!DN11=Výsledky!$EJ$3-1))),10,0)))</f>
        <v/>
      </c>
      <c r="EL17" s="130" t="str">
        <f>IF(ISBLANK($EL$3),"",IF(ISBLANK(Tipy!DN11),"-",SUM(EG17:EK17)))</f>
        <v/>
      </c>
      <c r="EM17" s="129"/>
      <c r="EN17" s="126" t="str">
        <f>IF(ISBLANK($ES$3),"",IF(ISBLANK(Tipy!DT11),0,IF(AND(Tipy!DT11=Výsledky!$EQ$3,Tipy!DV11=Výsledky!$ES$3),60,0)))</f>
        <v/>
      </c>
      <c r="EO17" s="126" t="str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/>
      </c>
      <c r="EP17" s="126" t="str">
        <f>IF(ISBLANK($ES$3),"",IF(OR(Tipy!DW11=Výsledky!$EN$6,Tipy!DW11=Výsledky!$EN$7,Tipy!DW11=Výsledky!$EN$8,Tipy!DW11=Výsledky!$EN$9),IF(VLOOKUP(Tipy!DW11,'Kategórie hráčov'!$A$2:$B$55,2,FALSE)=30,30,20),0))</f>
        <v/>
      </c>
      <c r="EQ17" s="126" t="str">
        <f>IF(ISBLANK($ES$3),"",IF(OR(Tipy!DX11=Výsledky!$EQ$6,Tipy!DX11=Výsledky!$EQ$7,Tipy!DX11=Výsledky!$EQ$8,Tipy!DX11=Výsledky!$EQ$9),IF(VLOOKUP(Tipy!DX11,'Kategórie hráčov'!$A$2:$B$55,2,FALSE)=30,30,20),0))</f>
        <v/>
      </c>
      <c r="ER17" s="127" t="str">
        <f>IF(ISBLANK($ES$3),"",IF(ISBLANK(Tipy!DT11),0,IF(OR(AND(Tipy!DT11=Výsledky!$EQ$3,OR(Tipy!DV11=Výsledky!$ES$3+1,Tipy!DV11=Výsledky!$ES$3-1)),AND(Tipy!DV11=Výsledky!$ES$3,OR(Tipy!DT11=Výsledky!$EQ$3+1,Tipy!DT11=Výsledky!$EQ$3-1))),10,0)))</f>
        <v/>
      </c>
      <c r="ES17" s="130" t="str">
        <f>IF(ISBLANK($ES$3),"",IF(ISBLANK(Tipy!DT11),"-",SUM(EN17:ER17)))</f>
        <v/>
      </c>
      <c r="ET17" s="129"/>
      <c r="EU17" s="126" t="str">
        <f>IF(ISBLANK($EZ$3),"",IF(ISBLANK(Tipy!DZ11),0,IF(AND(Tipy!DZ11=Výsledky!$EX$3,Tipy!EB11=Výsledky!$EZ$3),60,0)))</f>
        <v/>
      </c>
      <c r="EV17" s="126" t="str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/>
      </c>
      <c r="EW17" s="126" t="str">
        <f>IF(ISBLANK($EZ$3),"",IF(OR(Tipy!EC11=Výsledky!$EU$6,Tipy!EC11=Výsledky!$EU$7,Tipy!EC11=Výsledky!$EU$8,Tipy!EC11=Výsledky!$EU$9),IF(VLOOKUP(Tipy!EC11,'Kategórie hráčov'!$A$2:$B$55,2,FALSE)=30,30,20),0))</f>
        <v/>
      </c>
      <c r="EX17" s="126" t="str">
        <f>IF(ISBLANK($EZ$3),"",IF(OR(Tipy!ED11=Výsledky!$EX$6,Tipy!ED11=Výsledky!$EX$7,Tipy!ED11=Výsledky!$EX$8,Tipy!ED11=Výsledky!$EX$9),IF(VLOOKUP(Tipy!ED11,'Kategórie hráčov'!$A$2:$B$55,2,FALSE)=30,30,20),0))</f>
        <v/>
      </c>
      <c r="EY17" s="127" t="str">
        <f>IF(ISBLANK($EZ$3),"",IF(ISBLANK(Tipy!DZ11),0,IF(OR(AND(Tipy!DZ11=Výsledky!$EX$3,OR(Tipy!EB11=Výsledky!$EZ$3+1,Tipy!EB11=Výsledky!$EZ$3-1)),AND(Tipy!EB11=Výsledky!$EZ$3,OR(Tipy!DZ11=Výsledky!$EX$3+1,Tipy!DZ11=Výsledky!$EX$3-1))),10,0)))</f>
        <v/>
      </c>
      <c r="EZ17" s="130" t="str">
        <f>IF(ISBLANK($EZ$3),"",IF(ISBLANK(Tipy!DZ11),"-",SUM(EU17:EY17)))</f>
        <v/>
      </c>
      <c r="FA17" s="129"/>
      <c r="FB17" s="126" t="str">
        <f>IF(ISBLANK($FG$3),"",IF(ISBLANK(Tipy!EF11),0,IF(AND(Tipy!EF11=Výsledky!$FE$3,Tipy!EH11=Výsledky!$FG$3),60,0)))</f>
        <v/>
      </c>
      <c r="FC17" s="126" t="str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/>
      </c>
      <c r="FD17" s="126" t="str">
        <f>IF(ISBLANK($FG$3),"",IF(OR(Tipy!EI11=Výsledky!$FB$6,Tipy!EI11=Výsledky!$FB$7,Tipy!EI11=Výsledky!$FB$8,Tipy!EI11=Výsledky!$FB$9),IF(VLOOKUP(Tipy!EI11,'Kategórie hráčov'!$A$2:$B$55,2,FALSE)=30,30,20),0))</f>
        <v/>
      </c>
      <c r="FE17" s="126" t="str">
        <f>IF(ISBLANK($FG$3),"",IF(OR(Tipy!EJ11=Výsledky!$FE$6,Tipy!EJ11=Výsledky!$FE$7,Tipy!EJ11=Výsledky!$FE$8,Tipy!EJ11=Výsledky!$FE$9),IF(VLOOKUP(Tipy!EJ11,'Kategórie hráčov'!$A$2:$B$55,2,FALSE)=30,30,20),0))</f>
        <v/>
      </c>
      <c r="FF17" s="127" t="str">
        <f>IF(ISBLANK($FG$3),"",IF(ISBLANK(Tipy!EF11),0,IF(OR(AND(Tipy!EF11=Výsledky!$FE$3,OR(Tipy!EH11=Výsledky!$FG$3+1,Tipy!EH11=Výsledky!$FG$3-1)),AND(Tipy!EH11=Výsledky!$FG$3,OR(Tipy!EF11=Výsledky!$FE$3+1,Tipy!EF11=Výsledky!$FE$3-1))),10,0)))</f>
        <v/>
      </c>
      <c r="FG17" s="130" t="str">
        <f>IF(ISBLANK($FG$3),"",IF(ISBLANK(Tipy!EF11),"-",SUM(FB17:FF17)))</f>
        <v/>
      </c>
      <c r="FH17" s="129"/>
      <c r="FI17" s="126" t="str">
        <f>IF(ISBLANK($FN$3),"",IF(ISBLANK(Tipy!EL11),0,IF(AND(Tipy!EL11=Výsledky!$FL$3,Tipy!EN11=Výsledky!$FN$3),60,0)))</f>
        <v/>
      </c>
      <c r="FJ17" s="126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126" t="str">
        <f>IF(ISBLANK($FN$3),"",IF(OR(Tipy!EO11=Výsledky!$FI$6,Tipy!EO11=Výsledky!$FI$7,Tipy!EO11=Výsledky!$FI$8,Tipy!EO11=Výsledky!$FI$9),IF(VLOOKUP(Tipy!EO11,'Kategórie hráčov'!$A$2:$B$55,2,FALSE)=30,30,20),0))</f>
        <v/>
      </c>
      <c r="FL17" s="126" t="str">
        <f>IF(ISBLANK($FN$3),"",IF(OR(Tipy!EP11=Výsledky!$FL$6,Tipy!EP11=Výsledky!$FL$7,Tipy!EP11=Výsledky!$FL$8,Tipy!EP11=Výsledky!$FL$9),IF(VLOOKUP(Tipy!EP11,'Kategórie hráčov'!$A$2:$B$55,2,FALSE)=30,30,20),0))</f>
        <v/>
      </c>
      <c r="FM17" s="127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130" t="str">
        <f>IF(ISBLANK($FN$3),"",IF(ISBLANK(Tipy!EL11),"-",SUM(FI17:FM17)))</f>
        <v/>
      </c>
      <c r="FO17" s="129"/>
      <c r="FP17" s="126" t="str">
        <f>IF(ISBLANK($FU$3),"",IF(ISBLANK(Tipy!ER11),0,IF(AND(Tipy!ER11=Výsledky!$FS$3,Tipy!ET11=Výsledky!$FU$3),60,0)))</f>
        <v/>
      </c>
      <c r="FQ17" s="126" t="str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/>
      </c>
      <c r="FR17" s="126" t="str">
        <f>IF(ISBLANK($FU$3),"",IF(OR(Tipy!EU11=Výsledky!$FP$6,Tipy!EU11=Výsledky!$FP$7,Tipy!EU11=Výsledky!$FP$8,Tipy!EU11=Výsledky!$FP$9),IF(VLOOKUP(Tipy!EU11,'Kategórie hráčov'!$A$2:$B$55,2,FALSE)=30,30,20),0))</f>
        <v/>
      </c>
      <c r="FS17" s="126" t="str">
        <f>IF(ISBLANK($FU$3),"",IF(OR(Tipy!EV11=Výsledky!$FS$6,Tipy!EV11=Výsledky!$FS$7,Tipy!EV11=Výsledky!$FS$8,Tipy!EV11=Výsledky!$FS$9),IF(VLOOKUP(Tipy!EV11,'Kategórie hráčov'!$A$2:$B$55,2,FALSE)=30,30,20),0))</f>
        <v/>
      </c>
      <c r="FT17" s="127" t="str">
        <f>IF(ISBLANK($FU$3),"",IF(ISBLANK(Tipy!ER11),0,IF(OR(AND(Tipy!ER11=Výsledky!$FS$3,OR(Tipy!ET11=Výsledky!$FU$3+1,Tipy!ET11=Výsledky!$FU$3-1)),AND(Tipy!ET11=Výsledky!$FU$3,OR(Tipy!ER11=Výsledky!$FS$3+1,Tipy!ER11=Výsledky!$FS$3-1))),10,0)))</f>
        <v/>
      </c>
      <c r="FU17" s="130" t="str">
        <f>IF(ISBLANK($FU$3),"",IF(ISBLANK(Tipy!ER11),"-",SUM(FP17:FT17)))</f>
        <v/>
      </c>
      <c r="FV17" s="129"/>
      <c r="FW17" s="126" t="str">
        <f>IF(ISBLANK($GB$3),"",IF(ISBLANK(Tipy!EX11),0,IF(AND(Tipy!EX11=Výsledky!$FZ$3,Tipy!EZ11=Výsledky!$GB$3),60,0)))</f>
        <v/>
      </c>
      <c r="FX17" s="126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126" t="str">
        <f>IF(ISBLANK($GB$3),"",IF(OR(Tipy!FA11=Výsledky!$FW$6,Tipy!FA11=Výsledky!$FW$7,Tipy!FA11=Výsledky!$FW$8,Tipy!FA11=Výsledky!$FW$9),IF(VLOOKUP(Tipy!FA11,'Kategórie hráčov'!$A$2:$B$55,2,FALSE)=30,30,20),0))</f>
        <v/>
      </c>
      <c r="FZ17" s="126" t="str">
        <f>IF(ISBLANK($GB$3),"",IF(OR(Tipy!FB11=Výsledky!$FZ$6,Tipy!FB11=Výsledky!$FZ$7,Tipy!FB11=Výsledky!$FZ$8,Tipy!FB11=Výsledky!$FZ$9),IF(VLOOKUP(Tipy!FB11,'Kategórie hráčov'!$A$2:$B$55,2,FALSE)=30,30,20),0))</f>
        <v/>
      </c>
      <c r="GA17" s="127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130" t="str">
        <f>IF(ISBLANK($GB$3),"",IF(ISBLANK(Tipy!EX11),"-",SUM(FW17:GA17)))</f>
        <v/>
      </c>
      <c r="GC17" s="129"/>
      <c r="GD17" s="126" t="str">
        <f>IF(ISBLANK($GI$3),"",IF(ISBLANK(Tipy!FD11),0,IF(AND(Tipy!FD11=Výsledky!$GG$3,Tipy!FF11=Výsledky!$GI$3),60,0)))</f>
        <v/>
      </c>
      <c r="GE17" s="126" t="str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/>
      </c>
      <c r="GF17" s="126" t="str">
        <f>IF(ISBLANK($GI$3),"",IF(OR(Tipy!FG11=Výsledky!$GD$6,Tipy!FG11=Výsledky!$GD$7,Tipy!FG11=Výsledky!$GD$8,Tipy!FG11=Výsledky!$GD$9),IF(VLOOKUP(Tipy!FG11,'Kategórie hráčov'!$A$2:$B$55,2,FALSE)=30,30,20),0))</f>
        <v/>
      </c>
      <c r="GG17" s="126" t="str">
        <f>IF(ISBLANK($GI$3),"",IF(OR(Tipy!FH11=Výsledky!$GG$6,Tipy!FH11=Výsledky!$GG$7,Tipy!FH11=Výsledky!$GG$8,Tipy!FH11=Výsledky!$GG$9),IF(VLOOKUP(Tipy!FH11,'Kategórie hráčov'!$A$2:$B$55,2,FALSE)=30,30,20),0))</f>
        <v/>
      </c>
      <c r="GH17" s="127" t="str">
        <f>IF(ISBLANK($GI$3),"",IF(ISBLANK(Tipy!FD11),0,IF(OR(AND(Tipy!FD11=Výsledky!$GG$3,OR(Tipy!FF11=Výsledky!$GI$3+1,Tipy!FF11=Výsledky!$GI$3-1)),AND(Tipy!FF11=Výsledky!$GI$3,OR(Tipy!FD11=Výsledky!$GG$3+1,Tipy!FD11=Výsledky!$GG$3-1))),10,0)))</f>
        <v/>
      </c>
      <c r="GI17" s="130" t="str">
        <f>IF(ISBLANK($GI$3),"",IF(ISBLANK(Tipy!FD11),"-",SUM(GD17:GH17)))</f>
        <v/>
      </c>
      <c r="GJ17" s="129"/>
      <c r="GK17" s="126" t="str">
        <f>IF(ISBLANK($GP$3),"",IF(ISBLANK(Tipy!FJ11),0,IF(AND(Tipy!FJ11=Výsledky!$GN$3,Tipy!FL11=Výsledky!$GP$3),60,0)))</f>
        <v/>
      </c>
      <c r="GL17" s="126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126" t="str">
        <f>IF(ISBLANK($GP$3),"",IF(OR(Tipy!FM11=Výsledky!$GK$6,Tipy!FM11=Výsledky!$GK$7,Tipy!FM11=Výsledky!$GK$8,Tipy!FM11=Výsledky!$GK$9),IF(VLOOKUP(Tipy!FM11,'Kategórie hráčov'!$A$2:$B$55,2,FALSE)=30,30,20),0))</f>
        <v/>
      </c>
      <c r="GN17" s="126" t="str">
        <f>IF(ISBLANK($GP$3),"",IF(OR(Tipy!FN11=Výsledky!$GN$6,Tipy!FN11=Výsledky!$GN$7,Tipy!FN11=Výsledky!$GN$8,Tipy!FN11=Výsledky!$GN$9),IF(VLOOKUP(Tipy!FN11,'Kategórie hráčov'!$A$2:$B$55,2,FALSE)=30,30,20),0))</f>
        <v/>
      </c>
      <c r="GO17" s="127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130" t="str">
        <f>IF(ISBLANK($GP$3),"",IF(ISBLANK(Tipy!FJ11),"-",SUM(GK17:GO17)))</f>
        <v/>
      </c>
      <c r="GQ17" s="129"/>
      <c r="GR17" s="126" t="str">
        <f>IF(ISBLANK($GW$3),"",IF(ISBLANK(Tipy!FP11),0,IF(AND(Tipy!FP11=Výsledky!$GU$3,Tipy!FR11=Výsledky!$GW$3),60,0)))</f>
        <v/>
      </c>
      <c r="GS17" s="126" t="str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/>
      </c>
      <c r="GT17" s="126" t="str">
        <f>IF(ISBLANK($GW$3),"",IF(OR(Tipy!FS11=Výsledky!$GR$6,Tipy!FS11=Výsledky!$GR$7,Tipy!FS11=Výsledky!$GR$8,Tipy!FS11=Výsledky!$GR$9),IF(VLOOKUP(Tipy!FS11,'Kategórie hráčov'!$A$2:$B$55,2,FALSE)=30,30,20),0))</f>
        <v/>
      </c>
      <c r="GU17" s="126" t="str">
        <f>IF(ISBLANK($GW$3),"",IF(OR(Tipy!FT11=Výsledky!$GU$6,Tipy!FT11=Výsledky!$GU$7,Tipy!FT11=Výsledky!$GU$8,Tipy!FT11=Výsledky!$GU$9),IF(VLOOKUP(Tipy!FT11,'Kategórie hráčov'!$A$2:$B$55,2,FALSE)=30,30,20),0))</f>
        <v/>
      </c>
      <c r="GV17" s="127" t="str">
        <f>IF(ISBLANK($GW$3),"",IF(ISBLANK(Tipy!FP11),0,IF(OR(AND(Tipy!FP11=Výsledky!$GU$3,OR(Tipy!FR11=Výsledky!$GW$3+1,Tipy!FR11=Výsledky!$GW$3-1)),AND(Tipy!FR11=Výsledky!$GW$3,OR(Tipy!FP11=Výsledky!$GU$3+1,Tipy!FP11=Výsledky!$GU$3-1))),10,0)))</f>
        <v/>
      </c>
      <c r="GW17" s="130" t="str">
        <f>IF(ISBLANK($GW$3),"",IF(ISBLANK(Tipy!FP11),"-",SUM(GR17:GV17)))</f>
        <v/>
      </c>
      <c r="GX17" s="129"/>
      <c r="GY17" s="126" t="str">
        <f>IF(ISBLANK($HD$3),"",IF(ISBLANK(Tipy!FV11),0,IF(AND(Tipy!FV11=Výsledky!$HB$3,Tipy!FX11=Výsledky!$HD$3),60,0)))</f>
        <v/>
      </c>
      <c r="GZ17" s="126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26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26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27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0" t="str">
        <f>IF(ISBLANK($HD$3),"",IF(ISBLANK(Tipy!FV11),"-",SUM(GY17:HC17)))</f>
        <v/>
      </c>
      <c r="HE17" s="129"/>
      <c r="HF17" s="126" t="str">
        <f>IF(ISBLANK($HK$3),"",IF(ISBLANK(Tipy!GB11),0,IF(AND(Tipy!GB11=Výsledky!$HI$3,Tipy!GD11=Výsledky!$HK$3),60,0)))</f>
        <v/>
      </c>
      <c r="HG17" s="126" t="str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/>
      </c>
      <c r="HH17" s="126" t="str">
        <f>IF(ISBLANK($HK$3),"",IF(OR(Tipy!GE11=Výsledky!$HF$6,Tipy!GE11=Výsledky!$HF$7,Tipy!GE11=Výsledky!$HF$8,Tipy!GE11=Výsledky!$HF$9),IF(VLOOKUP(Tipy!GE11,'Kategórie hráčov'!$A$2:$B$55,2,FALSE)=30,30,20),0))</f>
        <v/>
      </c>
      <c r="HI17" s="126" t="str">
        <f>IF(ISBLANK($HK$3),"",IF(OR(Tipy!GF11=Výsledky!$HI$6,Tipy!GF11=Výsledky!$HI$7,Tipy!GF11=Výsledky!$HI$8,Tipy!GF11=Výsledky!$HI$9),IF(VLOOKUP(Tipy!GF11,'Kategórie hráčov'!$A$2:$B$55,2,FALSE)=30,30,20),0))</f>
        <v/>
      </c>
      <c r="HJ17" s="127" t="str">
        <f>IF(ISBLANK($HK$3),"",IF(ISBLANK(Tipy!GB11),0,IF(OR(AND(Tipy!GB11=Výsledky!$HI$3,OR(Tipy!GD11=Výsledky!$HK$3+1,Tipy!GD11=Výsledky!$HK$3-1)),AND(Tipy!GD11=Výsledky!$HK$3,OR(Tipy!GB11=Výsledky!$HI$3+1,Tipy!GB11=Výsledky!$HI$3-1))),10,0)))</f>
        <v/>
      </c>
      <c r="HK17" s="130" t="str">
        <f>IF(ISBLANK($HK$3),"",IF(ISBLANK(Tipy!GB11),"-",SUM(HF17:HJ17)))</f>
        <v/>
      </c>
      <c r="HL17" s="129"/>
      <c r="HM17" s="126" t="str">
        <f>IF(ISBLANK($HR$3),"",IF(ISBLANK(Tipy!GH11),0,IF(AND(Tipy!GH11=Výsledky!$HP$3,Tipy!GJ11=Výsledky!$HR$3),60,0)))</f>
        <v/>
      </c>
      <c r="HN17" s="126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26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26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27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0" t="str">
        <f>IF(ISBLANK($HR$3),"",IF(ISBLANK(Tipy!GH11),"-",SUM(HM17:HQ17)))</f>
        <v/>
      </c>
      <c r="HS17" s="129"/>
      <c r="HT17" s="126" t="str">
        <f>IF(ISBLANK($HY$3),"",IF(ISBLANK(Tipy!GN11),0,IF(AND(Tipy!GN11=Výsledky!$HW$3,Tipy!GP11=Výsledky!$HY$3),60,0)))</f>
        <v/>
      </c>
      <c r="HU17" s="126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6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6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7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0" t="str">
        <f>IF(ISBLANK($HY$3),"",IF(ISBLANK(Tipy!GN11),"-",SUM(HT17:HX17)))</f>
        <v/>
      </c>
      <c r="HZ17" s="129"/>
      <c r="IA17" s="126" t="str">
        <f>IF(ISBLANK($IF$3),"",IF(ISBLANK(Tipy!GT11),0,IF(AND(Tipy!GT11=Výsledky!$ID$3,Tipy!GV11=Výsledky!$IF$3),60,0)))</f>
        <v/>
      </c>
      <c r="IB17" s="126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26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26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27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0" t="str">
        <f>IF(ISBLANK($IF$3),"",IF(ISBLANK(Tipy!GT11),"-",SUM(IA17:IE17)))</f>
        <v/>
      </c>
      <c r="IG17" s="129"/>
      <c r="IH17" s="126" t="str">
        <f>IF(ISBLANK($IM$3),"",IF(ISBLANK(Tipy!GZ11),0,IF(AND(Tipy!GZ11=Výsledky!$IK$3,Tipy!HB11=Výsledky!$IM$3),60,0)))</f>
        <v/>
      </c>
      <c r="II17" s="126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6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6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7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0" t="str">
        <f>IF(ISBLANK($IM$3),"",IF(ISBLANK(Tipy!GZ11),"-",SUM(IH17:IL17)))</f>
        <v/>
      </c>
      <c r="IN17" s="129"/>
      <c r="IO17" s="126" t="str">
        <f>IF(ISBLANK($IT$3),"",IF(ISBLANK(Tipy!HF11),0,IF(AND(Tipy!HF11=Výsledky!$IR$3,Tipy!HH11=Výsledky!$IT$3),60,0)))</f>
        <v/>
      </c>
      <c r="IP17" s="126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26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26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27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0" t="str">
        <f>IF(ISBLANK($IT$3),"",IF(ISBLANK(Tipy!HF11),"-",SUM(IO17:IS17)))</f>
        <v/>
      </c>
      <c r="IU17" s="129"/>
      <c r="IV17" s="126" t="str">
        <f>IF(ISBLANK($JA$3),"",IF(ISBLANK(Tipy!HL11),0,IF(AND(Tipy!HL11=Výsledky!$IY$3,Tipy!HN11=Výsledky!$JA$3),60,0)))</f>
        <v/>
      </c>
      <c r="IW17" s="126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26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26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27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0" t="str">
        <f>IF(ISBLANK($JA$3),"",IF(ISBLANK(Tipy!HL11),"-",SUM(IV17:IZ17)))</f>
        <v/>
      </c>
      <c r="JB17" s="129"/>
      <c r="JC17" s="126" t="str">
        <f>IF(ISBLANK($JH$3),"",IF(ISBLANK(Tipy!HR11),0,IF(AND(Tipy!HR11=Výsledky!$JF$3,Tipy!HT11=Výsledky!$JH$3),60,0)))</f>
        <v/>
      </c>
      <c r="JD17" s="126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26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26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27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0" t="str">
        <f>IF(ISBLANK($JH$3),"",IF(ISBLANK(Tipy!HR11),"-",SUM(JC17:JG17)))</f>
        <v/>
      </c>
      <c r="JI17" s="129"/>
      <c r="JJ17" s="126" t="str">
        <f>IF(ISBLANK($JO$3),"",IF(ISBLANK(Tipy!HX11),0,IF(AND(Tipy!HX11=Výsledky!$JM$3,Tipy!HZ11=Výsledky!$JO$3),60,0)))</f>
        <v/>
      </c>
      <c r="JK17" s="126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26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26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27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0" t="str">
        <f>IF(ISBLANK($JO$3),"",IF(ISBLANK(Tipy!HX11),"-",SUM(JJ17:JN17)))</f>
        <v/>
      </c>
      <c r="JP17" s="129"/>
      <c r="JQ17" s="126" t="str">
        <f>IF(ISBLANK($JV$3),"",IF(ISBLANK(Tipy!ID11),0,IF(AND(Tipy!ID11=Výsledky!$JT$3,Tipy!IF11=Výsledky!$JV$3),60,0)))</f>
        <v/>
      </c>
      <c r="JR17" s="126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26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26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27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0" t="str">
        <f>IF(ISBLANK($JV$3),"",IF(ISBLANK(Tipy!ID11),"-",SUM(JQ17:JU17)))</f>
        <v/>
      </c>
      <c r="JW17" s="129"/>
      <c r="JX17" s="126" t="str">
        <f>IF(ISBLANK($KC$3),"",IF(ISBLANK(Tipy!IJ11),0,IF(AND(Tipy!IJ11=Výsledky!$KA$3,Tipy!IL11=Výsledky!$KC$3),60,0)))</f>
        <v/>
      </c>
      <c r="JY17" s="126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6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6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7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0" t="str">
        <f>IF(ISBLANK($KC$3),"",IF(ISBLANK(Tipy!IJ11),"-",SUM(JX17:KB17)))</f>
        <v/>
      </c>
      <c r="KD17" s="129"/>
      <c r="KE17" s="126" t="str">
        <f>IF(ISBLANK($KJ$3),"",IF(ISBLANK(Tipy!IP11),0,IF(AND(Tipy!IP11=Výsledky!$KH$3,Tipy!IR11=Výsledky!$KJ$3),60,0)))</f>
        <v/>
      </c>
      <c r="KF17" s="126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6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6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7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0" t="str">
        <f>IF(ISBLANK($KJ$3),"",IF(ISBLANK(Tipy!IP11),"-",SUM(KE17:KI17)))</f>
        <v/>
      </c>
      <c r="KK17" s="129"/>
      <c r="KL17" s="126" t="str">
        <f>IF(ISBLANK($KQ$3),"",IF(ISBLANK(Tipy!IV11),0,IF(AND(Tipy!IV11=Výsledky!$KO$3,Tipy!IX11=Výsledky!$KQ$3),60,0)))</f>
        <v/>
      </c>
      <c r="KM17" s="126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6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6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7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0" t="str">
        <f>IF(ISBLANK($KQ$3),"",IF(ISBLANK(Tipy!IV11),"-",SUM(KL17:KP17)))</f>
        <v/>
      </c>
      <c r="KR17" s="129"/>
      <c r="KS17" s="126" t="str">
        <f>IF(ISBLANK($KX$3),"",IF(ISBLANK(Tipy!JB11),0,IF(AND(Tipy!JB11=Výsledky!$KV$3,Tipy!JD11=Výsledky!$KX$3),60,0)))</f>
        <v/>
      </c>
      <c r="KT17" s="126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6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6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7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0" t="str">
        <f>IF(ISBLANK($KX$3),"",IF(ISBLANK(Tipy!JB11),"-",SUM(KS17:KW17)))</f>
        <v/>
      </c>
      <c r="KY17" s="129"/>
      <c r="KZ17" s="126" t="str">
        <f>IF(ISBLANK($LE$3),"",IF(ISBLANK(Tipy!JH11),0,IF(AND(Tipy!JH11=Výsledky!$LC$3,Tipy!JJ11=Výsledky!$LE$3),60,0)))</f>
        <v/>
      </c>
      <c r="LA17" s="126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6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6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7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0" t="str">
        <f>IF(ISBLANK($LE$3),"",IF(ISBLANK(Tipy!JH11),"-",SUM(KZ17:LD17)))</f>
        <v/>
      </c>
      <c r="LF17" s="129"/>
      <c r="LG17" s="126" t="str">
        <f>IF(ISBLANK($LL$3),"",IF(ISBLANK(Tipy!JN11),0,IF(AND(Tipy!JN11=Výsledky!$LJ$3,Tipy!JP11=Výsledky!$LL$3),60,0)))</f>
        <v/>
      </c>
      <c r="LH17" s="126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6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6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7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0" t="str">
        <f>IF(ISBLANK($LL$3),"",IF(ISBLANK(Tipy!JN11),"-",SUM(LG17:LK17)))</f>
        <v/>
      </c>
      <c r="LM17" s="129"/>
      <c r="LN17" s="126" t="str">
        <f>IF(ISBLANK($LS$3),"",IF(ISBLANK(Tipy!JT11),0,IF(AND(Tipy!JT11=Výsledky!$LQ$3,Tipy!JV11=Výsledky!$LS$3),60,0)))</f>
        <v/>
      </c>
      <c r="LO17" s="126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6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6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7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0" t="str">
        <f>IF(ISBLANK($LS$3),"",IF(ISBLANK(Tipy!JT11),"-",SUM(LN17:LR17)))</f>
        <v/>
      </c>
      <c r="LT17" s="129"/>
      <c r="LU17" s="126" t="str">
        <f>IF(ISBLANK($LZ$3),"",IF(ISBLANK(Tipy!JZ11),0,IF(AND(Tipy!JZ11=Výsledky!$LX$3,Tipy!KB11=Výsledky!$LZ$3),60,0)))</f>
        <v/>
      </c>
      <c r="LV17" s="126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6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6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7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0" t="str">
        <f>IF(ISBLANK($LZ$3),"",IF(ISBLANK(Tipy!JZ11),"-",SUM(LU17:LY17)))</f>
        <v/>
      </c>
      <c r="MA17" s="129"/>
      <c r="MB17" s="126" t="str">
        <f>IF(ISBLANK($MG$3),"",IF(ISBLANK(Tipy!KF11),0,IF(AND(Tipy!KF11=Výsledky!$ME$3,Tipy!KH11=Výsledky!$MG$3),60,0)))</f>
        <v/>
      </c>
      <c r="MC17" s="126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6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6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7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0" t="str">
        <f>IF(ISBLANK($MG$3),"",IF(ISBLANK(Tipy!KF11),"-",SUM(MB17:MF17)))</f>
        <v/>
      </c>
      <c r="MH17" s="129"/>
      <c r="MI17" s="126" t="str">
        <f>IF(ISBLANK($MN$3),"",IF(ISBLANK(Tipy!KL11),0,IF(AND(Tipy!KL11=Výsledky!$ML$3,Tipy!KN11=Výsledky!$MN$3),60,0)))</f>
        <v/>
      </c>
      <c r="MJ17" s="12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6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6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0" t="str">
        <f>IF(ISBLANK($MN$3),"",IF(ISBLANK(Tipy!KL11),"-",SUM(MI17:MM17)))</f>
        <v/>
      </c>
      <c r="MO17" s="129"/>
      <c r="MP17" s="126" t="str">
        <f>IF(ISBLANK($MU$3),"",IF(ISBLANK(Tipy!KR11),0,IF(AND(Tipy!KR11=Výsledky!$MS$3,Tipy!KT11=Výsledky!$MU$3),60,0)))</f>
        <v/>
      </c>
      <c r="MQ17" s="126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6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6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7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0" t="str">
        <f>IF(ISBLANK($MU$3),"",IF(ISBLANK(Tipy!KR11),"-",SUM(MP17:MT17)))</f>
        <v/>
      </c>
      <c r="MV17" s="129"/>
      <c r="MW17" s="126" t="str">
        <f>IF(ISBLANK($NB$3),"",IF(ISBLANK(Tipy!KX11),0,IF(AND(Tipy!KX11=Výsledky!$MZ$3,Tipy!KZ11=Výsledky!$NB$3),60,0)))</f>
        <v/>
      </c>
      <c r="MX17" s="126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6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6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7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0" t="str">
        <f>IF(ISBLANK($NB$3),"",IF(ISBLANK(Tipy!KX11),"-",SUM(MW17:NA17)))</f>
        <v/>
      </c>
      <c r="NC17" s="129"/>
      <c r="ND17" s="126" t="str">
        <f>IF(ISBLANK($NI$3),"",IF(ISBLANK(Tipy!LD11),0,IF(AND(Tipy!LD11=Výsledky!$NG$3,Tipy!LF11=Výsledky!$NI$3),60,0)))</f>
        <v/>
      </c>
      <c r="NE17" s="126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6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6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7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0" t="str">
        <f>IF(ISBLANK($NI$3),"",IF(ISBLANK(Tipy!LD11),"-",SUM(ND17:NH17)))</f>
        <v/>
      </c>
      <c r="NJ17" s="129"/>
      <c r="NK17" s="126" t="str">
        <f>IF(ISBLANK($NP$3),"",IF(ISBLANK(Tipy!LJ11),0,IF(AND(Tipy!LJ11=Výsledky!$NN$3,Tipy!LL11=Výsledky!$NP$3),60,0)))</f>
        <v/>
      </c>
      <c r="NL17" s="126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6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6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7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0" t="str">
        <f>IF(ISBLANK($NP$3),"",IF(ISBLANK(Tipy!LJ11),"-",SUM(NK17:NO17)))</f>
        <v/>
      </c>
      <c r="NQ17" s="129"/>
      <c r="NR17" s="126" t="str">
        <f>IF(ISBLANK($NW$3),"",IF(ISBLANK(Tipy!LP11),0,IF(AND(Tipy!LP11=Výsledky!$NU$3,Tipy!LR11=Výsledky!$NW$3),60,0)))</f>
        <v/>
      </c>
      <c r="NS17" s="126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6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6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7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0" t="str">
        <f>IF(ISBLANK($NW$3),"",IF(ISBLANK(Tipy!LP11),"-",SUM(NR17:NV17)))</f>
        <v/>
      </c>
      <c r="NX17" s="129"/>
      <c r="NY17" s="126" t="str">
        <f>IF(ISBLANK($OD$3),"",IF(ISBLANK(Tipy!LV11),0,IF(AND(Tipy!LV11=Výsledky!$OB$3,Tipy!LX11=Výsledky!$OD$3),60,0)))</f>
        <v/>
      </c>
      <c r="NZ17" s="126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6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6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7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0" t="str">
        <f>IF(ISBLANK($OD$3),"",IF(ISBLANK(Tipy!LV11),"-",SUM(NY17:OC17)))</f>
        <v/>
      </c>
      <c r="OE17" s="129"/>
      <c r="OF17" s="126" t="str">
        <f>IF(ISBLANK($OK$3),"",IF(ISBLANK(Tipy!MB11),0,IF(AND(Tipy!MB11=Výsledky!$OI$3,Tipy!MD11=Výsledky!$OK$3),60,0)))</f>
        <v/>
      </c>
      <c r="OG17" s="126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6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6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7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0" t="str">
        <f>IF(ISBLANK($OK$3),"",IF(ISBLANK(Tipy!MB11),"-",SUM(OF17:OJ17)))</f>
        <v/>
      </c>
      <c r="OL17" s="129"/>
      <c r="OM17" s="126" t="str">
        <f>IF(ISBLANK($OR$3),"",IF(ISBLANK(Tipy!MH11),0,IF(AND(Tipy!MH11=Výsledky!$OP$3,Tipy!MJ11=Výsledky!$OR$3),60,0)))</f>
        <v/>
      </c>
      <c r="ON17" s="12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6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6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0" t="str">
        <f>IF(ISBLANK($OR$3),"",IF(ISBLANK(Tipy!MH11),"-",SUM(OM17:OQ17)))</f>
        <v/>
      </c>
      <c r="OS17" s="129"/>
      <c r="OT17" s="126" t="str">
        <f>IF(ISBLANK($OY$3),"",IF(ISBLANK(Tipy!MN11),0,IF(AND(Tipy!MN11=Výsledky!$OW$3,Tipy!MP11=Výsledky!$OY$3),60,0)))</f>
        <v/>
      </c>
      <c r="OU17" s="12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6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6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0" t="str">
        <f>IF(ISBLANK($OY$3),"",IF(ISBLANK(Tipy!MN11),"-",SUM(OT17:OX17)))</f>
        <v/>
      </c>
      <c r="OZ17" s="129"/>
      <c r="PA17" s="126" t="str">
        <f>IF(ISBLANK($PF$3),"",IF(ISBLANK(Tipy!MT11),0,IF(AND(Tipy!MT11=Výsledky!$PD$3,Tipy!MV11=Výsledky!$PF$3),60,0)))</f>
        <v/>
      </c>
      <c r="PB17" s="12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6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6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0" t="str">
        <f>IF(ISBLANK($PF$3),"",IF(ISBLANK(Tipy!MT11),"-",SUM(PA17:PE17)))</f>
        <v/>
      </c>
      <c r="PG17" s="129"/>
      <c r="PH17" s="126" t="str">
        <f>IF(ISBLANK($PM$3),"",IF(ISBLANK(Tipy!MZ11),0,IF(AND(Tipy!MZ11=Výsledky!$PK$3,Tipy!NB11=Výsledky!$PM$3),60,0)))</f>
        <v/>
      </c>
      <c r="PI17" s="12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6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6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0" t="str">
        <f>IF(ISBLANK($PM$3),"",IF(ISBLANK(Tipy!MZ11),"-",SUM(PH17:PL17)))</f>
        <v/>
      </c>
      <c r="PN17" s="129"/>
      <c r="PO17" s="126" t="str">
        <f>IF(ISBLANK($PT$3),"",IF(ISBLANK(Tipy!NF11),0,IF(AND(Tipy!NF11=Výsledky!$PR$3,Tipy!NH11=Výsledky!$PT$3),60,0)))</f>
        <v/>
      </c>
      <c r="PP17" s="12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6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6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0" t="str">
        <f>IF(ISBLANK($PT$3),"",IF(ISBLANK(Tipy!NF11),"-",SUM(PO17:PS17)))</f>
        <v/>
      </c>
      <c r="PU17" s="129"/>
      <c r="PV17" s="126" t="str">
        <f>IF(ISBLANK($QA$3),"",IF(ISBLANK(Tipy!NL11),0,IF(AND(Tipy!NL11=Výsledky!$PY$3,Tipy!NN11=Výsledky!$QA$3),60,0)))</f>
        <v/>
      </c>
      <c r="PW17" s="12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6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6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0" t="str">
        <f>IF(ISBLANK($QA$3),"",IF(ISBLANK(Tipy!NL11),"-",SUM(PV17:PZ17)))</f>
        <v/>
      </c>
      <c r="QB17" s="129"/>
      <c r="QC17" s="126" t="str">
        <f>IF(ISBLANK($QH$3),"",IF(ISBLANK(Tipy!NR11),0,IF(AND(Tipy!NR11=Výsledky!$QF$3,Tipy!NT11=Výsledky!$QH$3),60,0)))</f>
        <v/>
      </c>
      <c r="QD17" s="12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6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6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0" t="str">
        <f>IF(ISBLANK($QH$3),"",IF(ISBLANK(Tipy!NR11),"-",SUM(QC17:QG17)))</f>
        <v/>
      </c>
      <c r="QI17" s="131"/>
      <c r="QJ17" s="131"/>
    </row>
    <row r="18" spans="1:452" ht="15" x14ac:dyDescent="0.2">
      <c r="A18" s="124">
        <f>Tipy!A12</f>
        <v>54</v>
      </c>
      <c r="B18" s="166" t="str">
        <f>IF(Tipy!B12="","",Tipy!B12)</f>
        <v>Burton</v>
      </c>
      <c r="C18" s="125"/>
      <c r="D18" s="126">
        <f>IF(ISBLANK($I$3),"",IF(ISBLANK(Tipy!D12),0,IF(AND(Tipy!D12=Výsledky!$G$3,Tipy!F12=Výsledky!$I$3),60,0)))</f>
        <v>0</v>
      </c>
      <c r="E18" s="12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6">
        <f>IF(ISBLANK($I$3),"",IF(OR(Tipy!G12=Výsledky!$D$6,Tipy!G12=Výsledky!$D$7,Tipy!G12=Výsledky!$D$8,Tipy!G12=Výsledky!$D$9),IF(VLOOKUP(Tipy!G12,'Kategórie hráčov'!$A$2:$B$55,2,FALSE)=30,30,20),0))</f>
        <v>0</v>
      </c>
      <c r="G18" s="126">
        <f>IF(ISBLANK($I$3),"",IF(OR(Tipy!H12=Výsledky!$G$6,Tipy!H12=Výsledky!$G$7,Tipy!H12=Výsledky!$G$8,Tipy!H12=Výsledky!$G$9),IF(VLOOKUP(Tipy!H12,'Kategórie hráčov'!$A$2:$B$55,2,FALSE)=30,30,20),0))</f>
        <v>0</v>
      </c>
      <c r="H18" s="12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8" t="str">
        <f>IF(ISBLANK($I$3),"",IF(ISBLANK(Tipy!D12),"-",SUM(D18:H18)))</f>
        <v>-</v>
      </c>
      <c r="J18" s="25"/>
      <c r="K18" s="126">
        <f>IF(ISBLANK($P$3),"",IF(ISBLANK(Tipy!J12),0,IF(AND(Tipy!J12=Výsledky!$N$3,Tipy!L12=Výsledky!$P$3),60,0)))</f>
        <v>0</v>
      </c>
      <c r="L18" s="12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6">
        <f>IF(ISBLANK($P$3),"",IF(OR(Tipy!M12=Výsledky!$K$6,Tipy!M12=Výsledky!$K$7,Tipy!M12=Výsledky!$K$8,Tipy!M12=Výsledky!$K$9),IF(VLOOKUP(Tipy!M12,'Kategórie hráčov'!$A$2:$B$55,2,FALSE)=30,30,20),0))</f>
        <v>20</v>
      </c>
      <c r="N18" s="126">
        <f>IF(ISBLANK($P$3),"",IF(OR(Tipy!N12=Výsledky!$N$6,Tipy!N12=Výsledky!$N$7,Tipy!N12=Výsledky!$N$8,Tipy!N12=Výsledky!$N$9),IF(VLOOKUP(Tipy!N12,'Kategórie hráčov'!$A$2:$B$55,2,FALSE)=30,30,20),0))</f>
        <v>0</v>
      </c>
      <c r="O18" s="12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8">
        <f>IF(ISBLANK($P$3),"",IF(ISBLANK(Tipy!J12),"-",SUM(K18:O18)))</f>
        <v>20</v>
      </c>
      <c r="Q18" s="129"/>
      <c r="R18" s="126">
        <f>IF(ISBLANK($W$3),"",IF(ISBLANK(Tipy!P12),0,IF(AND(Tipy!P12=Výsledky!$U$3,Tipy!R12=Výsledky!$W$3),60,0)))</f>
        <v>0</v>
      </c>
      <c r="S18" s="12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6">
        <f>IF(ISBLANK($W$3),"",IF(OR(Tipy!S12=Výsledky!$R$6,Tipy!S12=Výsledky!$R$7,Tipy!S12=Výsledky!$R$8,Tipy!S12=Výsledky!$R$9),IF(VLOOKUP(Tipy!S12,'Kategórie hráčov'!$A$2:$B$55,2,FALSE)=30,30,20),0))</f>
        <v>0</v>
      </c>
      <c r="U18" s="126">
        <f>IF(ISBLANK($W$3),"",IF(OR(Tipy!T12=Výsledky!$U$6,Tipy!T12=Výsledky!$U$7,Tipy!T12=Výsledky!$U$8,Tipy!T12=Výsledky!$U$9),IF(VLOOKUP(Tipy!T12,'Kategórie hráčov'!$A$2:$B$55,2,FALSE)=30,30,20),0))</f>
        <v>0</v>
      </c>
      <c r="V18" s="12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30" t="str">
        <f>IF(ISBLANK($W$3),"",IF(ISBLANK(Tipy!P12),"-",SUM(R18:V18)))</f>
        <v>-</v>
      </c>
      <c r="X18" s="129"/>
      <c r="Y18" s="126">
        <f>IF(ISBLANK($AD$3),"",IF(ISBLANK(Tipy!V12),0,IF(AND(Tipy!V12=Výsledky!$AB$3,Tipy!X12=Výsledky!$AD$3),60,0)))</f>
        <v>0</v>
      </c>
      <c r="Z18" s="12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6">
        <f>IF(ISBLANK($AD$3),"",IF(OR(Tipy!Y12=Výsledky!$Y$6,Tipy!Y12=Výsledky!$Y$7,Tipy!Y12=Výsledky!$Y$8,Tipy!Y12=Výsledky!$Y$9),IF(VLOOKUP(Tipy!Y12,'Kategórie hráčov'!$A$2:$B$55,2,FALSE)=30,30,20),0))</f>
        <v>0</v>
      </c>
      <c r="AB18" s="126">
        <f>IF(ISBLANK($AD$3),"",IF(OR(Tipy!Z12=Výsledky!$AB$6,Tipy!Z12=Výsledky!$AB$7,Tipy!Z12=Výsledky!$AB$8,Tipy!Z12=Výsledky!$AB$9),IF(VLOOKUP(Tipy!Z12,'Kategórie hráčov'!$A$2:$B$55,2,FALSE)=30,30,20),0))</f>
        <v>0</v>
      </c>
      <c r="AC18" s="12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30">
        <f>IF(ISBLANK($AD$3),"",IF(ISBLANK(Tipy!V12),"-",SUM(Y18:AC18)))</f>
        <v>0</v>
      </c>
      <c r="AE18" s="129"/>
      <c r="AF18" s="126">
        <f>IF(ISBLANK($AK$3),"",IF(ISBLANK(Tipy!AB12),0,IF(AND(Tipy!AB12=Výsledky!$AI$3,Tipy!AD12=Výsledky!$AK$3),60,0)))</f>
        <v>0</v>
      </c>
      <c r="AG18" s="12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6">
        <f>IF(ISBLANK($AK$3),"",IF(OR(Tipy!AE12=Výsledky!$AF$6,Tipy!AE12=Výsledky!$AF$7,Tipy!AE12=Výsledky!$AF$8,Tipy!AE12=Výsledky!$AF$9),IF(VLOOKUP(Tipy!AE12,'Kategórie hráčov'!$A$2:$B$55,2,FALSE)=30,30,20),0))</f>
        <v>30</v>
      </c>
      <c r="AI18" s="126">
        <f>IF(ISBLANK($AK$3),"",IF(OR(Tipy!AF12=Výsledky!$AI$6,Tipy!AF12=Výsledky!$AI$7,Tipy!AF12=Výsledky!$AI$8,Tipy!AF12=Výsledky!$AI$9),IF(VLOOKUP(Tipy!AF12,'Kategórie hráčov'!$A$2:$B$55,2,FALSE)=30,30,20),0))</f>
        <v>0</v>
      </c>
      <c r="AJ18" s="12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30">
        <f>IF(ISBLANK($AK$3),"",IF(ISBLANK(Tipy!AB12),"-",SUM(AF18:AJ18)))</f>
        <v>50</v>
      </c>
      <c r="AL18" s="129"/>
      <c r="AM18" s="126">
        <f>IF(ISBLANK($AR$3),"",IF(ISBLANK(Tipy!AH12),0,IF(AND(Tipy!AH12=Výsledky!$AP$3,Tipy!AJ12=Výsledky!$AR$3),60,0)))</f>
        <v>60</v>
      </c>
      <c r="AN18" s="12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6">
        <f>IF(ISBLANK($AR$3),"",IF(OR(Tipy!AK12=Výsledky!$AM$6,Tipy!AK12=Výsledky!$AM$7,Tipy!AK12=Výsledky!$AM$8,Tipy!AK12=Výsledky!$AM$9),IF(VLOOKUP(Tipy!AK12,'Kategórie hráčov'!$A$2:$B$55,2,FALSE)=30,30,20),0))</f>
        <v>0</v>
      </c>
      <c r="AP18" s="126">
        <f>IF(ISBLANK($AR$3),"",IF(OR(Tipy!AL12=Výsledky!$AP$6,Tipy!AL12=Výsledky!$AP$7,Tipy!AL12=Výsledky!$AP$8,Tipy!AL12=Výsledky!$AP$9),IF(VLOOKUP(Tipy!AL12,'Kategórie hráčov'!$A$2:$B$55,2,FALSE)=30,30,20),0))</f>
        <v>0</v>
      </c>
      <c r="AQ18" s="127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30">
        <f>IF(ISBLANK($AR$3),"",IF(ISBLANK(Tipy!AH12),"-",SUM(AM18:AQ18)))</f>
        <v>60</v>
      </c>
      <c r="AS18" s="129"/>
      <c r="AT18" s="126">
        <f>IF(ISBLANK($AY$3),"",IF(ISBLANK(Tipy!AN12),0,IF(AND(Tipy!AN12=Výsledky!$AW$3,Tipy!AP12=Výsledky!$AY$3),60,0)))</f>
        <v>0</v>
      </c>
      <c r="AU18" s="12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6">
        <f>IF(ISBLANK($AY$3),"",IF(OR(Tipy!AQ12=Výsledky!$AT$6,Tipy!AQ12=Výsledky!$AT$7,Tipy!AQ12=Výsledky!$AT$8,Tipy!AQ12=Výsledky!$AT$9),IF(VLOOKUP(Tipy!AQ12,'Kategórie hráčov'!$A$2:$B$55,2,FALSE)=30,30,20),0))</f>
        <v>0</v>
      </c>
      <c r="AW18" s="126">
        <f>IF(ISBLANK($AY$3),"",IF(OR(Tipy!AR12=Výsledky!$AW$6,Tipy!AR12=Výsledky!$AW$7,Tipy!AR12=Výsledky!$AW$8,Tipy!AR12=Výsledky!$AW$9),IF(VLOOKUP(Tipy!AR12,'Kategórie hráčov'!$A$2:$B$55,2,FALSE)=30,30,20),0))</f>
        <v>0</v>
      </c>
      <c r="AX18" s="127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30">
        <f>IF(ISBLANK($AY$3),"",IF(ISBLANK(Tipy!AN12),"-",SUM(AT18:AX18)))</f>
        <v>0</v>
      </c>
      <c r="AZ18" s="129"/>
      <c r="BA18" s="126">
        <f>IF(ISBLANK($BF$3),"",IF(ISBLANK(Tipy!AT12),0,IF(AND(Tipy!AT12=Výsledky!$BD$3,Tipy!AV12=Výsledky!$BF$3),60,0)))</f>
        <v>0</v>
      </c>
      <c r="BB18" s="12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6">
        <f>IF(ISBLANK($BF$3),"",IF(OR(Tipy!AW12=Výsledky!$BA$6,Tipy!AW12=Výsledky!$BA$7,Tipy!AW12=Výsledky!$BA$8,Tipy!AW12=Výsledky!$BA$9),IF(VLOOKUP(Tipy!AW12,'Kategórie hráčov'!$A$2:$B$55,2,FALSE)=30,30,20),0))</f>
        <v>0</v>
      </c>
      <c r="BD18" s="126">
        <f>IF(ISBLANK($BF$3),"",IF(OR(Tipy!AX12=Výsledky!$BD$6,Tipy!AX12=Výsledky!$BD$7,Tipy!AX12=Výsledky!$BD$8,Tipy!AX12=Výsledky!$BD$9),IF(VLOOKUP(Tipy!AX12,'Kategórie hráčov'!$A$2:$B$55,2,FALSE)=30,30,20),0))</f>
        <v>0</v>
      </c>
      <c r="BE18" s="127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30">
        <f>IF(ISBLANK($BF$3),"",IF(ISBLANK(Tipy!AT12),"-",SUM(BA18:BE18)))</f>
        <v>0</v>
      </c>
      <c r="BG18" s="129"/>
      <c r="BH18" s="126" t="str">
        <f>IF(ISBLANK($BM$3),"",IF(ISBLANK(Tipy!AZ12),0,IF(AND(Tipy!AZ12=Výsledky!$BK$3,Tipy!BB12=Výsledky!$BM$3),60,0)))</f>
        <v/>
      </c>
      <c r="BI18" s="126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6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6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7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0" t="str">
        <f>IF(ISBLANK($BM$3),"",IF(ISBLANK(Tipy!AZ12),"-",SUM(BH18:BL18)))</f>
        <v/>
      </c>
      <c r="BN18" s="129"/>
      <c r="BO18" s="126">
        <f>IF(ISBLANK($BT$3),"",IF(ISBLANK(Tipy!BF12),0,IF(AND(Tipy!BF12=Výsledky!$BR$3,Tipy!BH12=Výsledky!$BT$3),60,0)))</f>
        <v>0</v>
      </c>
      <c r="BP18" s="12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6">
        <f>IF(ISBLANK($BT$3),"",IF(OR(Tipy!BI12=Výsledky!$BO$6,Tipy!BI12=Výsledky!$BO$7,Tipy!BI12=Výsledky!$BO$8,Tipy!BI12=Výsledky!$BO$9),IF(VLOOKUP(Tipy!BI12,'Kategórie hráčov'!$A$2:$B$55,2,FALSE)=30,30,20),0))</f>
        <v>0</v>
      </c>
      <c r="BR18" s="126">
        <f>IF(ISBLANK($BT$3),"",IF(OR(Tipy!BJ12=Výsledky!$BR$6,Tipy!BJ12=Výsledky!$BR$7,Tipy!BJ12=Výsledky!$BR$8,Tipy!BJ12=Výsledky!$BR$9),IF(VLOOKUP(Tipy!BJ12,'Kategórie hráčov'!$A$2:$B$55,2,FALSE)=30,30,20),0))</f>
        <v>0</v>
      </c>
      <c r="BS18" s="12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30">
        <f>IF(ISBLANK($BT$3),"",IF(ISBLANK(Tipy!BF12),"-",SUM(BO18:BS18)))</f>
        <v>0</v>
      </c>
      <c r="BU18" s="129"/>
      <c r="BV18" s="126" t="str">
        <f>IF(ISBLANK($CA$3),"",IF(ISBLANK(Tipy!BL12),0,IF(AND(Tipy!BL12=Výsledky!$BY$3,Tipy!BN12=Výsledky!$CA$3),60,0)))</f>
        <v/>
      </c>
      <c r="BW18" s="126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6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6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7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0" t="str">
        <f>IF(ISBLANK($CA$3),"",IF(ISBLANK(Tipy!BL12),"-",SUM(BV18:BZ18)))</f>
        <v/>
      </c>
      <c r="CB18" s="129"/>
      <c r="CC18" s="126">
        <f>IF(ISBLANK($CH$3),"",IF(ISBLANK(Tipy!BR12),0,IF(AND(Tipy!BR12=Výsledky!$CF$3,Tipy!BT12=Výsledky!$CH$3),60,0)))</f>
        <v>0</v>
      </c>
      <c r="CD18" s="12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6">
        <f>IF(ISBLANK($CH$3),"",IF(OR(Tipy!BU12=Výsledky!$CC$6,Tipy!BU12=Výsledky!$CC$7,Tipy!BU12=Výsledky!$CC$8,Tipy!BU12=Výsledky!$CC$9),IF(VLOOKUP(Tipy!BU12,'Kategórie hráčov'!$A$2:$B$55,2,FALSE)=30,30,20),0))</f>
        <v>0</v>
      </c>
      <c r="CF18" s="126">
        <f>IF(ISBLANK($CH$3),"",IF(OR(Tipy!BV12=Výsledky!$CF$6,Tipy!BV12=Výsledky!$CF$7,Tipy!BV12=Výsledky!$CF$8,Tipy!BV12=Výsledky!$CF$9),IF(VLOOKUP(Tipy!BV12,'Kategórie hráčov'!$A$2:$B$55,2,FALSE)=30,30,20),0))</f>
        <v>0</v>
      </c>
      <c r="CG18" s="127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30">
        <f>IF(ISBLANK($CH$3),"",IF(ISBLANK(Tipy!BR12),"-",SUM(CC18:CG18)))</f>
        <v>10</v>
      </c>
      <c r="CI18" s="129"/>
      <c r="CJ18" s="126">
        <f>IF(ISBLANK($CO$3),"",IF(ISBLANK(Tipy!BX12),0,IF(AND(Tipy!BX12=Výsledky!$CM$3,Tipy!BZ12=Výsledky!$CO$3),60,0)))</f>
        <v>0</v>
      </c>
      <c r="CK18" s="12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6">
        <f>IF(ISBLANK($CO$3),"",IF(OR(Tipy!CA12=Výsledky!$CJ$6,Tipy!CA12=Výsledky!$CJ$7,Tipy!CA12=Výsledky!$CJ$8,Tipy!CA12=Výsledky!$CJ$9),IF(VLOOKUP(Tipy!CA12,'Kategórie hráčov'!$A$2:$B$55,2,FALSE)=30,30,20),0))</f>
        <v>0</v>
      </c>
      <c r="CM18" s="126">
        <f>IF(ISBLANK($CO$3),"",IF(OR(Tipy!CB12=Výsledky!$CM$6,Tipy!CB12=Výsledky!$CM$7,Tipy!CB12=Výsledky!$CM$8,Tipy!CB12=Výsledky!$CM$9),IF(VLOOKUP(Tipy!CB12,'Kategórie hráčov'!$A$2:$B$55,2,FALSE)=30,30,20),0))</f>
        <v>0</v>
      </c>
      <c r="CN18" s="12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30">
        <f>IF(ISBLANK($CO$3),"",IF(ISBLANK(Tipy!BX12),"-",SUM(CJ18:CN18)))</f>
        <v>0</v>
      </c>
      <c r="CP18" s="129"/>
      <c r="CQ18" s="126" t="str">
        <f>IF(ISBLANK($CV$3),"",IF(ISBLANK(Tipy!CD12),0,IF(AND(Tipy!CD12=Výsledky!$CT$3,Tipy!CF12=Výsledky!$CV$3),60,0)))</f>
        <v/>
      </c>
      <c r="CR18" s="126" t="str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/>
      </c>
      <c r="CS18" s="126" t="str">
        <f>IF(ISBLANK($CV$3),"",IF(OR(Tipy!CG12=Výsledky!$CQ$6,Tipy!CG12=Výsledky!$CQ$7,Tipy!CG12=Výsledky!$CQ$8,Tipy!CG12=Výsledky!$CQ$9),IF(VLOOKUP(Tipy!CG12,'Kategórie hráčov'!$A$2:$B$55,2,FALSE)=30,30,20),0))</f>
        <v/>
      </c>
      <c r="CT18" s="126" t="str">
        <f>IF(ISBLANK($CV$3),"",IF(OR(Tipy!CH12=Výsledky!$CT$6,Tipy!CH12=Výsledky!$CT$7,Tipy!CH12=Výsledky!$CT$8,Tipy!CH12=Výsledky!$CT$9),IF(VLOOKUP(Tipy!CH12,'Kategórie hráčov'!$A$2:$B$55,2,FALSE)=30,30,20),0))</f>
        <v/>
      </c>
      <c r="CU18" s="127" t="str">
        <f>IF(ISBLANK($CV$3),"",IF(ISBLANK(Tipy!CD12),0,IF(OR(AND(Tipy!CD12=Výsledky!$CT$3,OR(Tipy!CF12=Výsledky!$CV$3+1,Tipy!CF12=Výsledky!$CV$3-1)),AND(Tipy!CF12=Výsledky!$CV$3,OR(Tipy!CD12=Výsledky!$CT$3+1,Tipy!CD12=Výsledky!$CT$3-1))),10,0)))</f>
        <v/>
      </c>
      <c r="CV18" s="130" t="str">
        <f>IF(ISBLANK($CV$3),"",IF(ISBLANK(Tipy!CD12),"-",SUM(CQ18:CU18)))</f>
        <v/>
      </c>
      <c r="CW18" s="129"/>
      <c r="CX18" s="126" t="str">
        <f>IF(ISBLANK($DC$3),"",IF(ISBLANK(Tipy!CJ12),0,IF(AND(Tipy!CJ12=Výsledky!$DA$3,Tipy!CL12=Výsledky!$DC$3),60,0)))</f>
        <v/>
      </c>
      <c r="CY18" s="126" t="str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/>
      </c>
      <c r="CZ18" s="126" t="str">
        <f>IF(ISBLANK($DC$3),"",IF(OR(Tipy!CM12=Výsledky!$CX$6,Tipy!CM12=Výsledky!$CX$7,Tipy!CM12=Výsledky!$CX$8,Tipy!CM12=Výsledky!$CX$9),IF(VLOOKUP(Tipy!CM12,'Kategórie hráčov'!$A$2:$B$55,2,FALSE)=30,30,20),0))</f>
        <v/>
      </c>
      <c r="DA18" s="126" t="str">
        <f>IF(ISBLANK($DC$3),"",IF(OR(Tipy!CN12=Výsledky!$DA$6,Tipy!CN12=Výsledky!$DA$7,Tipy!CN12=Výsledky!$DA$8,Tipy!CN12=Výsledky!$DA$9),IF(VLOOKUP(Tipy!CN12,'Kategórie hráčov'!$A$2:$B$55,2,FALSE)=30,30,20),0))</f>
        <v/>
      </c>
      <c r="DB18" s="127" t="str">
        <f>IF(ISBLANK($DC$3),"",IF(ISBLANK(Tipy!CJ12),0,IF(OR(AND(Tipy!CJ12=Výsledky!$DA$3,OR(Tipy!CL12=Výsledky!$DC$3+1,Tipy!CL12=Výsledky!$DC$3-1)),AND(Tipy!CL12=Výsledky!$DC$3,OR(Tipy!CJ12=Výsledky!$DA$3+1,Tipy!CJ12=Výsledky!$DA$3-1))),10,0)))</f>
        <v/>
      </c>
      <c r="DC18" s="130" t="str">
        <f>IF(ISBLANK($DC$3),"",IF(ISBLANK(Tipy!CJ12),"-",SUM(CX18:DB18)))</f>
        <v/>
      </c>
      <c r="DD18" s="129"/>
      <c r="DE18" s="126" t="str">
        <f>IF(ISBLANK($DJ$3),"",IF(ISBLANK(Tipy!CP12),0,IF(AND(Tipy!CP12=Výsledky!$DH$3,Tipy!CR12=Výsledky!$DJ$3),60,0)))</f>
        <v/>
      </c>
      <c r="DF18" s="126" t="str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/>
      </c>
      <c r="DG18" s="126" t="str">
        <f>IF(ISBLANK($DJ$3),"",IF(OR(Tipy!CS12=Výsledky!$DE$6,Tipy!CS12=Výsledky!$DE$7,Tipy!CS12=Výsledky!$DE$8,Tipy!CS12=Výsledky!$DE$9),IF(VLOOKUP(Tipy!CS12,'Kategórie hráčov'!$A$2:$B$55,2,FALSE)=30,30,20),0))</f>
        <v/>
      </c>
      <c r="DH18" s="126" t="str">
        <f>IF(ISBLANK($DJ$3),"",IF(OR(Tipy!CT12=Výsledky!$DH$6,Tipy!CT12=Výsledky!$DH$7,Tipy!CT12=Výsledky!$DH$8,Tipy!CT12=Výsledky!$DH$9),IF(VLOOKUP(Tipy!CT12,'Kategórie hráčov'!$A$2:$B$55,2,FALSE)=30,30,20),0))</f>
        <v/>
      </c>
      <c r="DI18" s="127" t="str">
        <f>IF(ISBLANK($DJ$3),"",IF(ISBLANK(Tipy!CP12),0,IF(OR(AND(Tipy!CP12=Výsledky!$DH$3,OR(Tipy!CR12=Výsledky!$DJ$3+1,Tipy!CR12=Výsledky!$DJ$3-1)),AND(Tipy!CR12=Výsledky!$DJ$3,OR(Tipy!CP12=Výsledky!$DH$3+1,Tipy!CP12=Výsledky!$DH$3-1))),10,0)))</f>
        <v/>
      </c>
      <c r="DJ18" s="130" t="str">
        <f>IF(ISBLANK($DJ$3),"",IF(ISBLANK(Tipy!CP12),"-",SUM(DE18:DI18)))</f>
        <v/>
      </c>
      <c r="DK18" s="129"/>
      <c r="DL18" s="126" t="str">
        <f>IF(ISBLANK($DQ$3),"",IF(ISBLANK(Tipy!CV12),0,IF(AND(Tipy!CV12=Výsledky!$DO$3,Tipy!CX12=Výsledky!$DQ$3),60,0)))</f>
        <v/>
      </c>
      <c r="DM18" s="126" t="str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/>
      </c>
      <c r="DN18" s="126" t="str">
        <f>IF(ISBLANK($DQ$3),"",IF(OR(Tipy!CY12=Výsledky!$DL$6,Tipy!CY12=Výsledky!$DL$7,Tipy!CY12=Výsledky!$DL$8,Tipy!CY12=Výsledky!$DL$9),IF(VLOOKUP(Tipy!CY12,'Kategórie hráčov'!$A$2:$B$55,2,FALSE)=30,30,20),0))</f>
        <v/>
      </c>
      <c r="DO18" s="126" t="str">
        <f>IF(ISBLANK($DQ$3),"",IF(OR(Tipy!CZ12=Výsledky!$DO$6,Tipy!CZ12=Výsledky!$DO$7,Tipy!CZ12=Výsledky!$DO$8,Tipy!CZ12=Výsledky!$DO$9),IF(VLOOKUP(Tipy!CZ12,'Kategórie hráčov'!$A$2:$B$55,2,FALSE)=30,30,20),0))</f>
        <v/>
      </c>
      <c r="DP18" s="127" t="str">
        <f>IF(ISBLANK($DQ$3),"",IF(ISBLANK(Tipy!CV12),0,IF(OR(AND(Tipy!CV12=Výsledky!$DO$3,OR(Tipy!CX12=Výsledky!$DQ$3+1,Tipy!CX12=Výsledky!$DQ$3-1)),AND(Tipy!CX12=Výsledky!$DQ$3,OR(Tipy!CV12=Výsledky!$DO$3+1,Tipy!CV12=Výsledky!$DO$3-1))),10,0)))</f>
        <v/>
      </c>
      <c r="DQ18" s="130" t="str">
        <f>IF(ISBLANK($DQ$3),"",IF(ISBLANK(Tipy!CV12),"-",SUM(DL18:DP18)))</f>
        <v/>
      </c>
      <c r="DR18" s="129"/>
      <c r="DS18" s="126" t="str">
        <f>IF(ISBLANK($DX$3),"",IF(ISBLANK(Tipy!DB12),0,IF(AND(Tipy!DB12=Výsledky!$DV$3,Tipy!DD12=Výsledky!$DX$3),60,0)))</f>
        <v/>
      </c>
      <c r="DT18" s="126" t="str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/>
      </c>
      <c r="DU18" s="126" t="str">
        <f>IF(ISBLANK($DX$3),"",IF(OR(Tipy!DE12=Výsledky!$DS$6,Tipy!DE12=Výsledky!$DS$7,Tipy!DE12=Výsledky!$DS$8,Tipy!DE12=Výsledky!$DS$9),IF(VLOOKUP(Tipy!DE12,'Kategórie hráčov'!$A$2:$B$55,2,FALSE)=30,30,20),0))</f>
        <v/>
      </c>
      <c r="DV18" s="126" t="str">
        <f>IF(ISBLANK($DX$3),"",IF(OR(Tipy!DF12=Výsledky!$DV$6,Tipy!DF12=Výsledky!$DV$7,Tipy!DF12=Výsledky!$DV$8,Tipy!DF12=Výsledky!$DV$9),IF(VLOOKUP(Tipy!DF12,'Kategórie hráčov'!$A$2:$B$55,2,FALSE)=30,30,20),0))</f>
        <v/>
      </c>
      <c r="DW18" s="127" t="str">
        <f>IF(ISBLANK($DX$3),"",IF(ISBLANK(Tipy!DB12),0,IF(OR(AND(Tipy!DB12=Výsledky!$DV$3,OR(Tipy!DD12=Výsledky!$DX$3+1,Tipy!DD12=Výsledky!$DX$3-1)),AND(Tipy!DD12=Výsledky!$DX$3,OR(Tipy!DB12=Výsledky!$DV$3+1,Tipy!DB12=Výsledky!$DV$3-1))),10,0)))</f>
        <v/>
      </c>
      <c r="DX18" s="130" t="str">
        <f>IF(ISBLANK($DX$3),"",IF(ISBLANK(Tipy!DB12),"-",SUM(DS18:DW18)))</f>
        <v/>
      </c>
      <c r="DY18" s="129"/>
      <c r="DZ18" s="126" t="str">
        <f>IF(ISBLANK($EE$3),"",IF(ISBLANK(Tipy!DH12),0,IF(AND(Tipy!DH12=Výsledky!$EC$3,Tipy!DJ12=Výsledky!$EE$3),60,0)))</f>
        <v/>
      </c>
      <c r="EA18" s="126" t="str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/>
      </c>
      <c r="EB18" s="126" t="str">
        <f>IF(ISBLANK($EE$3),"",IF(OR(Tipy!DK12=Výsledky!$DZ$6,Tipy!DK12=Výsledky!$DZ$7,Tipy!DK12=Výsledky!$DZ$8,Tipy!DK12=Výsledky!$DZ$9),IF(VLOOKUP(Tipy!DK12,'Kategórie hráčov'!$A$2:$B$55,2,FALSE)=30,30,20),0))</f>
        <v/>
      </c>
      <c r="EC18" s="126" t="str">
        <f>IF(ISBLANK($EE$3),"",IF(OR(Tipy!DL12=Výsledky!$EC$6,Tipy!DL12=Výsledky!$EC$7,Tipy!DL12=Výsledky!$EC$8,Tipy!DL12=Výsledky!$EC$9),IF(VLOOKUP(Tipy!DL12,'Kategórie hráčov'!$A$2:$B$55,2,FALSE)=30,30,20),0))</f>
        <v/>
      </c>
      <c r="ED18" s="127" t="str">
        <f>IF(ISBLANK($EE$3),"",IF(ISBLANK(Tipy!DH12),0,IF(OR(AND(Tipy!DH12=Výsledky!$EC$3,OR(Tipy!DJ12=Výsledky!$EE$3+1,Tipy!DJ12=Výsledky!$EE$3-1)),AND(Tipy!DJ12=Výsledky!$EE$3,OR(Tipy!DH12=Výsledky!$EC$3+1,Tipy!DH12=Výsledky!$EC$3-1))),10,0)))</f>
        <v/>
      </c>
      <c r="EE18" s="130" t="str">
        <f>IF(ISBLANK($EE$3),"",IF(ISBLANK(Tipy!DH12),"-",SUM(DZ18:ED18)))</f>
        <v/>
      </c>
      <c r="EF18" s="129"/>
      <c r="EG18" s="126" t="str">
        <f>IF(ISBLANK($EL$3),"",IF(ISBLANK(Tipy!DN12),0,IF(AND(Tipy!DN12=Výsledky!$EJ$3,Tipy!DP12=Výsledky!$EL$3),60,0)))</f>
        <v/>
      </c>
      <c r="EH18" s="126" t="str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/>
      </c>
      <c r="EI18" s="126" t="str">
        <f>IF(ISBLANK($EL$3),"",IF(OR(Tipy!DQ12=Výsledky!$EG$6,Tipy!DQ12=Výsledky!$EG$7,Tipy!DQ12=Výsledky!$EG$8,Tipy!DQ12=Výsledky!$EG$9),IF(VLOOKUP(Tipy!DQ12,'Kategórie hráčov'!$A$2:$B$55,2,FALSE)=30,30,20),0))</f>
        <v/>
      </c>
      <c r="EJ18" s="126" t="str">
        <f>IF(ISBLANK($EL$3),"",IF(OR(Tipy!DR12=Výsledky!$EJ$6,Tipy!DR12=Výsledky!$EJ$7,Tipy!DR12=Výsledky!$EJ$8,Tipy!DR12=Výsledky!$EJ$9),IF(VLOOKUP(Tipy!DR12,'Kategórie hráčov'!$A$2:$B$55,2,FALSE)=30,30,20),0))</f>
        <v/>
      </c>
      <c r="EK18" s="127" t="str">
        <f>IF(ISBLANK($EL$3),"",IF(ISBLANK(Tipy!DN12),0,IF(OR(AND(Tipy!DN12=Výsledky!$EJ$3,OR(Tipy!DP12=Výsledky!$EL$3+1,Tipy!DP12=Výsledky!$EL$3-1)),AND(Tipy!DP12=Výsledky!$EL$3,OR(Tipy!DN12=Výsledky!$EJ$3+1,Tipy!DN12=Výsledky!$EJ$3-1))),10,0)))</f>
        <v/>
      </c>
      <c r="EL18" s="130" t="str">
        <f>IF(ISBLANK($EL$3),"",IF(ISBLANK(Tipy!DN12),"-",SUM(EG18:EK18)))</f>
        <v/>
      </c>
      <c r="EM18" s="129"/>
      <c r="EN18" s="126" t="str">
        <f>IF(ISBLANK($ES$3),"",IF(ISBLANK(Tipy!DT12),0,IF(AND(Tipy!DT12=Výsledky!$EQ$3,Tipy!DV12=Výsledky!$ES$3),60,0)))</f>
        <v/>
      </c>
      <c r="EO18" s="126" t="str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/>
      </c>
      <c r="EP18" s="126" t="str">
        <f>IF(ISBLANK($ES$3),"",IF(OR(Tipy!DW12=Výsledky!$EN$6,Tipy!DW12=Výsledky!$EN$7,Tipy!DW12=Výsledky!$EN$8,Tipy!DW12=Výsledky!$EN$9),IF(VLOOKUP(Tipy!DW12,'Kategórie hráčov'!$A$2:$B$55,2,FALSE)=30,30,20),0))</f>
        <v/>
      </c>
      <c r="EQ18" s="126" t="str">
        <f>IF(ISBLANK($ES$3),"",IF(OR(Tipy!DX12=Výsledky!$EQ$6,Tipy!DX12=Výsledky!$EQ$7,Tipy!DX12=Výsledky!$EQ$8,Tipy!DX12=Výsledky!$EQ$9),IF(VLOOKUP(Tipy!DX12,'Kategórie hráčov'!$A$2:$B$55,2,FALSE)=30,30,20),0))</f>
        <v/>
      </c>
      <c r="ER18" s="127" t="str">
        <f>IF(ISBLANK($ES$3),"",IF(ISBLANK(Tipy!DT12),0,IF(OR(AND(Tipy!DT12=Výsledky!$EQ$3,OR(Tipy!DV12=Výsledky!$ES$3+1,Tipy!DV12=Výsledky!$ES$3-1)),AND(Tipy!DV12=Výsledky!$ES$3,OR(Tipy!DT12=Výsledky!$EQ$3+1,Tipy!DT12=Výsledky!$EQ$3-1))),10,0)))</f>
        <v/>
      </c>
      <c r="ES18" s="130" t="str">
        <f>IF(ISBLANK($ES$3),"",IF(ISBLANK(Tipy!DT12),"-",SUM(EN18:ER18)))</f>
        <v/>
      </c>
      <c r="ET18" s="129"/>
      <c r="EU18" s="126" t="str">
        <f>IF(ISBLANK($EZ$3),"",IF(ISBLANK(Tipy!DZ12),0,IF(AND(Tipy!DZ12=Výsledky!$EX$3,Tipy!EB12=Výsledky!$EZ$3),60,0)))</f>
        <v/>
      </c>
      <c r="EV18" s="126" t="str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/>
      </c>
      <c r="EW18" s="126" t="str">
        <f>IF(ISBLANK($EZ$3),"",IF(OR(Tipy!EC12=Výsledky!$EU$6,Tipy!EC12=Výsledky!$EU$7,Tipy!EC12=Výsledky!$EU$8,Tipy!EC12=Výsledky!$EU$9),IF(VLOOKUP(Tipy!EC12,'Kategórie hráčov'!$A$2:$B$55,2,FALSE)=30,30,20),0))</f>
        <v/>
      </c>
      <c r="EX18" s="126" t="str">
        <f>IF(ISBLANK($EZ$3),"",IF(OR(Tipy!ED12=Výsledky!$EX$6,Tipy!ED12=Výsledky!$EX$7,Tipy!ED12=Výsledky!$EX$8,Tipy!ED12=Výsledky!$EX$9),IF(VLOOKUP(Tipy!ED12,'Kategórie hráčov'!$A$2:$B$55,2,FALSE)=30,30,20),0))</f>
        <v/>
      </c>
      <c r="EY18" s="127" t="str">
        <f>IF(ISBLANK($EZ$3),"",IF(ISBLANK(Tipy!DZ12),0,IF(OR(AND(Tipy!DZ12=Výsledky!$EX$3,OR(Tipy!EB12=Výsledky!$EZ$3+1,Tipy!EB12=Výsledky!$EZ$3-1)),AND(Tipy!EB12=Výsledky!$EZ$3,OR(Tipy!DZ12=Výsledky!$EX$3+1,Tipy!DZ12=Výsledky!$EX$3-1))),10,0)))</f>
        <v/>
      </c>
      <c r="EZ18" s="130" t="str">
        <f>IF(ISBLANK($EZ$3),"",IF(ISBLANK(Tipy!DZ12),"-",SUM(EU18:EY18)))</f>
        <v/>
      </c>
      <c r="FA18" s="129"/>
      <c r="FB18" s="126" t="str">
        <f>IF(ISBLANK($FG$3),"",IF(ISBLANK(Tipy!EF12),0,IF(AND(Tipy!EF12=Výsledky!$FE$3,Tipy!EH12=Výsledky!$FG$3),60,0)))</f>
        <v/>
      </c>
      <c r="FC18" s="126" t="str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/>
      </c>
      <c r="FD18" s="126" t="str">
        <f>IF(ISBLANK($FG$3),"",IF(OR(Tipy!EI12=Výsledky!$FB$6,Tipy!EI12=Výsledky!$FB$7,Tipy!EI12=Výsledky!$FB$8,Tipy!EI12=Výsledky!$FB$9),IF(VLOOKUP(Tipy!EI12,'Kategórie hráčov'!$A$2:$B$55,2,FALSE)=30,30,20),0))</f>
        <v/>
      </c>
      <c r="FE18" s="126" t="str">
        <f>IF(ISBLANK($FG$3),"",IF(OR(Tipy!EJ12=Výsledky!$FE$6,Tipy!EJ12=Výsledky!$FE$7,Tipy!EJ12=Výsledky!$FE$8,Tipy!EJ12=Výsledky!$FE$9),IF(VLOOKUP(Tipy!EJ12,'Kategórie hráčov'!$A$2:$B$55,2,FALSE)=30,30,20),0))</f>
        <v/>
      </c>
      <c r="FF18" s="127" t="str">
        <f>IF(ISBLANK($FG$3),"",IF(ISBLANK(Tipy!EF12),0,IF(OR(AND(Tipy!EF12=Výsledky!$FE$3,OR(Tipy!EH12=Výsledky!$FG$3+1,Tipy!EH12=Výsledky!$FG$3-1)),AND(Tipy!EH12=Výsledky!$FG$3,OR(Tipy!EF12=Výsledky!$FE$3+1,Tipy!EF12=Výsledky!$FE$3-1))),10,0)))</f>
        <v/>
      </c>
      <c r="FG18" s="130" t="str">
        <f>IF(ISBLANK($FG$3),"",IF(ISBLANK(Tipy!EF12),"-",SUM(FB18:FF18)))</f>
        <v/>
      </c>
      <c r="FH18" s="129"/>
      <c r="FI18" s="126" t="str">
        <f>IF(ISBLANK($FN$3),"",IF(ISBLANK(Tipy!EL12),0,IF(AND(Tipy!EL12=Výsledky!$FL$3,Tipy!EN12=Výsledky!$FN$3),60,0)))</f>
        <v/>
      </c>
      <c r="FJ18" s="126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126" t="str">
        <f>IF(ISBLANK($FN$3),"",IF(OR(Tipy!EO12=Výsledky!$FI$6,Tipy!EO12=Výsledky!$FI$7,Tipy!EO12=Výsledky!$FI$8,Tipy!EO12=Výsledky!$FI$9),IF(VLOOKUP(Tipy!EO12,'Kategórie hráčov'!$A$2:$B$55,2,FALSE)=30,30,20),0))</f>
        <v/>
      </c>
      <c r="FL18" s="126" t="str">
        <f>IF(ISBLANK($FN$3),"",IF(OR(Tipy!EP12=Výsledky!$FL$6,Tipy!EP12=Výsledky!$FL$7,Tipy!EP12=Výsledky!$FL$8,Tipy!EP12=Výsledky!$FL$9),IF(VLOOKUP(Tipy!EP12,'Kategórie hráčov'!$A$2:$B$55,2,FALSE)=30,30,20),0))</f>
        <v/>
      </c>
      <c r="FM18" s="127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130" t="str">
        <f>IF(ISBLANK($FN$3),"",IF(ISBLANK(Tipy!EL12),"-",SUM(FI18:FM18)))</f>
        <v/>
      </c>
      <c r="FO18" s="129"/>
      <c r="FP18" s="126" t="str">
        <f>IF(ISBLANK($FU$3),"",IF(ISBLANK(Tipy!ER12),0,IF(AND(Tipy!ER12=Výsledky!$FS$3,Tipy!ET12=Výsledky!$FU$3),60,0)))</f>
        <v/>
      </c>
      <c r="FQ18" s="126" t="str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/>
      </c>
      <c r="FR18" s="126" t="str">
        <f>IF(ISBLANK($FU$3),"",IF(OR(Tipy!EU12=Výsledky!$FP$6,Tipy!EU12=Výsledky!$FP$7,Tipy!EU12=Výsledky!$FP$8,Tipy!EU12=Výsledky!$FP$9),IF(VLOOKUP(Tipy!EU12,'Kategórie hráčov'!$A$2:$B$55,2,FALSE)=30,30,20),0))</f>
        <v/>
      </c>
      <c r="FS18" s="126" t="str">
        <f>IF(ISBLANK($FU$3),"",IF(OR(Tipy!EV12=Výsledky!$FS$6,Tipy!EV12=Výsledky!$FS$7,Tipy!EV12=Výsledky!$FS$8,Tipy!EV12=Výsledky!$FS$9),IF(VLOOKUP(Tipy!EV12,'Kategórie hráčov'!$A$2:$B$55,2,FALSE)=30,30,20),0))</f>
        <v/>
      </c>
      <c r="FT18" s="127" t="str">
        <f>IF(ISBLANK($FU$3),"",IF(ISBLANK(Tipy!ER12),0,IF(OR(AND(Tipy!ER12=Výsledky!$FS$3,OR(Tipy!ET12=Výsledky!$FU$3+1,Tipy!ET12=Výsledky!$FU$3-1)),AND(Tipy!ET12=Výsledky!$FU$3,OR(Tipy!ER12=Výsledky!$FS$3+1,Tipy!ER12=Výsledky!$FS$3-1))),10,0)))</f>
        <v/>
      </c>
      <c r="FU18" s="130" t="str">
        <f>IF(ISBLANK($FU$3),"",IF(ISBLANK(Tipy!ER12),"-",SUM(FP18:FT18)))</f>
        <v/>
      </c>
      <c r="FV18" s="129"/>
      <c r="FW18" s="126" t="str">
        <f>IF(ISBLANK($GB$3),"",IF(ISBLANK(Tipy!EX12),0,IF(AND(Tipy!EX12=Výsledky!$FZ$3,Tipy!EZ12=Výsledky!$GB$3),60,0)))</f>
        <v/>
      </c>
      <c r="FX18" s="126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126" t="str">
        <f>IF(ISBLANK($GB$3),"",IF(OR(Tipy!FA12=Výsledky!$FW$6,Tipy!FA12=Výsledky!$FW$7,Tipy!FA12=Výsledky!$FW$8,Tipy!FA12=Výsledky!$FW$9),IF(VLOOKUP(Tipy!FA12,'Kategórie hráčov'!$A$2:$B$55,2,FALSE)=30,30,20),0))</f>
        <v/>
      </c>
      <c r="FZ18" s="126" t="str">
        <f>IF(ISBLANK($GB$3),"",IF(OR(Tipy!FB12=Výsledky!$FZ$6,Tipy!FB12=Výsledky!$FZ$7,Tipy!FB12=Výsledky!$FZ$8,Tipy!FB12=Výsledky!$FZ$9),IF(VLOOKUP(Tipy!FB12,'Kategórie hráčov'!$A$2:$B$55,2,FALSE)=30,30,20),0))</f>
        <v/>
      </c>
      <c r="GA18" s="127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130" t="str">
        <f>IF(ISBLANK($GB$3),"",IF(ISBLANK(Tipy!EX12),"-",SUM(FW18:GA18)))</f>
        <v/>
      </c>
      <c r="GC18" s="129"/>
      <c r="GD18" s="126" t="str">
        <f>IF(ISBLANK($GI$3),"",IF(ISBLANK(Tipy!FD12),0,IF(AND(Tipy!FD12=Výsledky!$GG$3,Tipy!FF12=Výsledky!$GI$3),60,0)))</f>
        <v/>
      </c>
      <c r="GE18" s="126" t="str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/>
      </c>
      <c r="GF18" s="126" t="str">
        <f>IF(ISBLANK($GI$3),"",IF(OR(Tipy!FG12=Výsledky!$GD$6,Tipy!FG12=Výsledky!$GD$7,Tipy!FG12=Výsledky!$GD$8,Tipy!FG12=Výsledky!$GD$9),IF(VLOOKUP(Tipy!FG12,'Kategórie hráčov'!$A$2:$B$55,2,FALSE)=30,30,20),0))</f>
        <v/>
      </c>
      <c r="GG18" s="126" t="str">
        <f>IF(ISBLANK($GI$3),"",IF(OR(Tipy!FH12=Výsledky!$GG$6,Tipy!FH12=Výsledky!$GG$7,Tipy!FH12=Výsledky!$GG$8,Tipy!FH12=Výsledky!$GG$9),IF(VLOOKUP(Tipy!FH12,'Kategórie hráčov'!$A$2:$B$55,2,FALSE)=30,30,20),0))</f>
        <v/>
      </c>
      <c r="GH18" s="127" t="str">
        <f>IF(ISBLANK($GI$3),"",IF(ISBLANK(Tipy!FD12),0,IF(OR(AND(Tipy!FD12=Výsledky!$GG$3,OR(Tipy!FF12=Výsledky!$GI$3+1,Tipy!FF12=Výsledky!$GI$3-1)),AND(Tipy!FF12=Výsledky!$GI$3,OR(Tipy!FD12=Výsledky!$GG$3+1,Tipy!FD12=Výsledky!$GG$3-1))),10,0)))</f>
        <v/>
      </c>
      <c r="GI18" s="130" t="str">
        <f>IF(ISBLANK($GI$3),"",IF(ISBLANK(Tipy!FD12),"-",SUM(GD18:GH18)))</f>
        <v/>
      </c>
      <c r="GJ18" s="129"/>
      <c r="GK18" s="126" t="str">
        <f>IF(ISBLANK($GP$3),"",IF(ISBLANK(Tipy!FJ12),0,IF(AND(Tipy!FJ12=Výsledky!$GN$3,Tipy!FL12=Výsledky!$GP$3),60,0)))</f>
        <v/>
      </c>
      <c r="GL18" s="126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126" t="str">
        <f>IF(ISBLANK($GP$3),"",IF(OR(Tipy!FM12=Výsledky!$GK$6,Tipy!FM12=Výsledky!$GK$7,Tipy!FM12=Výsledky!$GK$8,Tipy!FM12=Výsledky!$GK$9),IF(VLOOKUP(Tipy!FM12,'Kategórie hráčov'!$A$2:$B$55,2,FALSE)=30,30,20),0))</f>
        <v/>
      </c>
      <c r="GN18" s="126" t="str">
        <f>IF(ISBLANK($GP$3),"",IF(OR(Tipy!FN12=Výsledky!$GN$6,Tipy!FN12=Výsledky!$GN$7,Tipy!FN12=Výsledky!$GN$8,Tipy!FN12=Výsledky!$GN$9),IF(VLOOKUP(Tipy!FN12,'Kategórie hráčov'!$A$2:$B$55,2,FALSE)=30,30,20),0))</f>
        <v/>
      </c>
      <c r="GO18" s="127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130" t="str">
        <f>IF(ISBLANK($GP$3),"",IF(ISBLANK(Tipy!FJ12),"-",SUM(GK18:GO18)))</f>
        <v/>
      </c>
      <c r="GQ18" s="129"/>
      <c r="GR18" s="126" t="str">
        <f>IF(ISBLANK($GW$3),"",IF(ISBLANK(Tipy!FP12),0,IF(AND(Tipy!FP12=Výsledky!$GU$3,Tipy!FR12=Výsledky!$GW$3),60,0)))</f>
        <v/>
      </c>
      <c r="GS18" s="126" t="str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/>
      </c>
      <c r="GT18" s="126" t="str">
        <f>IF(ISBLANK($GW$3),"",IF(OR(Tipy!FS12=Výsledky!$GR$6,Tipy!FS12=Výsledky!$GR$7,Tipy!FS12=Výsledky!$GR$8,Tipy!FS12=Výsledky!$GR$9),IF(VLOOKUP(Tipy!FS12,'Kategórie hráčov'!$A$2:$B$55,2,FALSE)=30,30,20),0))</f>
        <v/>
      </c>
      <c r="GU18" s="126" t="str">
        <f>IF(ISBLANK($GW$3),"",IF(OR(Tipy!FT12=Výsledky!$GU$6,Tipy!FT12=Výsledky!$GU$7,Tipy!FT12=Výsledky!$GU$8,Tipy!FT12=Výsledky!$GU$9),IF(VLOOKUP(Tipy!FT12,'Kategórie hráčov'!$A$2:$B$55,2,FALSE)=30,30,20),0))</f>
        <v/>
      </c>
      <c r="GV18" s="127" t="str">
        <f>IF(ISBLANK($GW$3),"",IF(ISBLANK(Tipy!FP12),0,IF(OR(AND(Tipy!FP12=Výsledky!$GU$3,OR(Tipy!FR12=Výsledky!$GW$3+1,Tipy!FR12=Výsledky!$GW$3-1)),AND(Tipy!FR12=Výsledky!$GW$3,OR(Tipy!FP12=Výsledky!$GU$3+1,Tipy!FP12=Výsledky!$GU$3-1))),10,0)))</f>
        <v/>
      </c>
      <c r="GW18" s="130" t="str">
        <f>IF(ISBLANK($GW$3),"",IF(ISBLANK(Tipy!FP12),"-",SUM(GR18:GV18)))</f>
        <v/>
      </c>
      <c r="GX18" s="129"/>
      <c r="GY18" s="126" t="str">
        <f>IF(ISBLANK($HD$3),"",IF(ISBLANK(Tipy!FV12),0,IF(AND(Tipy!FV12=Výsledky!$HB$3,Tipy!FX12=Výsledky!$HD$3),60,0)))</f>
        <v/>
      </c>
      <c r="GZ18" s="126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26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26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27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0" t="str">
        <f>IF(ISBLANK($HD$3),"",IF(ISBLANK(Tipy!FV12),"-",SUM(GY18:HC18)))</f>
        <v/>
      </c>
      <c r="HE18" s="129"/>
      <c r="HF18" s="126" t="str">
        <f>IF(ISBLANK($HK$3),"",IF(ISBLANK(Tipy!GB12),0,IF(AND(Tipy!GB12=Výsledky!$HI$3,Tipy!GD12=Výsledky!$HK$3),60,0)))</f>
        <v/>
      </c>
      <c r="HG18" s="126" t="str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/>
      </c>
      <c r="HH18" s="126" t="str">
        <f>IF(ISBLANK($HK$3),"",IF(OR(Tipy!GE12=Výsledky!$HF$6,Tipy!GE12=Výsledky!$HF$7,Tipy!GE12=Výsledky!$HF$8,Tipy!GE12=Výsledky!$HF$9),IF(VLOOKUP(Tipy!GE12,'Kategórie hráčov'!$A$2:$B$55,2,FALSE)=30,30,20),0))</f>
        <v/>
      </c>
      <c r="HI18" s="126" t="str">
        <f>IF(ISBLANK($HK$3),"",IF(OR(Tipy!GF12=Výsledky!$HI$6,Tipy!GF12=Výsledky!$HI$7,Tipy!GF12=Výsledky!$HI$8,Tipy!GF12=Výsledky!$HI$9),IF(VLOOKUP(Tipy!GF12,'Kategórie hráčov'!$A$2:$B$55,2,FALSE)=30,30,20),0))</f>
        <v/>
      </c>
      <c r="HJ18" s="127" t="str">
        <f>IF(ISBLANK($HK$3),"",IF(ISBLANK(Tipy!GB12),0,IF(OR(AND(Tipy!GB12=Výsledky!$HI$3,OR(Tipy!GD12=Výsledky!$HK$3+1,Tipy!GD12=Výsledky!$HK$3-1)),AND(Tipy!GD12=Výsledky!$HK$3,OR(Tipy!GB12=Výsledky!$HI$3+1,Tipy!GB12=Výsledky!$HI$3-1))),10,0)))</f>
        <v/>
      </c>
      <c r="HK18" s="130" t="str">
        <f>IF(ISBLANK($HK$3),"",IF(ISBLANK(Tipy!GB12),"-",SUM(HF18:HJ18)))</f>
        <v/>
      </c>
      <c r="HL18" s="129"/>
      <c r="HM18" s="126" t="str">
        <f>IF(ISBLANK($HR$3),"",IF(ISBLANK(Tipy!GH12),0,IF(AND(Tipy!GH12=Výsledky!$HP$3,Tipy!GJ12=Výsledky!$HR$3),60,0)))</f>
        <v/>
      </c>
      <c r="HN18" s="126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26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26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27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0" t="str">
        <f>IF(ISBLANK($HR$3),"",IF(ISBLANK(Tipy!GH12),"-",SUM(HM18:HQ18)))</f>
        <v/>
      </c>
      <c r="HS18" s="129"/>
      <c r="HT18" s="126" t="str">
        <f>IF(ISBLANK($HY$3),"",IF(ISBLANK(Tipy!GN12),0,IF(AND(Tipy!GN12=Výsledky!$HW$3,Tipy!GP12=Výsledky!$HY$3),60,0)))</f>
        <v/>
      </c>
      <c r="HU18" s="126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6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6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7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0" t="str">
        <f>IF(ISBLANK($HY$3),"",IF(ISBLANK(Tipy!GN12),"-",SUM(HT18:HX18)))</f>
        <v/>
      </c>
      <c r="HZ18" s="129"/>
      <c r="IA18" s="126" t="str">
        <f>IF(ISBLANK($IF$3),"",IF(ISBLANK(Tipy!GT12),0,IF(AND(Tipy!GT12=Výsledky!$ID$3,Tipy!GV12=Výsledky!$IF$3),60,0)))</f>
        <v/>
      </c>
      <c r="IB18" s="126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26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26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27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0" t="str">
        <f>IF(ISBLANK($IF$3),"",IF(ISBLANK(Tipy!GT12),"-",SUM(IA18:IE18)))</f>
        <v/>
      </c>
      <c r="IG18" s="129"/>
      <c r="IH18" s="126" t="str">
        <f>IF(ISBLANK($IM$3),"",IF(ISBLANK(Tipy!GZ12),0,IF(AND(Tipy!GZ12=Výsledky!$IK$3,Tipy!HB12=Výsledky!$IM$3),60,0)))</f>
        <v/>
      </c>
      <c r="II18" s="126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6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6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7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0" t="str">
        <f>IF(ISBLANK($IM$3),"",IF(ISBLANK(Tipy!GZ12),"-",SUM(IH18:IL18)))</f>
        <v/>
      </c>
      <c r="IN18" s="129"/>
      <c r="IO18" s="126" t="str">
        <f>IF(ISBLANK($IT$3),"",IF(ISBLANK(Tipy!HF12),0,IF(AND(Tipy!HF12=Výsledky!$IR$3,Tipy!HH12=Výsledky!$IT$3),60,0)))</f>
        <v/>
      </c>
      <c r="IP18" s="126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26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26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27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0" t="str">
        <f>IF(ISBLANK($IT$3),"",IF(ISBLANK(Tipy!HF12),"-",SUM(IO18:IS18)))</f>
        <v/>
      </c>
      <c r="IU18" s="129"/>
      <c r="IV18" s="126" t="str">
        <f>IF(ISBLANK($JA$3),"",IF(ISBLANK(Tipy!HL12),0,IF(AND(Tipy!HL12=Výsledky!$IY$3,Tipy!HN12=Výsledky!$JA$3),60,0)))</f>
        <v/>
      </c>
      <c r="IW18" s="126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26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26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27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0" t="str">
        <f>IF(ISBLANK($JA$3),"",IF(ISBLANK(Tipy!HL12),"-",SUM(IV18:IZ18)))</f>
        <v/>
      </c>
      <c r="JB18" s="129"/>
      <c r="JC18" s="126" t="str">
        <f>IF(ISBLANK($JH$3),"",IF(ISBLANK(Tipy!HR12),0,IF(AND(Tipy!HR12=Výsledky!$JF$3,Tipy!HT12=Výsledky!$JH$3),60,0)))</f>
        <v/>
      </c>
      <c r="JD18" s="126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26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26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27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0" t="str">
        <f>IF(ISBLANK($JH$3),"",IF(ISBLANK(Tipy!HR12),"-",SUM(JC18:JG18)))</f>
        <v/>
      </c>
      <c r="JI18" s="129"/>
      <c r="JJ18" s="126" t="str">
        <f>IF(ISBLANK($JO$3),"",IF(ISBLANK(Tipy!HX12),0,IF(AND(Tipy!HX12=Výsledky!$JM$3,Tipy!HZ12=Výsledky!$JO$3),60,0)))</f>
        <v/>
      </c>
      <c r="JK18" s="126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26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26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27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0" t="str">
        <f>IF(ISBLANK($JO$3),"",IF(ISBLANK(Tipy!HX12),"-",SUM(JJ18:JN18)))</f>
        <v/>
      </c>
      <c r="JP18" s="129"/>
      <c r="JQ18" s="126" t="str">
        <f>IF(ISBLANK($JV$3),"",IF(ISBLANK(Tipy!ID12),0,IF(AND(Tipy!ID12=Výsledky!$JT$3,Tipy!IF12=Výsledky!$JV$3),60,0)))</f>
        <v/>
      </c>
      <c r="JR18" s="126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26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26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27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0" t="str">
        <f>IF(ISBLANK($JV$3),"",IF(ISBLANK(Tipy!ID12),"-",SUM(JQ18:JU18)))</f>
        <v/>
      </c>
      <c r="JW18" s="129"/>
      <c r="JX18" s="126" t="str">
        <f>IF(ISBLANK($KC$3),"",IF(ISBLANK(Tipy!IJ12),0,IF(AND(Tipy!IJ12=Výsledky!$KA$3,Tipy!IL12=Výsledky!$KC$3),60,0)))</f>
        <v/>
      </c>
      <c r="JY18" s="126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6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6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7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0" t="str">
        <f>IF(ISBLANK($KC$3),"",IF(ISBLANK(Tipy!IJ12),"-",SUM(JX18:KB18)))</f>
        <v/>
      </c>
      <c r="KD18" s="129"/>
      <c r="KE18" s="126" t="str">
        <f>IF(ISBLANK($KJ$3),"",IF(ISBLANK(Tipy!IP12),0,IF(AND(Tipy!IP12=Výsledky!$KH$3,Tipy!IR12=Výsledky!$KJ$3),60,0)))</f>
        <v/>
      </c>
      <c r="KF18" s="126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6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6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7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0" t="str">
        <f>IF(ISBLANK($KJ$3),"",IF(ISBLANK(Tipy!IP12),"-",SUM(KE18:KI18)))</f>
        <v/>
      </c>
      <c r="KK18" s="129"/>
      <c r="KL18" s="126" t="str">
        <f>IF(ISBLANK($KQ$3),"",IF(ISBLANK(Tipy!IV12),0,IF(AND(Tipy!IV12=Výsledky!$KO$3,Tipy!IX12=Výsledky!$KQ$3),60,0)))</f>
        <v/>
      </c>
      <c r="KM18" s="126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6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6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7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0" t="str">
        <f>IF(ISBLANK($KQ$3),"",IF(ISBLANK(Tipy!IV12),"-",SUM(KL18:KP18)))</f>
        <v/>
      </c>
      <c r="KR18" s="129"/>
      <c r="KS18" s="126" t="str">
        <f>IF(ISBLANK($KX$3),"",IF(ISBLANK(Tipy!JB12),0,IF(AND(Tipy!JB12=Výsledky!$KV$3,Tipy!JD12=Výsledky!$KX$3),60,0)))</f>
        <v/>
      </c>
      <c r="KT18" s="126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6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6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7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0" t="str">
        <f>IF(ISBLANK($KX$3),"",IF(ISBLANK(Tipy!JB12),"-",SUM(KS18:KW18)))</f>
        <v/>
      </c>
      <c r="KY18" s="129"/>
      <c r="KZ18" s="126" t="str">
        <f>IF(ISBLANK($LE$3),"",IF(ISBLANK(Tipy!JH12),0,IF(AND(Tipy!JH12=Výsledky!$LC$3,Tipy!JJ12=Výsledky!$LE$3),60,0)))</f>
        <v/>
      </c>
      <c r="LA18" s="126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6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6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7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0" t="str">
        <f>IF(ISBLANK($LE$3),"",IF(ISBLANK(Tipy!JH12),"-",SUM(KZ18:LD18)))</f>
        <v/>
      </c>
      <c r="LF18" s="129"/>
      <c r="LG18" s="126" t="str">
        <f>IF(ISBLANK($LL$3),"",IF(ISBLANK(Tipy!JN12),0,IF(AND(Tipy!JN12=Výsledky!$LJ$3,Tipy!JP12=Výsledky!$LL$3),60,0)))</f>
        <v/>
      </c>
      <c r="LH18" s="126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6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6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7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0" t="str">
        <f>IF(ISBLANK($LL$3),"",IF(ISBLANK(Tipy!JN12),"-",SUM(LG18:LK18)))</f>
        <v/>
      </c>
      <c r="LM18" s="129"/>
      <c r="LN18" s="126" t="str">
        <f>IF(ISBLANK($LS$3),"",IF(ISBLANK(Tipy!JT12),0,IF(AND(Tipy!JT12=Výsledky!$LQ$3,Tipy!JV12=Výsledky!$LS$3),60,0)))</f>
        <v/>
      </c>
      <c r="LO18" s="126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6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6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7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0" t="str">
        <f>IF(ISBLANK($LS$3),"",IF(ISBLANK(Tipy!JT12),"-",SUM(LN18:LR18)))</f>
        <v/>
      </c>
      <c r="LT18" s="129"/>
      <c r="LU18" s="126" t="str">
        <f>IF(ISBLANK($LZ$3),"",IF(ISBLANK(Tipy!JZ12),0,IF(AND(Tipy!JZ12=Výsledky!$LX$3,Tipy!KB12=Výsledky!$LZ$3),60,0)))</f>
        <v/>
      </c>
      <c r="LV18" s="126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6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6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7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0" t="str">
        <f>IF(ISBLANK($LZ$3),"",IF(ISBLANK(Tipy!JZ12),"-",SUM(LU18:LY18)))</f>
        <v/>
      </c>
      <c r="MA18" s="129"/>
      <c r="MB18" s="126" t="str">
        <f>IF(ISBLANK($MG$3),"",IF(ISBLANK(Tipy!KF12),0,IF(AND(Tipy!KF12=Výsledky!$ME$3,Tipy!KH12=Výsledky!$MG$3),60,0)))</f>
        <v/>
      </c>
      <c r="MC18" s="126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6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6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7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0" t="str">
        <f>IF(ISBLANK($MG$3),"",IF(ISBLANK(Tipy!KF12),"-",SUM(MB18:MF18)))</f>
        <v/>
      </c>
      <c r="MH18" s="129"/>
      <c r="MI18" s="126" t="str">
        <f>IF(ISBLANK($MN$3),"",IF(ISBLANK(Tipy!KL12),0,IF(AND(Tipy!KL12=Výsledky!$ML$3,Tipy!KN12=Výsledky!$MN$3),60,0)))</f>
        <v/>
      </c>
      <c r="MJ18" s="12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6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6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0" t="str">
        <f>IF(ISBLANK($MN$3),"",IF(ISBLANK(Tipy!KL12),"-",SUM(MI18:MM18)))</f>
        <v/>
      </c>
      <c r="MO18" s="129"/>
      <c r="MP18" s="126" t="str">
        <f>IF(ISBLANK($MU$3),"",IF(ISBLANK(Tipy!KR12),0,IF(AND(Tipy!KR12=Výsledky!$MS$3,Tipy!KT12=Výsledky!$MU$3),60,0)))</f>
        <v/>
      </c>
      <c r="MQ18" s="126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6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6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7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0" t="str">
        <f>IF(ISBLANK($MU$3),"",IF(ISBLANK(Tipy!KR12),"-",SUM(MP18:MT18)))</f>
        <v/>
      </c>
      <c r="MV18" s="129"/>
      <c r="MW18" s="126" t="str">
        <f>IF(ISBLANK($NB$3),"",IF(ISBLANK(Tipy!KX12),0,IF(AND(Tipy!KX12=Výsledky!$MZ$3,Tipy!KZ12=Výsledky!$NB$3),60,0)))</f>
        <v/>
      </c>
      <c r="MX18" s="126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6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6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7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0" t="str">
        <f>IF(ISBLANK($NB$3),"",IF(ISBLANK(Tipy!KX12),"-",SUM(MW18:NA18)))</f>
        <v/>
      </c>
      <c r="NC18" s="129"/>
      <c r="ND18" s="126" t="str">
        <f>IF(ISBLANK($NI$3),"",IF(ISBLANK(Tipy!LD12),0,IF(AND(Tipy!LD12=Výsledky!$NG$3,Tipy!LF12=Výsledky!$NI$3),60,0)))</f>
        <v/>
      </c>
      <c r="NE18" s="126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6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6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7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0" t="str">
        <f>IF(ISBLANK($NI$3),"",IF(ISBLANK(Tipy!LD12),"-",SUM(ND18:NH18)))</f>
        <v/>
      </c>
      <c r="NJ18" s="129"/>
      <c r="NK18" s="126" t="str">
        <f>IF(ISBLANK($NP$3),"",IF(ISBLANK(Tipy!LJ12),0,IF(AND(Tipy!LJ12=Výsledky!$NN$3,Tipy!LL12=Výsledky!$NP$3),60,0)))</f>
        <v/>
      </c>
      <c r="NL18" s="126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6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6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7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0" t="str">
        <f>IF(ISBLANK($NP$3),"",IF(ISBLANK(Tipy!LJ12),"-",SUM(NK18:NO18)))</f>
        <v/>
      </c>
      <c r="NQ18" s="129"/>
      <c r="NR18" s="126" t="str">
        <f>IF(ISBLANK($NW$3),"",IF(ISBLANK(Tipy!LP12),0,IF(AND(Tipy!LP12=Výsledky!$NU$3,Tipy!LR12=Výsledky!$NW$3),60,0)))</f>
        <v/>
      </c>
      <c r="NS18" s="126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6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6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7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0" t="str">
        <f>IF(ISBLANK($NW$3),"",IF(ISBLANK(Tipy!LP12),"-",SUM(NR18:NV18)))</f>
        <v/>
      </c>
      <c r="NX18" s="129"/>
      <c r="NY18" s="126" t="str">
        <f>IF(ISBLANK($OD$3),"",IF(ISBLANK(Tipy!LV12),0,IF(AND(Tipy!LV12=Výsledky!$OB$3,Tipy!LX12=Výsledky!$OD$3),60,0)))</f>
        <v/>
      </c>
      <c r="NZ18" s="126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6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6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7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0" t="str">
        <f>IF(ISBLANK($OD$3),"",IF(ISBLANK(Tipy!LV12),"-",SUM(NY18:OC18)))</f>
        <v/>
      </c>
      <c r="OE18" s="129"/>
      <c r="OF18" s="126" t="str">
        <f>IF(ISBLANK($OK$3),"",IF(ISBLANK(Tipy!MB12),0,IF(AND(Tipy!MB12=Výsledky!$OI$3,Tipy!MD12=Výsledky!$OK$3),60,0)))</f>
        <v/>
      </c>
      <c r="OG18" s="126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6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6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7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0" t="str">
        <f>IF(ISBLANK($OK$3),"",IF(ISBLANK(Tipy!MB12),"-",SUM(OF18:OJ18)))</f>
        <v/>
      </c>
      <c r="OL18" s="129"/>
      <c r="OM18" s="126" t="str">
        <f>IF(ISBLANK($OR$3),"",IF(ISBLANK(Tipy!MH12),0,IF(AND(Tipy!MH12=Výsledky!$OP$3,Tipy!MJ12=Výsledky!$OR$3),60,0)))</f>
        <v/>
      </c>
      <c r="ON18" s="12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6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6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0" t="str">
        <f>IF(ISBLANK($OR$3),"",IF(ISBLANK(Tipy!MH12),"-",SUM(OM18:OQ18)))</f>
        <v/>
      </c>
      <c r="OS18" s="129"/>
      <c r="OT18" s="126" t="str">
        <f>IF(ISBLANK($OY$3),"",IF(ISBLANK(Tipy!MN12),0,IF(AND(Tipy!MN12=Výsledky!$OW$3,Tipy!MP12=Výsledky!$OY$3),60,0)))</f>
        <v/>
      </c>
      <c r="OU18" s="12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6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6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0" t="str">
        <f>IF(ISBLANK($OY$3),"",IF(ISBLANK(Tipy!MN12),"-",SUM(OT18:OX18)))</f>
        <v/>
      </c>
      <c r="OZ18" s="129"/>
      <c r="PA18" s="126" t="str">
        <f>IF(ISBLANK($PF$3),"",IF(ISBLANK(Tipy!MT12),0,IF(AND(Tipy!MT12=Výsledky!$PD$3,Tipy!MV12=Výsledky!$PF$3),60,0)))</f>
        <v/>
      </c>
      <c r="PB18" s="12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6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6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0" t="str">
        <f>IF(ISBLANK($PF$3),"",IF(ISBLANK(Tipy!MT12),"-",SUM(PA18:PE18)))</f>
        <v/>
      </c>
      <c r="PG18" s="129"/>
      <c r="PH18" s="126" t="str">
        <f>IF(ISBLANK($PM$3),"",IF(ISBLANK(Tipy!MZ12),0,IF(AND(Tipy!MZ12=Výsledky!$PK$3,Tipy!NB12=Výsledky!$PM$3),60,0)))</f>
        <v/>
      </c>
      <c r="PI18" s="12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6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6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0" t="str">
        <f>IF(ISBLANK($PM$3),"",IF(ISBLANK(Tipy!MZ12),"-",SUM(PH18:PL18)))</f>
        <v/>
      </c>
      <c r="PN18" s="129"/>
      <c r="PO18" s="126" t="str">
        <f>IF(ISBLANK($PT$3),"",IF(ISBLANK(Tipy!NF12),0,IF(AND(Tipy!NF12=Výsledky!$PR$3,Tipy!NH12=Výsledky!$PT$3),60,0)))</f>
        <v/>
      </c>
      <c r="PP18" s="12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6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6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0" t="str">
        <f>IF(ISBLANK($PT$3),"",IF(ISBLANK(Tipy!NF12),"-",SUM(PO18:PS18)))</f>
        <v/>
      </c>
      <c r="PU18" s="129"/>
      <c r="PV18" s="126" t="str">
        <f>IF(ISBLANK($QA$3),"",IF(ISBLANK(Tipy!NL12),0,IF(AND(Tipy!NL12=Výsledky!$PY$3,Tipy!NN12=Výsledky!$QA$3),60,0)))</f>
        <v/>
      </c>
      <c r="PW18" s="12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6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6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0" t="str">
        <f>IF(ISBLANK($QA$3),"",IF(ISBLANK(Tipy!NL12),"-",SUM(PV18:PZ18)))</f>
        <v/>
      </c>
      <c r="QB18" s="129"/>
      <c r="QC18" s="126" t="str">
        <f>IF(ISBLANK($QH$3),"",IF(ISBLANK(Tipy!NR12),0,IF(AND(Tipy!NR12=Výsledky!$QF$3,Tipy!NT12=Výsledky!$QH$3),60,0)))</f>
        <v/>
      </c>
      <c r="QD18" s="12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6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6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0" t="str">
        <f>IF(ISBLANK($QH$3),"",IF(ISBLANK(Tipy!NR12),"-",SUM(QC18:QG18)))</f>
        <v/>
      </c>
      <c r="QI18" s="131"/>
      <c r="QJ18" s="131"/>
    </row>
    <row r="19" spans="1:452" ht="15" x14ac:dyDescent="0.2">
      <c r="A19" s="124">
        <f>Tipy!A13</f>
        <v>13</v>
      </c>
      <c r="B19" s="166" t="str">
        <f>IF(Tipy!B13="","",Tipy!B13)</f>
        <v>Cali</v>
      </c>
      <c r="C19" s="125"/>
      <c r="D19" s="126">
        <f>IF(ISBLANK($I$3),"",IF(ISBLANK(Tipy!D13),0,IF(AND(Tipy!D13=Výsledky!$G$3,Tipy!F13=Výsledky!$I$3),60,0)))</f>
        <v>0</v>
      </c>
      <c r="E19" s="12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6">
        <f>IF(ISBLANK($I$3),"",IF(OR(Tipy!G13=Výsledky!$D$6,Tipy!G13=Výsledky!$D$7,Tipy!G13=Výsledky!$D$8,Tipy!G13=Výsledky!$D$9),IF(VLOOKUP(Tipy!G13,'Kategórie hráčov'!$A$2:$B$55,2,FALSE)=30,30,20),0))</f>
        <v>0</v>
      </c>
      <c r="G19" s="126">
        <f>IF(ISBLANK($I$3),"",IF(OR(Tipy!H13=Výsledky!$G$6,Tipy!H13=Výsledky!$G$7,Tipy!H13=Výsledky!$G$8,Tipy!H13=Výsledky!$G$9),IF(VLOOKUP(Tipy!H13,'Kategórie hráčov'!$A$2:$B$55,2,FALSE)=30,30,20),0))</f>
        <v>0</v>
      </c>
      <c r="H19" s="12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8" t="str">
        <f>IF(ISBLANK($I$3),"",IF(ISBLANK(Tipy!D13),"-",SUM(D19:H19)))</f>
        <v>-</v>
      </c>
      <c r="J19" s="25"/>
      <c r="K19" s="126">
        <f>IF(ISBLANK($P$3),"",IF(ISBLANK(Tipy!J13),0,IF(AND(Tipy!J13=Výsledky!$N$3,Tipy!L13=Výsledky!$P$3),60,0)))</f>
        <v>0</v>
      </c>
      <c r="L19" s="12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6">
        <f>IF(ISBLANK($P$3),"",IF(OR(Tipy!M13=Výsledky!$K$6,Tipy!M13=Výsledky!$K$7,Tipy!M13=Výsledky!$K$8,Tipy!M13=Výsledky!$K$9),IF(VLOOKUP(Tipy!M13,'Kategórie hráčov'!$A$2:$B$55,2,FALSE)=30,30,20),0))</f>
        <v>0</v>
      </c>
      <c r="N19" s="126">
        <f>IF(ISBLANK($P$3),"",IF(OR(Tipy!N13=Výsledky!$N$6,Tipy!N13=Výsledky!$N$7,Tipy!N13=Výsledky!$N$8,Tipy!N13=Výsledky!$N$9),IF(VLOOKUP(Tipy!N13,'Kategórie hráčov'!$A$2:$B$55,2,FALSE)=30,30,20),0))</f>
        <v>0</v>
      </c>
      <c r="O19" s="127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8" t="str">
        <f>IF(ISBLANK($P$3),"",IF(ISBLANK(Tipy!J13),"-",SUM(K19:O19)))</f>
        <v>-</v>
      </c>
      <c r="Q19" s="129"/>
      <c r="R19" s="126">
        <f>IF(ISBLANK($W$3),"",IF(ISBLANK(Tipy!P13),0,IF(AND(Tipy!P13=Výsledky!$U$3,Tipy!R13=Výsledky!$W$3),60,0)))</f>
        <v>0</v>
      </c>
      <c r="S19" s="12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6">
        <f>IF(ISBLANK($W$3),"",IF(OR(Tipy!S13=Výsledky!$R$6,Tipy!S13=Výsledky!$R$7,Tipy!S13=Výsledky!$R$8,Tipy!S13=Výsledky!$R$9),IF(VLOOKUP(Tipy!S13,'Kategórie hráčov'!$A$2:$B$55,2,FALSE)=30,30,20),0))</f>
        <v>20</v>
      </c>
      <c r="U19" s="126">
        <f>IF(ISBLANK($W$3),"",IF(OR(Tipy!T13=Výsledky!$U$6,Tipy!T13=Výsledky!$U$7,Tipy!T13=Výsledky!$U$8,Tipy!T13=Výsledky!$U$9),IF(VLOOKUP(Tipy!T13,'Kategórie hráčov'!$A$2:$B$55,2,FALSE)=30,30,20),0))</f>
        <v>0</v>
      </c>
      <c r="V19" s="12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30">
        <f>IF(ISBLANK($W$3),"",IF(ISBLANK(Tipy!P13),"-",SUM(R19:V19)))</f>
        <v>20</v>
      </c>
      <c r="X19" s="129"/>
      <c r="Y19" s="126">
        <f>IF(ISBLANK($AD$3),"",IF(ISBLANK(Tipy!V13),0,IF(AND(Tipy!V13=Výsledky!$AB$3,Tipy!X13=Výsledky!$AD$3),60,0)))</f>
        <v>0</v>
      </c>
      <c r="Z19" s="12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6">
        <f>IF(ISBLANK($AD$3),"",IF(OR(Tipy!Y13=Výsledky!$Y$6,Tipy!Y13=Výsledky!$Y$7,Tipy!Y13=Výsledky!$Y$8,Tipy!Y13=Výsledky!$Y$9),IF(VLOOKUP(Tipy!Y13,'Kategórie hráčov'!$A$2:$B$55,2,FALSE)=30,30,20),0))</f>
        <v>20</v>
      </c>
      <c r="AB19" s="126">
        <f>IF(ISBLANK($AD$3),"",IF(OR(Tipy!Z13=Výsledky!$AB$6,Tipy!Z13=Výsledky!$AB$7,Tipy!Z13=Výsledky!$AB$8,Tipy!Z13=Výsledky!$AB$9),IF(VLOOKUP(Tipy!Z13,'Kategórie hráčov'!$A$2:$B$55,2,FALSE)=30,30,20),0))</f>
        <v>0</v>
      </c>
      <c r="AC19" s="12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30">
        <f>IF(ISBLANK($AD$3),"",IF(ISBLANK(Tipy!V13),"-",SUM(Y19:AC19)))</f>
        <v>20</v>
      </c>
      <c r="AE19" s="129"/>
      <c r="AF19" s="126">
        <f>IF(ISBLANK($AK$3),"",IF(ISBLANK(Tipy!AB13),0,IF(AND(Tipy!AB13=Výsledky!$AI$3,Tipy!AD13=Výsledky!$AK$3),60,0)))</f>
        <v>0</v>
      </c>
      <c r="AG19" s="12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6">
        <f>IF(ISBLANK($AK$3),"",IF(OR(Tipy!AE13=Výsledky!$AF$6,Tipy!AE13=Výsledky!$AF$7,Tipy!AE13=Výsledky!$AF$8,Tipy!AE13=Výsledky!$AF$9),IF(VLOOKUP(Tipy!AE13,'Kategórie hráčov'!$A$2:$B$55,2,FALSE)=30,30,20),0))</f>
        <v>0</v>
      </c>
      <c r="AI19" s="126">
        <f>IF(ISBLANK($AK$3),"",IF(OR(Tipy!AF13=Výsledky!$AI$6,Tipy!AF13=Výsledky!$AI$7,Tipy!AF13=Výsledky!$AI$8,Tipy!AF13=Výsledky!$AI$9),IF(VLOOKUP(Tipy!AF13,'Kategórie hráčov'!$A$2:$B$55,2,FALSE)=30,30,20),0))</f>
        <v>0</v>
      </c>
      <c r="AJ19" s="127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30">
        <f>IF(ISBLANK($AK$3),"",IF(ISBLANK(Tipy!AB13),"-",SUM(AF19:AJ19)))</f>
        <v>20</v>
      </c>
      <c r="AL19" s="129"/>
      <c r="AM19" s="126">
        <f>IF(ISBLANK($AR$3),"",IF(ISBLANK(Tipy!AH13),0,IF(AND(Tipy!AH13=Výsledky!$AP$3,Tipy!AJ13=Výsledky!$AR$3),60,0)))</f>
        <v>60</v>
      </c>
      <c r="AN19" s="12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6">
        <f>IF(ISBLANK($AR$3),"",IF(OR(Tipy!AK13=Výsledky!$AM$6,Tipy!AK13=Výsledky!$AM$7,Tipy!AK13=Výsledky!$AM$8,Tipy!AK13=Výsledky!$AM$9),IF(VLOOKUP(Tipy!AK13,'Kategórie hráčov'!$A$2:$B$55,2,FALSE)=30,30,20),0))</f>
        <v>0</v>
      </c>
      <c r="AP19" s="126">
        <f>IF(ISBLANK($AR$3),"",IF(OR(Tipy!AL13=Výsledky!$AP$6,Tipy!AL13=Výsledky!$AP$7,Tipy!AL13=Výsledky!$AP$8,Tipy!AL13=Výsledky!$AP$9),IF(VLOOKUP(Tipy!AL13,'Kategórie hráčov'!$A$2:$B$55,2,FALSE)=30,30,20),0))</f>
        <v>20</v>
      </c>
      <c r="AQ19" s="12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30">
        <f>IF(ISBLANK($AR$3),"",IF(ISBLANK(Tipy!AH13),"-",SUM(AM19:AQ19)))</f>
        <v>80</v>
      </c>
      <c r="AS19" s="129"/>
      <c r="AT19" s="126">
        <f>IF(ISBLANK($AY$3),"",IF(ISBLANK(Tipy!AN13),0,IF(AND(Tipy!AN13=Výsledky!$AW$3,Tipy!AP13=Výsledky!$AY$3),60,0)))</f>
        <v>0</v>
      </c>
      <c r="AU19" s="12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6">
        <f>IF(ISBLANK($AY$3),"",IF(OR(Tipy!AQ13=Výsledky!$AT$6,Tipy!AQ13=Výsledky!$AT$7,Tipy!AQ13=Výsledky!$AT$8,Tipy!AQ13=Výsledky!$AT$9),IF(VLOOKUP(Tipy!AQ13,'Kategórie hráčov'!$A$2:$B$55,2,FALSE)=30,30,20),0))</f>
        <v>0</v>
      </c>
      <c r="AW19" s="126">
        <f>IF(ISBLANK($AY$3),"",IF(OR(Tipy!AR13=Výsledky!$AW$6,Tipy!AR13=Výsledky!$AW$7,Tipy!AR13=Výsledky!$AW$8,Tipy!AR13=Výsledky!$AW$9),IF(VLOOKUP(Tipy!AR13,'Kategórie hráčov'!$A$2:$B$55,2,FALSE)=30,30,20),0))</f>
        <v>0</v>
      </c>
      <c r="AX19" s="12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30" t="str">
        <f>IF(ISBLANK($AY$3),"",IF(ISBLANK(Tipy!AN13),"-",SUM(AT19:AX19)))</f>
        <v>-</v>
      </c>
      <c r="AZ19" s="129"/>
      <c r="BA19" s="126">
        <f>IF(ISBLANK($BF$3),"",IF(ISBLANK(Tipy!AT13),0,IF(AND(Tipy!AT13=Výsledky!$BD$3,Tipy!AV13=Výsledky!$BF$3),60,0)))</f>
        <v>0</v>
      </c>
      <c r="BB19" s="12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6">
        <f>IF(ISBLANK($BF$3),"",IF(OR(Tipy!AW13=Výsledky!$BA$6,Tipy!AW13=Výsledky!$BA$7,Tipy!AW13=Výsledky!$BA$8,Tipy!AW13=Výsledky!$BA$9),IF(VLOOKUP(Tipy!AW13,'Kategórie hráčov'!$A$2:$B$55,2,FALSE)=30,30,20),0))</f>
        <v>0</v>
      </c>
      <c r="BD19" s="126">
        <f>IF(ISBLANK($BF$3),"",IF(OR(Tipy!AX13=Výsledky!$BD$6,Tipy!AX13=Výsledky!$BD$7,Tipy!AX13=Výsledky!$BD$8,Tipy!AX13=Výsledky!$BD$9),IF(VLOOKUP(Tipy!AX13,'Kategórie hráčov'!$A$2:$B$55,2,FALSE)=30,30,20),0))</f>
        <v>0</v>
      </c>
      <c r="BE19" s="127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30" t="str">
        <f>IF(ISBLANK($BF$3),"",IF(ISBLANK(Tipy!AT13),"-",SUM(BA19:BE19)))</f>
        <v>-</v>
      </c>
      <c r="BG19" s="129"/>
      <c r="BH19" s="126" t="str">
        <f>IF(ISBLANK($BM$3),"",IF(ISBLANK(Tipy!AZ13),0,IF(AND(Tipy!AZ13=Výsledky!$BK$3,Tipy!BB13=Výsledky!$BM$3),60,0)))</f>
        <v/>
      </c>
      <c r="BI19" s="126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6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6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7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0" t="str">
        <f>IF(ISBLANK($BM$3),"",IF(ISBLANK(Tipy!AZ13),"-",SUM(BH19:BL19)))</f>
        <v/>
      </c>
      <c r="BN19" s="129"/>
      <c r="BO19" s="126">
        <f>IF(ISBLANK($BT$3),"",IF(ISBLANK(Tipy!BF13),0,IF(AND(Tipy!BF13=Výsledky!$BR$3,Tipy!BH13=Výsledky!$BT$3),60,0)))</f>
        <v>0</v>
      </c>
      <c r="BP19" s="12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6">
        <f>IF(ISBLANK($BT$3),"",IF(OR(Tipy!BI13=Výsledky!$BO$6,Tipy!BI13=Výsledky!$BO$7,Tipy!BI13=Výsledky!$BO$8,Tipy!BI13=Výsledky!$BO$9),IF(VLOOKUP(Tipy!BI13,'Kategórie hráčov'!$A$2:$B$55,2,FALSE)=30,30,20),0))</f>
        <v>20</v>
      </c>
      <c r="BR19" s="126">
        <f>IF(ISBLANK($BT$3),"",IF(OR(Tipy!BJ13=Výsledky!$BR$6,Tipy!BJ13=Výsledky!$BR$7,Tipy!BJ13=Výsledky!$BR$8,Tipy!BJ13=Výsledky!$BR$9),IF(VLOOKUP(Tipy!BJ13,'Kategórie hráčov'!$A$2:$B$55,2,FALSE)=30,30,20),0))</f>
        <v>0</v>
      </c>
      <c r="BS19" s="12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30">
        <f>IF(ISBLANK($BT$3),"",IF(ISBLANK(Tipy!BF13),"-",SUM(BO19:BS19)))</f>
        <v>40</v>
      </c>
      <c r="BU19" s="129"/>
      <c r="BV19" s="126" t="str">
        <f>IF(ISBLANK($CA$3),"",IF(ISBLANK(Tipy!BL13),0,IF(AND(Tipy!BL13=Výsledky!$BY$3,Tipy!BN13=Výsledky!$CA$3),60,0)))</f>
        <v/>
      </c>
      <c r="BW19" s="126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6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6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7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0" t="str">
        <f>IF(ISBLANK($CA$3),"",IF(ISBLANK(Tipy!BL13),"-",SUM(BV19:BZ19)))</f>
        <v/>
      </c>
      <c r="CB19" s="129"/>
      <c r="CC19" s="126">
        <f>IF(ISBLANK($CH$3),"",IF(ISBLANK(Tipy!BR13),0,IF(AND(Tipy!BR13=Výsledky!$CF$3,Tipy!BT13=Výsledky!$CH$3),60,0)))</f>
        <v>0</v>
      </c>
      <c r="CD19" s="12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6">
        <f>IF(ISBLANK($CH$3),"",IF(OR(Tipy!BU13=Výsledky!$CC$6,Tipy!BU13=Výsledky!$CC$7,Tipy!BU13=Výsledky!$CC$8,Tipy!BU13=Výsledky!$CC$9),IF(VLOOKUP(Tipy!BU13,'Kategórie hráčov'!$A$2:$B$55,2,FALSE)=30,30,20),0))</f>
        <v>0</v>
      </c>
      <c r="CF19" s="126">
        <f>IF(ISBLANK($CH$3),"",IF(OR(Tipy!BV13=Výsledky!$CF$6,Tipy!BV13=Výsledky!$CF$7,Tipy!BV13=Výsledky!$CF$8,Tipy!BV13=Výsledky!$CF$9),IF(VLOOKUP(Tipy!BV13,'Kategórie hráčov'!$A$2:$B$55,2,FALSE)=30,30,20),0))</f>
        <v>0</v>
      </c>
      <c r="CG19" s="12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30">
        <f>IF(ISBLANK($CH$3),"",IF(ISBLANK(Tipy!BR13),"-",SUM(CC19:CG19)))</f>
        <v>0</v>
      </c>
      <c r="CI19" s="129"/>
      <c r="CJ19" s="126">
        <f>IF(ISBLANK($CO$3),"",IF(ISBLANK(Tipy!BX13),0,IF(AND(Tipy!BX13=Výsledky!$CM$3,Tipy!BZ13=Výsledky!$CO$3),60,0)))</f>
        <v>60</v>
      </c>
      <c r="CK19" s="12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6">
        <f>IF(ISBLANK($CO$3),"",IF(OR(Tipy!CA13=Výsledky!$CJ$6,Tipy!CA13=Výsledky!$CJ$7,Tipy!CA13=Výsledky!$CJ$8,Tipy!CA13=Výsledky!$CJ$9),IF(VLOOKUP(Tipy!CA13,'Kategórie hráčov'!$A$2:$B$55,2,FALSE)=30,30,20),0))</f>
        <v>0</v>
      </c>
      <c r="CM19" s="126">
        <f>IF(ISBLANK($CO$3),"",IF(OR(Tipy!CB13=Výsledky!$CM$6,Tipy!CB13=Výsledky!$CM$7,Tipy!CB13=Výsledky!$CM$8,Tipy!CB13=Výsledky!$CM$9),IF(VLOOKUP(Tipy!CB13,'Kategórie hráčov'!$A$2:$B$55,2,FALSE)=30,30,20),0))</f>
        <v>0</v>
      </c>
      <c r="CN19" s="127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30">
        <f>IF(ISBLANK($CO$3),"",IF(ISBLANK(Tipy!BX13),"-",SUM(CJ19:CN19)))</f>
        <v>60</v>
      </c>
      <c r="CP19" s="129"/>
      <c r="CQ19" s="126" t="str">
        <f>IF(ISBLANK($CV$3),"",IF(ISBLANK(Tipy!CD13),0,IF(AND(Tipy!CD13=Výsledky!$CT$3,Tipy!CF13=Výsledky!$CV$3),60,0)))</f>
        <v/>
      </c>
      <c r="CR19" s="126" t="str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/>
      </c>
      <c r="CS19" s="126" t="str">
        <f>IF(ISBLANK($CV$3),"",IF(OR(Tipy!CG13=Výsledky!$CQ$6,Tipy!CG13=Výsledky!$CQ$7,Tipy!CG13=Výsledky!$CQ$8,Tipy!CG13=Výsledky!$CQ$9),IF(VLOOKUP(Tipy!CG13,'Kategórie hráčov'!$A$2:$B$55,2,FALSE)=30,30,20),0))</f>
        <v/>
      </c>
      <c r="CT19" s="126" t="str">
        <f>IF(ISBLANK($CV$3),"",IF(OR(Tipy!CH13=Výsledky!$CT$6,Tipy!CH13=Výsledky!$CT$7,Tipy!CH13=Výsledky!$CT$8,Tipy!CH13=Výsledky!$CT$9),IF(VLOOKUP(Tipy!CH13,'Kategórie hráčov'!$A$2:$B$55,2,FALSE)=30,30,20),0))</f>
        <v/>
      </c>
      <c r="CU19" s="127" t="str">
        <f>IF(ISBLANK($CV$3),"",IF(ISBLANK(Tipy!CD13),0,IF(OR(AND(Tipy!CD13=Výsledky!$CT$3,OR(Tipy!CF13=Výsledky!$CV$3+1,Tipy!CF13=Výsledky!$CV$3-1)),AND(Tipy!CF13=Výsledky!$CV$3,OR(Tipy!CD13=Výsledky!$CT$3+1,Tipy!CD13=Výsledky!$CT$3-1))),10,0)))</f>
        <v/>
      </c>
      <c r="CV19" s="130" t="str">
        <f>IF(ISBLANK($CV$3),"",IF(ISBLANK(Tipy!CD13),"-",SUM(CQ19:CU19)))</f>
        <v/>
      </c>
      <c r="CW19" s="129"/>
      <c r="CX19" s="126" t="str">
        <f>IF(ISBLANK($DC$3),"",IF(ISBLANK(Tipy!CJ13),0,IF(AND(Tipy!CJ13=Výsledky!$DA$3,Tipy!CL13=Výsledky!$DC$3),60,0)))</f>
        <v/>
      </c>
      <c r="CY19" s="126" t="str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/>
      </c>
      <c r="CZ19" s="126" t="str">
        <f>IF(ISBLANK($DC$3),"",IF(OR(Tipy!CM13=Výsledky!$CX$6,Tipy!CM13=Výsledky!$CX$7,Tipy!CM13=Výsledky!$CX$8,Tipy!CM13=Výsledky!$CX$9),IF(VLOOKUP(Tipy!CM13,'Kategórie hráčov'!$A$2:$B$55,2,FALSE)=30,30,20),0))</f>
        <v/>
      </c>
      <c r="DA19" s="126" t="str">
        <f>IF(ISBLANK($DC$3),"",IF(OR(Tipy!CN13=Výsledky!$DA$6,Tipy!CN13=Výsledky!$DA$7,Tipy!CN13=Výsledky!$DA$8,Tipy!CN13=Výsledky!$DA$9),IF(VLOOKUP(Tipy!CN13,'Kategórie hráčov'!$A$2:$B$55,2,FALSE)=30,30,20),0))</f>
        <v/>
      </c>
      <c r="DB19" s="127" t="str">
        <f>IF(ISBLANK($DC$3),"",IF(ISBLANK(Tipy!CJ13),0,IF(OR(AND(Tipy!CJ13=Výsledky!$DA$3,OR(Tipy!CL13=Výsledky!$DC$3+1,Tipy!CL13=Výsledky!$DC$3-1)),AND(Tipy!CL13=Výsledky!$DC$3,OR(Tipy!CJ13=Výsledky!$DA$3+1,Tipy!CJ13=Výsledky!$DA$3-1))),10,0)))</f>
        <v/>
      </c>
      <c r="DC19" s="130" t="str">
        <f>IF(ISBLANK($DC$3),"",IF(ISBLANK(Tipy!CJ13),"-",SUM(CX19:DB19)))</f>
        <v/>
      </c>
      <c r="DD19" s="129"/>
      <c r="DE19" s="126" t="str">
        <f>IF(ISBLANK($DJ$3),"",IF(ISBLANK(Tipy!CP13),0,IF(AND(Tipy!CP13=Výsledky!$DH$3,Tipy!CR13=Výsledky!$DJ$3),60,0)))</f>
        <v/>
      </c>
      <c r="DF19" s="126" t="str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/>
      </c>
      <c r="DG19" s="126" t="str">
        <f>IF(ISBLANK($DJ$3),"",IF(OR(Tipy!CS13=Výsledky!$DE$6,Tipy!CS13=Výsledky!$DE$7,Tipy!CS13=Výsledky!$DE$8,Tipy!CS13=Výsledky!$DE$9),IF(VLOOKUP(Tipy!CS13,'Kategórie hráčov'!$A$2:$B$55,2,FALSE)=30,30,20),0))</f>
        <v/>
      </c>
      <c r="DH19" s="126" t="str">
        <f>IF(ISBLANK($DJ$3),"",IF(OR(Tipy!CT13=Výsledky!$DH$6,Tipy!CT13=Výsledky!$DH$7,Tipy!CT13=Výsledky!$DH$8,Tipy!CT13=Výsledky!$DH$9),IF(VLOOKUP(Tipy!CT13,'Kategórie hráčov'!$A$2:$B$55,2,FALSE)=30,30,20),0))</f>
        <v/>
      </c>
      <c r="DI19" s="127" t="str">
        <f>IF(ISBLANK($DJ$3),"",IF(ISBLANK(Tipy!CP13),0,IF(OR(AND(Tipy!CP13=Výsledky!$DH$3,OR(Tipy!CR13=Výsledky!$DJ$3+1,Tipy!CR13=Výsledky!$DJ$3-1)),AND(Tipy!CR13=Výsledky!$DJ$3,OR(Tipy!CP13=Výsledky!$DH$3+1,Tipy!CP13=Výsledky!$DH$3-1))),10,0)))</f>
        <v/>
      </c>
      <c r="DJ19" s="130" t="str">
        <f>IF(ISBLANK($DJ$3),"",IF(ISBLANK(Tipy!CP13),"-",SUM(DE19:DI19)))</f>
        <v/>
      </c>
      <c r="DK19" s="129"/>
      <c r="DL19" s="126" t="str">
        <f>IF(ISBLANK($DQ$3),"",IF(ISBLANK(Tipy!CV13),0,IF(AND(Tipy!CV13=Výsledky!$DO$3,Tipy!CX13=Výsledky!$DQ$3),60,0)))</f>
        <v/>
      </c>
      <c r="DM19" s="126" t="str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/>
      </c>
      <c r="DN19" s="126" t="str">
        <f>IF(ISBLANK($DQ$3),"",IF(OR(Tipy!CY13=Výsledky!$DL$6,Tipy!CY13=Výsledky!$DL$7,Tipy!CY13=Výsledky!$DL$8,Tipy!CY13=Výsledky!$DL$9),IF(VLOOKUP(Tipy!CY13,'Kategórie hráčov'!$A$2:$B$55,2,FALSE)=30,30,20),0))</f>
        <v/>
      </c>
      <c r="DO19" s="126" t="str">
        <f>IF(ISBLANK($DQ$3),"",IF(OR(Tipy!CZ13=Výsledky!$DO$6,Tipy!CZ13=Výsledky!$DO$7,Tipy!CZ13=Výsledky!$DO$8,Tipy!CZ13=Výsledky!$DO$9),IF(VLOOKUP(Tipy!CZ13,'Kategórie hráčov'!$A$2:$B$55,2,FALSE)=30,30,20),0))</f>
        <v/>
      </c>
      <c r="DP19" s="127" t="str">
        <f>IF(ISBLANK($DQ$3),"",IF(ISBLANK(Tipy!CV13),0,IF(OR(AND(Tipy!CV13=Výsledky!$DO$3,OR(Tipy!CX13=Výsledky!$DQ$3+1,Tipy!CX13=Výsledky!$DQ$3-1)),AND(Tipy!CX13=Výsledky!$DQ$3,OR(Tipy!CV13=Výsledky!$DO$3+1,Tipy!CV13=Výsledky!$DO$3-1))),10,0)))</f>
        <v/>
      </c>
      <c r="DQ19" s="130" t="str">
        <f>IF(ISBLANK($DQ$3),"",IF(ISBLANK(Tipy!CV13),"-",SUM(DL19:DP19)))</f>
        <v/>
      </c>
      <c r="DR19" s="129"/>
      <c r="DS19" s="126" t="str">
        <f>IF(ISBLANK($DX$3),"",IF(ISBLANK(Tipy!DB13),0,IF(AND(Tipy!DB13=Výsledky!$DV$3,Tipy!DD13=Výsledky!$DX$3),60,0)))</f>
        <v/>
      </c>
      <c r="DT19" s="126" t="str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/>
      </c>
      <c r="DU19" s="126" t="str">
        <f>IF(ISBLANK($DX$3),"",IF(OR(Tipy!DE13=Výsledky!$DS$6,Tipy!DE13=Výsledky!$DS$7,Tipy!DE13=Výsledky!$DS$8,Tipy!DE13=Výsledky!$DS$9),IF(VLOOKUP(Tipy!DE13,'Kategórie hráčov'!$A$2:$B$55,2,FALSE)=30,30,20),0))</f>
        <v/>
      </c>
      <c r="DV19" s="126" t="str">
        <f>IF(ISBLANK($DX$3),"",IF(OR(Tipy!DF13=Výsledky!$DV$6,Tipy!DF13=Výsledky!$DV$7,Tipy!DF13=Výsledky!$DV$8,Tipy!DF13=Výsledky!$DV$9),IF(VLOOKUP(Tipy!DF13,'Kategórie hráčov'!$A$2:$B$55,2,FALSE)=30,30,20),0))</f>
        <v/>
      </c>
      <c r="DW19" s="127" t="str">
        <f>IF(ISBLANK($DX$3),"",IF(ISBLANK(Tipy!DB13),0,IF(OR(AND(Tipy!DB13=Výsledky!$DV$3,OR(Tipy!DD13=Výsledky!$DX$3+1,Tipy!DD13=Výsledky!$DX$3-1)),AND(Tipy!DD13=Výsledky!$DX$3,OR(Tipy!DB13=Výsledky!$DV$3+1,Tipy!DB13=Výsledky!$DV$3-1))),10,0)))</f>
        <v/>
      </c>
      <c r="DX19" s="130" t="str">
        <f>IF(ISBLANK($DX$3),"",IF(ISBLANK(Tipy!DB13),"-",SUM(DS19:DW19)))</f>
        <v/>
      </c>
      <c r="DY19" s="129"/>
      <c r="DZ19" s="126" t="str">
        <f>IF(ISBLANK($EE$3),"",IF(ISBLANK(Tipy!DH13),0,IF(AND(Tipy!DH13=Výsledky!$EC$3,Tipy!DJ13=Výsledky!$EE$3),60,0)))</f>
        <v/>
      </c>
      <c r="EA19" s="126" t="str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/>
      </c>
      <c r="EB19" s="126" t="str">
        <f>IF(ISBLANK($EE$3),"",IF(OR(Tipy!DK13=Výsledky!$DZ$6,Tipy!DK13=Výsledky!$DZ$7,Tipy!DK13=Výsledky!$DZ$8,Tipy!DK13=Výsledky!$DZ$9),IF(VLOOKUP(Tipy!DK13,'Kategórie hráčov'!$A$2:$B$55,2,FALSE)=30,30,20),0))</f>
        <v/>
      </c>
      <c r="EC19" s="126" t="str">
        <f>IF(ISBLANK($EE$3),"",IF(OR(Tipy!DL13=Výsledky!$EC$6,Tipy!DL13=Výsledky!$EC$7,Tipy!DL13=Výsledky!$EC$8,Tipy!DL13=Výsledky!$EC$9),IF(VLOOKUP(Tipy!DL13,'Kategórie hráčov'!$A$2:$B$55,2,FALSE)=30,30,20),0))</f>
        <v/>
      </c>
      <c r="ED19" s="127" t="str">
        <f>IF(ISBLANK($EE$3),"",IF(ISBLANK(Tipy!DH13),0,IF(OR(AND(Tipy!DH13=Výsledky!$EC$3,OR(Tipy!DJ13=Výsledky!$EE$3+1,Tipy!DJ13=Výsledky!$EE$3-1)),AND(Tipy!DJ13=Výsledky!$EE$3,OR(Tipy!DH13=Výsledky!$EC$3+1,Tipy!DH13=Výsledky!$EC$3-1))),10,0)))</f>
        <v/>
      </c>
      <c r="EE19" s="130" t="str">
        <f>IF(ISBLANK($EE$3),"",IF(ISBLANK(Tipy!DH13),"-",SUM(DZ19:ED19)))</f>
        <v/>
      </c>
      <c r="EF19" s="129"/>
      <c r="EG19" s="126" t="str">
        <f>IF(ISBLANK($EL$3),"",IF(ISBLANK(Tipy!DN13),0,IF(AND(Tipy!DN13=Výsledky!$EJ$3,Tipy!DP13=Výsledky!$EL$3),60,0)))</f>
        <v/>
      </c>
      <c r="EH19" s="126" t="str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/>
      </c>
      <c r="EI19" s="126" t="str">
        <f>IF(ISBLANK($EL$3),"",IF(OR(Tipy!DQ13=Výsledky!$EG$6,Tipy!DQ13=Výsledky!$EG$7,Tipy!DQ13=Výsledky!$EG$8,Tipy!DQ13=Výsledky!$EG$9),IF(VLOOKUP(Tipy!DQ13,'Kategórie hráčov'!$A$2:$B$55,2,FALSE)=30,30,20),0))</f>
        <v/>
      </c>
      <c r="EJ19" s="126" t="str">
        <f>IF(ISBLANK($EL$3),"",IF(OR(Tipy!DR13=Výsledky!$EJ$6,Tipy!DR13=Výsledky!$EJ$7,Tipy!DR13=Výsledky!$EJ$8,Tipy!DR13=Výsledky!$EJ$9),IF(VLOOKUP(Tipy!DR13,'Kategórie hráčov'!$A$2:$B$55,2,FALSE)=30,30,20),0))</f>
        <v/>
      </c>
      <c r="EK19" s="127" t="str">
        <f>IF(ISBLANK($EL$3),"",IF(ISBLANK(Tipy!DN13),0,IF(OR(AND(Tipy!DN13=Výsledky!$EJ$3,OR(Tipy!DP13=Výsledky!$EL$3+1,Tipy!DP13=Výsledky!$EL$3-1)),AND(Tipy!DP13=Výsledky!$EL$3,OR(Tipy!DN13=Výsledky!$EJ$3+1,Tipy!DN13=Výsledky!$EJ$3-1))),10,0)))</f>
        <v/>
      </c>
      <c r="EL19" s="130" t="str">
        <f>IF(ISBLANK($EL$3),"",IF(ISBLANK(Tipy!DN13),"-",SUM(EG19:EK19)))</f>
        <v/>
      </c>
      <c r="EM19" s="129"/>
      <c r="EN19" s="126" t="str">
        <f>IF(ISBLANK($ES$3),"",IF(ISBLANK(Tipy!DT13),0,IF(AND(Tipy!DT13=Výsledky!$EQ$3,Tipy!DV13=Výsledky!$ES$3),60,0)))</f>
        <v/>
      </c>
      <c r="EO19" s="126" t="str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/>
      </c>
      <c r="EP19" s="126" t="str">
        <f>IF(ISBLANK($ES$3),"",IF(OR(Tipy!DW13=Výsledky!$EN$6,Tipy!DW13=Výsledky!$EN$7,Tipy!DW13=Výsledky!$EN$8,Tipy!DW13=Výsledky!$EN$9),IF(VLOOKUP(Tipy!DW13,'Kategórie hráčov'!$A$2:$B$55,2,FALSE)=30,30,20),0))</f>
        <v/>
      </c>
      <c r="EQ19" s="126" t="str">
        <f>IF(ISBLANK($ES$3),"",IF(OR(Tipy!DX13=Výsledky!$EQ$6,Tipy!DX13=Výsledky!$EQ$7,Tipy!DX13=Výsledky!$EQ$8,Tipy!DX13=Výsledky!$EQ$9),IF(VLOOKUP(Tipy!DX13,'Kategórie hráčov'!$A$2:$B$55,2,FALSE)=30,30,20),0))</f>
        <v/>
      </c>
      <c r="ER19" s="127" t="str">
        <f>IF(ISBLANK($ES$3),"",IF(ISBLANK(Tipy!DT13),0,IF(OR(AND(Tipy!DT13=Výsledky!$EQ$3,OR(Tipy!DV13=Výsledky!$ES$3+1,Tipy!DV13=Výsledky!$ES$3-1)),AND(Tipy!DV13=Výsledky!$ES$3,OR(Tipy!DT13=Výsledky!$EQ$3+1,Tipy!DT13=Výsledky!$EQ$3-1))),10,0)))</f>
        <v/>
      </c>
      <c r="ES19" s="130" t="str">
        <f>IF(ISBLANK($ES$3),"",IF(ISBLANK(Tipy!DT13),"-",SUM(EN19:ER19)))</f>
        <v/>
      </c>
      <c r="ET19" s="129"/>
      <c r="EU19" s="126" t="str">
        <f>IF(ISBLANK($EZ$3),"",IF(ISBLANK(Tipy!DZ13),0,IF(AND(Tipy!DZ13=Výsledky!$EX$3,Tipy!EB13=Výsledky!$EZ$3),60,0)))</f>
        <v/>
      </c>
      <c r="EV19" s="126" t="str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/>
      </c>
      <c r="EW19" s="126" t="str">
        <f>IF(ISBLANK($EZ$3),"",IF(OR(Tipy!EC13=Výsledky!$EU$6,Tipy!EC13=Výsledky!$EU$7,Tipy!EC13=Výsledky!$EU$8,Tipy!EC13=Výsledky!$EU$9),IF(VLOOKUP(Tipy!EC13,'Kategórie hráčov'!$A$2:$B$55,2,FALSE)=30,30,20),0))</f>
        <v/>
      </c>
      <c r="EX19" s="126" t="str">
        <f>IF(ISBLANK($EZ$3),"",IF(OR(Tipy!ED13=Výsledky!$EX$6,Tipy!ED13=Výsledky!$EX$7,Tipy!ED13=Výsledky!$EX$8,Tipy!ED13=Výsledky!$EX$9),IF(VLOOKUP(Tipy!ED13,'Kategórie hráčov'!$A$2:$B$55,2,FALSE)=30,30,20),0))</f>
        <v/>
      </c>
      <c r="EY19" s="127" t="str">
        <f>IF(ISBLANK($EZ$3),"",IF(ISBLANK(Tipy!DZ13),0,IF(OR(AND(Tipy!DZ13=Výsledky!$EX$3,OR(Tipy!EB13=Výsledky!$EZ$3+1,Tipy!EB13=Výsledky!$EZ$3-1)),AND(Tipy!EB13=Výsledky!$EZ$3,OR(Tipy!DZ13=Výsledky!$EX$3+1,Tipy!DZ13=Výsledky!$EX$3-1))),10,0)))</f>
        <v/>
      </c>
      <c r="EZ19" s="130" t="str">
        <f>IF(ISBLANK($EZ$3),"",IF(ISBLANK(Tipy!DZ13),"-",SUM(EU19:EY19)))</f>
        <v/>
      </c>
      <c r="FA19" s="129"/>
      <c r="FB19" s="126" t="str">
        <f>IF(ISBLANK($FG$3),"",IF(ISBLANK(Tipy!EF13),0,IF(AND(Tipy!EF13=Výsledky!$FE$3,Tipy!EH13=Výsledky!$FG$3),60,0)))</f>
        <v/>
      </c>
      <c r="FC19" s="126" t="str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/>
      </c>
      <c r="FD19" s="126" t="str">
        <f>IF(ISBLANK($FG$3),"",IF(OR(Tipy!EI13=Výsledky!$FB$6,Tipy!EI13=Výsledky!$FB$7,Tipy!EI13=Výsledky!$FB$8,Tipy!EI13=Výsledky!$FB$9),IF(VLOOKUP(Tipy!EI13,'Kategórie hráčov'!$A$2:$B$55,2,FALSE)=30,30,20),0))</f>
        <v/>
      </c>
      <c r="FE19" s="126" t="str">
        <f>IF(ISBLANK($FG$3),"",IF(OR(Tipy!EJ13=Výsledky!$FE$6,Tipy!EJ13=Výsledky!$FE$7,Tipy!EJ13=Výsledky!$FE$8,Tipy!EJ13=Výsledky!$FE$9),IF(VLOOKUP(Tipy!EJ13,'Kategórie hráčov'!$A$2:$B$55,2,FALSE)=30,30,20),0))</f>
        <v/>
      </c>
      <c r="FF19" s="127" t="str">
        <f>IF(ISBLANK($FG$3),"",IF(ISBLANK(Tipy!EF13),0,IF(OR(AND(Tipy!EF13=Výsledky!$FE$3,OR(Tipy!EH13=Výsledky!$FG$3+1,Tipy!EH13=Výsledky!$FG$3-1)),AND(Tipy!EH13=Výsledky!$FG$3,OR(Tipy!EF13=Výsledky!$FE$3+1,Tipy!EF13=Výsledky!$FE$3-1))),10,0)))</f>
        <v/>
      </c>
      <c r="FG19" s="130" t="str">
        <f>IF(ISBLANK($FG$3),"",IF(ISBLANK(Tipy!EF13),"-",SUM(FB19:FF19)))</f>
        <v/>
      </c>
      <c r="FH19" s="129"/>
      <c r="FI19" s="126" t="str">
        <f>IF(ISBLANK($FN$3),"",IF(ISBLANK(Tipy!EL13),0,IF(AND(Tipy!EL13=Výsledky!$FL$3,Tipy!EN13=Výsledky!$FN$3),60,0)))</f>
        <v/>
      </c>
      <c r="FJ19" s="126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126" t="str">
        <f>IF(ISBLANK($FN$3),"",IF(OR(Tipy!EO13=Výsledky!$FI$6,Tipy!EO13=Výsledky!$FI$7,Tipy!EO13=Výsledky!$FI$8,Tipy!EO13=Výsledky!$FI$9),IF(VLOOKUP(Tipy!EO13,'Kategórie hráčov'!$A$2:$B$55,2,FALSE)=30,30,20),0))</f>
        <v/>
      </c>
      <c r="FL19" s="126" t="str">
        <f>IF(ISBLANK($FN$3),"",IF(OR(Tipy!EP13=Výsledky!$FL$6,Tipy!EP13=Výsledky!$FL$7,Tipy!EP13=Výsledky!$FL$8,Tipy!EP13=Výsledky!$FL$9),IF(VLOOKUP(Tipy!EP13,'Kategórie hráčov'!$A$2:$B$55,2,FALSE)=30,30,20),0))</f>
        <v/>
      </c>
      <c r="FM19" s="127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130" t="str">
        <f>IF(ISBLANK($FN$3),"",IF(ISBLANK(Tipy!EL13),"-",SUM(FI19:FM19)))</f>
        <v/>
      </c>
      <c r="FO19" s="129"/>
      <c r="FP19" s="126" t="str">
        <f>IF(ISBLANK($FU$3),"",IF(ISBLANK(Tipy!ER13),0,IF(AND(Tipy!ER13=Výsledky!$FS$3,Tipy!ET13=Výsledky!$FU$3),60,0)))</f>
        <v/>
      </c>
      <c r="FQ19" s="126" t="str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/>
      </c>
      <c r="FR19" s="126" t="str">
        <f>IF(ISBLANK($FU$3),"",IF(OR(Tipy!EU13=Výsledky!$FP$6,Tipy!EU13=Výsledky!$FP$7,Tipy!EU13=Výsledky!$FP$8,Tipy!EU13=Výsledky!$FP$9),IF(VLOOKUP(Tipy!EU13,'Kategórie hráčov'!$A$2:$B$55,2,FALSE)=30,30,20),0))</f>
        <v/>
      </c>
      <c r="FS19" s="126" t="str">
        <f>IF(ISBLANK($FU$3),"",IF(OR(Tipy!EV13=Výsledky!$FS$6,Tipy!EV13=Výsledky!$FS$7,Tipy!EV13=Výsledky!$FS$8,Tipy!EV13=Výsledky!$FS$9),IF(VLOOKUP(Tipy!EV13,'Kategórie hráčov'!$A$2:$B$55,2,FALSE)=30,30,20),0))</f>
        <v/>
      </c>
      <c r="FT19" s="127" t="str">
        <f>IF(ISBLANK($FU$3),"",IF(ISBLANK(Tipy!ER13),0,IF(OR(AND(Tipy!ER13=Výsledky!$FS$3,OR(Tipy!ET13=Výsledky!$FU$3+1,Tipy!ET13=Výsledky!$FU$3-1)),AND(Tipy!ET13=Výsledky!$FU$3,OR(Tipy!ER13=Výsledky!$FS$3+1,Tipy!ER13=Výsledky!$FS$3-1))),10,0)))</f>
        <v/>
      </c>
      <c r="FU19" s="130" t="str">
        <f>IF(ISBLANK($FU$3),"",IF(ISBLANK(Tipy!ER13),"-",SUM(FP19:FT19)))</f>
        <v/>
      </c>
      <c r="FV19" s="129"/>
      <c r="FW19" s="126" t="str">
        <f>IF(ISBLANK($GB$3),"",IF(ISBLANK(Tipy!EX13),0,IF(AND(Tipy!EX13=Výsledky!$FZ$3,Tipy!EZ13=Výsledky!$GB$3),60,0)))</f>
        <v/>
      </c>
      <c r="FX19" s="126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126" t="str">
        <f>IF(ISBLANK($GB$3),"",IF(OR(Tipy!FA13=Výsledky!$FW$6,Tipy!FA13=Výsledky!$FW$7,Tipy!FA13=Výsledky!$FW$8,Tipy!FA13=Výsledky!$FW$9),IF(VLOOKUP(Tipy!FA13,'Kategórie hráčov'!$A$2:$B$55,2,FALSE)=30,30,20),0))</f>
        <v/>
      </c>
      <c r="FZ19" s="126" t="str">
        <f>IF(ISBLANK($GB$3),"",IF(OR(Tipy!FB13=Výsledky!$FZ$6,Tipy!FB13=Výsledky!$FZ$7,Tipy!FB13=Výsledky!$FZ$8,Tipy!FB13=Výsledky!$FZ$9),IF(VLOOKUP(Tipy!FB13,'Kategórie hráčov'!$A$2:$B$55,2,FALSE)=30,30,20),0))</f>
        <v/>
      </c>
      <c r="GA19" s="127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130" t="str">
        <f>IF(ISBLANK($GB$3),"",IF(ISBLANK(Tipy!EX13),"-",SUM(FW19:GA19)))</f>
        <v/>
      </c>
      <c r="GC19" s="129"/>
      <c r="GD19" s="126" t="str">
        <f>IF(ISBLANK($GI$3),"",IF(ISBLANK(Tipy!FD13),0,IF(AND(Tipy!FD13=Výsledky!$GG$3,Tipy!FF13=Výsledky!$GI$3),60,0)))</f>
        <v/>
      </c>
      <c r="GE19" s="126" t="str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/>
      </c>
      <c r="GF19" s="126" t="str">
        <f>IF(ISBLANK($GI$3),"",IF(OR(Tipy!FG13=Výsledky!$GD$6,Tipy!FG13=Výsledky!$GD$7,Tipy!FG13=Výsledky!$GD$8,Tipy!FG13=Výsledky!$GD$9),IF(VLOOKUP(Tipy!FG13,'Kategórie hráčov'!$A$2:$B$55,2,FALSE)=30,30,20),0))</f>
        <v/>
      </c>
      <c r="GG19" s="126" t="str">
        <f>IF(ISBLANK($GI$3),"",IF(OR(Tipy!FH13=Výsledky!$GG$6,Tipy!FH13=Výsledky!$GG$7,Tipy!FH13=Výsledky!$GG$8,Tipy!FH13=Výsledky!$GG$9),IF(VLOOKUP(Tipy!FH13,'Kategórie hráčov'!$A$2:$B$55,2,FALSE)=30,30,20),0))</f>
        <v/>
      </c>
      <c r="GH19" s="127" t="str">
        <f>IF(ISBLANK($GI$3),"",IF(ISBLANK(Tipy!FD13),0,IF(OR(AND(Tipy!FD13=Výsledky!$GG$3,OR(Tipy!FF13=Výsledky!$GI$3+1,Tipy!FF13=Výsledky!$GI$3-1)),AND(Tipy!FF13=Výsledky!$GI$3,OR(Tipy!FD13=Výsledky!$GG$3+1,Tipy!FD13=Výsledky!$GG$3-1))),10,0)))</f>
        <v/>
      </c>
      <c r="GI19" s="130" t="str">
        <f>IF(ISBLANK($GI$3),"",IF(ISBLANK(Tipy!FD13),"-",SUM(GD19:GH19)))</f>
        <v/>
      </c>
      <c r="GJ19" s="129"/>
      <c r="GK19" s="126" t="str">
        <f>IF(ISBLANK($GP$3),"",IF(ISBLANK(Tipy!FJ13),0,IF(AND(Tipy!FJ13=Výsledky!$GN$3,Tipy!FL13=Výsledky!$GP$3),60,0)))</f>
        <v/>
      </c>
      <c r="GL19" s="126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126" t="str">
        <f>IF(ISBLANK($GP$3),"",IF(OR(Tipy!FM13=Výsledky!$GK$6,Tipy!FM13=Výsledky!$GK$7,Tipy!FM13=Výsledky!$GK$8,Tipy!FM13=Výsledky!$GK$9),IF(VLOOKUP(Tipy!FM13,'Kategórie hráčov'!$A$2:$B$55,2,FALSE)=30,30,20),0))</f>
        <v/>
      </c>
      <c r="GN19" s="126" t="str">
        <f>IF(ISBLANK($GP$3),"",IF(OR(Tipy!FN13=Výsledky!$GN$6,Tipy!FN13=Výsledky!$GN$7,Tipy!FN13=Výsledky!$GN$8,Tipy!FN13=Výsledky!$GN$9),IF(VLOOKUP(Tipy!FN13,'Kategórie hráčov'!$A$2:$B$55,2,FALSE)=30,30,20),0))</f>
        <v/>
      </c>
      <c r="GO19" s="127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130" t="str">
        <f>IF(ISBLANK($GP$3),"",IF(ISBLANK(Tipy!FJ13),"-",SUM(GK19:GO19)))</f>
        <v/>
      </c>
      <c r="GQ19" s="129"/>
      <c r="GR19" s="126" t="str">
        <f>IF(ISBLANK($GW$3),"",IF(ISBLANK(Tipy!FP13),0,IF(AND(Tipy!FP13=Výsledky!$GU$3,Tipy!FR13=Výsledky!$GW$3),60,0)))</f>
        <v/>
      </c>
      <c r="GS19" s="126" t="str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/>
      </c>
      <c r="GT19" s="126" t="str">
        <f>IF(ISBLANK($GW$3),"",IF(OR(Tipy!FS13=Výsledky!$GR$6,Tipy!FS13=Výsledky!$GR$7,Tipy!FS13=Výsledky!$GR$8,Tipy!FS13=Výsledky!$GR$9),IF(VLOOKUP(Tipy!FS13,'Kategórie hráčov'!$A$2:$B$55,2,FALSE)=30,30,20),0))</f>
        <v/>
      </c>
      <c r="GU19" s="126" t="str">
        <f>IF(ISBLANK($GW$3),"",IF(OR(Tipy!FT13=Výsledky!$GU$6,Tipy!FT13=Výsledky!$GU$7,Tipy!FT13=Výsledky!$GU$8,Tipy!FT13=Výsledky!$GU$9),IF(VLOOKUP(Tipy!FT13,'Kategórie hráčov'!$A$2:$B$55,2,FALSE)=30,30,20),0))</f>
        <v/>
      </c>
      <c r="GV19" s="127" t="str">
        <f>IF(ISBLANK($GW$3),"",IF(ISBLANK(Tipy!FP13),0,IF(OR(AND(Tipy!FP13=Výsledky!$GU$3,OR(Tipy!FR13=Výsledky!$GW$3+1,Tipy!FR13=Výsledky!$GW$3-1)),AND(Tipy!FR13=Výsledky!$GW$3,OR(Tipy!FP13=Výsledky!$GU$3+1,Tipy!FP13=Výsledky!$GU$3-1))),10,0)))</f>
        <v/>
      </c>
      <c r="GW19" s="130" t="str">
        <f>IF(ISBLANK($GW$3),"",IF(ISBLANK(Tipy!FP13),"-",SUM(GR19:GV19)))</f>
        <v/>
      </c>
      <c r="GX19" s="129"/>
      <c r="GY19" s="126" t="str">
        <f>IF(ISBLANK($HD$3),"",IF(ISBLANK(Tipy!FV13),0,IF(AND(Tipy!FV13=Výsledky!$HB$3,Tipy!FX13=Výsledky!$HD$3),60,0)))</f>
        <v/>
      </c>
      <c r="GZ19" s="126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26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26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27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0" t="str">
        <f>IF(ISBLANK($HD$3),"",IF(ISBLANK(Tipy!FV13),"-",SUM(GY19:HC19)))</f>
        <v/>
      </c>
      <c r="HE19" s="129"/>
      <c r="HF19" s="126" t="str">
        <f>IF(ISBLANK($HK$3),"",IF(ISBLANK(Tipy!GB13),0,IF(AND(Tipy!GB13=Výsledky!$HI$3,Tipy!GD13=Výsledky!$HK$3),60,0)))</f>
        <v/>
      </c>
      <c r="HG19" s="126" t="str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/>
      </c>
      <c r="HH19" s="126" t="str">
        <f>IF(ISBLANK($HK$3),"",IF(OR(Tipy!GE13=Výsledky!$HF$6,Tipy!GE13=Výsledky!$HF$7,Tipy!GE13=Výsledky!$HF$8,Tipy!GE13=Výsledky!$HF$9),IF(VLOOKUP(Tipy!GE13,'Kategórie hráčov'!$A$2:$B$55,2,FALSE)=30,30,20),0))</f>
        <v/>
      </c>
      <c r="HI19" s="126" t="str">
        <f>IF(ISBLANK($HK$3),"",IF(OR(Tipy!GF13=Výsledky!$HI$6,Tipy!GF13=Výsledky!$HI$7,Tipy!GF13=Výsledky!$HI$8,Tipy!GF13=Výsledky!$HI$9),IF(VLOOKUP(Tipy!GF13,'Kategórie hráčov'!$A$2:$B$55,2,FALSE)=30,30,20),0))</f>
        <v/>
      </c>
      <c r="HJ19" s="127" t="str">
        <f>IF(ISBLANK($HK$3),"",IF(ISBLANK(Tipy!GB13),0,IF(OR(AND(Tipy!GB13=Výsledky!$HI$3,OR(Tipy!GD13=Výsledky!$HK$3+1,Tipy!GD13=Výsledky!$HK$3-1)),AND(Tipy!GD13=Výsledky!$HK$3,OR(Tipy!GB13=Výsledky!$HI$3+1,Tipy!GB13=Výsledky!$HI$3-1))),10,0)))</f>
        <v/>
      </c>
      <c r="HK19" s="130" t="str">
        <f>IF(ISBLANK($HK$3),"",IF(ISBLANK(Tipy!GB13),"-",SUM(HF19:HJ19)))</f>
        <v/>
      </c>
      <c r="HL19" s="129"/>
      <c r="HM19" s="126" t="str">
        <f>IF(ISBLANK($HR$3),"",IF(ISBLANK(Tipy!GH13),0,IF(AND(Tipy!GH13=Výsledky!$HP$3,Tipy!GJ13=Výsledky!$HR$3),60,0)))</f>
        <v/>
      </c>
      <c r="HN19" s="126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26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26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27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0" t="str">
        <f>IF(ISBLANK($HR$3),"",IF(ISBLANK(Tipy!GH13),"-",SUM(HM19:HQ19)))</f>
        <v/>
      </c>
      <c r="HS19" s="129"/>
      <c r="HT19" s="126" t="str">
        <f>IF(ISBLANK($HY$3),"",IF(ISBLANK(Tipy!GN13),0,IF(AND(Tipy!GN13=Výsledky!$HW$3,Tipy!GP13=Výsledky!$HY$3),60,0)))</f>
        <v/>
      </c>
      <c r="HU19" s="126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6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6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7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0" t="str">
        <f>IF(ISBLANK($HY$3),"",IF(ISBLANK(Tipy!GN13),"-",SUM(HT19:HX19)))</f>
        <v/>
      </c>
      <c r="HZ19" s="129"/>
      <c r="IA19" s="126" t="str">
        <f>IF(ISBLANK($IF$3),"",IF(ISBLANK(Tipy!GT13),0,IF(AND(Tipy!GT13=Výsledky!$ID$3,Tipy!GV13=Výsledky!$IF$3),60,0)))</f>
        <v/>
      </c>
      <c r="IB19" s="126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26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26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27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0" t="str">
        <f>IF(ISBLANK($IF$3),"",IF(ISBLANK(Tipy!GT13),"-",SUM(IA19:IE19)))</f>
        <v/>
      </c>
      <c r="IG19" s="129"/>
      <c r="IH19" s="126" t="str">
        <f>IF(ISBLANK($IM$3),"",IF(ISBLANK(Tipy!GZ13),0,IF(AND(Tipy!GZ13=Výsledky!$IK$3,Tipy!HB13=Výsledky!$IM$3),60,0)))</f>
        <v/>
      </c>
      <c r="II19" s="126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6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6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7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0" t="str">
        <f>IF(ISBLANK($IM$3),"",IF(ISBLANK(Tipy!GZ13),"-",SUM(IH19:IL19)))</f>
        <v/>
      </c>
      <c r="IN19" s="129"/>
      <c r="IO19" s="126" t="str">
        <f>IF(ISBLANK($IT$3),"",IF(ISBLANK(Tipy!HF13),0,IF(AND(Tipy!HF13=Výsledky!$IR$3,Tipy!HH13=Výsledky!$IT$3),60,0)))</f>
        <v/>
      </c>
      <c r="IP19" s="126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26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26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27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0" t="str">
        <f>IF(ISBLANK($IT$3),"",IF(ISBLANK(Tipy!HF13),"-",SUM(IO19:IS19)))</f>
        <v/>
      </c>
      <c r="IU19" s="129"/>
      <c r="IV19" s="126" t="str">
        <f>IF(ISBLANK($JA$3),"",IF(ISBLANK(Tipy!HL13),0,IF(AND(Tipy!HL13=Výsledky!$IY$3,Tipy!HN13=Výsledky!$JA$3),60,0)))</f>
        <v/>
      </c>
      <c r="IW19" s="126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26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26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27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0" t="str">
        <f>IF(ISBLANK($JA$3),"",IF(ISBLANK(Tipy!HL13),"-",SUM(IV19:IZ19)))</f>
        <v/>
      </c>
      <c r="JB19" s="129"/>
      <c r="JC19" s="126" t="str">
        <f>IF(ISBLANK($JH$3),"",IF(ISBLANK(Tipy!HR13),0,IF(AND(Tipy!HR13=Výsledky!$JF$3,Tipy!HT13=Výsledky!$JH$3),60,0)))</f>
        <v/>
      </c>
      <c r="JD19" s="126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26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26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27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0" t="str">
        <f>IF(ISBLANK($JH$3),"",IF(ISBLANK(Tipy!HR13),"-",SUM(JC19:JG19)))</f>
        <v/>
      </c>
      <c r="JI19" s="129"/>
      <c r="JJ19" s="126" t="str">
        <f>IF(ISBLANK($JO$3),"",IF(ISBLANK(Tipy!HX13),0,IF(AND(Tipy!HX13=Výsledky!$JM$3,Tipy!HZ13=Výsledky!$JO$3),60,0)))</f>
        <v/>
      </c>
      <c r="JK19" s="126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26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26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27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0" t="str">
        <f>IF(ISBLANK($JO$3),"",IF(ISBLANK(Tipy!HX13),"-",SUM(JJ19:JN19)))</f>
        <v/>
      </c>
      <c r="JP19" s="129"/>
      <c r="JQ19" s="126" t="str">
        <f>IF(ISBLANK($JV$3),"",IF(ISBLANK(Tipy!ID13),0,IF(AND(Tipy!ID13=Výsledky!$JT$3,Tipy!IF13=Výsledky!$JV$3),60,0)))</f>
        <v/>
      </c>
      <c r="JR19" s="126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26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26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27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0" t="str">
        <f>IF(ISBLANK($JV$3),"",IF(ISBLANK(Tipy!ID13),"-",SUM(JQ19:JU19)))</f>
        <v/>
      </c>
      <c r="JW19" s="129"/>
      <c r="JX19" s="126" t="str">
        <f>IF(ISBLANK($KC$3),"",IF(ISBLANK(Tipy!IJ13),0,IF(AND(Tipy!IJ13=Výsledky!$KA$3,Tipy!IL13=Výsledky!$KC$3),60,0)))</f>
        <v/>
      </c>
      <c r="JY19" s="126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6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6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7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0" t="str">
        <f>IF(ISBLANK($KC$3),"",IF(ISBLANK(Tipy!IJ13),"-",SUM(JX19:KB19)))</f>
        <v/>
      </c>
      <c r="KD19" s="129"/>
      <c r="KE19" s="126" t="str">
        <f>IF(ISBLANK($KJ$3),"",IF(ISBLANK(Tipy!IP13),0,IF(AND(Tipy!IP13=Výsledky!$KH$3,Tipy!IR13=Výsledky!$KJ$3),60,0)))</f>
        <v/>
      </c>
      <c r="KF19" s="126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6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6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7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0" t="str">
        <f>IF(ISBLANK($KJ$3),"",IF(ISBLANK(Tipy!IP13),"-",SUM(KE19:KI19)))</f>
        <v/>
      </c>
      <c r="KK19" s="129"/>
      <c r="KL19" s="126" t="str">
        <f>IF(ISBLANK($KQ$3),"",IF(ISBLANK(Tipy!IV13),0,IF(AND(Tipy!IV13=Výsledky!$KO$3,Tipy!IX13=Výsledky!$KQ$3),60,0)))</f>
        <v/>
      </c>
      <c r="KM19" s="126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6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6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7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0" t="str">
        <f>IF(ISBLANK($KQ$3),"",IF(ISBLANK(Tipy!IV13),"-",SUM(KL19:KP19)))</f>
        <v/>
      </c>
      <c r="KR19" s="129"/>
      <c r="KS19" s="126" t="str">
        <f>IF(ISBLANK($KX$3),"",IF(ISBLANK(Tipy!JB13),0,IF(AND(Tipy!JB13=Výsledky!$KV$3,Tipy!JD13=Výsledky!$KX$3),60,0)))</f>
        <v/>
      </c>
      <c r="KT19" s="126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6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6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7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0" t="str">
        <f>IF(ISBLANK($KX$3),"",IF(ISBLANK(Tipy!JB13),"-",SUM(KS19:KW19)))</f>
        <v/>
      </c>
      <c r="KY19" s="129"/>
      <c r="KZ19" s="126" t="str">
        <f>IF(ISBLANK($LE$3),"",IF(ISBLANK(Tipy!JH13),0,IF(AND(Tipy!JH13=Výsledky!$LC$3,Tipy!JJ13=Výsledky!$LE$3),60,0)))</f>
        <v/>
      </c>
      <c r="LA19" s="126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6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6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7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0" t="str">
        <f>IF(ISBLANK($LE$3),"",IF(ISBLANK(Tipy!JH13),"-",SUM(KZ19:LD19)))</f>
        <v/>
      </c>
      <c r="LF19" s="129"/>
      <c r="LG19" s="126" t="str">
        <f>IF(ISBLANK($LL$3),"",IF(ISBLANK(Tipy!JN13),0,IF(AND(Tipy!JN13=Výsledky!$LJ$3,Tipy!JP13=Výsledky!$LL$3),60,0)))</f>
        <v/>
      </c>
      <c r="LH19" s="126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6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6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7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0" t="str">
        <f>IF(ISBLANK($LL$3),"",IF(ISBLANK(Tipy!JN13),"-",SUM(LG19:LK19)))</f>
        <v/>
      </c>
      <c r="LM19" s="129"/>
      <c r="LN19" s="126" t="str">
        <f>IF(ISBLANK($LS$3),"",IF(ISBLANK(Tipy!JT13),0,IF(AND(Tipy!JT13=Výsledky!$LQ$3,Tipy!JV13=Výsledky!$LS$3),60,0)))</f>
        <v/>
      </c>
      <c r="LO19" s="126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6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6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7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0" t="str">
        <f>IF(ISBLANK($LS$3),"",IF(ISBLANK(Tipy!JT13),"-",SUM(LN19:LR19)))</f>
        <v/>
      </c>
      <c r="LT19" s="129"/>
      <c r="LU19" s="126" t="str">
        <f>IF(ISBLANK($LZ$3),"",IF(ISBLANK(Tipy!JZ13),0,IF(AND(Tipy!JZ13=Výsledky!$LX$3,Tipy!KB13=Výsledky!$LZ$3),60,0)))</f>
        <v/>
      </c>
      <c r="LV19" s="126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6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6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7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0" t="str">
        <f>IF(ISBLANK($LZ$3),"",IF(ISBLANK(Tipy!JZ13),"-",SUM(LU19:LY19)))</f>
        <v/>
      </c>
      <c r="MA19" s="129"/>
      <c r="MB19" s="126" t="str">
        <f>IF(ISBLANK($MG$3),"",IF(ISBLANK(Tipy!KF13),0,IF(AND(Tipy!KF13=Výsledky!$ME$3,Tipy!KH13=Výsledky!$MG$3),60,0)))</f>
        <v/>
      </c>
      <c r="MC19" s="126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6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6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7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0" t="str">
        <f>IF(ISBLANK($MG$3),"",IF(ISBLANK(Tipy!KF13),"-",SUM(MB19:MF19)))</f>
        <v/>
      </c>
      <c r="MH19" s="129"/>
      <c r="MI19" s="126" t="str">
        <f>IF(ISBLANK($MN$3),"",IF(ISBLANK(Tipy!KL13),0,IF(AND(Tipy!KL13=Výsledky!$ML$3,Tipy!KN13=Výsledky!$MN$3),60,0)))</f>
        <v/>
      </c>
      <c r="MJ19" s="12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6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6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0" t="str">
        <f>IF(ISBLANK($MN$3),"",IF(ISBLANK(Tipy!KL13),"-",SUM(MI19:MM19)))</f>
        <v/>
      </c>
      <c r="MO19" s="129"/>
      <c r="MP19" s="126" t="str">
        <f>IF(ISBLANK($MU$3),"",IF(ISBLANK(Tipy!KR13),0,IF(AND(Tipy!KR13=Výsledky!$MS$3,Tipy!KT13=Výsledky!$MU$3),60,0)))</f>
        <v/>
      </c>
      <c r="MQ19" s="126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6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6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7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0" t="str">
        <f>IF(ISBLANK($MU$3),"",IF(ISBLANK(Tipy!KR13),"-",SUM(MP19:MT19)))</f>
        <v/>
      </c>
      <c r="MV19" s="129"/>
      <c r="MW19" s="126" t="str">
        <f>IF(ISBLANK($NB$3),"",IF(ISBLANK(Tipy!KX13),0,IF(AND(Tipy!KX13=Výsledky!$MZ$3,Tipy!KZ13=Výsledky!$NB$3),60,0)))</f>
        <v/>
      </c>
      <c r="MX19" s="126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6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6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7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0" t="str">
        <f>IF(ISBLANK($NB$3),"",IF(ISBLANK(Tipy!KX13),"-",SUM(MW19:NA19)))</f>
        <v/>
      </c>
      <c r="NC19" s="129"/>
      <c r="ND19" s="126" t="str">
        <f>IF(ISBLANK($NI$3),"",IF(ISBLANK(Tipy!LD13),0,IF(AND(Tipy!LD13=Výsledky!$NG$3,Tipy!LF13=Výsledky!$NI$3),60,0)))</f>
        <v/>
      </c>
      <c r="NE19" s="126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6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6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7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0" t="str">
        <f>IF(ISBLANK($NI$3),"",IF(ISBLANK(Tipy!LD13),"-",SUM(ND19:NH19)))</f>
        <v/>
      </c>
      <c r="NJ19" s="129"/>
      <c r="NK19" s="126" t="str">
        <f>IF(ISBLANK($NP$3),"",IF(ISBLANK(Tipy!LJ13),0,IF(AND(Tipy!LJ13=Výsledky!$NN$3,Tipy!LL13=Výsledky!$NP$3),60,0)))</f>
        <v/>
      </c>
      <c r="NL19" s="126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6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6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7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0" t="str">
        <f>IF(ISBLANK($NP$3),"",IF(ISBLANK(Tipy!LJ13),"-",SUM(NK19:NO19)))</f>
        <v/>
      </c>
      <c r="NQ19" s="129"/>
      <c r="NR19" s="126" t="str">
        <f>IF(ISBLANK($NW$3),"",IF(ISBLANK(Tipy!LP13),0,IF(AND(Tipy!LP13=Výsledky!$NU$3,Tipy!LR13=Výsledky!$NW$3),60,0)))</f>
        <v/>
      </c>
      <c r="NS19" s="126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6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6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7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0" t="str">
        <f>IF(ISBLANK($NW$3),"",IF(ISBLANK(Tipy!LP13),"-",SUM(NR19:NV19)))</f>
        <v/>
      </c>
      <c r="NX19" s="129"/>
      <c r="NY19" s="126" t="str">
        <f>IF(ISBLANK($OD$3),"",IF(ISBLANK(Tipy!LV13),0,IF(AND(Tipy!LV13=Výsledky!$OB$3,Tipy!LX13=Výsledky!$OD$3),60,0)))</f>
        <v/>
      </c>
      <c r="NZ19" s="126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6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6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7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0" t="str">
        <f>IF(ISBLANK($OD$3),"",IF(ISBLANK(Tipy!LV13),"-",SUM(NY19:OC19)))</f>
        <v/>
      </c>
      <c r="OE19" s="129"/>
      <c r="OF19" s="126" t="str">
        <f>IF(ISBLANK($OK$3),"",IF(ISBLANK(Tipy!MB13),0,IF(AND(Tipy!MB13=Výsledky!$OI$3,Tipy!MD13=Výsledky!$OK$3),60,0)))</f>
        <v/>
      </c>
      <c r="OG19" s="126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6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6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7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0" t="str">
        <f>IF(ISBLANK($OK$3),"",IF(ISBLANK(Tipy!MB13),"-",SUM(OF19:OJ19)))</f>
        <v/>
      </c>
      <c r="OL19" s="129"/>
      <c r="OM19" s="126" t="str">
        <f>IF(ISBLANK($OR$3),"",IF(ISBLANK(Tipy!MH13),0,IF(AND(Tipy!MH13=Výsledky!$OP$3,Tipy!MJ13=Výsledky!$OR$3),60,0)))</f>
        <v/>
      </c>
      <c r="ON19" s="12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6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6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0" t="str">
        <f>IF(ISBLANK($OR$3),"",IF(ISBLANK(Tipy!MH13),"-",SUM(OM19:OQ19)))</f>
        <v/>
      </c>
      <c r="OS19" s="129"/>
      <c r="OT19" s="126" t="str">
        <f>IF(ISBLANK($OY$3),"",IF(ISBLANK(Tipy!MN13),0,IF(AND(Tipy!MN13=Výsledky!$OW$3,Tipy!MP13=Výsledky!$OY$3),60,0)))</f>
        <v/>
      </c>
      <c r="OU19" s="12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6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6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0" t="str">
        <f>IF(ISBLANK($OY$3),"",IF(ISBLANK(Tipy!MN13),"-",SUM(OT19:OX19)))</f>
        <v/>
      </c>
      <c r="OZ19" s="129"/>
      <c r="PA19" s="126" t="str">
        <f>IF(ISBLANK($PF$3),"",IF(ISBLANK(Tipy!MT13),0,IF(AND(Tipy!MT13=Výsledky!$PD$3,Tipy!MV13=Výsledky!$PF$3),60,0)))</f>
        <v/>
      </c>
      <c r="PB19" s="12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6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6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0" t="str">
        <f>IF(ISBLANK($PF$3),"",IF(ISBLANK(Tipy!MT13),"-",SUM(PA19:PE19)))</f>
        <v/>
      </c>
      <c r="PG19" s="129"/>
      <c r="PH19" s="126" t="str">
        <f>IF(ISBLANK($PM$3),"",IF(ISBLANK(Tipy!MZ13),0,IF(AND(Tipy!MZ13=Výsledky!$PK$3,Tipy!NB13=Výsledky!$PM$3),60,0)))</f>
        <v/>
      </c>
      <c r="PI19" s="12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6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6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0" t="str">
        <f>IF(ISBLANK($PM$3),"",IF(ISBLANK(Tipy!MZ13),"-",SUM(PH19:PL19)))</f>
        <v/>
      </c>
      <c r="PN19" s="129"/>
      <c r="PO19" s="126" t="str">
        <f>IF(ISBLANK($PT$3),"",IF(ISBLANK(Tipy!NF13),0,IF(AND(Tipy!NF13=Výsledky!$PR$3,Tipy!NH13=Výsledky!$PT$3),60,0)))</f>
        <v/>
      </c>
      <c r="PP19" s="12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6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6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0" t="str">
        <f>IF(ISBLANK($PT$3),"",IF(ISBLANK(Tipy!NF13),"-",SUM(PO19:PS19)))</f>
        <v/>
      </c>
      <c r="PU19" s="129"/>
      <c r="PV19" s="126" t="str">
        <f>IF(ISBLANK($QA$3),"",IF(ISBLANK(Tipy!NL13),0,IF(AND(Tipy!NL13=Výsledky!$PY$3,Tipy!NN13=Výsledky!$QA$3),60,0)))</f>
        <v/>
      </c>
      <c r="PW19" s="12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6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6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0" t="str">
        <f>IF(ISBLANK($QA$3),"",IF(ISBLANK(Tipy!NL13),"-",SUM(PV19:PZ19)))</f>
        <v/>
      </c>
      <c r="QB19" s="129"/>
      <c r="QC19" s="126" t="str">
        <f>IF(ISBLANK($QH$3),"",IF(ISBLANK(Tipy!NR13),0,IF(AND(Tipy!NR13=Výsledky!$QF$3,Tipy!NT13=Výsledky!$QH$3),60,0)))</f>
        <v/>
      </c>
      <c r="QD19" s="12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6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6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0" t="str">
        <f>IF(ISBLANK($QH$3),"",IF(ISBLANK(Tipy!NR13),"-",SUM(QC19:QG19)))</f>
        <v/>
      </c>
      <c r="QI19" s="131"/>
      <c r="QJ19" s="131"/>
    </row>
    <row r="20" spans="1:452" ht="15" x14ac:dyDescent="0.2">
      <c r="A20" s="124">
        <f>Tipy!A14</f>
        <v>28</v>
      </c>
      <c r="B20" s="166" t="str">
        <f>IF(Tipy!B14="","",Tipy!B14)</f>
        <v>Cyro</v>
      </c>
      <c r="C20" s="125"/>
      <c r="D20" s="126">
        <f>IF(ISBLANK($I$3),"",IF(ISBLANK(Tipy!D14),0,IF(AND(Tipy!D14=Výsledky!$G$3,Tipy!F14=Výsledky!$I$3),60,0)))</f>
        <v>0</v>
      </c>
      <c r="E20" s="12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6">
        <f>IF(ISBLANK($I$3),"",IF(OR(Tipy!G14=Výsledky!$D$6,Tipy!G14=Výsledky!$D$7,Tipy!G14=Výsledky!$D$8,Tipy!G14=Výsledky!$D$9),IF(VLOOKUP(Tipy!G14,'Kategórie hráčov'!$A$2:$B$55,2,FALSE)=30,30,20),0))</f>
        <v>0</v>
      </c>
      <c r="G20" s="126">
        <f>IF(ISBLANK($I$3),"",IF(OR(Tipy!H14=Výsledky!$G$6,Tipy!H14=Výsledky!$G$7,Tipy!H14=Výsledky!$G$8,Tipy!H14=Výsledky!$G$9),IF(VLOOKUP(Tipy!H14,'Kategórie hráčov'!$A$2:$B$55,2,FALSE)=30,30,20),0))</f>
        <v>0</v>
      </c>
      <c r="H20" s="12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8">
        <f>IF(ISBLANK($I$3),"",IF(ISBLANK(Tipy!D14),"-",SUM(D20:H20)))</f>
        <v>0</v>
      </c>
      <c r="J20" s="25"/>
      <c r="K20" s="126">
        <f>IF(ISBLANK($P$3),"",IF(ISBLANK(Tipy!J14),0,IF(AND(Tipy!J14=Výsledky!$N$3,Tipy!L14=Výsledky!$P$3),60,0)))</f>
        <v>0</v>
      </c>
      <c r="L20" s="12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6">
        <f>IF(ISBLANK($P$3),"",IF(OR(Tipy!M14=Výsledky!$K$6,Tipy!M14=Výsledky!$K$7,Tipy!M14=Výsledky!$K$8,Tipy!M14=Výsledky!$K$9),IF(VLOOKUP(Tipy!M14,'Kategórie hráčov'!$A$2:$B$55,2,FALSE)=30,30,20),0))</f>
        <v>0</v>
      </c>
      <c r="N20" s="126">
        <f>IF(ISBLANK($P$3),"",IF(OR(Tipy!N14=Výsledky!$N$6,Tipy!N14=Výsledky!$N$7,Tipy!N14=Výsledky!$N$8,Tipy!N14=Výsledky!$N$9),IF(VLOOKUP(Tipy!N14,'Kategórie hráčov'!$A$2:$B$55,2,FALSE)=30,30,20),0))</f>
        <v>0</v>
      </c>
      <c r="O20" s="12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8">
        <f>IF(ISBLANK($P$3),"",IF(ISBLANK(Tipy!J14),"-",SUM(K20:O20)))</f>
        <v>0</v>
      </c>
      <c r="Q20" s="129"/>
      <c r="R20" s="126">
        <f>IF(ISBLANK($W$3),"",IF(ISBLANK(Tipy!P14),0,IF(AND(Tipy!P14=Výsledky!$U$3,Tipy!R14=Výsledky!$W$3),60,0)))</f>
        <v>0</v>
      </c>
      <c r="S20" s="12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6">
        <f>IF(ISBLANK($W$3),"",IF(OR(Tipy!S14=Výsledky!$R$6,Tipy!S14=Výsledky!$R$7,Tipy!S14=Výsledky!$R$8,Tipy!S14=Výsledky!$R$9),IF(VLOOKUP(Tipy!S14,'Kategórie hráčov'!$A$2:$B$55,2,FALSE)=30,30,20),0))</f>
        <v>0</v>
      </c>
      <c r="U20" s="126">
        <f>IF(ISBLANK($W$3),"",IF(OR(Tipy!T14=Výsledky!$U$6,Tipy!T14=Výsledky!$U$7,Tipy!T14=Výsledky!$U$8,Tipy!T14=Výsledky!$U$9),IF(VLOOKUP(Tipy!T14,'Kategórie hráčov'!$A$2:$B$55,2,FALSE)=30,30,20),0))</f>
        <v>0</v>
      </c>
      <c r="V20" s="12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30" t="str">
        <f>IF(ISBLANK($W$3),"",IF(ISBLANK(Tipy!P14),"-",SUM(R20:V20)))</f>
        <v>-</v>
      </c>
      <c r="X20" s="129"/>
      <c r="Y20" s="126">
        <f>IF(ISBLANK($AD$3),"",IF(ISBLANK(Tipy!V14),0,IF(AND(Tipy!V14=Výsledky!$AB$3,Tipy!X14=Výsledky!$AD$3),60,0)))</f>
        <v>0</v>
      </c>
      <c r="Z20" s="12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6">
        <f>IF(ISBLANK($AD$3),"",IF(OR(Tipy!Y14=Výsledky!$Y$6,Tipy!Y14=Výsledky!$Y$7,Tipy!Y14=Výsledky!$Y$8,Tipy!Y14=Výsledky!$Y$9),IF(VLOOKUP(Tipy!Y14,'Kategórie hráčov'!$A$2:$B$55,2,FALSE)=30,30,20),0))</f>
        <v>0</v>
      </c>
      <c r="AB20" s="126">
        <f>IF(ISBLANK($AD$3),"",IF(OR(Tipy!Z14=Výsledky!$AB$6,Tipy!Z14=Výsledky!$AB$7,Tipy!Z14=Výsledky!$AB$8,Tipy!Z14=Výsledky!$AB$9),IF(VLOOKUP(Tipy!Z14,'Kategórie hráčov'!$A$2:$B$55,2,FALSE)=30,30,20),0))</f>
        <v>0</v>
      </c>
      <c r="AC20" s="12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30">
        <f>IF(ISBLANK($AD$3),"",IF(ISBLANK(Tipy!V14),"-",SUM(Y20:AC20)))</f>
        <v>0</v>
      </c>
      <c r="AE20" s="129"/>
      <c r="AF20" s="126">
        <f>IF(ISBLANK($AK$3),"",IF(ISBLANK(Tipy!AB14),0,IF(AND(Tipy!AB14=Výsledky!$AI$3,Tipy!AD14=Výsledky!$AK$3),60,0)))</f>
        <v>0</v>
      </c>
      <c r="AG20" s="12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6">
        <f>IF(ISBLANK($AK$3),"",IF(OR(Tipy!AE14=Výsledky!$AF$6,Tipy!AE14=Výsledky!$AF$7,Tipy!AE14=Výsledky!$AF$8,Tipy!AE14=Výsledky!$AF$9),IF(VLOOKUP(Tipy!AE14,'Kategórie hráčov'!$A$2:$B$55,2,FALSE)=30,30,20),0))</f>
        <v>20</v>
      </c>
      <c r="AI20" s="126">
        <f>IF(ISBLANK($AK$3),"",IF(OR(Tipy!AF14=Výsledky!$AI$6,Tipy!AF14=Výsledky!$AI$7,Tipy!AF14=Výsledky!$AI$8,Tipy!AF14=Výsledky!$AI$9),IF(VLOOKUP(Tipy!AF14,'Kategórie hráčov'!$A$2:$B$55,2,FALSE)=30,30,20),0))</f>
        <v>0</v>
      </c>
      <c r="AJ20" s="12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30">
        <f>IF(ISBLANK($AK$3),"",IF(ISBLANK(Tipy!AB14),"-",SUM(AF20:AJ20)))</f>
        <v>40</v>
      </c>
      <c r="AL20" s="129"/>
      <c r="AM20" s="126">
        <f>IF(ISBLANK($AR$3),"",IF(ISBLANK(Tipy!AH14),0,IF(AND(Tipy!AH14=Výsledky!$AP$3,Tipy!AJ14=Výsledky!$AR$3),60,0)))</f>
        <v>0</v>
      </c>
      <c r="AN20" s="12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6">
        <f>IF(ISBLANK($AR$3),"",IF(OR(Tipy!AK14=Výsledky!$AM$6,Tipy!AK14=Výsledky!$AM$7,Tipy!AK14=Výsledky!$AM$8,Tipy!AK14=Výsledky!$AM$9),IF(VLOOKUP(Tipy!AK14,'Kategórie hráčov'!$A$2:$B$55,2,FALSE)=30,30,20),0))</f>
        <v>0</v>
      </c>
      <c r="AP20" s="126">
        <f>IF(ISBLANK($AR$3),"",IF(OR(Tipy!AL14=Výsledky!$AP$6,Tipy!AL14=Výsledky!$AP$7,Tipy!AL14=Výsledky!$AP$8,Tipy!AL14=Výsledky!$AP$9),IF(VLOOKUP(Tipy!AL14,'Kategórie hráčov'!$A$2:$B$55,2,FALSE)=30,30,20),0))</f>
        <v>0</v>
      </c>
      <c r="AQ20" s="127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30">
        <f>IF(ISBLANK($AR$3),"",IF(ISBLANK(Tipy!AH14),"-",SUM(AM20:AQ20)))</f>
        <v>30</v>
      </c>
      <c r="AS20" s="129"/>
      <c r="AT20" s="126">
        <f>IF(ISBLANK($AY$3),"",IF(ISBLANK(Tipy!AN14),0,IF(AND(Tipy!AN14=Výsledky!$AW$3,Tipy!AP14=Výsledky!$AY$3),60,0)))</f>
        <v>0</v>
      </c>
      <c r="AU20" s="12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6">
        <f>IF(ISBLANK($AY$3),"",IF(OR(Tipy!AQ14=Výsledky!$AT$6,Tipy!AQ14=Výsledky!$AT$7,Tipy!AQ14=Výsledky!$AT$8,Tipy!AQ14=Výsledky!$AT$9),IF(VLOOKUP(Tipy!AQ14,'Kategórie hráčov'!$A$2:$B$55,2,FALSE)=30,30,20),0))</f>
        <v>0</v>
      </c>
      <c r="AW20" s="126">
        <f>IF(ISBLANK($AY$3),"",IF(OR(Tipy!AR14=Výsledky!$AW$6,Tipy!AR14=Výsledky!$AW$7,Tipy!AR14=Výsledky!$AW$8,Tipy!AR14=Výsledky!$AW$9),IF(VLOOKUP(Tipy!AR14,'Kategórie hráčov'!$A$2:$B$55,2,FALSE)=30,30,20),0))</f>
        <v>0</v>
      </c>
      <c r="AX20" s="127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30">
        <f>IF(ISBLANK($AY$3),"",IF(ISBLANK(Tipy!AN14),"-",SUM(AT20:AX20)))</f>
        <v>0</v>
      </c>
      <c r="AZ20" s="129"/>
      <c r="BA20" s="126">
        <f>IF(ISBLANK($BF$3),"",IF(ISBLANK(Tipy!AT14),0,IF(AND(Tipy!AT14=Výsledky!$BD$3,Tipy!AV14=Výsledky!$BF$3),60,0)))</f>
        <v>0</v>
      </c>
      <c r="BB20" s="12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6">
        <f>IF(ISBLANK($BF$3),"",IF(OR(Tipy!AW14=Výsledky!$BA$6,Tipy!AW14=Výsledky!$BA$7,Tipy!AW14=Výsledky!$BA$8,Tipy!AW14=Výsledky!$BA$9),IF(VLOOKUP(Tipy!AW14,'Kategórie hráčov'!$A$2:$B$55,2,FALSE)=30,30,20),0))</f>
        <v>0</v>
      </c>
      <c r="BD20" s="126">
        <f>IF(ISBLANK($BF$3),"",IF(OR(Tipy!AX14=Výsledky!$BD$6,Tipy!AX14=Výsledky!$BD$7,Tipy!AX14=Výsledky!$BD$8,Tipy!AX14=Výsledky!$BD$9),IF(VLOOKUP(Tipy!AX14,'Kategórie hráčov'!$A$2:$B$55,2,FALSE)=30,30,20),0))</f>
        <v>0</v>
      </c>
      <c r="BE20" s="127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30">
        <f>IF(ISBLANK($BF$3),"",IF(ISBLANK(Tipy!AT14),"-",SUM(BA20:BE20)))</f>
        <v>0</v>
      </c>
      <c r="BG20" s="129"/>
      <c r="BH20" s="126" t="str">
        <f>IF(ISBLANK($BM$3),"",IF(ISBLANK(Tipy!AZ14),0,IF(AND(Tipy!AZ14=Výsledky!$BK$3,Tipy!BB14=Výsledky!$BM$3),60,0)))</f>
        <v/>
      </c>
      <c r="BI20" s="126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6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6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7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0" t="str">
        <f>IF(ISBLANK($BM$3),"",IF(ISBLANK(Tipy!AZ14),"-",SUM(BH20:BL20)))</f>
        <v/>
      </c>
      <c r="BN20" s="129"/>
      <c r="BO20" s="126">
        <f>IF(ISBLANK($BT$3),"",IF(ISBLANK(Tipy!BF14),0,IF(AND(Tipy!BF14=Výsledky!$BR$3,Tipy!BH14=Výsledky!$BT$3),60,0)))</f>
        <v>0</v>
      </c>
      <c r="BP20" s="12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6">
        <f>IF(ISBLANK($BT$3),"",IF(OR(Tipy!BI14=Výsledky!$BO$6,Tipy!BI14=Výsledky!$BO$7,Tipy!BI14=Výsledky!$BO$8,Tipy!BI14=Výsledky!$BO$9),IF(VLOOKUP(Tipy!BI14,'Kategórie hráčov'!$A$2:$B$55,2,FALSE)=30,30,20),0))</f>
        <v>30</v>
      </c>
      <c r="BR20" s="126">
        <f>IF(ISBLANK($BT$3),"",IF(OR(Tipy!BJ14=Výsledky!$BR$6,Tipy!BJ14=Výsledky!$BR$7,Tipy!BJ14=Výsledky!$BR$8,Tipy!BJ14=Výsledky!$BR$9),IF(VLOOKUP(Tipy!BJ14,'Kategórie hráčov'!$A$2:$B$55,2,FALSE)=30,30,20),0))</f>
        <v>30</v>
      </c>
      <c r="BS20" s="127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30">
        <f>IF(ISBLANK($BT$3),"",IF(ISBLANK(Tipy!BF14),"-",SUM(BO20:BS20)))</f>
        <v>80</v>
      </c>
      <c r="BU20" s="129"/>
      <c r="BV20" s="126" t="str">
        <f>IF(ISBLANK($CA$3),"",IF(ISBLANK(Tipy!BL14),0,IF(AND(Tipy!BL14=Výsledky!$BY$3,Tipy!BN14=Výsledky!$CA$3),60,0)))</f>
        <v/>
      </c>
      <c r="BW20" s="126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6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6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7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0" t="str">
        <f>IF(ISBLANK($CA$3),"",IF(ISBLANK(Tipy!BL14),"-",SUM(BV20:BZ20)))</f>
        <v/>
      </c>
      <c r="CB20" s="129"/>
      <c r="CC20" s="126">
        <f>IF(ISBLANK($CH$3),"",IF(ISBLANK(Tipy!BR14),0,IF(AND(Tipy!BR14=Výsledky!$CF$3,Tipy!BT14=Výsledky!$CH$3),60,0)))</f>
        <v>0</v>
      </c>
      <c r="CD20" s="12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6">
        <f>IF(ISBLANK($CH$3),"",IF(OR(Tipy!BU14=Výsledky!$CC$6,Tipy!BU14=Výsledky!$CC$7,Tipy!BU14=Výsledky!$CC$8,Tipy!BU14=Výsledky!$CC$9),IF(VLOOKUP(Tipy!BU14,'Kategórie hráčov'!$A$2:$B$55,2,FALSE)=30,30,20),0))</f>
        <v>0</v>
      </c>
      <c r="CF20" s="126">
        <f>IF(ISBLANK($CH$3),"",IF(OR(Tipy!BV14=Výsledky!$CF$6,Tipy!BV14=Výsledky!$CF$7,Tipy!BV14=Výsledky!$CF$8,Tipy!BV14=Výsledky!$CF$9),IF(VLOOKUP(Tipy!BV14,'Kategórie hráčov'!$A$2:$B$55,2,FALSE)=30,30,20),0))</f>
        <v>20</v>
      </c>
      <c r="CG20" s="12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30">
        <f>IF(ISBLANK($CH$3),"",IF(ISBLANK(Tipy!BR14),"-",SUM(CC20:CG20)))</f>
        <v>20</v>
      </c>
      <c r="CI20" s="129"/>
      <c r="CJ20" s="126">
        <f>IF(ISBLANK($CO$3),"",IF(ISBLANK(Tipy!BX14),0,IF(AND(Tipy!BX14=Výsledky!$CM$3,Tipy!BZ14=Výsledky!$CO$3),60,0)))</f>
        <v>0</v>
      </c>
      <c r="CK20" s="12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6">
        <f>IF(ISBLANK($CO$3),"",IF(OR(Tipy!CA14=Výsledky!$CJ$6,Tipy!CA14=Výsledky!$CJ$7,Tipy!CA14=Výsledky!$CJ$8,Tipy!CA14=Výsledky!$CJ$9),IF(VLOOKUP(Tipy!CA14,'Kategórie hráčov'!$A$2:$B$55,2,FALSE)=30,30,20),0))</f>
        <v>0</v>
      </c>
      <c r="CM20" s="126">
        <f>IF(ISBLANK($CO$3),"",IF(OR(Tipy!CB14=Výsledky!$CM$6,Tipy!CB14=Výsledky!$CM$7,Tipy!CB14=Výsledky!$CM$8,Tipy!CB14=Výsledky!$CM$9),IF(VLOOKUP(Tipy!CB14,'Kategórie hráčov'!$A$2:$B$55,2,FALSE)=30,30,20),0))</f>
        <v>0</v>
      </c>
      <c r="CN20" s="127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30">
        <f>IF(ISBLANK($CO$3),"",IF(ISBLANK(Tipy!BX14),"-",SUM(CJ20:CN20)))</f>
        <v>30</v>
      </c>
      <c r="CP20" s="129"/>
      <c r="CQ20" s="126" t="str">
        <f>IF(ISBLANK($CV$3),"",IF(ISBLANK(Tipy!CD14),0,IF(AND(Tipy!CD14=Výsledky!$CT$3,Tipy!CF14=Výsledky!$CV$3),60,0)))</f>
        <v/>
      </c>
      <c r="CR20" s="126" t="str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/>
      </c>
      <c r="CS20" s="126" t="str">
        <f>IF(ISBLANK($CV$3),"",IF(OR(Tipy!CG14=Výsledky!$CQ$6,Tipy!CG14=Výsledky!$CQ$7,Tipy!CG14=Výsledky!$CQ$8,Tipy!CG14=Výsledky!$CQ$9),IF(VLOOKUP(Tipy!CG14,'Kategórie hráčov'!$A$2:$B$55,2,FALSE)=30,30,20),0))</f>
        <v/>
      </c>
      <c r="CT20" s="126" t="str">
        <f>IF(ISBLANK($CV$3),"",IF(OR(Tipy!CH14=Výsledky!$CT$6,Tipy!CH14=Výsledky!$CT$7,Tipy!CH14=Výsledky!$CT$8,Tipy!CH14=Výsledky!$CT$9),IF(VLOOKUP(Tipy!CH14,'Kategórie hráčov'!$A$2:$B$55,2,FALSE)=30,30,20),0))</f>
        <v/>
      </c>
      <c r="CU20" s="127" t="str">
        <f>IF(ISBLANK($CV$3),"",IF(ISBLANK(Tipy!CD14),0,IF(OR(AND(Tipy!CD14=Výsledky!$CT$3,OR(Tipy!CF14=Výsledky!$CV$3+1,Tipy!CF14=Výsledky!$CV$3-1)),AND(Tipy!CF14=Výsledky!$CV$3,OR(Tipy!CD14=Výsledky!$CT$3+1,Tipy!CD14=Výsledky!$CT$3-1))),10,0)))</f>
        <v/>
      </c>
      <c r="CV20" s="130" t="str">
        <f>IF(ISBLANK($CV$3),"",IF(ISBLANK(Tipy!CD14),"-",SUM(CQ20:CU20)))</f>
        <v/>
      </c>
      <c r="CW20" s="129"/>
      <c r="CX20" s="126" t="str">
        <f>IF(ISBLANK($DC$3),"",IF(ISBLANK(Tipy!CJ14),0,IF(AND(Tipy!CJ14=Výsledky!$DA$3,Tipy!CL14=Výsledky!$DC$3),60,0)))</f>
        <v/>
      </c>
      <c r="CY20" s="126" t="str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/>
      </c>
      <c r="CZ20" s="126" t="str">
        <f>IF(ISBLANK($DC$3),"",IF(OR(Tipy!CM14=Výsledky!$CX$6,Tipy!CM14=Výsledky!$CX$7,Tipy!CM14=Výsledky!$CX$8,Tipy!CM14=Výsledky!$CX$9),IF(VLOOKUP(Tipy!CM14,'Kategórie hráčov'!$A$2:$B$55,2,FALSE)=30,30,20),0))</f>
        <v/>
      </c>
      <c r="DA20" s="126" t="str">
        <f>IF(ISBLANK($DC$3),"",IF(OR(Tipy!CN14=Výsledky!$DA$6,Tipy!CN14=Výsledky!$DA$7,Tipy!CN14=Výsledky!$DA$8,Tipy!CN14=Výsledky!$DA$9),IF(VLOOKUP(Tipy!CN14,'Kategórie hráčov'!$A$2:$B$55,2,FALSE)=30,30,20),0))</f>
        <v/>
      </c>
      <c r="DB20" s="127" t="str">
        <f>IF(ISBLANK($DC$3),"",IF(ISBLANK(Tipy!CJ14),0,IF(OR(AND(Tipy!CJ14=Výsledky!$DA$3,OR(Tipy!CL14=Výsledky!$DC$3+1,Tipy!CL14=Výsledky!$DC$3-1)),AND(Tipy!CL14=Výsledky!$DC$3,OR(Tipy!CJ14=Výsledky!$DA$3+1,Tipy!CJ14=Výsledky!$DA$3-1))),10,0)))</f>
        <v/>
      </c>
      <c r="DC20" s="130" t="str">
        <f>IF(ISBLANK($DC$3),"",IF(ISBLANK(Tipy!CJ14),"-",SUM(CX20:DB20)))</f>
        <v/>
      </c>
      <c r="DD20" s="129"/>
      <c r="DE20" s="126" t="str">
        <f>IF(ISBLANK($DJ$3),"",IF(ISBLANK(Tipy!CP14),0,IF(AND(Tipy!CP14=Výsledky!$DH$3,Tipy!CR14=Výsledky!$DJ$3),60,0)))</f>
        <v/>
      </c>
      <c r="DF20" s="126" t="str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/>
      </c>
      <c r="DG20" s="126" t="str">
        <f>IF(ISBLANK($DJ$3),"",IF(OR(Tipy!CS14=Výsledky!$DE$6,Tipy!CS14=Výsledky!$DE$7,Tipy!CS14=Výsledky!$DE$8,Tipy!CS14=Výsledky!$DE$9),IF(VLOOKUP(Tipy!CS14,'Kategórie hráčov'!$A$2:$B$55,2,FALSE)=30,30,20),0))</f>
        <v/>
      </c>
      <c r="DH20" s="126" t="str">
        <f>IF(ISBLANK($DJ$3),"",IF(OR(Tipy!CT14=Výsledky!$DH$6,Tipy!CT14=Výsledky!$DH$7,Tipy!CT14=Výsledky!$DH$8,Tipy!CT14=Výsledky!$DH$9),IF(VLOOKUP(Tipy!CT14,'Kategórie hráčov'!$A$2:$B$55,2,FALSE)=30,30,20),0))</f>
        <v/>
      </c>
      <c r="DI20" s="127" t="str">
        <f>IF(ISBLANK($DJ$3),"",IF(ISBLANK(Tipy!CP14),0,IF(OR(AND(Tipy!CP14=Výsledky!$DH$3,OR(Tipy!CR14=Výsledky!$DJ$3+1,Tipy!CR14=Výsledky!$DJ$3-1)),AND(Tipy!CR14=Výsledky!$DJ$3,OR(Tipy!CP14=Výsledky!$DH$3+1,Tipy!CP14=Výsledky!$DH$3-1))),10,0)))</f>
        <v/>
      </c>
      <c r="DJ20" s="130" t="str">
        <f>IF(ISBLANK($DJ$3),"",IF(ISBLANK(Tipy!CP14),"-",SUM(DE20:DI20)))</f>
        <v/>
      </c>
      <c r="DK20" s="129"/>
      <c r="DL20" s="126" t="str">
        <f>IF(ISBLANK($DQ$3),"",IF(ISBLANK(Tipy!CV14),0,IF(AND(Tipy!CV14=Výsledky!$DO$3,Tipy!CX14=Výsledky!$DQ$3),60,0)))</f>
        <v/>
      </c>
      <c r="DM20" s="126" t="str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/>
      </c>
      <c r="DN20" s="126" t="str">
        <f>IF(ISBLANK($DQ$3),"",IF(OR(Tipy!CY14=Výsledky!$DL$6,Tipy!CY14=Výsledky!$DL$7,Tipy!CY14=Výsledky!$DL$8,Tipy!CY14=Výsledky!$DL$9),IF(VLOOKUP(Tipy!CY14,'Kategórie hráčov'!$A$2:$B$55,2,FALSE)=30,30,20),0))</f>
        <v/>
      </c>
      <c r="DO20" s="126" t="str">
        <f>IF(ISBLANK($DQ$3),"",IF(OR(Tipy!CZ14=Výsledky!$DO$6,Tipy!CZ14=Výsledky!$DO$7,Tipy!CZ14=Výsledky!$DO$8,Tipy!CZ14=Výsledky!$DO$9),IF(VLOOKUP(Tipy!CZ14,'Kategórie hráčov'!$A$2:$B$55,2,FALSE)=30,30,20),0))</f>
        <v/>
      </c>
      <c r="DP20" s="127" t="str">
        <f>IF(ISBLANK($DQ$3),"",IF(ISBLANK(Tipy!CV14),0,IF(OR(AND(Tipy!CV14=Výsledky!$DO$3,OR(Tipy!CX14=Výsledky!$DQ$3+1,Tipy!CX14=Výsledky!$DQ$3-1)),AND(Tipy!CX14=Výsledky!$DQ$3,OR(Tipy!CV14=Výsledky!$DO$3+1,Tipy!CV14=Výsledky!$DO$3-1))),10,0)))</f>
        <v/>
      </c>
      <c r="DQ20" s="130" t="str">
        <f>IF(ISBLANK($DQ$3),"",IF(ISBLANK(Tipy!CV14),"-",SUM(DL20:DP20)))</f>
        <v/>
      </c>
      <c r="DR20" s="129"/>
      <c r="DS20" s="126" t="str">
        <f>IF(ISBLANK($DX$3),"",IF(ISBLANK(Tipy!DB14),0,IF(AND(Tipy!DB14=Výsledky!$DV$3,Tipy!DD14=Výsledky!$DX$3),60,0)))</f>
        <v/>
      </c>
      <c r="DT20" s="126" t="str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/>
      </c>
      <c r="DU20" s="126" t="str">
        <f>IF(ISBLANK($DX$3),"",IF(OR(Tipy!DE14=Výsledky!$DS$6,Tipy!DE14=Výsledky!$DS$7,Tipy!DE14=Výsledky!$DS$8,Tipy!DE14=Výsledky!$DS$9),IF(VLOOKUP(Tipy!DE14,'Kategórie hráčov'!$A$2:$B$55,2,FALSE)=30,30,20),0))</f>
        <v/>
      </c>
      <c r="DV20" s="126" t="str">
        <f>IF(ISBLANK($DX$3),"",IF(OR(Tipy!DF14=Výsledky!$DV$6,Tipy!DF14=Výsledky!$DV$7,Tipy!DF14=Výsledky!$DV$8,Tipy!DF14=Výsledky!$DV$9),IF(VLOOKUP(Tipy!DF14,'Kategórie hráčov'!$A$2:$B$55,2,FALSE)=30,30,20),0))</f>
        <v/>
      </c>
      <c r="DW20" s="127" t="str">
        <f>IF(ISBLANK($DX$3),"",IF(ISBLANK(Tipy!DB14),0,IF(OR(AND(Tipy!DB14=Výsledky!$DV$3,OR(Tipy!DD14=Výsledky!$DX$3+1,Tipy!DD14=Výsledky!$DX$3-1)),AND(Tipy!DD14=Výsledky!$DX$3,OR(Tipy!DB14=Výsledky!$DV$3+1,Tipy!DB14=Výsledky!$DV$3-1))),10,0)))</f>
        <v/>
      </c>
      <c r="DX20" s="130" t="str">
        <f>IF(ISBLANK($DX$3),"",IF(ISBLANK(Tipy!DB14),"-",SUM(DS20:DW20)))</f>
        <v/>
      </c>
      <c r="DY20" s="129"/>
      <c r="DZ20" s="126" t="str">
        <f>IF(ISBLANK($EE$3),"",IF(ISBLANK(Tipy!DH14),0,IF(AND(Tipy!DH14=Výsledky!$EC$3,Tipy!DJ14=Výsledky!$EE$3),60,0)))</f>
        <v/>
      </c>
      <c r="EA20" s="126" t="str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/>
      </c>
      <c r="EB20" s="126" t="str">
        <f>IF(ISBLANK($EE$3),"",IF(OR(Tipy!DK14=Výsledky!$DZ$6,Tipy!DK14=Výsledky!$DZ$7,Tipy!DK14=Výsledky!$DZ$8,Tipy!DK14=Výsledky!$DZ$9),IF(VLOOKUP(Tipy!DK14,'Kategórie hráčov'!$A$2:$B$55,2,FALSE)=30,30,20),0))</f>
        <v/>
      </c>
      <c r="EC20" s="126" t="str">
        <f>IF(ISBLANK($EE$3),"",IF(OR(Tipy!DL14=Výsledky!$EC$6,Tipy!DL14=Výsledky!$EC$7,Tipy!DL14=Výsledky!$EC$8,Tipy!DL14=Výsledky!$EC$9),IF(VLOOKUP(Tipy!DL14,'Kategórie hráčov'!$A$2:$B$55,2,FALSE)=30,30,20),0))</f>
        <v/>
      </c>
      <c r="ED20" s="127" t="str">
        <f>IF(ISBLANK($EE$3),"",IF(ISBLANK(Tipy!DH14),0,IF(OR(AND(Tipy!DH14=Výsledky!$EC$3,OR(Tipy!DJ14=Výsledky!$EE$3+1,Tipy!DJ14=Výsledky!$EE$3-1)),AND(Tipy!DJ14=Výsledky!$EE$3,OR(Tipy!DH14=Výsledky!$EC$3+1,Tipy!DH14=Výsledky!$EC$3-1))),10,0)))</f>
        <v/>
      </c>
      <c r="EE20" s="130" t="str">
        <f>IF(ISBLANK($EE$3),"",IF(ISBLANK(Tipy!DH14),"-",SUM(DZ20:ED20)))</f>
        <v/>
      </c>
      <c r="EF20" s="129"/>
      <c r="EG20" s="126" t="str">
        <f>IF(ISBLANK($EL$3),"",IF(ISBLANK(Tipy!DN14),0,IF(AND(Tipy!DN14=Výsledky!$EJ$3,Tipy!DP14=Výsledky!$EL$3),60,0)))</f>
        <v/>
      </c>
      <c r="EH20" s="126" t="str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/>
      </c>
      <c r="EI20" s="126" t="str">
        <f>IF(ISBLANK($EL$3),"",IF(OR(Tipy!DQ14=Výsledky!$EG$6,Tipy!DQ14=Výsledky!$EG$7,Tipy!DQ14=Výsledky!$EG$8,Tipy!DQ14=Výsledky!$EG$9),IF(VLOOKUP(Tipy!DQ14,'Kategórie hráčov'!$A$2:$B$55,2,FALSE)=30,30,20),0))</f>
        <v/>
      </c>
      <c r="EJ20" s="126" t="str">
        <f>IF(ISBLANK($EL$3),"",IF(OR(Tipy!DR14=Výsledky!$EJ$6,Tipy!DR14=Výsledky!$EJ$7,Tipy!DR14=Výsledky!$EJ$8,Tipy!DR14=Výsledky!$EJ$9),IF(VLOOKUP(Tipy!DR14,'Kategórie hráčov'!$A$2:$B$55,2,FALSE)=30,30,20),0))</f>
        <v/>
      </c>
      <c r="EK20" s="127" t="str">
        <f>IF(ISBLANK($EL$3),"",IF(ISBLANK(Tipy!DN14),0,IF(OR(AND(Tipy!DN14=Výsledky!$EJ$3,OR(Tipy!DP14=Výsledky!$EL$3+1,Tipy!DP14=Výsledky!$EL$3-1)),AND(Tipy!DP14=Výsledky!$EL$3,OR(Tipy!DN14=Výsledky!$EJ$3+1,Tipy!DN14=Výsledky!$EJ$3-1))),10,0)))</f>
        <v/>
      </c>
      <c r="EL20" s="130" t="str">
        <f>IF(ISBLANK($EL$3),"",IF(ISBLANK(Tipy!DN14),"-",SUM(EG20:EK20)))</f>
        <v/>
      </c>
      <c r="EM20" s="129"/>
      <c r="EN20" s="126" t="str">
        <f>IF(ISBLANK($ES$3),"",IF(ISBLANK(Tipy!DT14),0,IF(AND(Tipy!DT14=Výsledky!$EQ$3,Tipy!DV14=Výsledky!$ES$3),60,0)))</f>
        <v/>
      </c>
      <c r="EO20" s="126" t="str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/>
      </c>
      <c r="EP20" s="126" t="str">
        <f>IF(ISBLANK($ES$3),"",IF(OR(Tipy!DW14=Výsledky!$EN$6,Tipy!DW14=Výsledky!$EN$7,Tipy!DW14=Výsledky!$EN$8,Tipy!DW14=Výsledky!$EN$9),IF(VLOOKUP(Tipy!DW14,'Kategórie hráčov'!$A$2:$B$55,2,FALSE)=30,30,20),0))</f>
        <v/>
      </c>
      <c r="EQ20" s="126" t="str">
        <f>IF(ISBLANK($ES$3),"",IF(OR(Tipy!DX14=Výsledky!$EQ$6,Tipy!DX14=Výsledky!$EQ$7,Tipy!DX14=Výsledky!$EQ$8,Tipy!DX14=Výsledky!$EQ$9),IF(VLOOKUP(Tipy!DX14,'Kategórie hráčov'!$A$2:$B$55,2,FALSE)=30,30,20),0))</f>
        <v/>
      </c>
      <c r="ER20" s="127" t="str">
        <f>IF(ISBLANK($ES$3),"",IF(ISBLANK(Tipy!DT14),0,IF(OR(AND(Tipy!DT14=Výsledky!$EQ$3,OR(Tipy!DV14=Výsledky!$ES$3+1,Tipy!DV14=Výsledky!$ES$3-1)),AND(Tipy!DV14=Výsledky!$ES$3,OR(Tipy!DT14=Výsledky!$EQ$3+1,Tipy!DT14=Výsledky!$EQ$3-1))),10,0)))</f>
        <v/>
      </c>
      <c r="ES20" s="130" t="str">
        <f>IF(ISBLANK($ES$3),"",IF(ISBLANK(Tipy!DT14),"-",SUM(EN20:ER20)))</f>
        <v/>
      </c>
      <c r="ET20" s="129"/>
      <c r="EU20" s="126" t="str">
        <f>IF(ISBLANK($EZ$3),"",IF(ISBLANK(Tipy!DZ14),0,IF(AND(Tipy!DZ14=Výsledky!$EX$3,Tipy!EB14=Výsledky!$EZ$3),60,0)))</f>
        <v/>
      </c>
      <c r="EV20" s="126" t="str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/>
      </c>
      <c r="EW20" s="126" t="str">
        <f>IF(ISBLANK($EZ$3),"",IF(OR(Tipy!EC14=Výsledky!$EU$6,Tipy!EC14=Výsledky!$EU$7,Tipy!EC14=Výsledky!$EU$8,Tipy!EC14=Výsledky!$EU$9),IF(VLOOKUP(Tipy!EC14,'Kategórie hráčov'!$A$2:$B$55,2,FALSE)=30,30,20),0))</f>
        <v/>
      </c>
      <c r="EX20" s="126" t="str">
        <f>IF(ISBLANK($EZ$3),"",IF(OR(Tipy!ED14=Výsledky!$EX$6,Tipy!ED14=Výsledky!$EX$7,Tipy!ED14=Výsledky!$EX$8,Tipy!ED14=Výsledky!$EX$9),IF(VLOOKUP(Tipy!ED14,'Kategórie hráčov'!$A$2:$B$55,2,FALSE)=30,30,20),0))</f>
        <v/>
      </c>
      <c r="EY20" s="127" t="str">
        <f>IF(ISBLANK($EZ$3),"",IF(ISBLANK(Tipy!DZ14),0,IF(OR(AND(Tipy!DZ14=Výsledky!$EX$3,OR(Tipy!EB14=Výsledky!$EZ$3+1,Tipy!EB14=Výsledky!$EZ$3-1)),AND(Tipy!EB14=Výsledky!$EZ$3,OR(Tipy!DZ14=Výsledky!$EX$3+1,Tipy!DZ14=Výsledky!$EX$3-1))),10,0)))</f>
        <v/>
      </c>
      <c r="EZ20" s="130" t="str">
        <f>IF(ISBLANK($EZ$3),"",IF(ISBLANK(Tipy!DZ14),"-",SUM(EU20:EY20)))</f>
        <v/>
      </c>
      <c r="FA20" s="129"/>
      <c r="FB20" s="126" t="str">
        <f>IF(ISBLANK($FG$3),"",IF(ISBLANK(Tipy!EF14),0,IF(AND(Tipy!EF14=Výsledky!$FE$3,Tipy!EH14=Výsledky!$FG$3),60,0)))</f>
        <v/>
      </c>
      <c r="FC20" s="126" t="str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/>
      </c>
      <c r="FD20" s="126" t="str">
        <f>IF(ISBLANK($FG$3),"",IF(OR(Tipy!EI14=Výsledky!$FB$6,Tipy!EI14=Výsledky!$FB$7,Tipy!EI14=Výsledky!$FB$8,Tipy!EI14=Výsledky!$FB$9),IF(VLOOKUP(Tipy!EI14,'Kategórie hráčov'!$A$2:$B$55,2,FALSE)=30,30,20),0))</f>
        <v/>
      </c>
      <c r="FE20" s="126" t="str">
        <f>IF(ISBLANK($FG$3),"",IF(OR(Tipy!EJ14=Výsledky!$FE$6,Tipy!EJ14=Výsledky!$FE$7,Tipy!EJ14=Výsledky!$FE$8,Tipy!EJ14=Výsledky!$FE$9),IF(VLOOKUP(Tipy!EJ14,'Kategórie hráčov'!$A$2:$B$55,2,FALSE)=30,30,20),0))</f>
        <v/>
      </c>
      <c r="FF20" s="127" t="str">
        <f>IF(ISBLANK($FG$3),"",IF(ISBLANK(Tipy!EF14),0,IF(OR(AND(Tipy!EF14=Výsledky!$FE$3,OR(Tipy!EH14=Výsledky!$FG$3+1,Tipy!EH14=Výsledky!$FG$3-1)),AND(Tipy!EH14=Výsledky!$FG$3,OR(Tipy!EF14=Výsledky!$FE$3+1,Tipy!EF14=Výsledky!$FE$3-1))),10,0)))</f>
        <v/>
      </c>
      <c r="FG20" s="130" t="str">
        <f>IF(ISBLANK($FG$3),"",IF(ISBLANK(Tipy!EF14),"-",SUM(FB20:FF20)))</f>
        <v/>
      </c>
      <c r="FH20" s="129"/>
      <c r="FI20" s="126" t="str">
        <f>IF(ISBLANK($FN$3),"",IF(ISBLANK(Tipy!EL14),0,IF(AND(Tipy!EL14=Výsledky!$FL$3,Tipy!EN14=Výsledky!$FN$3),60,0)))</f>
        <v/>
      </c>
      <c r="FJ20" s="126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126" t="str">
        <f>IF(ISBLANK($FN$3),"",IF(OR(Tipy!EO14=Výsledky!$FI$6,Tipy!EO14=Výsledky!$FI$7,Tipy!EO14=Výsledky!$FI$8,Tipy!EO14=Výsledky!$FI$9),IF(VLOOKUP(Tipy!EO14,'Kategórie hráčov'!$A$2:$B$55,2,FALSE)=30,30,20),0))</f>
        <v/>
      </c>
      <c r="FL20" s="126" t="str">
        <f>IF(ISBLANK($FN$3),"",IF(OR(Tipy!EP14=Výsledky!$FL$6,Tipy!EP14=Výsledky!$FL$7,Tipy!EP14=Výsledky!$FL$8,Tipy!EP14=Výsledky!$FL$9),IF(VLOOKUP(Tipy!EP14,'Kategórie hráčov'!$A$2:$B$55,2,FALSE)=30,30,20),0))</f>
        <v/>
      </c>
      <c r="FM20" s="127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130" t="str">
        <f>IF(ISBLANK($FN$3),"",IF(ISBLANK(Tipy!EL14),"-",SUM(FI20:FM20)))</f>
        <v/>
      </c>
      <c r="FO20" s="129"/>
      <c r="FP20" s="126" t="str">
        <f>IF(ISBLANK($FU$3),"",IF(ISBLANK(Tipy!ER14),0,IF(AND(Tipy!ER14=Výsledky!$FS$3,Tipy!ET14=Výsledky!$FU$3),60,0)))</f>
        <v/>
      </c>
      <c r="FQ20" s="126" t="str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/>
      </c>
      <c r="FR20" s="126" t="str">
        <f>IF(ISBLANK($FU$3),"",IF(OR(Tipy!EU14=Výsledky!$FP$6,Tipy!EU14=Výsledky!$FP$7,Tipy!EU14=Výsledky!$FP$8,Tipy!EU14=Výsledky!$FP$9),IF(VLOOKUP(Tipy!EU14,'Kategórie hráčov'!$A$2:$B$55,2,FALSE)=30,30,20),0))</f>
        <v/>
      </c>
      <c r="FS20" s="126" t="str">
        <f>IF(ISBLANK($FU$3),"",IF(OR(Tipy!EV14=Výsledky!$FS$6,Tipy!EV14=Výsledky!$FS$7,Tipy!EV14=Výsledky!$FS$8,Tipy!EV14=Výsledky!$FS$9),IF(VLOOKUP(Tipy!EV14,'Kategórie hráčov'!$A$2:$B$55,2,FALSE)=30,30,20),0))</f>
        <v/>
      </c>
      <c r="FT20" s="127" t="str">
        <f>IF(ISBLANK($FU$3),"",IF(ISBLANK(Tipy!ER14),0,IF(OR(AND(Tipy!ER14=Výsledky!$FS$3,OR(Tipy!ET14=Výsledky!$FU$3+1,Tipy!ET14=Výsledky!$FU$3-1)),AND(Tipy!ET14=Výsledky!$FU$3,OR(Tipy!ER14=Výsledky!$FS$3+1,Tipy!ER14=Výsledky!$FS$3-1))),10,0)))</f>
        <v/>
      </c>
      <c r="FU20" s="130" t="str">
        <f>IF(ISBLANK($FU$3),"",IF(ISBLANK(Tipy!ER14),"-",SUM(FP20:FT20)))</f>
        <v/>
      </c>
      <c r="FV20" s="129"/>
      <c r="FW20" s="126" t="str">
        <f>IF(ISBLANK($GB$3),"",IF(ISBLANK(Tipy!EX14),0,IF(AND(Tipy!EX14=Výsledky!$FZ$3,Tipy!EZ14=Výsledky!$GB$3),60,0)))</f>
        <v/>
      </c>
      <c r="FX20" s="126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126" t="str">
        <f>IF(ISBLANK($GB$3),"",IF(OR(Tipy!FA14=Výsledky!$FW$6,Tipy!FA14=Výsledky!$FW$7,Tipy!FA14=Výsledky!$FW$8,Tipy!FA14=Výsledky!$FW$9),IF(VLOOKUP(Tipy!FA14,'Kategórie hráčov'!$A$2:$B$55,2,FALSE)=30,30,20),0))</f>
        <v/>
      </c>
      <c r="FZ20" s="126" t="str">
        <f>IF(ISBLANK($GB$3),"",IF(OR(Tipy!FB14=Výsledky!$FZ$6,Tipy!FB14=Výsledky!$FZ$7,Tipy!FB14=Výsledky!$FZ$8,Tipy!FB14=Výsledky!$FZ$9),IF(VLOOKUP(Tipy!FB14,'Kategórie hráčov'!$A$2:$B$55,2,FALSE)=30,30,20),0))</f>
        <v/>
      </c>
      <c r="GA20" s="127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130" t="str">
        <f>IF(ISBLANK($GB$3),"",IF(ISBLANK(Tipy!EX14),"-",SUM(FW20:GA20)))</f>
        <v/>
      </c>
      <c r="GC20" s="129"/>
      <c r="GD20" s="126" t="str">
        <f>IF(ISBLANK($GI$3),"",IF(ISBLANK(Tipy!FD14),0,IF(AND(Tipy!FD14=Výsledky!$GG$3,Tipy!FF14=Výsledky!$GI$3),60,0)))</f>
        <v/>
      </c>
      <c r="GE20" s="126" t="str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/>
      </c>
      <c r="GF20" s="126" t="str">
        <f>IF(ISBLANK($GI$3),"",IF(OR(Tipy!FG14=Výsledky!$GD$6,Tipy!FG14=Výsledky!$GD$7,Tipy!FG14=Výsledky!$GD$8,Tipy!FG14=Výsledky!$GD$9),IF(VLOOKUP(Tipy!FG14,'Kategórie hráčov'!$A$2:$B$55,2,FALSE)=30,30,20),0))</f>
        <v/>
      </c>
      <c r="GG20" s="126" t="str">
        <f>IF(ISBLANK($GI$3),"",IF(OR(Tipy!FH14=Výsledky!$GG$6,Tipy!FH14=Výsledky!$GG$7,Tipy!FH14=Výsledky!$GG$8,Tipy!FH14=Výsledky!$GG$9),IF(VLOOKUP(Tipy!FH14,'Kategórie hráčov'!$A$2:$B$55,2,FALSE)=30,30,20),0))</f>
        <v/>
      </c>
      <c r="GH20" s="127" t="str">
        <f>IF(ISBLANK($GI$3),"",IF(ISBLANK(Tipy!FD14),0,IF(OR(AND(Tipy!FD14=Výsledky!$GG$3,OR(Tipy!FF14=Výsledky!$GI$3+1,Tipy!FF14=Výsledky!$GI$3-1)),AND(Tipy!FF14=Výsledky!$GI$3,OR(Tipy!FD14=Výsledky!$GG$3+1,Tipy!FD14=Výsledky!$GG$3-1))),10,0)))</f>
        <v/>
      </c>
      <c r="GI20" s="130" t="str">
        <f>IF(ISBLANK($GI$3),"",IF(ISBLANK(Tipy!FD14),"-",SUM(GD20:GH20)))</f>
        <v/>
      </c>
      <c r="GJ20" s="129"/>
      <c r="GK20" s="126" t="str">
        <f>IF(ISBLANK($GP$3),"",IF(ISBLANK(Tipy!FJ14),0,IF(AND(Tipy!FJ14=Výsledky!$GN$3,Tipy!FL14=Výsledky!$GP$3),60,0)))</f>
        <v/>
      </c>
      <c r="GL20" s="126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126" t="str">
        <f>IF(ISBLANK($GP$3),"",IF(OR(Tipy!FM14=Výsledky!$GK$6,Tipy!FM14=Výsledky!$GK$7,Tipy!FM14=Výsledky!$GK$8,Tipy!FM14=Výsledky!$GK$9),IF(VLOOKUP(Tipy!FM14,'Kategórie hráčov'!$A$2:$B$55,2,FALSE)=30,30,20),0))</f>
        <v/>
      </c>
      <c r="GN20" s="126" t="str">
        <f>IF(ISBLANK($GP$3),"",IF(OR(Tipy!FN14=Výsledky!$GN$6,Tipy!FN14=Výsledky!$GN$7,Tipy!FN14=Výsledky!$GN$8,Tipy!FN14=Výsledky!$GN$9),IF(VLOOKUP(Tipy!FN14,'Kategórie hráčov'!$A$2:$B$55,2,FALSE)=30,30,20),0))</f>
        <v/>
      </c>
      <c r="GO20" s="127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130" t="str">
        <f>IF(ISBLANK($GP$3),"",IF(ISBLANK(Tipy!FJ14),"-",SUM(GK20:GO20)))</f>
        <v/>
      </c>
      <c r="GQ20" s="129"/>
      <c r="GR20" s="126" t="str">
        <f>IF(ISBLANK($GW$3),"",IF(ISBLANK(Tipy!FP14),0,IF(AND(Tipy!FP14=Výsledky!$GU$3,Tipy!FR14=Výsledky!$GW$3),60,0)))</f>
        <v/>
      </c>
      <c r="GS20" s="126" t="str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/>
      </c>
      <c r="GT20" s="126" t="str">
        <f>IF(ISBLANK($GW$3),"",IF(OR(Tipy!FS14=Výsledky!$GR$6,Tipy!FS14=Výsledky!$GR$7,Tipy!FS14=Výsledky!$GR$8,Tipy!FS14=Výsledky!$GR$9),IF(VLOOKUP(Tipy!FS14,'Kategórie hráčov'!$A$2:$B$55,2,FALSE)=30,30,20),0))</f>
        <v/>
      </c>
      <c r="GU20" s="126" t="str">
        <f>IF(ISBLANK($GW$3),"",IF(OR(Tipy!FT14=Výsledky!$GU$6,Tipy!FT14=Výsledky!$GU$7,Tipy!FT14=Výsledky!$GU$8,Tipy!FT14=Výsledky!$GU$9),IF(VLOOKUP(Tipy!FT14,'Kategórie hráčov'!$A$2:$B$55,2,FALSE)=30,30,20),0))</f>
        <v/>
      </c>
      <c r="GV20" s="127" t="str">
        <f>IF(ISBLANK($GW$3),"",IF(ISBLANK(Tipy!FP14),0,IF(OR(AND(Tipy!FP14=Výsledky!$GU$3,OR(Tipy!FR14=Výsledky!$GW$3+1,Tipy!FR14=Výsledky!$GW$3-1)),AND(Tipy!FR14=Výsledky!$GW$3,OR(Tipy!FP14=Výsledky!$GU$3+1,Tipy!FP14=Výsledky!$GU$3-1))),10,0)))</f>
        <v/>
      </c>
      <c r="GW20" s="130" t="str">
        <f>IF(ISBLANK($GW$3),"",IF(ISBLANK(Tipy!FP14),"-",SUM(GR20:GV20)))</f>
        <v/>
      </c>
      <c r="GX20" s="129"/>
      <c r="GY20" s="126" t="str">
        <f>IF(ISBLANK($HD$3),"",IF(ISBLANK(Tipy!FV14),0,IF(AND(Tipy!FV14=Výsledky!$HB$3,Tipy!FX14=Výsledky!$HD$3),60,0)))</f>
        <v/>
      </c>
      <c r="GZ20" s="126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26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26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27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0" t="str">
        <f>IF(ISBLANK($HD$3),"",IF(ISBLANK(Tipy!FV14),"-",SUM(GY20:HC20)))</f>
        <v/>
      </c>
      <c r="HE20" s="129"/>
      <c r="HF20" s="126" t="str">
        <f>IF(ISBLANK($HK$3),"",IF(ISBLANK(Tipy!GB14),0,IF(AND(Tipy!GB14=Výsledky!$HI$3,Tipy!GD14=Výsledky!$HK$3),60,0)))</f>
        <v/>
      </c>
      <c r="HG20" s="126" t="str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/>
      </c>
      <c r="HH20" s="126" t="str">
        <f>IF(ISBLANK($HK$3),"",IF(OR(Tipy!GE14=Výsledky!$HF$6,Tipy!GE14=Výsledky!$HF$7,Tipy!GE14=Výsledky!$HF$8,Tipy!GE14=Výsledky!$HF$9),IF(VLOOKUP(Tipy!GE14,'Kategórie hráčov'!$A$2:$B$55,2,FALSE)=30,30,20),0))</f>
        <v/>
      </c>
      <c r="HI20" s="126" t="str">
        <f>IF(ISBLANK($HK$3),"",IF(OR(Tipy!GF14=Výsledky!$HI$6,Tipy!GF14=Výsledky!$HI$7,Tipy!GF14=Výsledky!$HI$8,Tipy!GF14=Výsledky!$HI$9),IF(VLOOKUP(Tipy!GF14,'Kategórie hráčov'!$A$2:$B$55,2,FALSE)=30,30,20),0))</f>
        <v/>
      </c>
      <c r="HJ20" s="127" t="str">
        <f>IF(ISBLANK($HK$3),"",IF(ISBLANK(Tipy!GB14),0,IF(OR(AND(Tipy!GB14=Výsledky!$HI$3,OR(Tipy!GD14=Výsledky!$HK$3+1,Tipy!GD14=Výsledky!$HK$3-1)),AND(Tipy!GD14=Výsledky!$HK$3,OR(Tipy!GB14=Výsledky!$HI$3+1,Tipy!GB14=Výsledky!$HI$3-1))),10,0)))</f>
        <v/>
      </c>
      <c r="HK20" s="130" t="str">
        <f>IF(ISBLANK($HK$3),"",IF(ISBLANK(Tipy!GB14),"-",SUM(HF20:HJ20)))</f>
        <v/>
      </c>
      <c r="HL20" s="129"/>
      <c r="HM20" s="126" t="str">
        <f>IF(ISBLANK($HR$3),"",IF(ISBLANK(Tipy!GH14),0,IF(AND(Tipy!GH14=Výsledky!$HP$3,Tipy!GJ14=Výsledky!$HR$3),60,0)))</f>
        <v/>
      </c>
      <c r="HN20" s="126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26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26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27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0" t="str">
        <f>IF(ISBLANK($HR$3),"",IF(ISBLANK(Tipy!GH14),"-",SUM(HM20:HQ20)))</f>
        <v/>
      </c>
      <c r="HS20" s="129"/>
      <c r="HT20" s="126" t="str">
        <f>IF(ISBLANK($HY$3),"",IF(ISBLANK(Tipy!GN14),0,IF(AND(Tipy!GN14=Výsledky!$HW$3,Tipy!GP14=Výsledky!$HY$3),60,0)))</f>
        <v/>
      </c>
      <c r="HU20" s="126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6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6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7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0" t="str">
        <f>IF(ISBLANK($HY$3),"",IF(ISBLANK(Tipy!GN14),"-",SUM(HT20:HX20)))</f>
        <v/>
      </c>
      <c r="HZ20" s="129"/>
      <c r="IA20" s="126" t="str">
        <f>IF(ISBLANK($IF$3),"",IF(ISBLANK(Tipy!GT14),0,IF(AND(Tipy!GT14=Výsledky!$ID$3,Tipy!GV14=Výsledky!$IF$3),60,0)))</f>
        <v/>
      </c>
      <c r="IB20" s="126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26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26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27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0" t="str">
        <f>IF(ISBLANK($IF$3),"",IF(ISBLANK(Tipy!GT14),"-",SUM(IA20:IE20)))</f>
        <v/>
      </c>
      <c r="IG20" s="129"/>
      <c r="IH20" s="126" t="str">
        <f>IF(ISBLANK($IM$3),"",IF(ISBLANK(Tipy!GZ14),0,IF(AND(Tipy!GZ14=Výsledky!$IK$3,Tipy!HB14=Výsledky!$IM$3),60,0)))</f>
        <v/>
      </c>
      <c r="II20" s="126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6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6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7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0" t="str">
        <f>IF(ISBLANK($IM$3),"",IF(ISBLANK(Tipy!GZ14),"-",SUM(IH20:IL20)))</f>
        <v/>
      </c>
      <c r="IN20" s="129"/>
      <c r="IO20" s="126" t="str">
        <f>IF(ISBLANK($IT$3),"",IF(ISBLANK(Tipy!HF14),0,IF(AND(Tipy!HF14=Výsledky!$IR$3,Tipy!HH14=Výsledky!$IT$3),60,0)))</f>
        <v/>
      </c>
      <c r="IP20" s="126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26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26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27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0" t="str">
        <f>IF(ISBLANK($IT$3),"",IF(ISBLANK(Tipy!HF14),"-",SUM(IO20:IS20)))</f>
        <v/>
      </c>
      <c r="IU20" s="129"/>
      <c r="IV20" s="126" t="str">
        <f>IF(ISBLANK($JA$3),"",IF(ISBLANK(Tipy!HL14),0,IF(AND(Tipy!HL14=Výsledky!$IY$3,Tipy!HN14=Výsledky!$JA$3),60,0)))</f>
        <v/>
      </c>
      <c r="IW20" s="126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26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26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27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0" t="str">
        <f>IF(ISBLANK($JA$3),"",IF(ISBLANK(Tipy!HL14),"-",SUM(IV20:IZ20)))</f>
        <v/>
      </c>
      <c r="JB20" s="129"/>
      <c r="JC20" s="126" t="str">
        <f>IF(ISBLANK($JH$3),"",IF(ISBLANK(Tipy!HR14),0,IF(AND(Tipy!HR14=Výsledky!$JF$3,Tipy!HT14=Výsledky!$JH$3),60,0)))</f>
        <v/>
      </c>
      <c r="JD20" s="126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26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26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27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0" t="str">
        <f>IF(ISBLANK($JH$3),"",IF(ISBLANK(Tipy!HR14),"-",SUM(JC20:JG20)))</f>
        <v/>
      </c>
      <c r="JI20" s="129"/>
      <c r="JJ20" s="126" t="str">
        <f>IF(ISBLANK($JO$3),"",IF(ISBLANK(Tipy!HX14),0,IF(AND(Tipy!HX14=Výsledky!$JM$3,Tipy!HZ14=Výsledky!$JO$3),60,0)))</f>
        <v/>
      </c>
      <c r="JK20" s="126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26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26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27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0" t="str">
        <f>IF(ISBLANK($JO$3),"",IF(ISBLANK(Tipy!HX14),"-",SUM(JJ20:JN20)))</f>
        <v/>
      </c>
      <c r="JP20" s="129"/>
      <c r="JQ20" s="126" t="str">
        <f>IF(ISBLANK($JV$3),"",IF(ISBLANK(Tipy!ID14),0,IF(AND(Tipy!ID14=Výsledky!$JT$3,Tipy!IF14=Výsledky!$JV$3),60,0)))</f>
        <v/>
      </c>
      <c r="JR20" s="126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26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26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27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0" t="str">
        <f>IF(ISBLANK($JV$3),"",IF(ISBLANK(Tipy!ID14),"-",SUM(JQ20:JU20)))</f>
        <v/>
      </c>
      <c r="JW20" s="129"/>
      <c r="JX20" s="126" t="str">
        <f>IF(ISBLANK($KC$3),"",IF(ISBLANK(Tipy!IJ14),0,IF(AND(Tipy!IJ14=Výsledky!$KA$3,Tipy!IL14=Výsledky!$KC$3),60,0)))</f>
        <v/>
      </c>
      <c r="JY20" s="126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6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6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7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0" t="str">
        <f>IF(ISBLANK($KC$3),"",IF(ISBLANK(Tipy!IJ14),"-",SUM(JX20:KB20)))</f>
        <v/>
      </c>
      <c r="KD20" s="129"/>
      <c r="KE20" s="126" t="str">
        <f>IF(ISBLANK($KJ$3),"",IF(ISBLANK(Tipy!IP14),0,IF(AND(Tipy!IP14=Výsledky!$KH$3,Tipy!IR14=Výsledky!$KJ$3),60,0)))</f>
        <v/>
      </c>
      <c r="KF20" s="126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6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6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7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0" t="str">
        <f>IF(ISBLANK($KJ$3),"",IF(ISBLANK(Tipy!IP14),"-",SUM(KE20:KI20)))</f>
        <v/>
      </c>
      <c r="KK20" s="129"/>
      <c r="KL20" s="126" t="str">
        <f>IF(ISBLANK($KQ$3),"",IF(ISBLANK(Tipy!IV14),0,IF(AND(Tipy!IV14=Výsledky!$KO$3,Tipy!IX14=Výsledky!$KQ$3),60,0)))</f>
        <v/>
      </c>
      <c r="KM20" s="126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6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6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7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0" t="str">
        <f>IF(ISBLANK($KQ$3),"",IF(ISBLANK(Tipy!IV14),"-",SUM(KL20:KP20)))</f>
        <v/>
      </c>
      <c r="KR20" s="129"/>
      <c r="KS20" s="126" t="str">
        <f>IF(ISBLANK($KX$3),"",IF(ISBLANK(Tipy!JB14),0,IF(AND(Tipy!JB14=Výsledky!$KV$3,Tipy!JD14=Výsledky!$KX$3),60,0)))</f>
        <v/>
      </c>
      <c r="KT20" s="126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6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6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7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0" t="str">
        <f>IF(ISBLANK($KX$3),"",IF(ISBLANK(Tipy!JB14),"-",SUM(KS20:KW20)))</f>
        <v/>
      </c>
      <c r="KY20" s="129"/>
      <c r="KZ20" s="126" t="str">
        <f>IF(ISBLANK($LE$3),"",IF(ISBLANK(Tipy!JH14),0,IF(AND(Tipy!JH14=Výsledky!$LC$3,Tipy!JJ14=Výsledky!$LE$3),60,0)))</f>
        <v/>
      </c>
      <c r="LA20" s="126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6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6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7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0" t="str">
        <f>IF(ISBLANK($LE$3),"",IF(ISBLANK(Tipy!JH14),"-",SUM(KZ20:LD20)))</f>
        <v/>
      </c>
      <c r="LF20" s="129"/>
      <c r="LG20" s="126" t="str">
        <f>IF(ISBLANK($LL$3),"",IF(ISBLANK(Tipy!JN14),0,IF(AND(Tipy!JN14=Výsledky!$LJ$3,Tipy!JP14=Výsledky!$LL$3),60,0)))</f>
        <v/>
      </c>
      <c r="LH20" s="126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6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6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7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0" t="str">
        <f>IF(ISBLANK($LL$3),"",IF(ISBLANK(Tipy!JN14),"-",SUM(LG20:LK20)))</f>
        <v/>
      </c>
      <c r="LM20" s="129"/>
      <c r="LN20" s="126" t="str">
        <f>IF(ISBLANK($LS$3),"",IF(ISBLANK(Tipy!JT14),0,IF(AND(Tipy!JT14=Výsledky!$LQ$3,Tipy!JV14=Výsledky!$LS$3),60,0)))</f>
        <v/>
      </c>
      <c r="LO20" s="126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6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6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7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0" t="str">
        <f>IF(ISBLANK($LS$3),"",IF(ISBLANK(Tipy!JT14),"-",SUM(LN20:LR20)))</f>
        <v/>
      </c>
      <c r="LT20" s="129"/>
      <c r="LU20" s="126" t="str">
        <f>IF(ISBLANK($LZ$3),"",IF(ISBLANK(Tipy!JZ14),0,IF(AND(Tipy!JZ14=Výsledky!$LX$3,Tipy!KB14=Výsledky!$LZ$3),60,0)))</f>
        <v/>
      </c>
      <c r="LV20" s="126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6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6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7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0" t="str">
        <f>IF(ISBLANK($LZ$3),"",IF(ISBLANK(Tipy!JZ14),"-",SUM(LU20:LY20)))</f>
        <v/>
      </c>
      <c r="MA20" s="129"/>
      <c r="MB20" s="126" t="str">
        <f>IF(ISBLANK($MG$3),"",IF(ISBLANK(Tipy!KF14),0,IF(AND(Tipy!KF14=Výsledky!$ME$3,Tipy!KH14=Výsledky!$MG$3),60,0)))</f>
        <v/>
      </c>
      <c r="MC20" s="126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6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6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7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0" t="str">
        <f>IF(ISBLANK($MG$3),"",IF(ISBLANK(Tipy!KF14),"-",SUM(MB20:MF20)))</f>
        <v/>
      </c>
      <c r="MH20" s="129"/>
      <c r="MI20" s="126" t="str">
        <f>IF(ISBLANK($MN$3),"",IF(ISBLANK(Tipy!KL14),0,IF(AND(Tipy!KL14=Výsledky!$ML$3,Tipy!KN14=Výsledky!$MN$3),60,0)))</f>
        <v/>
      </c>
      <c r="MJ20" s="12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6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6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0" t="str">
        <f>IF(ISBLANK($MN$3),"",IF(ISBLANK(Tipy!KL14),"-",SUM(MI20:MM20)))</f>
        <v/>
      </c>
      <c r="MO20" s="129"/>
      <c r="MP20" s="126" t="str">
        <f>IF(ISBLANK($MU$3),"",IF(ISBLANK(Tipy!KR14),0,IF(AND(Tipy!KR14=Výsledky!$MS$3,Tipy!KT14=Výsledky!$MU$3),60,0)))</f>
        <v/>
      </c>
      <c r="MQ20" s="126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6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6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7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0" t="str">
        <f>IF(ISBLANK($MU$3),"",IF(ISBLANK(Tipy!KR14),"-",SUM(MP20:MT20)))</f>
        <v/>
      </c>
      <c r="MV20" s="129"/>
      <c r="MW20" s="126" t="str">
        <f>IF(ISBLANK($NB$3),"",IF(ISBLANK(Tipy!KX14),0,IF(AND(Tipy!KX14=Výsledky!$MZ$3,Tipy!KZ14=Výsledky!$NB$3),60,0)))</f>
        <v/>
      </c>
      <c r="MX20" s="126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6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6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7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0" t="str">
        <f>IF(ISBLANK($NB$3),"",IF(ISBLANK(Tipy!KX14),"-",SUM(MW20:NA20)))</f>
        <v/>
      </c>
      <c r="NC20" s="129"/>
      <c r="ND20" s="126" t="str">
        <f>IF(ISBLANK($NI$3),"",IF(ISBLANK(Tipy!LD14),0,IF(AND(Tipy!LD14=Výsledky!$NG$3,Tipy!LF14=Výsledky!$NI$3),60,0)))</f>
        <v/>
      </c>
      <c r="NE20" s="126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6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6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7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0" t="str">
        <f>IF(ISBLANK($NI$3),"",IF(ISBLANK(Tipy!LD14),"-",SUM(ND20:NH20)))</f>
        <v/>
      </c>
      <c r="NJ20" s="129"/>
      <c r="NK20" s="126" t="str">
        <f>IF(ISBLANK($NP$3),"",IF(ISBLANK(Tipy!LJ14),0,IF(AND(Tipy!LJ14=Výsledky!$NN$3,Tipy!LL14=Výsledky!$NP$3),60,0)))</f>
        <v/>
      </c>
      <c r="NL20" s="126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6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6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7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0" t="str">
        <f>IF(ISBLANK($NP$3),"",IF(ISBLANK(Tipy!LJ14),"-",SUM(NK20:NO20)))</f>
        <v/>
      </c>
      <c r="NQ20" s="129"/>
      <c r="NR20" s="126" t="str">
        <f>IF(ISBLANK($NW$3),"",IF(ISBLANK(Tipy!LP14),0,IF(AND(Tipy!LP14=Výsledky!$NU$3,Tipy!LR14=Výsledky!$NW$3),60,0)))</f>
        <v/>
      </c>
      <c r="NS20" s="126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6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6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7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0" t="str">
        <f>IF(ISBLANK($NW$3),"",IF(ISBLANK(Tipy!LP14),"-",SUM(NR20:NV20)))</f>
        <v/>
      </c>
      <c r="NX20" s="129"/>
      <c r="NY20" s="126" t="str">
        <f>IF(ISBLANK($OD$3),"",IF(ISBLANK(Tipy!LV14),0,IF(AND(Tipy!LV14=Výsledky!$OB$3,Tipy!LX14=Výsledky!$OD$3),60,0)))</f>
        <v/>
      </c>
      <c r="NZ20" s="126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6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6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7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0" t="str">
        <f>IF(ISBLANK($OD$3),"",IF(ISBLANK(Tipy!LV14),"-",SUM(NY20:OC20)))</f>
        <v/>
      </c>
      <c r="OE20" s="129"/>
      <c r="OF20" s="126" t="str">
        <f>IF(ISBLANK($OK$3),"",IF(ISBLANK(Tipy!MB14),0,IF(AND(Tipy!MB14=Výsledky!$OI$3,Tipy!MD14=Výsledky!$OK$3),60,0)))</f>
        <v/>
      </c>
      <c r="OG20" s="126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6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6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7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0" t="str">
        <f>IF(ISBLANK($OK$3),"",IF(ISBLANK(Tipy!MB14),"-",SUM(OF20:OJ20)))</f>
        <v/>
      </c>
      <c r="OL20" s="129"/>
      <c r="OM20" s="126" t="str">
        <f>IF(ISBLANK($OR$3),"",IF(ISBLANK(Tipy!MH14),0,IF(AND(Tipy!MH14=Výsledky!$OP$3,Tipy!MJ14=Výsledky!$OR$3),60,0)))</f>
        <v/>
      </c>
      <c r="ON20" s="12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6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6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0" t="str">
        <f>IF(ISBLANK($OR$3),"",IF(ISBLANK(Tipy!MH14),"-",SUM(OM20:OQ20)))</f>
        <v/>
      </c>
      <c r="OS20" s="129"/>
      <c r="OT20" s="126" t="str">
        <f>IF(ISBLANK($OY$3),"",IF(ISBLANK(Tipy!MN14),0,IF(AND(Tipy!MN14=Výsledky!$OW$3,Tipy!MP14=Výsledky!$OY$3),60,0)))</f>
        <v/>
      </c>
      <c r="OU20" s="12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6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6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0" t="str">
        <f>IF(ISBLANK($OY$3),"",IF(ISBLANK(Tipy!MN14),"-",SUM(OT20:OX20)))</f>
        <v/>
      </c>
      <c r="OZ20" s="129"/>
      <c r="PA20" s="126" t="str">
        <f>IF(ISBLANK($PF$3),"",IF(ISBLANK(Tipy!MT14),0,IF(AND(Tipy!MT14=Výsledky!$PD$3,Tipy!MV14=Výsledky!$PF$3),60,0)))</f>
        <v/>
      </c>
      <c r="PB20" s="12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6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6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0" t="str">
        <f>IF(ISBLANK($PF$3),"",IF(ISBLANK(Tipy!MT14),"-",SUM(PA20:PE20)))</f>
        <v/>
      </c>
      <c r="PG20" s="129"/>
      <c r="PH20" s="126" t="str">
        <f>IF(ISBLANK($PM$3),"",IF(ISBLANK(Tipy!MZ14),0,IF(AND(Tipy!MZ14=Výsledky!$PK$3,Tipy!NB14=Výsledky!$PM$3),60,0)))</f>
        <v/>
      </c>
      <c r="PI20" s="12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6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6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0" t="str">
        <f>IF(ISBLANK($PM$3),"",IF(ISBLANK(Tipy!MZ14),"-",SUM(PH20:PL20)))</f>
        <v/>
      </c>
      <c r="PN20" s="129"/>
      <c r="PO20" s="126" t="str">
        <f>IF(ISBLANK($PT$3),"",IF(ISBLANK(Tipy!NF14),0,IF(AND(Tipy!NF14=Výsledky!$PR$3,Tipy!NH14=Výsledky!$PT$3),60,0)))</f>
        <v/>
      </c>
      <c r="PP20" s="12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6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6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0" t="str">
        <f>IF(ISBLANK($PT$3),"",IF(ISBLANK(Tipy!NF14),"-",SUM(PO20:PS20)))</f>
        <v/>
      </c>
      <c r="PU20" s="129"/>
      <c r="PV20" s="126" t="str">
        <f>IF(ISBLANK($QA$3),"",IF(ISBLANK(Tipy!NL14),0,IF(AND(Tipy!NL14=Výsledky!$PY$3,Tipy!NN14=Výsledky!$QA$3),60,0)))</f>
        <v/>
      </c>
      <c r="PW20" s="12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6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6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0" t="str">
        <f>IF(ISBLANK($QA$3),"",IF(ISBLANK(Tipy!NL14),"-",SUM(PV20:PZ20)))</f>
        <v/>
      </c>
      <c r="QB20" s="129"/>
      <c r="QC20" s="126" t="str">
        <f>IF(ISBLANK($QH$3),"",IF(ISBLANK(Tipy!NR14),0,IF(AND(Tipy!NR14=Výsledky!$QF$3,Tipy!NT14=Výsledky!$QH$3),60,0)))</f>
        <v/>
      </c>
      <c r="QD20" s="12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6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6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0" t="str">
        <f>IF(ISBLANK($QH$3),"",IF(ISBLANK(Tipy!NR14),"-",SUM(QC20:QG20)))</f>
        <v/>
      </c>
      <c r="QI20" s="131"/>
      <c r="QJ20" s="131"/>
    </row>
    <row r="21" spans="1:452" ht="15" x14ac:dyDescent="0.2">
      <c r="A21" s="124">
        <f>Tipy!A15</f>
        <v>7</v>
      </c>
      <c r="B21" s="166" t="str">
        <f>IF(Tipy!B15="","",Tipy!B15)</f>
        <v>Darwin bude bůh</v>
      </c>
      <c r="C21" s="125"/>
      <c r="D21" s="126">
        <f>IF(ISBLANK($I$3),"",IF(ISBLANK(Tipy!D15),0,IF(AND(Tipy!D15=Výsledky!$G$3,Tipy!F15=Výsledky!$I$3),60,0)))</f>
        <v>0</v>
      </c>
      <c r="E21" s="12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6">
        <f>IF(ISBLANK($I$3),"",IF(OR(Tipy!G15=Výsledky!$D$6,Tipy!G15=Výsledky!$D$7,Tipy!G15=Výsledky!$D$8,Tipy!G15=Výsledky!$D$9),IF(VLOOKUP(Tipy!G15,'Kategórie hráčov'!$A$2:$B$55,2,FALSE)=30,30,20),0))</f>
        <v>0</v>
      </c>
      <c r="G21" s="126">
        <f>IF(ISBLANK($I$3),"",IF(OR(Tipy!H15=Výsledky!$G$6,Tipy!H15=Výsledky!$G$7,Tipy!H15=Výsledky!$G$8,Tipy!H15=Výsledky!$G$9),IF(VLOOKUP(Tipy!H15,'Kategórie hráčov'!$A$2:$B$55,2,FALSE)=30,30,20),0))</f>
        <v>20</v>
      </c>
      <c r="H21" s="12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8">
        <f>IF(ISBLANK($I$3),"",IF(ISBLANK(Tipy!D15),"-",SUM(D21:H21)))</f>
        <v>20</v>
      </c>
      <c r="J21" s="25"/>
      <c r="K21" s="126">
        <f>IF(ISBLANK($P$3),"",IF(ISBLANK(Tipy!J15),0,IF(AND(Tipy!J15=Výsledky!$N$3,Tipy!L15=Výsledky!$P$3),60,0)))</f>
        <v>0</v>
      </c>
      <c r="L21" s="12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6">
        <f>IF(ISBLANK($P$3),"",IF(OR(Tipy!M15=Výsledky!$K$6,Tipy!M15=Výsledky!$K$7,Tipy!M15=Výsledky!$K$8,Tipy!M15=Výsledky!$K$9),IF(VLOOKUP(Tipy!M15,'Kategórie hráčov'!$A$2:$B$55,2,FALSE)=30,30,20),0))</f>
        <v>20</v>
      </c>
      <c r="N21" s="126">
        <f>IF(ISBLANK($P$3),"",IF(OR(Tipy!N15=Výsledky!$N$6,Tipy!N15=Výsledky!$N$7,Tipy!N15=Výsledky!$N$8,Tipy!N15=Výsledky!$N$9),IF(VLOOKUP(Tipy!N15,'Kategórie hráčov'!$A$2:$B$55,2,FALSE)=30,30,20),0))</f>
        <v>0</v>
      </c>
      <c r="O21" s="12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8">
        <f>IF(ISBLANK($P$3),"",IF(ISBLANK(Tipy!J15),"-",SUM(K21:O21)))</f>
        <v>20</v>
      </c>
      <c r="Q21" s="129"/>
      <c r="R21" s="126">
        <f>IF(ISBLANK($W$3),"",IF(ISBLANK(Tipy!P15),0,IF(AND(Tipy!P15=Výsledky!$U$3,Tipy!R15=Výsledky!$W$3),60,0)))</f>
        <v>0</v>
      </c>
      <c r="S21" s="12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6">
        <f>IF(ISBLANK($W$3),"",IF(OR(Tipy!S15=Výsledky!$R$6,Tipy!S15=Výsledky!$R$7,Tipy!S15=Výsledky!$R$8,Tipy!S15=Výsledky!$R$9),IF(VLOOKUP(Tipy!S15,'Kategórie hráčov'!$A$2:$B$55,2,FALSE)=30,30,20),0))</f>
        <v>0</v>
      </c>
      <c r="U21" s="126">
        <f>IF(ISBLANK($W$3),"",IF(OR(Tipy!T15=Výsledky!$U$6,Tipy!T15=Výsledky!$U$7,Tipy!T15=Výsledky!$U$8,Tipy!T15=Výsledky!$U$9),IF(VLOOKUP(Tipy!T15,'Kategórie hráčov'!$A$2:$B$55,2,FALSE)=30,30,20),0))</f>
        <v>0</v>
      </c>
      <c r="V21" s="12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30">
        <f>IF(ISBLANK($W$3),"",IF(ISBLANK(Tipy!P15),"-",SUM(R21:V21)))</f>
        <v>20</v>
      </c>
      <c r="X21" s="129"/>
      <c r="Y21" s="126">
        <f>IF(ISBLANK($AD$3),"",IF(ISBLANK(Tipy!V15),0,IF(AND(Tipy!V15=Výsledky!$AB$3,Tipy!X15=Výsledky!$AD$3),60,0)))</f>
        <v>0</v>
      </c>
      <c r="Z21" s="12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6">
        <f>IF(ISBLANK($AD$3),"",IF(OR(Tipy!Y15=Výsledky!$Y$6,Tipy!Y15=Výsledky!$Y$7,Tipy!Y15=Výsledky!$Y$8,Tipy!Y15=Výsledky!$Y$9),IF(VLOOKUP(Tipy!Y15,'Kategórie hráčov'!$A$2:$B$55,2,FALSE)=30,30,20),0))</f>
        <v>0</v>
      </c>
      <c r="AB21" s="126">
        <f>IF(ISBLANK($AD$3),"",IF(OR(Tipy!Z15=Výsledky!$AB$6,Tipy!Z15=Výsledky!$AB$7,Tipy!Z15=Výsledky!$AB$8,Tipy!Z15=Výsledky!$AB$9),IF(VLOOKUP(Tipy!Z15,'Kategórie hráčov'!$A$2:$B$55,2,FALSE)=30,30,20),0))</f>
        <v>0</v>
      </c>
      <c r="AC21" s="127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30">
        <f>IF(ISBLANK($AD$3),"",IF(ISBLANK(Tipy!V15),"-",SUM(Y21:AC21)))</f>
        <v>0</v>
      </c>
      <c r="AE21" s="129"/>
      <c r="AF21" s="126">
        <f>IF(ISBLANK($AK$3),"",IF(ISBLANK(Tipy!AB15),0,IF(AND(Tipy!AB15=Výsledky!$AI$3,Tipy!AD15=Výsledky!$AK$3),60,0)))</f>
        <v>0</v>
      </c>
      <c r="AG21" s="12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6">
        <f>IF(ISBLANK($AK$3),"",IF(OR(Tipy!AE15=Výsledky!$AF$6,Tipy!AE15=Výsledky!$AF$7,Tipy!AE15=Výsledky!$AF$8,Tipy!AE15=Výsledky!$AF$9),IF(VLOOKUP(Tipy!AE15,'Kategórie hráčov'!$A$2:$B$55,2,FALSE)=30,30,20),0))</f>
        <v>20</v>
      </c>
      <c r="AI21" s="126">
        <f>IF(ISBLANK($AK$3),"",IF(OR(Tipy!AF15=Výsledky!$AI$6,Tipy!AF15=Výsledky!$AI$7,Tipy!AF15=Výsledky!$AI$8,Tipy!AF15=Výsledky!$AI$9),IF(VLOOKUP(Tipy!AF15,'Kategórie hráčov'!$A$2:$B$55,2,FALSE)=30,30,20),0))</f>
        <v>30</v>
      </c>
      <c r="AJ21" s="127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30">
        <f>IF(ISBLANK($AK$3),"",IF(ISBLANK(Tipy!AB15),"-",SUM(AF21:AJ21)))</f>
        <v>70</v>
      </c>
      <c r="AL21" s="129"/>
      <c r="AM21" s="126">
        <f>IF(ISBLANK($AR$3),"",IF(ISBLANK(Tipy!AH15),0,IF(AND(Tipy!AH15=Výsledky!$AP$3,Tipy!AJ15=Výsledky!$AR$3),60,0)))</f>
        <v>60</v>
      </c>
      <c r="AN21" s="12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6">
        <f>IF(ISBLANK($AR$3),"",IF(OR(Tipy!AK15=Výsledky!$AM$6,Tipy!AK15=Výsledky!$AM$7,Tipy!AK15=Výsledky!$AM$8,Tipy!AK15=Výsledky!$AM$9),IF(VLOOKUP(Tipy!AK15,'Kategórie hráčov'!$A$2:$B$55,2,FALSE)=30,30,20),0))</f>
        <v>0</v>
      </c>
      <c r="AP21" s="126">
        <f>IF(ISBLANK($AR$3),"",IF(OR(Tipy!AL15=Výsledky!$AP$6,Tipy!AL15=Výsledky!$AP$7,Tipy!AL15=Výsledky!$AP$8,Tipy!AL15=Výsledky!$AP$9),IF(VLOOKUP(Tipy!AL15,'Kategórie hráčov'!$A$2:$B$55,2,FALSE)=30,30,20),0))</f>
        <v>0</v>
      </c>
      <c r="AQ21" s="12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30">
        <f>IF(ISBLANK($AR$3),"",IF(ISBLANK(Tipy!AH15),"-",SUM(AM21:AQ21)))</f>
        <v>60</v>
      </c>
      <c r="AS21" s="129"/>
      <c r="AT21" s="126">
        <f>IF(ISBLANK($AY$3),"",IF(ISBLANK(Tipy!AN15),0,IF(AND(Tipy!AN15=Výsledky!$AW$3,Tipy!AP15=Výsledky!$AY$3),60,0)))</f>
        <v>0</v>
      </c>
      <c r="AU21" s="12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6">
        <f>IF(ISBLANK($AY$3),"",IF(OR(Tipy!AQ15=Výsledky!$AT$6,Tipy!AQ15=Výsledky!$AT$7,Tipy!AQ15=Výsledky!$AT$8,Tipy!AQ15=Výsledky!$AT$9),IF(VLOOKUP(Tipy!AQ15,'Kategórie hráčov'!$A$2:$B$55,2,FALSE)=30,30,20),0))</f>
        <v>0</v>
      </c>
      <c r="AW21" s="126">
        <f>IF(ISBLANK($AY$3),"",IF(OR(Tipy!AR15=Výsledky!$AW$6,Tipy!AR15=Výsledky!$AW$7,Tipy!AR15=Výsledky!$AW$8,Tipy!AR15=Výsledky!$AW$9),IF(VLOOKUP(Tipy!AR15,'Kategórie hráčov'!$A$2:$B$55,2,FALSE)=30,30,20),0))</f>
        <v>0</v>
      </c>
      <c r="AX21" s="12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30" t="str">
        <f>IF(ISBLANK($AY$3),"",IF(ISBLANK(Tipy!AN15),"-",SUM(AT21:AX21)))</f>
        <v>-</v>
      </c>
      <c r="AZ21" s="129"/>
      <c r="BA21" s="126">
        <f>IF(ISBLANK($BF$3),"",IF(ISBLANK(Tipy!AT15),0,IF(AND(Tipy!AT15=Výsledky!$BD$3,Tipy!AV15=Výsledky!$BF$3),60,0)))</f>
        <v>0</v>
      </c>
      <c r="BB21" s="12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6">
        <f>IF(ISBLANK($BF$3),"",IF(OR(Tipy!AW15=Výsledky!$BA$6,Tipy!AW15=Výsledky!$BA$7,Tipy!AW15=Výsledky!$BA$8,Tipy!AW15=Výsledky!$BA$9),IF(VLOOKUP(Tipy!AW15,'Kategórie hráčov'!$A$2:$B$55,2,FALSE)=30,30,20),0))</f>
        <v>0</v>
      </c>
      <c r="BD21" s="126">
        <f>IF(ISBLANK($BF$3),"",IF(OR(Tipy!AX15=Výsledky!$BD$6,Tipy!AX15=Výsledky!$BD$7,Tipy!AX15=Výsledky!$BD$8,Tipy!AX15=Výsledky!$BD$9),IF(VLOOKUP(Tipy!AX15,'Kategórie hráčov'!$A$2:$B$55,2,FALSE)=30,30,20),0))</f>
        <v>0</v>
      </c>
      <c r="BE21" s="127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30">
        <f>IF(ISBLANK($BF$3),"",IF(ISBLANK(Tipy!AT15),"-",SUM(BA21:BE21)))</f>
        <v>0</v>
      </c>
      <c r="BG21" s="129"/>
      <c r="BH21" s="126" t="str">
        <f>IF(ISBLANK($BM$3),"",IF(ISBLANK(Tipy!AZ15),0,IF(AND(Tipy!AZ15=Výsledky!$BK$3,Tipy!BB15=Výsledky!$BM$3),60,0)))</f>
        <v/>
      </c>
      <c r="BI21" s="126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6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6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7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0" t="str">
        <f>IF(ISBLANK($BM$3),"",IF(ISBLANK(Tipy!AZ15),"-",SUM(BH21:BL21)))</f>
        <v/>
      </c>
      <c r="BN21" s="129"/>
      <c r="BO21" s="126">
        <f>IF(ISBLANK($BT$3),"",IF(ISBLANK(Tipy!BF15),0,IF(AND(Tipy!BF15=Výsledky!$BR$3,Tipy!BH15=Výsledky!$BT$3),60,0)))</f>
        <v>0</v>
      </c>
      <c r="BP21" s="12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6">
        <f>IF(ISBLANK($BT$3),"",IF(OR(Tipy!BI15=Výsledky!$BO$6,Tipy!BI15=Výsledky!$BO$7,Tipy!BI15=Výsledky!$BO$8,Tipy!BI15=Výsledky!$BO$9),IF(VLOOKUP(Tipy!BI15,'Kategórie hráčov'!$A$2:$B$55,2,FALSE)=30,30,20),0))</f>
        <v>0</v>
      </c>
      <c r="BR21" s="126">
        <f>IF(ISBLANK($BT$3),"",IF(OR(Tipy!BJ15=Výsledky!$BR$6,Tipy!BJ15=Výsledky!$BR$7,Tipy!BJ15=Výsledky!$BR$8,Tipy!BJ15=Výsledky!$BR$9),IF(VLOOKUP(Tipy!BJ15,'Kategórie hráčov'!$A$2:$B$55,2,FALSE)=30,30,20),0))</f>
        <v>0</v>
      </c>
      <c r="BS21" s="12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30">
        <f>IF(ISBLANK($BT$3),"",IF(ISBLANK(Tipy!BF15),"-",SUM(BO21:BS21)))</f>
        <v>20</v>
      </c>
      <c r="BU21" s="129"/>
      <c r="BV21" s="126" t="str">
        <f>IF(ISBLANK($CA$3),"",IF(ISBLANK(Tipy!BL15),0,IF(AND(Tipy!BL15=Výsledky!$BY$3,Tipy!BN15=Výsledky!$CA$3),60,0)))</f>
        <v/>
      </c>
      <c r="BW21" s="126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6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6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7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0" t="str">
        <f>IF(ISBLANK($CA$3),"",IF(ISBLANK(Tipy!BL15),"-",SUM(BV21:BZ21)))</f>
        <v/>
      </c>
      <c r="CB21" s="129"/>
      <c r="CC21" s="126">
        <f>IF(ISBLANK($CH$3),"",IF(ISBLANK(Tipy!BR15),0,IF(AND(Tipy!BR15=Výsledky!$CF$3,Tipy!BT15=Výsledky!$CH$3),60,0)))</f>
        <v>0</v>
      </c>
      <c r="CD21" s="12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6">
        <f>IF(ISBLANK($CH$3),"",IF(OR(Tipy!BU15=Výsledky!$CC$6,Tipy!BU15=Výsledky!$CC$7,Tipy!BU15=Výsledky!$CC$8,Tipy!BU15=Výsledky!$CC$9),IF(VLOOKUP(Tipy!BU15,'Kategórie hráčov'!$A$2:$B$55,2,FALSE)=30,30,20),0))</f>
        <v>0</v>
      </c>
      <c r="CF21" s="126">
        <f>IF(ISBLANK($CH$3),"",IF(OR(Tipy!BV15=Výsledky!$CF$6,Tipy!BV15=Výsledky!$CF$7,Tipy!BV15=Výsledky!$CF$8,Tipy!BV15=Výsledky!$CF$9),IF(VLOOKUP(Tipy!BV15,'Kategórie hráčov'!$A$2:$B$55,2,FALSE)=30,30,20),0))</f>
        <v>0</v>
      </c>
      <c r="CG21" s="12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30" t="str">
        <f>IF(ISBLANK($CH$3),"",IF(ISBLANK(Tipy!BR15),"-",SUM(CC21:CG21)))</f>
        <v>-</v>
      </c>
      <c r="CI21" s="129"/>
      <c r="CJ21" s="126">
        <f>IF(ISBLANK($CO$3),"",IF(ISBLANK(Tipy!BX15),0,IF(AND(Tipy!BX15=Výsledky!$CM$3,Tipy!BZ15=Výsledky!$CO$3),60,0)))</f>
        <v>0</v>
      </c>
      <c r="CK21" s="12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6">
        <f>IF(ISBLANK($CO$3),"",IF(OR(Tipy!CA15=Výsledky!$CJ$6,Tipy!CA15=Výsledky!$CJ$7,Tipy!CA15=Výsledky!$CJ$8,Tipy!CA15=Výsledky!$CJ$9),IF(VLOOKUP(Tipy!CA15,'Kategórie hráčov'!$A$2:$B$55,2,FALSE)=30,30,20),0))</f>
        <v>0</v>
      </c>
      <c r="CM21" s="126">
        <f>IF(ISBLANK($CO$3),"",IF(OR(Tipy!CB15=Výsledky!$CM$6,Tipy!CB15=Výsledky!$CM$7,Tipy!CB15=Výsledky!$CM$8,Tipy!CB15=Výsledky!$CM$9),IF(VLOOKUP(Tipy!CB15,'Kategórie hráčov'!$A$2:$B$55,2,FALSE)=30,30,20),0))</f>
        <v>0</v>
      </c>
      <c r="CN21" s="127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30">
        <f>IF(ISBLANK($CO$3),"",IF(ISBLANK(Tipy!BX15),"-",SUM(CJ21:CN21)))</f>
        <v>20</v>
      </c>
      <c r="CP21" s="129"/>
      <c r="CQ21" s="126" t="str">
        <f>IF(ISBLANK($CV$3),"",IF(ISBLANK(Tipy!CD15),0,IF(AND(Tipy!CD15=Výsledky!$CT$3,Tipy!CF15=Výsledky!$CV$3),60,0)))</f>
        <v/>
      </c>
      <c r="CR21" s="126" t="str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/>
      </c>
      <c r="CS21" s="126" t="str">
        <f>IF(ISBLANK($CV$3),"",IF(OR(Tipy!CG15=Výsledky!$CQ$6,Tipy!CG15=Výsledky!$CQ$7,Tipy!CG15=Výsledky!$CQ$8,Tipy!CG15=Výsledky!$CQ$9),IF(VLOOKUP(Tipy!CG15,'Kategórie hráčov'!$A$2:$B$55,2,FALSE)=30,30,20),0))</f>
        <v/>
      </c>
      <c r="CT21" s="126" t="str">
        <f>IF(ISBLANK($CV$3),"",IF(OR(Tipy!CH15=Výsledky!$CT$6,Tipy!CH15=Výsledky!$CT$7,Tipy!CH15=Výsledky!$CT$8,Tipy!CH15=Výsledky!$CT$9),IF(VLOOKUP(Tipy!CH15,'Kategórie hráčov'!$A$2:$B$55,2,FALSE)=30,30,20),0))</f>
        <v/>
      </c>
      <c r="CU21" s="127" t="str">
        <f>IF(ISBLANK($CV$3),"",IF(ISBLANK(Tipy!CD15),0,IF(OR(AND(Tipy!CD15=Výsledky!$CT$3,OR(Tipy!CF15=Výsledky!$CV$3+1,Tipy!CF15=Výsledky!$CV$3-1)),AND(Tipy!CF15=Výsledky!$CV$3,OR(Tipy!CD15=Výsledky!$CT$3+1,Tipy!CD15=Výsledky!$CT$3-1))),10,0)))</f>
        <v/>
      </c>
      <c r="CV21" s="130" t="str">
        <f>IF(ISBLANK($CV$3),"",IF(ISBLANK(Tipy!CD15),"-",SUM(CQ21:CU21)))</f>
        <v/>
      </c>
      <c r="CW21" s="129"/>
      <c r="CX21" s="126" t="str">
        <f>IF(ISBLANK($DC$3),"",IF(ISBLANK(Tipy!CJ15),0,IF(AND(Tipy!CJ15=Výsledky!$DA$3,Tipy!CL15=Výsledky!$DC$3),60,0)))</f>
        <v/>
      </c>
      <c r="CY21" s="126" t="str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/>
      </c>
      <c r="CZ21" s="126" t="str">
        <f>IF(ISBLANK($DC$3),"",IF(OR(Tipy!CM15=Výsledky!$CX$6,Tipy!CM15=Výsledky!$CX$7,Tipy!CM15=Výsledky!$CX$8,Tipy!CM15=Výsledky!$CX$9),IF(VLOOKUP(Tipy!CM15,'Kategórie hráčov'!$A$2:$B$55,2,FALSE)=30,30,20),0))</f>
        <v/>
      </c>
      <c r="DA21" s="126" t="str">
        <f>IF(ISBLANK($DC$3),"",IF(OR(Tipy!CN15=Výsledky!$DA$6,Tipy!CN15=Výsledky!$DA$7,Tipy!CN15=Výsledky!$DA$8,Tipy!CN15=Výsledky!$DA$9),IF(VLOOKUP(Tipy!CN15,'Kategórie hráčov'!$A$2:$B$55,2,FALSE)=30,30,20),0))</f>
        <v/>
      </c>
      <c r="DB21" s="127" t="str">
        <f>IF(ISBLANK($DC$3),"",IF(ISBLANK(Tipy!CJ15),0,IF(OR(AND(Tipy!CJ15=Výsledky!$DA$3,OR(Tipy!CL15=Výsledky!$DC$3+1,Tipy!CL15=Výsledky!$DC$3-1)),AND(Tipy!CL15=Výsledky!$DC$3,OR(Tipy!CJ15=Výsledky!$DA$3+1,Tipy!CJ15=Výsledky!$DA$3-1))),10,0)))</f>
        <v/>
      </c>
      <c r="DC21" s="130" t="str">
        <f>IF(ISBLANK($DC$3),"",IF(ISBLANK(Tipy!CJ15),"-",SUM(CX21:DB21)))</f>
        <v/>
      </c>
      <c r="DD21" s="129"/>
      <c r="DE21" s="126" t="str">
        <f>IF(ISBLANK($DJ$3),"",IF(ISBLANK(Tipy!CP15),0,IF(AND(Tipy!CP15=Výsledky!$DH$3,Tipy!CR15=Výsledky!$DJ$3),60,0)))</f>
        <v/>
      </c>
      <c r="DF21" s="126" t="str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/>
      </c>
      <c r="DG21" s="126" t="str">
        <f>IF(ISBLANK($DJ$3),"",IF(OR(Tipy!CS15=Výsledky!$DE$6,Tipy!CS15=Výsledky!$DE$7,Tipy!CS15=Výsledky!$DE$8,Tipy!CS15=Výsledky!$DE$9),IF(VLOOKUP(Tipy!CS15,'Kategórie hráčov'!$A$2:$B$55,2,FALSE)=30,30,20),0))</f>
        <v/>
      </c>
      <c r="DH21" s="126" t="str">
        <f>IF(ISBLANK($DJ$3),"",IF(OR(Tipy!CT15=Výsledky!$DH$6,Tipy!CT15=Výsledky!$DH$7,Tipy!CT15=Výsledky!$DH$8,Tipy!CT15=Výsledky!$DH$9),IF(VLOOKUP(Tipy!CT15,'Kategórie hráčov'!$A$2:$B$55,2,FALSE)=30,30,20),0))</f>
        <v/>
      </c>
      <c r="DI21" s="127" t="str">
        <f>IF(ISBLANK($DJ$3),"",IF(ISBLANK(Tipy!CP15),0,IF(OR(AND(Tipy!CP15=Výsledky!$DH$3,OR(Tipy!CR15=Výsledky!$DJ$3+1,Tipy!CR15=Výsledky!$DJ$3-1)),AND(Tipy!CR15=Výsledky!$DJ$3,OR(Tipy!CP15=Výsledky!$DH$3+1,Tipy!CP15=Výsledky!$DH$3-1))),10,0)))</f>
        <v/>
      </c>
      <c r="DJ21" s="130" t="str">
        <f>IF(ISBLANK($DJ$3),"",IF(ISBLANK(Tipy!CP15),"-",SUM(DE21:DI21)))</f>
        <v/>
      </c>
      <c r="DK21" s="129"/>
      <c r="DL21" s="126" t="str">
        <f>IF(ISBLANK($DQ$3),"",IF(ISBLANK(Tipy!CV15),0,IF(AND(Tipy!CV15=Výsledky!$DO$3,Tipy!CX15=Výsledky!$DQ$3),60,0)))</f>
        <v/>
      </c>
      <c r="DM21" s="126" t="str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/>
      </c>
      <c r="DN21" s="126" t="str">
        <f>IF(ISBLANK($DQ$3),"",IF(OR(Tipy!CY15=Výsledky!$DL$6,Tipy!CY15=Výsledky!$DL$7,Tipy!CY15=Výsledky!$DL$8,Tipy!CY15=Výsledky!$DL$9),IF(VLOOKUP(Tipy!CY15,'Kategórie hráčov'!$A$2:$B$55,2,FALSE)=30,30,20),0))</f>
        <v/>
      </c>
      <c r="DO21" s="126" t="str">
        <f>IF(ISBLANK($DQ$3),"",IF(OR(Tipy!CZ15=Výsledky!$DO$6,Tipy!CZ15=Výsledky!$DO$7,Tipy!CZ15=Výsledky!$DO$8,Tipy!CZ15=Výsledky!$DO$9),IF(VLOOKUP(Tipy!CZ15,'Kategórie hráčov'!$A$2:$B$55,2,FALSE)=30,30,20),0))</f>
        <v/>
      </c>
      <c r="DP21" s="127" t="str">
        <f>IF(ISBLANK($DQ$3),"",IF(ISBLANK(Tipy!CV15),0,IF(OR(AND(Tipy!CV15=Výsledky!$DO$3,OR(Tipy!CX15=Výsledky!$DQ$3+1,Tipy!CX15=Výsledky!$DQ$3-1)),AND(Tipy!CX15=Výsledky!$DQ$3,OR(Tipy!CV15=Výsledky!$DO$3+1,Tipy!CV15=Výsledky!$DO$3-1))),10,0)))</f>
        <v/>
      </c>
      <c r="DQ21" s="130" t="str">
        <f>IF(ISBLANK($DQ$3),"",IF(ISBLANK(Tipy!CV15),"-",SUM(DL21:DP21)))</f>
        <v/>
      </c>
      <c r="DR21" s="129"/>
      <c r="DS21" s="126" t="str">
        <f>IF(ISBLANK($DX$3),"",IF(ISBLANK(Tipy!DB15),0,IF(AND(Tipy!DB15=Výsledky!$DV$3,Tipy!DD15=Výsledky!$DX$3),60,0)))</f>
        <v/>
      </c>
      <c r="DT21" s="126" t="str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/>
      </c>
      <c r="DU21" s="126" t="str">
        <f>IF(ISBLANK($DX$3),"",IF(OR(Tipy!DE15=Výsledky!$DS$6,Tipy!DE15=Výsledky!$DS$7,Tipy!DE15=Výsledky!$DS$8,Tipy!DE15=Výsledky!$DS$9),IF(VLOOKUP(Tipy!DE15,'Kategórie hráčov'!$A$2:$B$55,2,FALSE)=30,30,20),0))</f>
        <v/>
      </c>
      <c r="DV21" s="126" t="str">
        <f>IF(ISBLANK($DX$3),"",IF(OR(Tipy!DF15=Výsledky!$DV$6,Tipy!DF15=Výsledky!$DV$7,Tipy!DF15=Výsledky!$DV$8,Tipy!DF15=Výsledky!$DV$9),IF(VLOOKUP(Tipy!DF15,'Kategórie hráčov'!$A$2:$B$55,2,FALSE)=30,30,20),0))</f>
        <v/>
      </c>
      <c r="DW21" s="127" t="str">
        <f>IF(ISBLANK($DX$3),"",IF(ISBLANK(Tipy!DB15),0,IF(OR(AND(Tipy!DB15=Výsledky!$DV$3,OR(Tipy!DD15=Výsledky!$DX$3+1,Tipy!DD15=Výsledky!$DX$3-1)),AND(Tipy!DD15=Výsledky!$DX$3,OR(Tipy!DB15=Výsledky!$DV$3+1,Tipy!DB15=Výsledky!$DV$3-1))),10,0)))</f>
        <v/>
      </c>
      <c r="DX21" s="130" t="str">
        <f>IF(ISBLANK($DX$3),"",IF(ISBLANK(Tipy!DB15),"-",SUM(DS21:DW21)))</f>
        <v/>
      </c>
      <c r="DY21" s="129"/>
      <c r="DZ21" s="126" t="str">
        <f>IF(ISBLANK($EE$3),"",IF(ISBLANK(Tipy!DH15),0,IF(AND(Tipy!DH15=Výsledky!$EC$3,Tipy!DJ15=Výsledky!$EE$3),60,0)))</f>
        <v/>
      </c>
      <c r="EA21" s="126" t="str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/>
      </c>
      <c r="EB21" s="126" t="str">
        <f>IF(ISBLANK($EE$3),"",IF(OR(Tipy!DK15=Výsledky!$DZ$6,Tipy!DK15=Výsledky!$DZ$7,Tipy!DK15=Výsledky!$DZ$8,Tipy!DK15=Výsledky!$DZ$9),IF(VLOOKUP(Tipy!DK15,'Kategórie hráčov'!$A$2:$B$55,2,FALSE)=30,30,20),0))</f>
        <v/>
      </c>
      <c r="EC21" s="126" t="str">
        <f>IF(ISBLANK($EE$3),"",IF(OR(Tipy!DL15=Výsledky!$EC$6,Tipy!DL15=Výsledky!$EC$7,Tipy!DL15=Výsledky!$EC$8,Tipy!DL15=Výsledky!$EC$9),IF(VLOOKUP(Tipy!DL15,'Kategórie hráčov'!$A$2:$B$55,2,FALSE)=30,30,20),0))</f>
        <v/>
      </c>
      <c r="ED21" s="127" t="str">
        <f>IF(ISBLANK($EE$3),"",IF(ISBLANK(Tipy!DH15),0,IF(OR(AND(Tipy!DH15=Výsledky!$EC$3,OR(Tipy!DJ15=Výsledky!$EE$3+1,Tipy!DJ15=Výsledky!$EE$3-1)),AND(Tipy!DJ15=Výsledky!$EE$3,OR(Tipy!DH15=Výsledky!$EC$3+1,Tipy!DH15=Výsledky!$EC$3-1))),10,0)))</f>
        <v/>
      </c>
      <c r="EE21" s="130" t="str">
        <f>IF(ISBLANK($EE$3),"",IF(ISBLANK(Tipy!DH15),"-",SUM(DZ21:ED21)))</f>
        <v/>
      </c>
      <c r="EF21" s="129"/>
      <c r="EG21" s="126" t="str">
        <f>IF(ISBLANK($EL$3),"",IF(ISBLANK(Tipy!DN15),0,IF(AND(Tipy!DN15=Výsledky!$EJ$3,Tipy!DP15=Výsledky!$EL$3),60,0)))</f>
        <v/>
      </c>
      <c r="EH21" s="126" t="str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/>
      </c>
      <c r="EI21" s="126" t="str">
        <f>IF(ISBLANK($EL$3),"",IF(OR(Tipy!DQ15=Výsledky!$EG$6,Tipy!DQ15=Výsledky!$EG$7,Tipy!DQ15=Výsledky!$EG$8,Tipy!DQ15=Výsledky!$EG$9),IF(VLOOKUP(Tipy!DQ15,'Kategórie hráčov'!$A$2:$B$55,2,FALSE)=30,30,20),0))</f>
        <v/>
      </c>
      <c r="EJ21" s="126" t="str">
        <f>IF(ISBLANK($EL$3),"",IF(OR(Tipy!DR15=Výsledky!$EJ$6,Tipy!DR15=Výsledky!$EJ$7,Tipy!DR15=Výsledky!$EJ$8,Tipy!DR15=Výsledky!$EJ$9),IF(VLOOKUP(Tipy!DR15,'Kategórie hráčov'!$A$2:$B$55,2,FALSE)=30,30,20),0))</f>
        <v/>
      </c>
      <c r="EK21" s="127" t="str">
        <f>IF(ISBLANK($EL$3),"",IF(ISBLANK(Tipy!DN15),0,IF(OR(AND(Tipy!DN15=Výsledky!$EJ$3,OR(Tipy!DP15=Výsledky!$EL$3+1,Tipy!DP15=Výsledky!$EL$3-1)),AND(Tipy!DP15=Výsledky!$EL$3,OR(Tipy!DN15=Výsledky!$EJ$3+1,Tipy!DN15=Výsledky!$EJ$3-1))),10,0)))</f>
        <v/>
      </c>
      <c r="EL21" s="130" t="str">
        <f>IF(ISBLANK($EL$3),"",IF(ISBLANK(Tipy!DN15),"-",SUM(EG21:EK21)))</f>
        <v/>
      </c>
      <c r="EM21" s="129"/>
      <c r="EN21" s="126" t="str">
        <f>IF(ISBLANK($ES$3),"",IF(ISBLANK(Tipy!DT15),0,IF(AND(Tipy!DT15=Výsledky!$EQ$3,Tipy!DV15=Výsledky!$ES$3),60,0)))</f>
        <v/>
      </c>
      <c r="EO21" s="126" t="str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/>
      </c>
      <c r="EP21" s="126" t="str">
        <f>IF(ISBLANK($ES$3),"",IF(OR(Tipy!DW15=Výsledky!$EN$6,Tipy!DW15=Výsledky!$EN$7,Tipy!DW15=Výsledky!$EN$8,Tipy!DW15=Výsledky!$EN$9),IF(VLOOKUP(Tipy!DW15,'Kategórie hráčov'!$A$2:$B$55,2,FALSE)=30,30,20),0))</f>
        <v/>
      </c>
      <c r="EQ21" s="126" t="str">
        <f>IF(ISBLANK($ES$3),"",IF(OR(Tipy!DX15=Výsledky!$EQ$6,Tipy!DX15=Výsledky!$EQ$7,Tipy!DX15=Výsledky!$EQ$8,Tipy!DX15=Výsledky!$EQ$9),IF(VLOOKUP(Tipy!DX15,'Kategórie hráčov'!$A$2:$B$55,2,FALSE)=30,30,20),0))</f>
        <v/>
      </c>
      <c r="ER21" s="127" t="str">
        <f>IF(ISBLANK($ES$3),"",IF(ISBLANK(Tipy!DT15),0,IF(OR(AND(Tipy!DT15=Výsledky!$EQ$3,OR(Tipy!DV15=Výsledky!$ES$3+1,Tipy!DV15=Výsledky!$ES$3-1)),AND(Tipy!DV15=Výsledky!$ES$3,OR(Tipy!DT15=Výsledky!$EQ$3+1,Tipy!DT15=Výsledky!$EQ$3-1))),10,0)))</f>
        <v/>
      </c>
      <c r="ES21" s="130" t="str">
        <f>IF(ISBLANK($ES$3),"",IF(ISBLANK(Tipy!DT15),"-",SUM(EN21:ER21)))</f>
        <v/>
      </c>
      <c r="ET21" s="129"/>
      <c r="EU21" s="126" t="str">
        <f>IF(ISBLANK($EZ$3),"",IF(ISBLANK(Tipy!DZ15),0,IF(AND(Tipy!DZ15=Výsledky!$EX$3,Tipy!EB15=Výsledky!$EZ$3),60,0)))</f>
        <v/>
      </c>
      <c r="EV21" s="126" t="str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/>
      </c>
      <c r="EW21" s="126" t="str">
        <f>IF(ISBLANK($EZ$3),"",IF(OR(Tipy!EC15=Výsledky!$EU$6,Tipy!EC15=Výsledky!$EU$7,Tipy!EC15=Výsledky!$EU$8,Tipy!EC15=Výsledky!$EU$9),IF(VLOOKUP(Tipy!EC15,'Kategórie hráčov'!$A$2:$B$55,2,FALSE)=30,30,20),0))</f>
        <v/>
      </c>
      <c r="EX21" s="126" t="str">
        <f>IF(ISBLANK($EZ$3),"",IF(OR(Tipy!ED15=Výsledky!$EX$6,Tipy!ED15=Výsledky!$EX$7,Tipy!ED15=Výsledky!$EX$8,Tipy!ED15=Výsledky!$EX$9),IF(VLOOKUP(Tipy!ED15,'Kategórie hráčov'!$A$2:$B$55,2,FALSE)=30,30,20),0))</f>
        <v/>
      </c>
      <c r="EY21" s="127" t="str">
        <f>IF(ISBLANK($EZ$3),"",IF(ISBLANK(Tipy!DZ15),0,IF(OR(AND(Tipy!DZ15=Výsledky!$EX$3,OR(Tipy!EB15=Výsledky!$EZ$3+1,Tipy!EB15=Výsledky!$EZ$3-1)),AND(Tipy!EB15=Výsledky!$EZ$3,OR(Tipy!DZ15=Výsledky!$EX$3+1,Tipy!DZ15=Výsledky!$EX$3-1))),10,0)))</f>
        <v/>
      </c>
      <c r="EZ21" s="130" t="str">
        <f>IF(ISBLANK($EZ$3),"",IF(ISBLANK(Tipy!DZ15),"-",SUM(EU21:EY21)))</f>
        <v/>
      </c>
      <c r="FA21" s="129"/>
      <c r="FB21" s="126" t="str">
        <f>IF(ISBLANK($FG$3),"",IF(ISBLANK(Tipy!EF15),0,IF(AND(Tipy!EF15=Výsledky!$FE$3,Tipy!EH15=Výsledky!$FG$3),60,0)))</f>
        <v/>
      </c>
      <c r="FC21" s="126" t="str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/>
      </c>
      <c r="FD21" s="126" t="str">
        <f>IF(ISBLANK($FG$3),"",IF(OR(Tipy!EI15=Výsledky!$FB$6,Tipy!EI15=Výsledky!$FB$7,Tipy!EI15=Výsledky!$FB$8,Tipy!EI15=Výsledky!$FB$9),IF(VLOOKUP(Tipy!EI15,'Kategórie hráčov'!$A$2:$B$55,2,FALSE)=30,30,20),0))</f>
        <v/>
      </c>
      <c r="FE21" s="126" t="str">
        <f>IF(ISBLANK($FG$3),"",IF(OR(Tipy!EJ15=Výsledky!$FE$6,Tipy!EJ15=Výsledky!$FE$7,Tipy!EJ15=Výsledky!$FE$8,Tipy!EJ15=Výsledky!$FE$9),IF(VLOOKUP(Tipy!EJ15,'Kategórie hráčov'!$A$2:$B$55,2,FALSE)=30,30,20),0))</f>
        <v/>
      </c>
      <c r="FF21" s="127" t="str">
        <f>IF(ISBLANK($FG$3),"",IF(ISBLANK(Tipy!EF15),0,IF(OR(AND(Tipy!EF15=Výsledky!$FE$3,OR(Tipy!EH15=Výsledky!$FG$3+1,Tipy!EH15=Výsledky!$FG$3-1)),AND(Tipy!EH15=Výsledky!$FG$3,OR(Tipy!EF15=Výsledky!$FE$3+1,Tipy!EF15=Výsledky!$FE$3-1))),10,0)))</f>
        <v/>
      </c>
      <c r="FG21" s="130" t="str">
        <f>IF(ISBLANK($FG$3),"",IF(ISBLANK(Tipy!EF15),"-",SUM(FB21:FF21)))</f>
        <v/>
      </c>
      <c r="FH21" s="129"/>
      <c r="FI21" s="126" t="str">
        <f>IF(ISBLANK($FN$3),"",IF(ISBLANK(Tipy!EL15),0,IF(AND(Tipy!EL15=Výsledky!$FL$3,Tipy!EN15=Výsledky!$FN$3),60,0)))</f>
        <v/>
      </c>
      <c r="FJ21" s="126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126" t="str">
        <f>IF(ISBLANK($FN$3),"",IF(OR(Tipy!EO15=Výsledky!$FI$6,Tipy!EO15=Výsledky!$FI$7,Tipy!EO15=Výsledky!$FI$8,Tipy!EO15=Výsledky!$FI$9),IF(VLOOKUP(Tipy!EO15,'Kategórie hráčov'!$A$2:$B$55,2,FALSE)=30,30,20),0))</f>
        <v/>
      </c>
      <c r="FL21" s="126" t="str">
        <f>IF(ISBLANK($FN$3),"",IF(OR(Tipy!EP15=Výsledky!$FL$6,Tipy!EP15=Výsledky!$FL$7,Tipy!EP15=Výsledky!$FL$8,Tipy!EP15=Výsledky!$FL$9),IF(VLOOKUP(Tipy!EP15,'Kategórie hráčov'!$A$2:$B$55,2,FALSE)=30,30,20),0))</f>
        <v/>
      </c>
      <c r="FM21" s="127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130" t="str">
        <f>IF(ISBLANK($FN$3),"",IF(ISBLANK(Tipy!EL15),"-",SUM(FI21:FM21)))</f>
        <v/>
      </c>
      <c r="FO21" s="129"/>
      <c r="FP21" s="126" t="str">
        <f>IF(ISBLANK($FU$3),"",IF(ISBLANK(Tipy!ER15),0,IF(AND(Tipy!ER15=Výsledky!$FS$3,Tipy!ET15=Výsledky!$FU$3),60,0)))</f>
        <v/>
      </c>
      <c r="FQ21" s="126" t="str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/>
      </c>
      <c r="FR21" s="126" t="str">
        <f>IF(ISBLANK($FU$3),"",IF(OR(Tipy!EU15=Výsledky!$FP$6,Tipy!EU15=Výsledky!$FP$7,Tipy!EU15=Výsledky!$FP$8,Tipy!EU15=Výsledky!$FP$9),IF(VLOOKUP(Tipy!EU15,'Kategórie hráčov'!$A$2:$B$55,2,FALSE)=30,30,20),0))</f>
        <v/>
      </c>
      <c r="FS21" s="126" t="str">
        <f>IF(ISBLANK($FU$3),"",IF(OR(Tipy!EV15=Výsledky!$FS$6,Tipy!EV15=Výsledky!$FS$7,Tipy!EV15=Výsledky!$FS$8,Tipy!EV15=Výsledky!$FS$9),IF(VLOOKUP(Tipy!EV15,'Kategórie hráčov'!$A$2:$B$55,2,FALSE)=30,30,20),0))</f>
        <v/>
      </c>
      <c r="FT21" s="127" t="str">
        <f>IF(ISBLANK($FU$3),"",IF(ISBLANK(Tipy!ER15),0,IF(OR(AND(Tipy!ER15=Výsledky!$FS$3,OR(Tipy!ET15=Výsledky!$FU$3+1,Tipy!ET15=Výsledky!$FU$3-1)),AND(Tipy!ET15=Výsledky!$FU$3,OR(Tipy!ER15=Výsledky!$FS$3+1,Tipy!ER15=Výsledky!$FS$3-1))),10,0)))</f>
        <v/>
      </c>
      <c r="FU21" s="130" t="str">
        <f>IF(ISBLANK($FU$3),"",IF(ISBLANK(Tipy!ER15),"-",SUM(FP21:FT21)))</f>
        <v/>
      </c>
      <c r="FV21" s="129"/>
      <c r="FW21" s="126" t="str">
        <f>IF(ISBLANK($GB$3),"",IF(ISBLANK(Tipy!EX15),0,IF(AND(Tipy!EX15=Výsledky!$FZ$3,Tipy!EZ15=Výsledky!$GB$3),60,0)))</f>
        <v/>
      </c>
      <c r="FX21" s="126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126" t="str">
        <f>IF(ISBLANK($GB$3),"",IF(OR(Tipy!FA15=Výsledky!$FW$6,Tipy!FA15=Výsledky!$FW$7,Tipy!FA15=Výsledky!$FW$8,Tipy!FA15=Výsledky!$FW$9),IF(VLOOKUP(Tipy!FA15,'Kategórie hráčov'!$A$2:$B$55,2,FALSE)=30,30,20),0))</f>
        <v/>
      </c>
      <c r="FZ21" s="126" t="str">
        <f>IF(ISBLANK($GB$3),"",IF(OR(Tipy!FB15=Výsledky!$FZ$6,Tipy!FB15=Výsledky!$FZ$7,Tipy!FB15=Výsledky!$FZ$8,Tipy!FB15=Výsledky!$FZ$9),IF(VLOOKUP(Tipy!FB15,'Kategórie hráčov'!$A$2:$B$55,2,FALSE)=30,30,20),0))</f>
        <v/>
      </c>
      <c r="GA21" s="127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130" t="str">
        <f>IF(ISBLANK($GB$3),"",IF(ISBLANK(Tipy!EX15),"-",SUM(FW21:GA21)))</f>
        <v/>
      </c>
      <c r="GC21" s="129"/>
      <c r="GD21" s="126" t="str">
        <f>IF(ISBLANK($GI$3),"",IF(ISBLANK(Tipy!FD15),0,IF(AND(Tipy!FD15=Výsledky!$GG$3,Tipy!FF15=Výsledky!$GI$3),60,0)))</f>
        <v/>
      </c>
      <c r="GE21" s="126" t="str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/>
      </c>
      <c r="GF21" s="126" t="str">
        <f>IF(ISBLANK($GI$3),"",IF(OR(Tipy!FG15=Výsledky!$GD$6,Tipy!FG15=Výsledky!$GD$7,Tipy!FG15=Výsledky!$GD$8,Tipy!FG15=Výsledky!$GD$9),IF(VLOOKUP(Tipy!FG15,'Kategórie hráčov'!$A$2:$B$55,2,FALSE)=30,30,20),0))</f>
        <v/>
      </c>
      <c r="GG21" s="126" t="str">
        <f>IF(ISBLANK($GI$3),"",IF(OR(Tipy!FH15=Výsledky!$GG$6,Tipy!FH15=Výsledky!$GG$7,Tipy!FH15=Výsledky!$GG$8,Tipy!FH15=Výsledky!$GG$9),IF(VLOOKUP(Tipy!FH15,'Kategórie hráčov'!$A$2:$B$55,2,FALSE)=30,30,20),0))</f>
        <v/>
      </c>
      <c r="GH21" s="127" t="str">
        <f>IF(ISBLANK($GI$3),"",IF(ISBLANK(Tipy!FD15),0,IF(OR(AND(Tipy!FD15=Výsledky!$GG$3,OR(Tipy!FF15=Výsledky!$GI$3+1,Tipy!FF15=Výsledky!$GI$3-1)),AND(Tipy!FF15=Výsledky!$GI$3,OR(Tipy!FD15=Výsledky!$GG$3+1,Tipy!FD15=Výsledky!$GG$3-1))),10,0)))</f>
        <v/>
      </c>
      <c r="GI21" s="130" t="str">
        <f>IF(ISBLANK($GI$3),"",IF(ISBLANK(Tipy!FD15),"-",SUM(GD21:GH21)))</f>
        <v/>
      </c>
      <c r="GJ21" s="129"/>
      <c r="GK21" s="126" t="str">
        <f>IF(ISBLANK($GP$3),"",IF(ISBLANK(Tipy!FJ15),0,IF(AND(Tipy!FJ15=Výsledky!$GN$3,Tipy!FL15=Výsledky!$GP$3),60,0)))</f>
        <v/>
      </c>
      <c r="GL21" s="126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126" t="str">
        <f>IF(ISBLANK($GP$3),"",IF(OR(Tipy!FM15=Výsledky!$GK$6,Tipy!FM15=Výsledky!$GK$7,Tipy!FM15=Výsledky!$GK$8,Tipy!FM15=Výsledky!$GK$9),IF(VLOOKUP(Tipy!FM15,'Kategórie hráčov'!$A$2:$B$55,2,FALSE)=30,30,20),0))</f>
        <v/>
      </c>
      <c r="GN21" s="126" t="str">
        <f>IF(ISBLANK($GP$3),"",IF(OR(Tipy!FN15=Výsledky!$GN$6,Tipy!FN15=Výsledky!$GN$7,Tipy!FN15=Výsledky!$GN$8,Tipy!FN15=Výsledky!$GN$9),IF(VLOOKUP(Tipy!FN15,'Kategórie hráčov'!$A$2:$B$55,2,FALSE)=30,30,20),0))</f>
        <v/>
      </c>
      <c r="GO21" s="127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130" t="str">
        <f>IF(ISBLANK($GP$3),"",IF(ISBLANK(Tipy!FJ15),"-",SUM(GK21:GO21)))</f>
        <v/>
      </c>
      <c r="GQ21" s="129"/>
      <c r="GR21" s="126" t="str">
        <f>IF(ISBLANK($GW$3),"",IF(ISBLANK(Tipy!FP15),0,IF(AND(Tipy!FP15=Výsledky!$GU$3,Tipy!FR15=Výsledky!$GW$3),60,0)))</f>
        <v/>
      </c>
      <c r="GS21" s="126" t="str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/>
      </c>
      <c r="GT21" s="126" t="str">
        <f>IF(ISBLANK($GW$3),"",IF(OR(Tipy!FS15=Výsledky!$GR$6,Tipy!FS15=Výsledky!$GR$7,Tipy!FS15=Výsledky!$GR$8,Tipy!FS15=Výsledky!$GR$9),IF(VLOOKUP(Tipy!FS15,'Kategórie hráčov'!$A$2:$B$55,2,FALSE)=30,30,20),0))</f>
        <v/>
      </c>
      <c r="GU21" s="126" t="str">
        <f>IF(ISBLANK($GW$3),"",IF(OR(Tipy!FT15=Výsledky!$GU$6,Tipy!FT15=Výsledky!$GU$7,Tipy!FT15=Výsledky!$GU$8,Tipy!FT15=Výsledky!$GU$9),IF(VLOOKUP(Tipy!FT15,'Kategórie hráčov'!$A$2:$B$55,2,FALSE)=30,30,20),0))</f>
        <v/>
      </c>
      <c r="GV21" s="127" t="str">
        <f>IF(ISBLANK($GW$3),"",IF(ISBLANK(Tipy!FP15),0,IF(OR(AND(Tipy!FP15=Výsledky!$GU$3,OR(Tipy!FR15=Výsledky!$GW$3+1,Tipy!FR15=Výsledky!$GW$3-1)),AND(Tipy!FR15=Výsledky!$GW$3,OR(Tipy!FP15=Výsledky!$GU$3+1,Tipy!FP15=Výsledky!$GU$3-1))),10,0)))</f>
        <v/>
      </c>
      <c r="GW21" s="130" t="str">
        <f>IF(ISBLANK($GW$3),"",IF(ISBLANK(Tipy!FP15),"-",SUM(GR21:GV21)))</f>
        <v/>
      </c>
      <c r="GX21" s="129"/>
      <c r="GY21" s="126" t="str">
        <f>IF(ISBLANK($HD$3),"",IF(ISBLANK(Tipy!FV15),0,IF(AND(Tipy!FV15=Výsledky!$HB$3,Tipy!FX15=Výsledky!$HD$3),60,0)))</f>
        <v/>
      </c>
      <c r="GZ21" s="126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26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26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27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0" t="str">
        <f>IF(ISBLANK($HD$3),"",IF(ISBLANK(Tipy!FV15),"-",SUM(GY21:HC21)))</f>
        <v/>
      </c>
      <c r="HE21" s="129"/>
      <c r="HF21" s="126" t="str">
        <f>IF(ISBLANK($HK$3),"",IF(ISBLANK(Tipy!GB15),0,IF(AND(Tipy!GB15=Výsledky!$HI$3,Tipy!GD15=Výsledky!$HK$3),60,0)))</f>
        <v/>
      </c>
      <c r="HG21" s="126" t="str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/>
      </c>
      <c r="HH21" s="126" t="str">
        <f>IF(ISBLANK($HK$3),"",IF(OR(Tipy!GE15=Výsledky!$HF$6,Tipy!GE15=Výsledky!$HF$7,Tipy!GE15=Výsledky!$HF$8,Tipy!GE15=Výsledky!$HF$9),IF(VLOOKUP(Tipy!GE15,'Kategórie hráčov'!$A$2:$B$55,2,FALSE)=30,30,20),0))</f>
        <v/>
      </c>
      <c r="HI21" s="126" t="str">
        <f>IF(ISBLANK($HK$3),"",IF(OR(Tipy!GF15=Výsledky!$HI$6,Tipy!GF15=Výsledky!$HI$7,Tipy!GF15=Výsledky!$HI$8,Tipy!GF15=Výsledky!$HI$9),IF(VLOOKUP(Tipy!GF15,'Kategórie hráčov'!$A$2:$B$55,2,FALSE)=30,30,20),0))</f>
        <v/>
      </c>
      <c r="HJ21" s="127" t="str">
        <f>IF(ISBLANK($HK$3),"",IF(ISBLANK(Tipy!GB15),0,IF(OR(AND(Tipy!GB15=Výsledky!$HI$3,OR(Tipy!GD15=Výsledky!$HK$3+1,Tipy!GD15=Výsledky!$HK$3-1)),AND(Tipy!GD15=Výsledky!$HK$3,OR(Tipy!GB15=Výsledky!$HI$3+1,Tipy!GB15=Výsledky!$HI$3-1))),10,0)))</f>
        <v/>
      </c>
      <c r="HK21" s="130" t="str">
        <f>IF(ISBLANK($HK$3),"",IF(ISBLANK(Tipy!GB15),"-",SUM(HF21:HJ21)))</f>
        <v/>
      </c>
      <c r="HL21" s="129"/>
      <c r="HM21" s="126" t="str">
        <f>IF(ISBLANK($HR$3),"",IF(ISBLANK(Tipy!GH15),0,IF(AND(Tipy!GH15=Výsledky!$HP$3,Tipy!GJ15=Výsledky!$HR$3),60,0)))</f>
        <v/>
      </c>
      <c r="HN21" s="126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26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26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27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0" t="str">
        <f>IF(ISBLANK($HR$3),"",IF(ISBLANK(Tipy!GH15),"-",SUM(HM21:HQ21)))</f>
        <v/>
      </c>
      <c r="HS21" s="129"/>
      <c r="HT21" s="126" t="str">
        <f>IF(ISBLANK($HY$3),"",IF(ISBLANK(Tipy!GN15),0,IF(AND(Tipy!GN15=Výsledky!$HW$3,Tipy!GP15=Výsledky!$HY$3),60,0)))</f>
        <v/>
      </c>
      <c r="HU21" s="126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6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6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7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0" t="str">
        <f>IF(ISBLANK($HY$3),"",IF(ISBLANK(Tipy!GN15),"-",SUM(HT21:HX21)))</f>
        <v/>
      </c>
      <c r="HZ21" s="129"/>
      <c r="IA21" s="126" t="str">
        <f>IF(ISBLANK($IF$3),"",IF(ISBLANK(Tipy!GT15),0,IF(AND(Tipy!GT15=Výsledky!$ID$3,Tipy!GV15=Výsledky!$IF$3),60,0)))</f>
        <v/>
      </c>
      <c r="IB21" s="126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26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26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27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0" t="str">
        <f>IF(ISBLANK($IF$3),"",IF(ISBLANK(Tipy!GT15),"-",SUM(IA21:IE21)))</f>
        <v/>
      </c>
      <c r="IG21" s="129"/>
      <c r="IH21" s="126" t="str">
        <f>IF(ISBLANK($IM$3),"",IF(ISBLANK(Tipy!GZ15),0,IF(AND(Tipy!GZ15=Výsledky!$IK$3,Tipy!HB15=Výsledky!$IM$3),60,0)))</f>
        <v/>
      </c>
      <c r="II21" s="126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6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6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7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0" t="str">
        <f>IF(ISBLANK($IM$3),"",IF(ISBLANK(Tipy!GZ15),"-",SUM(IH21:IL21)))</f>
        <v/>
      </c>
      <c r="IN21" s="129"/>
      <c r="IO21" s="126" t="str">
        <f>IF(ISBLANK($IT$3),"",IF(ISBLANK(Tipy!HF15),0,IF(AND(Tipy!HF15=Výsledky!$IR$3,Tipy!HH15=Výsledky!$IT$3),60,0)))</f>
        <v/>
      </c>
      <c r="IP21" s="126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26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26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27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0" t="str">
        <f>IF(ISBLANK($IT$3),"",IF(ISBLANK(Tipy!HF15),"-",SUM(IO21:IS21)))</f>
        <v/>
      </c>
      <c r="IU21" s="129"/>
      <c r="IV21" s="126" t="str">
        <f>IF(ISBLANK($JA$3),"",IF(ISBLANK(Tipy!HL15),0,IF(AND(Tipy!HL15=Výsledky!$IY$3,Tipy!HN15=Výsledky!$JA$3),60,0)))</f>
        <v/>
      </c>
      <c r="IW21" s="126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26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26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27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0" t="str">
        <f>IF(ISBLANK($JA$3),"",IF(ISBLANK(Tipy!HL15),"-",SUM(IV21:IZ21)))</f>
        <v/>
      </c>
      <c r="JB21" s="129"/>
      <c r="JC21" s="126" t="str">
        <f>IF(ISBLANK($JH$3),"",IF(ISBLANK(Tipy!HR15),0,IF(AND(Tipy!HR15=Výsledky!$JF$3,Tipy!HT15=Výsledky!$JH$3),60,0)))</f>
        <v/>
      </c>
      <c r="JD21" s="126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26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26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27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0" t="str">
        <f>IF(ISBLANK($JH$3),"",IF(ISBLANK(Tipy!HR15),"-",SUM(JC21:JG21)))</f>
        <v/>
      </c>
      <c r="JI21" s="129"/>
      <c r="JJ21" s="126" t="str">
        <f>IF(ISBLANK($JO$3),"",IF(ISBLANK(Tipy!HX15),0,IF(AND(Tipy!HX15=Výsledky!$JM$3,Tipy!HZ15=Výsledky!$JO$3),60,0)))</f>
        <v/>
      </c>
      <c r="JK21" s="126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26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26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27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0" t="str">
        <f>IF(ISBLANK($JO$3),"",IF(ISBLANK(Tipy!HX15),"-",SUM(JJ21:JN21)))</f>
        <v/>
      </c>
      <c r="JP21" s="129"/>
      <c r="JQ21" s="126" t="str">
        <f>IF(ISBLANK($JV$3),"",IF(ISBLANK(Tipy!ID15),0,IF(AND(Tipy!ID15=Výsledky!$JT$3,Tipy!IF15=Výsledky!$JV$3),60,0)))</f>
        <v/>
      </c>
      <c r="JR21" s="126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26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26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27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0" t="str">
        <f>IF(ISBLANK($JV$3),"",IF(ISBLANK(Tipy!ID15),"-",SUM(JQ21:JU21)))</f>
        <v/>
      </c>
      <c r="JW21" s="129"/>
      <c r="JX21" s="126" t="str">
        <f>IF(ISBLANK($KC$3),"",IF(ISBLANK(Tipy!IJ15),0,IF(AND(Tipy!IJ15=Výsledky!$KA$3,Tipy!IL15=Výsledky!$KC$3),60,0)))</f>
        <v/>
      </c>
      <c r="JY21" s="126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6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6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7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0" t="str">
        <f>IF(ISBLANK($KC$3),"",IF(ISBLANK(Tipy!IJ15),"-",SUM(JX21:KB21)))</f>
        <v/>
      </c>
      <c r="KD21" s="129"/>
      <c r="KE21" s="126" t="str">
        <f>IF(ISBLANK($KJ$3),"",IF(ISBLANK(Tipy!IP15),0,IF(AND(Tipy!IP15=Výsledky!$KH$3,Tipy!IR15=Výsledky!$KJ$3),60,0)))</f>
        <v/>
      </c>
      <c r="KF21" s="126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6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6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7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0" t="str">
        <f>IF(ISBLANK($KJ$3),"",IF(ISBLANK(Tipy!IP15),"-",SUM(KE21:KI21)))</f>
        <v/>
      </c>
      <c r="KK21" s="129"/>
      <c r="KL21" s="126" t="str">
        <f>IF(ISBLANK($KQ$3),"",IF(ISBLANK(Tipy!IV15),0,IF(AND(Tipy!IV15=Výsledky!$KO$3,Tipy!IX15=Výsledky!$KQ$3),60,0)))</f>
        <v/>
      </c>
      <c r="KM21" s="126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6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6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7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0" t="str">
        <f>IF(ISBLANK($KQ$3),"",IF(ISBLANK(Tipy!IV15),"-",SUM(KL21:KP21)))</f>
        <v/>
      </c>
      <c r="KR21" s="129"/>
      <c r="KS21" s="126" t="str">
        <f>IF(ISBLANK($KX$3),"",IF(ISBLANK(Tipy!JB15),0,IF(AND(Tipy!JB15=Výsledky!$KV$3,Tipy!JD15=Výsledky!$KX$3),60,0)))</f>
        <v/>
      </c>
      <c r="KT21" s="126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6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6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7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0" t="str">
        <f>IF(ISBLANK($KX$3),"",IF(ISBLANK(Tipy!JB15),"-",SUM(KS21:KW21)))</f>
        <v/>
      </c>
      <c r="KY21" s="129"/>
      <c r="KZ21" s="126" t="str">
        <f>IF(ISBLANK($LE$3),"",IF(ISBLANK(Tipy!JH15),0,IF(AND(Tipy!JH15=Výsledky!$LC$3,Tipy!JJ15=Výsledky!$LE$3),60,0)))</f>
        <v/>
      </c>
      <c r="LA21" s="126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6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6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7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0" t="str">
        <f>IF(ISBLANK($LE$3),"",IF(ISBLANK(Tipy!JH15),"-",SUM(KZ21:LD21)))</f>
        <v/>
      </c>
      <c r="LF21" s="129"/>
      <c r="LG21" s="126" t="str">
        <f>IF(ISBLANK($LL$3),"",IF(ISBLANK(Tipy!JN15),0,IF(AND(Tipy!JN15=Výsledky!$LJ$3,Tipy!JP15=Výsledky!$LL$3),60,0)))</f>
        <v/>
      </c>
      <c r="LH21" s="126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6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6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7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0" t="str">
        <f>IF(ISBLANK($LL$3),"",IF(ISBLANK(Tipy!JN15),"-",SUM(LG21:LK21)))</f>
        <v/>
      </c>
      <c r="LM21" s="129"/>
      <c r="LN21" s="126" t="str">
        <f>IF(ISBLANK($LS$3),"",IF(ISBLANK(Tipy!JT15),0,IF(AND(Tipy!JT15=Výsledky!$LQ$3,Tipy!JV15=Výsledky!$LS$3),60,0)))</f>
        <v/>
      </c>
      <c r="LO21" s="126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6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6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7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0" t="str">
        <f>IF(ISBLANK($LS$3),"",IF(ISBLANK(Tipy!JT15),"-",SUM(LN21:LR21)))</f>
        <v/>
      </c>
      <c r="LT21" s="129"/>
      <c r="LU21" s="126" t="str">
        <f>IF(ISBLANK($LZ$3),"",IF(ISBLANK(Tipy!JZ15),0,IF(AND(Tipy!JZ15=Výsledky!$LX$3,Tipy!KB15=Výsledky!$LZ$3),60,0)))</f>
        <v/>
      </c>
      <c r="LV21" s="126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6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6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7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0" t="str">
        <f>IF(ISBLANK($LZ$3),"",IF(ISBLANK(Tipy!JZ15),"-",SUM(LU21:LY21)))</f>
        <v/>
      </c>
      <c r="MA21" s="129"/>
      <c r="MB21" s="126" t="str">
        <f>IF(ISBLANK($MG$3),"",IF(ISBLANK(Tipy!KF15),0,IF(AND(Tipy!KF15=Výsledky!$ME$3,Tipy!KH15=Výsledky!$MG$3),60,0)))</f>
        <v/>
      </c>
      <c r="MC21" s="126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6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6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7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0" t="str">
        <f>IF(ISBLANK($MG$3),"",IF(ISBLANK(Tipy!KF15),"-",SUM(MB21:MF21)))</f>
        <v/>
      </c>
      <c r="MH21" s="129"/>
      <c r="MI21" s="126" t="str">
        <f>IF(ISBLANK($MN$3),"",IF(ISBLANK(Tipy!KL15),0,IF(AND(Tipy!KL15=Výsledky!$ML$3,Tipy!KN15=Výsledky!$MN$3),60,0)))</f>
        <v/>
      </c>
      <c r="MJ21" s="12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6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6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0" t="str">
        <f>IF(ISBLANK($MN$3),"",IF(ISBLANK(Tipy!KL15),"-",SUM(MI21:MM21)))</f>
        <v/>
      </c>
      <c r="MO21" s="129"/>
      <c r="MP21" s="126" t="str">
        <f>IF(ISBLANK($MU$3),"",IF(ISBLANK(Tipy!KR15),0,IF(AND(Tipy!KR15=Výsledky!$MS$3,Tipy!KT15=Výsledky!$MU$3),60,0)))</f>
        <v/>
      </c>
      <c r="MQ21" s="126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6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6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7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0" t="str">
        <f>IF(ISBLANK($MU$3),"",IF(ISBLANK(Tipy!KR15),"-",SUM(MP21:MT21)))</f>
        <v/>
      </c>
      <c r="MV21" s="129"/>
      <c r="MW21" s="126" t="str">
        <f>IF(ISBLANK($NB$3),"",IF(ISBLANK(Tipy!KX15),0,IF(AND(Tipy!KX15=Výsledky!$MZ$3,Tipy!KZ15=Výsledky!$NB$3),60,0)))</f>
        <v/>
      </c>
      <c r="MX21" s="126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6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6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7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0" t="str">
        <f>IF(ISBLANK($NB$3),"",IF(ISBLANK(Tipy!KX15),"-",SUM(MW21:NA21)))</f>
        <v/>
      </c>
      <c r="NC21" s="129"/>
      <c r="ND21" s="126" t="str">
        <f>IF(ISBLANK($NI$3),"",IF(ISBLANK(Tipy!LD15),0,IF(AND(Tipy!LD15=Výsledky!$NG$3,Tipy!LF15=Výsledky!$NI$3),60,0)))</f>
        <v/>
      </c>
      <c r="NE21" s="126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6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6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7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0" t="str">
        <f>IF(ISBLANK($NI$3),"",IF(ISBLANK(Tipy!LD15),"-",SUM(ND21:NH21)))</f>
        <v/>
      </c>
      <c r="NJ21" s="129"/>
      <c r="NK21" s="126" t="str">
        <f>IF(ISBLANK($NP$3),"",IF(ISBLANK(Tipy!LJ15),0,IF(AND(Tipy!LJ15=Výsledky!$NN$3,Tipy!LL15=Výsledky!$NP$3),60,0)))</f>
        <v/>
      </c>
      <c r="NL21" s="126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6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6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7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0" t="str">
        <f>IF(ISBLANK($NP$3),"",IF(ISBLANK(Tipy!LJ15),"-",SUM(NK21:NO21)))</f>
        <v/>
      </c>
      <c r="NQ21" s="129"/>
      <c r="NR21" s="126" t="str">
        <f>IF(ISBLANK($NW$3),"",IF(ISBLANK(Tipy!LP15),0,IF(AND(Tipy!LP15=Výsledky!$NU$3,Tipy!LR15=Výsledky!$NW$3),60,0)))</f>
        <v/>
      </c>
      <c r="NS21" s="126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6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6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7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0" t="str">
        <f>IF(ISBLANK($NW$3),"",IF(ISBLANK(Tipy!LP15),"-",SUM(NR21:NV21)))</f>
        <v/>
      </c>
      <c r="NX21" s="129"/>
      <c r="NY21" s="126" t="str">
        <f>IF(ISBLANK($OD$3),"",IF(ISBLANK(Tipy!LV15),0,IF(AND(Tipy!LV15=Výsledky!$OB$3,Tipy!LX15=Výsledky!$OD$3),60,0)))</f>
        <v/>
      </c>
      <c r="NZ21" s="126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6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6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7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0" t="str">
        <f>IF(ISBLANK($OD$3),"",IF(ISBLANK(Tipy!LV15),"-",SUM(NY21:OC21)))</f>
        <v/>
      </c>
      <c r="OE21" s="129"/>
      <c r="OF21" s="126" t="str">
        <f>IF(ISBLANK($OK$3),"",IF(ISBLANK(Tipy!MB15),0,IF(AND(Tipy!MB15=Výsledky!$OI$3,Tipy!MD15=Výsledky!$OK$3),60,0)))</f>
        <v/>
      </c>
      <c r="OG21" s="126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6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6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7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0" t="str">
        <f>IF(ISBLANK($OK$3),"",IF(ISBLANK(Tipy!MB15),"-",SUM(OF21:OJ21)))</f>
        <v/>
      </c>
      <c r="OL21" s="129"/>
      <c r="OM21" s="126" t="str">
        <f>IF(ISBLANK($OR$3),"",IF(ISBLANK(Tipy!MH15),0,IF(AND(Tipy!MH15=Výsledky!$OP$3,Tipy!MJ15=Výsledky!$OR$3),60,0)))</f>
        <v/>
      </c>
      <c r="ON21" s="12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6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6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0" t="str">
        <f>IF(ISBLANK($OR$3),"",IF(ISBLANK(Tipy!MH15),"-",SUM(OM21:OQ21)))</f>
        <v/>
      </c>
      <c r="OS21" s="129"/>
      <c r="OT21" s="126" t="str">
        <f>IF(ISBLANK($OY$3),"",IF(ISBLANK(Tipy!MN15),0,IF(AND(Tipy!MN15=Výsledky!$OW$3,Tipy!MP15=Výsledky!$OY$3),60,0)))</f>
        <v/>
      </c>
      <c r="OU21" s="12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6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6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0" t="str">
        <f>IF(ISBLANK($OY$3),"",IF(ISBLANK(Tipy!MN15),"-",SUM(OT21:OX21)))</f>
        <v/>
      </c>
      <c r="OZ21" s="129"/>
      <c r="PA21" s="126" t="str">
        <f>IF(ISBLANK($PF$3),"",IF(ISBLANK(Tipy!MT15),0,IF(AND(Tipy!MT15=Výsledky!$PD$3,Tipy!MV15=Výsledky!$PF$3),60,0)))</f>
        <v/>
      </c>
      <c r="PB21" s="12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6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6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0" t="str">
        <f>IF(ISBLANK($PF$3),"",IF(ISBLANK(Tipy!MT15),"-",SUM(PA21:PE21)))</f>
        <v/>
      </c>
      <c r="PG21" s="129"/>
      <c r="PH21" s="126" t="str">
        <f>IF(ISBLANK($PM$3),"",IF(ISBLANK(Tipy!MZ15),0,IF(AND(Tipy!MZ15=Výsledky!$PK$3,Tipy!NB15=Výsledky!$PM$3),60,0)))</f>
        <v/>
      </c>
      <c r="PI21" s="12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6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6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0" t="str">
        <f>IF(ISBLANK($PM$3),"",IF(ISBLANK(Tipy!MZ15),"-",SUM(PH21:PL21)))</f>
        <v/>
      </c>
      <c r="PN21" s="129"/>
      <c r="PO21" s="126" t="str">
        <f>IF(ISBLANK($PT$3),"",IF(ISBLANK(Tipy!NF15),0,IF(AND(Tipy!NF15=Výsledky!$PR$3,Tipy!NH15=Výsledky!$PT$3),60,0)))</f>
        <v/>
      </c>
      <c r="PP21" s="12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6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6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0" t="str">
        <f>IF(ISBLANK($PT$3),"",IF(ISBLANK(Tipy!NF15),"-",SUM(PO21:PS21)))</f>
        <v/>
      </c>
      <c r="PU21" s="129"/>
      <c r="PV21" s="126" t="str">
        <f>IF(ISBLANK($QA$3),"",IF(ISBLANK(Tipy!NL15),0,IF(AND(Tipy!NL15=Výsledky!$PY$3,Tipy!NN15=Výsledky!$QA$3),60,0)))</f>
        <v/>
      </c>
      <c r="PW21" s="12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6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6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0" t="str">
        <f>IF(ISBLANK($QA$3),"",IF(ISBLANK(Tipy!NL15),"-",SUM(PV21:PZ21)))</f>
        <v/>
      </c>
      <c r="QB21" s="129"/>
      <c r="QC21" s="126" t="str">
        <f>IF(ISBLANK($QH$3),"",IF(ISBLANK(Tipy!NR15),0,IF(AND(Tipy!NR15=Výsledky!$QF$3,Tipy!NT15=Výsledky!$QH$3),60,0)))</f>
        <v/>
      </c>
      <c r="QD21" s="12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6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6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0" t="str">
        <f>IF(ISBLANK($QH$3),"",IF(ISBLANK(Tipy!NR15),"-",SUM(QC21:QG21)))</f>
        <v/>
      </c>
      <c r="QI21" s="131"/>
      <c r="QJ21" s="131"/>
    </row>
    <row r="22" spans="1:452" ht="15" x14ac:dyDescent="0.2">
      <c r="A22" s="124">
        <f>Tipy!A16</f>
        <v>44</v>
      </c>
      <c r="B22" s="166" t="str">
        <f>IF(Tipy!B16="","",Tipy!B16)</f>
        <v>Diogoal</v>
      </c>
      <c r="C22" s="125"/>
      <c r="D22" s="126">
        <f>IF(ISBLANK($I$3),"",IF(ISBLANK(Tipy!D16),0,IF(AND(Tipy!D16=Výsledky!$G$3,Tipy!F16=Výsledky!$I$3),60,0)))</f>
        <v>0</v>
      </c>
      <c r="E22" s="12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6">
        <f>IF(ISBLANK($I$3),"",IF(OR(Tipy!G16=Výsledky!$D$6,Tipy!G16=Výsledky!$D$7,Tipy!G16=Výsledky!$D$8,Tipy!G16=Výsledky!$D$9),IF(VLOOKUP(Tipy!G16,'Kategórie hráčov'!$A$2:$B$55,2,FALSE)=30,30,20),0))</f>
        <v>20</v>
      </c>
      <c r="G22" s="126">
        <f>IF(ISBLANK($I$3),"",IF(OR(Tipy!H16=Výsledky!$G$6,Tipy!H16=Výsledky!$G$7,Tipy!H16=Výsledky!$G$8,Tipy!H16=Výsledky!$G$9),IF(VLOOKUP(Tipy!H16,'Kategórie hráčov'!$A$2:$B$55,2,FALSE)=30,30,20),0))</f>
        <v>0</v>
      </c>
      <c r="H22" s="12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8">
        <f>IF(ISBLANK($I$3),"",IF(ISBLANK(Tipy!D16),"-",SUM(D22:H22)))</f>
        <v>20</v>
      </c>
      <c r="J22" s="25"/>
      <c r="K22" s="126">
        <f>IF(ISBLANK($P$3),"",IF(ISBLANK(Tipy!J16),0,IF(AND(Tipy!J16=Výsledky!$N$3,Tipy!L16=Výsledky!$P$3),60,0)))</f>
        <v>0</v>
      </c>
      <c r="L22" s="12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6">
        <f>IF(ISBLANK($P$3),"",IF(OR(Tipy!M16=Výsledky!$K$6,Tipy!M16=Výsledky!$K$7,Tipy!M16=Výsledky!$K$8,Tipy!M16=Výsledky!$K$9),IF(VLOOKUP(Tipy!M16,'Kategórie hráčov'!$A$2:$B$55,2,FALSE)=30,30,20),0))</f>
        <v>0</v>
      </c>
      <c r="N22" s="126">
        <f>IF(ISBLANK($P$3),"",IF(OR(Tipy!N16=Výsledky!$N$6,Tipy!N16=Výsledky!$N$7,Tipy!N16=Výsledky!$N$8,Tipy!N16=Výsledky!$N$9),IF(VLOOKUP(Tipy!N16,'Kategórie hráčov'!$A$2:$B$55,2,FALSE)=30,30,20),0))</f>
        <v>0</v>
      </c>
      <c r="O22" s="12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8" t="str">
        <f>IF(ISBLANK($P$3),"",IF(ISBLANK(Tipy!J16),"-",SUM(K22:O22)))</f>
        <v>-</v>
      </c>
      <c r="Q22" s="129"/>
      <c r="R22" s="126">
        <f>IF(ISBLANK($W$3),"",IF(ISBLANK(Tipy!P16),0,IF(AND(Tipy!P16=Výsledky!$U$3,Tipy!R16=Výsledky!$W$3),60,0)))</f>
        <v>0</v>
      </c>
      <c r="S22" s="12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6">
        <f>IF(ISBLANK($W$3),"",IF(OR(Tipy!S16=Výsledky!$R$6,Tipy!S16=Výsledky!$R$7,Tipy!S16=Výsledky!$R$8,Tipy!S16=Výsledky!$R$9),IF(VLOOKUP(Tipy!S16,'Kategórie hráčov'!$A$2:$B$55,2,FALSE)=30,30,20),0))</f>
        <v>0</v>
      </c>
      <c r="U22" s="126">
        <f>IF(ISBLANK($W$3),"",IF(OR(Tipy!T16=Výsledky!$U$6,Tipy!T16=Výsledky!$U$7,Tipy!T16=Výsledky!$U$8,Tipy!T16=Výsledky!$U$9),IF(VLOOKUP(Tipy!T16,'Kategórie hráčov'!$A$2:$B$55,2,FALSE)=30,30,20),0))</f>
        <v>0</v>
      </c>
      <c r="V22" s="127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30">
        <f>IF(ISBLANK($W$3),"",IF(ISBLANK(Tipy!P16),"-",SUM(R22:V22)))</f>
        <v>0</v>
      </c>
      <c r="X22" s="129"/>
      <c r="Y22" s="126">
        <f>IF(ISBLANK($AD$3),"",IF(ISBLANK(Tipy!V16),0,IF(AND(Tipy!V16=Výsledky!$AB$3,Tipy!X16=Výsledky!$AD$3),60,0)))</f>
        <v>0</v>
      </c>
      <c r="Z22" s="12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6">
        <f>IF(ISBLANK($AD$3),"",IF(OR(Tipy!Y16=Výsledky!$Y$6,Tipy!Y16=Výsledky!$Y$7,Tipy!Y16=Výsledky!$Y$8,Tipy!Y16=Výsledky!$Y$9),IF(VLOOKUP(Tipy!Y16,'Kategórie hráčov'!$A$2:$B$55,2,FALSE)=30,30,20),0))</f>
        <v>0</v>
      </c>
      <c r="AB22" s="126">
        <f>IF(ISBLANK($AD$3),"",IF(OR(Tipy!Z16=Výsledky!$AB$6,Tipy!Z16=Výsledky!$AB$7,Tipy!Z16=Výsledky!$AB$8,Tipy!Z16=Výsledky!$AB$9),IF(VLOOKUP(Tipy!Z16,'Kategórie hráčov'!$A$2:$B$55,2,FALSE)=30,30,20),0))</f>
        <v>0</v>
      </c>
      <c r="AC22" s="127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30">
        <f>IF(ISBLANK($AD$3),"",IF(ISBLANK(Tipy!V16),"-",SUM(Y22:AC22)))</f>
        <v>0</v>
      </c>
      <c r="AE22" s="129"/>
      <c r="AF22" s="126">
        <f>IF(ISBLANK($AK$3),"",IF(ISBLANK(Tipy!AB16),0,IF(AND(Tipy!AB16=Výsledky!$AI$3,Tipy!AD16=Výsledky!$AK$3),60,0)))</f>
        <v>0</v>
      </c>
      <c r="AG22" s="12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6">
        <f>IF(ISBLANK($AK$3),"",IF(OR(Tipy!AE16=Výsledky!$AF$6,Tipy!AE16=Výsledky!$AF$7,Tipy!AE16=Výsledky!$AF$8,Tipy!AE16=Výsledky!$AF$9),IF(VLOOKUP(Tipy!AE16,'Kategórie hráčov'!$A$2:$B$55,2,FALSE)=30,30,20),0))</f>
        <v>20</v>
      </c>
      <c r="AI22" s="126">
        <f>IF(ISBLANK($AK$3),"",IF(OR(Tipy!AF16=Výsledky!$AI$6,Tipy!AF16=Výsledky!$AI$7,Tipy!AF16=Výsledky!$AI$8,Tipy!AF16=Výsledky!$AI$9),IF(VLOOKUP(Tipy!AF16,'Kategórie hráčov'!$A$2:$B$55,2,FALSE)=30,30,20),0))</f>
        <v>0</v>
      </c>
      <c r="AJ22" s="127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30">
        <f>IF(ISBLANK($AK$3),"",IF(ISBLANK(Tipy!AB16),"-",SUM(AF22:AJ22)))</f>
        <v>40</v>
      </c>
      <c r="AL22" s="129"/>
      <c r="AM22" s="126">
        <f>IF(ISBLANK($AR$3),"",IF(ISBLANK(Tipy!AH16),0,IF(AND(Tipy!AH16=Výsledky!$AP$3,Tipy!AJ16=Výsledky!$AR$3),60,0)))</f>
        <v>0</v>
      </c>
      <c r="AN22" s="12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6">
        <f>IF(ISBLANK($AR$3),"",IF(OR(Tipy!AK16=Výsledky!$AM$6,Tipy!AK16=Výsledky!$AM$7,Tipy!AK16=Výsledky!$AM$8,Tipy!AK16=Výsledky!$AM$9),IF(VLOOKUP(Tipy!AK16,'Kategórie hráčov'!$A$2:$B$55,2,FALSE)=30,30,20),0))</f>
        <v>0</v>
      </c>
      <c r="AP22" s="126">
        <f>IF(ISBLANK($AR$3),"",IF(OR(Tipy!AL16=Výsledky!$AP$6,Tipy!AL16=Výsledky!$AP$7,Tipy!AL16=Výsledky!$AP$8,Tipy!AL16=Výsledky!$AP$9),IF(VLOOKUP(Tipy!AL16,'Kategórie hráčov'!$A$2:$B$55,2,FALSE)=30,30,20),0))</f>
        <v>20</v>
      </c>
      <c r="AQ22" s="127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30">
        <f>IF(ISBLANK($AR$3),"",IF(ISBLANK(Tipy!AH16),"-",SUM(AM22:AQ22)))</f>
        <v>30</v>
      </c>
      <c r="AS22" s="129"/>
      <c r="AT22" s="126">
        <f>IF(ISBLANK($AY$3),"",IF(ISBLANK(Tipy!AN16),0,IF(AND(Tipy!AN16=Výsledky!$AW$3,Tipy!AP16=Výsledky!$AY$3),60,0)))</f>
        <v>0</v>
      </c>
      <c r="AU22" s="12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6">
        <f>IF(ISBLANK($AY$3),"",IF(OR(Tipy!AQ16=Výsledky!$AT$6,Tipy!AQ16=Výsledky!$AT$7,Tipy!AQ16=Výsledky!$AT$8,Tipy!AQ16=Výsledky!$AT$9),IF(VLOOKUP(Tipy!AQ16,'Kategórie hráčov'!$A$2:$B$55,2,FALSE)=30,30,20),0))</f>
        <v>0</v>
      </c>
      <c r="AW22" s="126">
        <f>IF(ISBLANK($AY$3),"",IF(OR(Tipy!AR16=Výsledky!$AW$6,Tipy!AR16=Výsledky!$AW$7,Tipy!AR16=Výsledky!$AW$8,Tipy!AR16=Výsledky!$AW$9),IF(VLOOKUP(Tipy!AR16,'Kategórie hráčov'!$A$2:$B$55,2,FALSE)=30,30,20),0))</f>
        <v>0</v>
      </c>
      <c r="AX22" s="12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30">
        <f>IF(ISBLANK($AY$3),"",IF(ISBLANK(Tipy!AN16),"-",SUM(AT22:AX22)))</f>
        <v>20</v>
      </c>
      <c r="AZ22" s="129"/>
      <c r="BA22" s="126">
        <f>IF(ISBLANK($BF$3),"",IF(ISBLANK(Tipy!AT16),0,IF(AND(Tipy!AT16=Výsledky!$BD$3,Tipy!AV16=Výsledky!$BF$3),60,0)))</f>
        <v>0</v>
      </c>
      <c r="BB22" s="12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6">
        <f>IF(ISBLANK($BF$3),"",IF(OR(Tipy!AW16=Výsledky!$BA$6,Tipy!AW16=Výsledky!$BA$7,Tipy!AW16=Výsledky!$BA$8,Tipy!AW16=Výsledky!$BA$9),IF(VLOOKUP(Tipy!AW16,'Kategórie hráčov'!$A$2:$B$55,2,FALSE)=30,30,20),0))</f>
        <v>0</v>
      </c>
      <c r="BD22" s="126">
        <f>IF(ISBLANK($BF$3),"",IF(OR(Tipy!AX16=Výsledky!$BD$6,Tipy!AX16=Výsledky!$BD$7,Tipy!AX16=Výsledky!$BD$8,Tipy!AX16=Výsledky!$BD$9),IF(VLOOKUP(Tipy!AX16,'Kategórie hráčov'!$A$2:$B$55,2,FALSE)=30,30,20),0))</f>
        <v>0</v>
      </c>
      <c r="BE22" s="127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30">
        <f>IF(ISBLANK($BF$3),"",IF(ISBLANK(Tipy!AT16),"-",SUM(BA22:BE22)))</f>
        <v>0</v>
      </c>
      <c r="BG22" s="129"/>
      <c r="BH22" s="126" t="str">
        <f>IF(ISBLANK($BM$3),"",IF(ISBLANK(Tipy!AZ16),0,IF(AND(Tipy!AZ16=Výsledky!$BK$3,Tipy!BB16=Výsledky!$BM$3),60,0)))</f>
        <v/>
      </c>
      <c r="BI22" s="126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6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6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7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0" t="str">
        <f>IF(ISBLANK($BM$3),"",IF(ISBLANK(Tipy!AZ16),"-",SUM(BH22:BL22)))</f>
        <v/>
      </c>
      <c r="BN22" s="129"/>
      <c r="BO22" s="126">
        <f>IF(ISBLANK($BT$3),"",IF(ISBLANK(Tipy!BF16),0,IF(AND(Tipy!BF16=Výsledky!$BR$3,Tipy!BH16=Výsledky!$BT$3),60,0)))</f>
        <v>60</v>
      </c>
      <c r="BP22" s="12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6">
        <f>IF(ISBLANK($BT$3),"",IF(OR(Tipy!BI16=Výsledky!$BO$6,Tipy!BI16=Výsledky!$BO$7,Tipy!BI16=Výsledky!$BO$8,Tipy!BI16=Výsledky!$BO$9),IF(VLOOKUP(Tipy!BI16,'Kategórie hráčov'!$A$2:$B$55,2,FALSE)=30,30,20),0))</f>
        <v>0</v>
      </c>
      <c r="BR22" s="126">
        <f>IF(ISBLANK($BT$3),"",IF(OR(Tipy!BJ16=Výsledky!$BR$6,Tipy!BJ16=Výsledky!$BR$7,Tipy!BJ16=Výsledky!$BR$8,Tipy!BJ16=Výsledky!$BR$9),IF(VLOOKUP(Tipy!BJ16,'Kategórie hráčov'!$A$2:$B$55,2,FALSE)=30,30,20),0))</f>
        <v>0</v>
      </c>
      <c r="BS22" s="12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30">
        <f>IF(ISBLANK($BT$3),"",IF(ISBLANK(Tipy!BF16),"-",SUM(BO22:BS22)))</f>
        <v>60</v>
      </c>
      <c r="BU22" s="129"/>
      <c r="BV22" s="126" t="str">
        <f>IF(ISBLANK($CA$3),"",IF(ISBLANK(Tipy!BL16),0,IF(AND(Tipy!BL16=Výsledky!$BY$3,Tipy!BN16=Výsledky!$CA$3),60,0)))</f>
        <v/>
      </c>
      <c r="BW22" s="126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6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6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7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0" t="str">
        <f>IF(ISBLANK($CA$3),"",IF(ISBLANK(Tipy!BL16),"-",SUM(BV22:BZ22)))</f>
        <v/>
      </c>
      <c r="CB22" s="129"/>
      <c r="CC22" s="126">
        <f>IF(ISBLANK($CH$3),"",IF(ISBLANK(Tipy!BR16),0,IF(AND(Tipy!BR16=Výsledky!$CF$3,Tipy!BT16=Výsledky!$CH$3),60,0)))</f>
        <v>0</v>
      </c>
      <c r="CD22" s="12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6">
        <f>IF(ISBLANK($CH$3),"",IF(OR(Tipy!BU16=Výsledky!$CC$6,Tipy!BU16=Výsledky!$CC$7,Tipy!BU16=Výsledky!$CC$8,Tipy!BU16=Výsledky!$CC$9),IF(VLOOKUP(Tipy!BU16,'Kategórie hráčov'!$A$2:$B$55,2,FALSE)=30,30,20),0))</f>
        <v>0</v>
      </c>
      <c r="CF22" s="126">
        <f>IF(ISBLANK($CH$3),"",IF(OR(Tipy!BV16=Výsledky!$CF$6,Tipy!BV16=Výsledky!$CF$7,Tipy!BV16=Výsledky!$CF$8,Tipy!BV16=Výsledky!$CF$9),IF(VLOOKUP(Tipy!BV16,'Kategórie hráčov'!$A$2:$B$55,2,FALSE)=30,30,20),0))</f>
        <v>20</v>
      </c>
      <c r="CG22" s="127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30">
        <f>IF(ISBLANK($CH$3),"",IF(ISBLANK(Tipy!BR16),"-",SUM(CC22:CG22)))</f>
        <v>20</v>
      </c>
      <c r="CI22" s="129"/>
      <c r="CJ22" s="126">
        <f>IF(ISBLANK($CO$3),"",IF(ISBLANK(Tipy!BX16),0,IF(AND(Tipy!BX16=Výsledky!$CM$3,Tipy!BZ16=Výsledky!$CO$3),60,0)))</f>
        <v>0</v>
      </c>
      <c r="CK22" s="12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6">
        <f>IF(ISBLANK($CO$3),"",IF(OR(Tipy!CA16=Výsledky!$CJ$6,Tipy!CA16=Výsledky!$CJ$7,Tipy!CA16=Výsledky!$CJ$8,Tipy!CA16=Výsledky!$CJ$9),IF(VLOOKUP(Tipy!CA16,'Kategórie hráčov'!$A$2:$B$55,2,FALSE)=30,30,20),0))</f>
        <v>0</v>
      </c>
      <c r="CM22" s="126">
        <f>IF(ISBLANK($CO$3),"",IF(OR(Tipy!CB16=Výsledky!$CM$6,Tipy!CB16=Výsledky!$CM$7,Tipy!CB16=Výsledky!$CM$8,Tipy!CB16=Výsledky!$CM$9),IF(VLOOKUP(Tipy!CB16,'Kategórie hráčov'!$A$2:$B$55,2,FALSE)=30,30,20),0))</f>
        <v>0</v>
      </c>
      <c r="CN22" s="12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30">
        <f>IF(ISBLANK($CO$3),"",IF(ISBLANK(Tipy!BX16),"-",SUM(CJ22:CN22)))</f>
        <v>20</v>
      </c>
      <c r="CP22" s="129"/>
      <c r="CQ22" s="126" t="str">
        <f>IF(ISBLANK($CV$3),"",IF(ISBLANK(Tipy!CD16),0,IF(AND(Tipy!CD16=Výsledky!$CT$3,Tipy!CF16=Výsledky!$CV$3),60,0)))</f>
        <v/>
      </c>
      <c r="CR22" s="126" t="str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/>
      </c>
      <c r="CS22" s="126" t="str">
        <f>IF(ISBLANK($CV$3),"",IF(OR(Tipy!CG16=Výsledky!$CQ$6,Tipy!CG16=Výsledky!$CQ$7,Tipy!CG16=Výsledky!$CQ$8,Tipy!CG16=Výsledky!$CQ$9),IF(VLOOKUP(Tipy!CG16,'Kategórie hráčov'!$A$2:$B$55,2,FALSE)=30,30,20),0))</f>
        <v/>
      </c>
      <c r="CT22" s="126" t="str">
        <f>IF(ISBLANK($CV$3),"",IF(OR(Tipy!CH16=Výsledky!$CT$6,Tipy!CH16=Výsledky!$CT$7,Tipy!CH16=Výsledky!$CT$8,Tipy!CH16=Výsledky!$CT$9),IF(VLOOKUP(Tipy!CH16,'Kategórie hráčov'!$A$2:$B$55,2,FALSE)=30,30,20),0))</f>
        <v/>
      </c>
      <c r="CU22" s="127" t="str">
        <f>IF(ISBLANK($CV$3),"",IF(ISBLANK(Tipy!CD16),0,IF(OR(AND(Tipy!CD16=Výsledky!$CT$3,OR(Tipy!CF16=Výsledky!$CV$3+1,Tipy!CF16=Výsledky!$CV$3-1)),AND(Tipy!CF16=Výsledky!$CV$3,OR(Tipy!CD16=Výsledky!$CT$3+1,Tipy!CD16=Výsledky!$CT$3-1))),10,0)))</f>
        <v/>
      </c>
      <c r="CV22" s="130" t="str">
        <f>IF(ISBLANK($CV$3),"",IF(ISBLANK(Tipy!CD16),"-",SUM(CQ22:CU22)))</f>
        <v/>
      </c>
      <c r="CW22" s="129"/>
      <c r="CX22" s="126" t="str">
        <f>IF(ISBLANK($DC$3),"",IF(ISBLANK(Tipy!CJ16),0,IF(AND(Tipy!CJ16=Výsledky!$DA$3,Tipy!CL16=Výsledky!$DC$3),60,0)))</f>
        <v/>
      </c>
      <c r="CY22" s="126" t="str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/>
      </c>
      <c r="CZ22" s="126" t="str">
        <f>IF(ISBLANK($DC$3),"",IF(OR(Tipy!CM16=Výsledky!$CX$6,Tipy!CM16=Výsledky!$CX$7,Tipy!CM16=Výsledky!$CX$8,Tipy!CM16=Výsledky!$CX$9),IF(VLOOKUP(Tipy!CM16,'Kategórie hráčov'!$A$2:$B$55,2,FALSE)=30,30,20),0))</f>
        <v/>
      </c>
      <c r="DA22" s="126" t="str">
        <f>IF(ISBLANK($DC$3),"",IF(OR(Tipy!CN16=Výsledky!$DA$6,Tipy!CN16=Výsledky!$DA$7,Tipy!CN16=Výsledky!$DA$8,Tipy!CN16=Výsledky!$DA$9),IF(VLOOKUP(Tipy!CN16,'Kategórie hráčov'!$A$2:$B$55,2,FALSE)=30,30,20),0))</f>
        <v/>
      </c>
      <c r="DB22" s="127" t="str">
        <f>IF(ISBLANK($DC$3),"",IF(ISBLANK(Tipy!CJ16),0,IF(OR(AND(Tipy!CJ16=Výsledky!$DA$3,OR(Tipy!CL16=Výsledky!$DC$3+1,Tipy!CL16=Výsledky!$DC$3-1)),AND(Tipy!CL16=Výsledky!$DC$3,OR(Tipy!CJ16=Výsledky!$DA$3+1,Tipy!CJ16=Výsledky!$DA$3-1))),10,0)))</f>
        <v/>
      </c>
      <c r="DC22" s="130" t="str">
        <f>IF(ISBLANK($DC$3),"",IF(ISBLANK(Tipy!CJ16),"-",SUM(CX22:DB22)))</f>
        <v/>
      </c>
      <c r="DD22" s="129"/>
      <c r="DE22" s="126" t="str">
        <f>IF(ISBLANK($DJ$3),"",IF(ISBLANK(Tipy!CP16),0,IF(AND(Tipy!CP16=Výsledky!$DH$3,Tipy!CR16=Výsledky!$DJ$3),60,0)))</f>
        <v/>
      </c>
      <c r="DF22" s="126" t="str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/>
      </c>
      <c r="DG22" s="126" t="str">
        <f>IF(ISBLANK($DJ$3),"",IF(OR(Tipy!CS16=Výsledky!$DE$6,Tipy!CS16=Výsledky!$DE$7,Tipy!CS16=Výsledky!$DE$8,Tipy!CS16=Výsledky!$DE$9),IF(VLOOKUP(Tipy!CS16,'Kategórie hráčov'!$A$2:$B$55,2,FALSE)=30,30,20),0))</f>
        <v/>
      </c>
      <c r="DH22" s="126" t="str">
        <f>IF(ISBLANK($DJ$3),"",IF(OR(Tipy!CT16=Výsledky!$DH$6,Tipy!CT16=Výsledky!$DH$7,Tipy!CT16=Výsledky!$DH$8,Tipy!CT16=Výsledky!$DH$9),IF(VLOOKUP(Tipy!CT16,'Kategórie hráčov'!$A$2:$B$55,2,FALSE)=30,30,20),0))</f>
        <v/>
      </c>
      <c r="DI22" s="127" t="str">
        <f>IF(ISBLANK($DJ$3),"",IF(ISBLANK(Tipy!CP16),0,IF(OR(AND(Tipy!CP16=Výsledky!$DH$3,OR(Tipy!CR16=Výsledky!$DJ$3+1,Tipy!CR16=Výsledky!$DJ$3-1)),AND(Tipy!CR16=Výsledky!$DJ$3,OR(Tipy!CP16=Výsledky!$DH$3+1,Tipy!CP16=Výsledky!$DH$3-1))),10,0)))</f>
        <v/>
      </c>
      <c r="DJ22" s="130" t="str">
        <f>IF(ISBLANK($DJ$3),"",IF(ISBLANK(Tipy!CP16),"-",SUM(DE22:DI22)))</f>
        <v/>
      </c>
      <c r="DK22" s="129"/>
      <c r="DL22" s="126" t="str">
        <f>IF(ISBLANK($DQ$3),"",IF(ISBLANK(Tipy!CV16),0,IF(AND(Tipy!CV16=Výsledky!$DO$3,Tipy!CX16=Výsledky!$DQ$3),60,0)))</f>
        <v/>
      </c>
      <c r="DM22" s="126" t="str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/>
      </c>
      <c r="DN22" s="126" t="str">
        <f>IF(ISBLANK($DQ$3),"",IF(OR(Tipy!CY16=Výsledky!$DL$6,Tipy!CY16=Výsledky!$DL$7,Tipy!CY16=Výsledky!$DL$8,Tipy!CY16=Výsledky!$DL$9),IF(VLOOKUP(Tipy!CY16,'Kategórie hráčov'!$A$2:$B$55,2,FALSE)=30,30,20),0))</f>
        <v/>
      </c>
      <c r="DO22" s="126" t="str">
        <f>IF(ISBLANK($DQ$3),"",IF(OR(Tipy!CZ16=Výsledky!$DO$6,Tipy!CZ16=Výsledky!$DO$7,Tipy!CZ16=Výsledky!$DO$8,Tipy!CZ16=Výsledky!$DO$9),IF(VLOOKUP(Tipy!CZ16,'Kategórie hráčov'!$A$2:$B$55,2,FALSE)=30,30,20),0))</f>
        <v/>
      </c>
      <c r="DP22" s="127" t="str">
        <f>IF(ISBLANK($DQ$3),"",IF(ISBLANK(Tipy!CV16),0,IF(OR(AND(Tipy!CV16=Výsledky!$DO$3,OR(Tipy!CX16=Výsledky!$DQ$3+1,Tipy!CX16=Výsledky!$DQ$3-1)),AND(Tipy!CX16=Výsledky!$DQ$3,OR(Tipy!CV16=Výsledky!$DO$3+1,Tipy!CV16=Výsledky!$DO$3-1))),10,0)))</f>
        <v/>
      </c>
      <c r="DQ22" s="130" t="str">
        <f>IF(ISBLANK($DQ$3),"",IF(ISBLANK(Tipy!CV16),"-",SUM(DL22:DP22)))</f>
        <v/>
      </c>
      <c r="DR22" s="129"/>
      <c r="DS22" s="126" t="str">
        <f>IF(ISBLANK($DX$3),"",IF(ISBLANK(Tipy!DB16),0,IF(AND(Tipy!DB16=Výsledky!$DV$3,Tipy!DD16=Výsledky!$DX$3),60,0)))</f>
        <v/>
      </c>
      <c r="DT22" s="126" t="str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/>
      </c>
      <c r="DU22" s="126" t="str">
        <f>IF(ISBLANK($DX$3),"",IF(OR(Tipy!DE16=Výsledky!$DS$6,Tipy!DE16=Výsledky!$DS$7,Tipy!DE16=Výsledky!$DS$8,Tipy!DE16=Výsledky!$DS$9),IF(VLOOKUP(Tipy!DE16,'Kategórie hráčov'!$A$2:$B$55,2,FALSE)=30,30,20),0))</f>
        <v/>
      </c>
      <c r="DV22" s="126" t="str">
        <f>IF(ISBLANK($DX$3),"",IF(OR(Tipy!DF16=Výsledky!$DV$6,Tipy!DF16=Výsledky!$DV$7,Tipy!DF16=Výsledky!$DV$8,Tipy!DF16=Výsledky!$DV$9),IF(VLOOKUP(Tipy!DF16,'Kategórie hráčov'!$A$2:$B$55,2,FALSE)=30,30,20),0))</f>
        <v/>
      </c>
      <c r="DW22" s="127" t="str">
        <f>IF(ISBLANK($DX$3),"",IF(ISBLANK(Tipy!DB16),0,IF(OR(AND(Tipy!DB16=Výsledky!$DV$3,OR(Tipy!DD16=Výsledky!$DX$3+1,Tipy!DD16=Výsledky!$DX$3-1)),AND(Tipy!DD16=Výsledky!$DX$3,OR(Tipy!DB16=Výsledky!$DV$3+1,Tipy!DB16=Výsledky!$DV$3-1))),10,0)))</f>
        <v/>
      </c>
      <c r="DX22" s="130" t="str">
        <f>IF(ISBLANK($DX$3),"",IF(ISBLANK(Tipy!DB16),"-",SUM(DS22:DW22)))</f>
        <v/>
      </c>
      <c r="DY22" s="129"/>
      <c r="DZ22" s="126" t="str">
        <f>IF(ISBLANK($EE$3),"",IF(ISBLANK(Tipy!DH16),0,IF(AND(Tipy!DH16=Výsledky!$EC$3,Tipy!DJ16=Výsledky!$EE$3),60,0)))</f>
        <v/>
      </c>
      <c r="EA22" s="126" t="str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/>
      </c>
      <c r="EB22" s="126" t="str">
        <f>IF(ISBLANK($EE$3),"",IF(OR(Tipy!DK16=Výsledky!$DZ$6,Tipy!DK16=Výsledky!$DZ$7,Tipy!DK16=Výsledky!$DZ$8,Tipy!DK16=Výsledky!$DZ$9),IF(VLOOKUP(Tipy!DK16,'Kategórie hráčov'!$A$2:$B$55,2,FALSE)=30,30,20),0))</f>
        <v/>
      </c>
      <c r="EC22" s="126" t="str">
        <f>IF(ISBLANK($EE$3),"",IF(OR(Tipy!DL16=Výsledky!$EC$6,Tipy!DL16=Výsledky!$EC$7,Tipy!DL16=Výsledky!$EC$8,Tipy!DL16=Výsledky!$EC$9),IF(VLOOKUP(Tipy!DL16,'Kategórie hráčov'!$A$2:$B$55,2,FALSE)=30,30,20),0))</f>
        <v/>
      </c>
      <c r="ED22" s="127" t="str">
        <f>IF(ISBLANK($EE$3),"",IF(ISBLANK(Tipy!DH16),0,IF(OR(AND(Tipy!DH16=Výsledky!$EC$3,OR(Tipy!DJ16=Výsledky!$EE$3+1,Tipy!DJ16=Výsledky!$EE$3-1)),AND(Tipy!DJ16=Výsledky!$EE$3,OR(Tipy!DH16=Výsledky!$EC$3+1,Tipy!DH16=Výsledky!$EC$3-1))),10,0)))</f>
        <v/>
      </c>
      <c r="EE22" s="130" t="str">
        <f>IF(ISBLANK($EE$3),"",IF(ISBLANK(Tipy!DH16),"-",SUM(DZ22:ED22)))</f>
        <v/>
      </c>
      <c r="EF22" s="129"/>
      <c r="EG22" s="126" t="str">
        <f>IF(ISBLANK($EL$3),"",IF(ISBLANK(Tipy!DN16),0,IF(AND(Tipy!DN16=Výsledky!$EJ$3,Tipy!DP16=Výsledky!$EL$3),60,0)))</f>
        <v/>
      </c>
      <c r="EH22" s="126" t="str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/>
      </c>
      <c r="EI22" s="126" t="str">
        <f>IF(ISBLANK($EL$3),"",IF(OR(Tipy!DQ16=Výsledky!$EG$6,Tipy!DQ16=Výsledky!$EG$7,Tipy!DQ16=Výsledky!$EG$8,Tipy!DQ16=Výsledky!$EG$9),IF(VLOOKUP(Tipy!DQ16,'Kategórie hráčov'!$A$2:$B$55,2,FALSE)=30,30,20),0))</f>
        <v/>
      </c>
      <c r="EJ22" s="126" t="str">
        <f>IF(ISBLANK($EL$3),"",IF(OR(Tipy!DR16=Výsledky!$EJ$6,Tipy!DR16=Výsledky!$EJ$7,Tipy!DR16=Výsledky!$EJ$8,Tipy!DR16=Výsledky!$EJ$9),IF(VLOOKUP(Tipy!DR16,'Kategórie hráčov'!$A$2:$B$55,2,FALSE)=30,30,20),0))</f>
        <v/>
      </c>
      <c r="EK22" s="127" t="str">
        <f>IF(ISBLANK($EL$3),"",IF(ISBLANK(Tipy!DN16),0,IF(OR(AND(Tipy!DN16=Výsledky!$EJ$3,OR(Tipy!DP16=Výsledky!$EL$3+1,Tipy!DP16=Výsledky!$EL$3-1)),AND(Tipy!DP16=Výsledky!$EL$3,OR(Tipy!DN16=Výsledky!$EJ$3+1,Tipy!DN16=Výsledky!$EJ$3-1))),10,0)))</f>
        <v/>
      </c>
      <c r="EL22" s="130" t="str">
        <f>IF(ISBLANK($EL$3),"",IF(ISBLANK(Tipy!DN16),"-",SUM(EG22:EK22)))</f>
        <v/>
      </c>
      <c r="EM22" s="129"/>
      <c r="EN22" s="126" t="str">
        <f>IF(ISBLANK($ES$3),"",IF(ISBLANK(Tipy!DT16),0,IF(AND(Tipy!DT16=Výsledky!$EQ$3,Tipy!DV16=Výsledky!$ES$3),60,0)))</f>
        <v/>
      </c>
      <c r="EO22" s="126" t="str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/>
      </c>
      <c r="EP22" s="126" t="str">
        <f>IF(ISBLANK($ES$3),"",IF(OR(Tipy!DW16=Výsledky!$EN$6,Tipy!DW16=Výsledky!$EN$7,Tipy!DW16=Výsledky!$EN$8,Tipy!DW16=Výsledky!$EN$9),IF(VLOOKUP(Tipy!DW16,'Kategórie hráčov'!$A$2:$B$55,2,FALSE)=30,30,20),0))</f>
        <v/>
      </c>
      <c r="EQ22" s="126" t="str">
        <f>IF(ISBLANK($ES$3),"",IF(OR(Tipy!DX16=Výsledky!$EQ$6,Tipy!DX16=Výsledky!$EQ$7,Tipy!DX16=Výsledky!$EQ$8,Tipy!DX16=Výsledky!$EQ$9),IF(VLOOKUP(Tipy!DX16,'Kategórie hráčov'!$A$2:$B$55,2,FALSE)=30,30,20),0))</f>
        <v/>
      </c>
      <c r="ER22" s="127" t="str">
        <f>IF(ISBLANK($ES$3),"",IF(ISBLANK(Tipy!DT16),0,IF(OR(AND(Tipy!DT16=Výsledky!$EQ$3,OR(Tipy!DV16=Výsledky!$ES$3+1,Tipy!DV16=Výsledky!$ES$3-1)),AND(Tipy!DV16=Výsledky!$ES$3,OR(Tipy!DT16=Výsledky!$EQ$3+1,Tipy!DT16=Výsledky!$EQ$3-1))),10,0)))</f>
        <v/>
      </c>
      <c r="ES22" s="130" t="str">
        <f>IF(ISBLANK($ES$3),"",IF(ISBLANK(Tipy!DT16),"-",SUM(EN22:ER22)))</f>
        <v/>
      </c>
      <c r="ET22" s="129"/>
      <c r="EU22" s="126" t="str">
        <f>IF(ISBLANK($EZ$3),"",IF(ISBLANK(Tipy!DZ16),0,IF(AND(Tipy!DZ16=Výsledky!$EX$3,Tipy!EB16=Výsledky!$EZ$3),60,0)))</f>
        <v/>
      </c>
      <c r="EV22" s="126" t="str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/>
      </c>
      <c r="EW22" s="126" t="str">
        <f>IF(ISBLANK($EZ$3),"",IF(OR(Tipy!EC16=Výsledky!$EU$6,Tipy!EC16=Výsledky!$EU$7,Tipy!EC16=Výsledky!$EU$8,Tipy!EC16=Výsledky!$EU$9),IF(VLOOKUP(Tipy!EC16,'Kategórie hráčov'!$A$2:$B$55,2,FALSE)=30,30,20),0))</f>
        <v/>
      </c>
      <c r="EX22" s="126" t="str">
        <f>IF(ISBLANK($EZ$3),"",IF(OR(Tipy!ED16=Výsledky!$EX$6,Tipy!ED16=Výsledky!$EX$7,Tipy!ED16=Výsledky!$EX$8,Tipy!ED16=Výsledky!$EX$9),IF(VLOOKUP(Tipy!ED16,'Kategórie hráčov'!$A$2:$B$55,2,FALSE)=30,30,20),0))</f>
        <v/>
      </c>
      <c r="EY22" s="127" t="str">
        <f>IF(ISBLANK($EZ$3),"",IF(ISBLANK(Tipy!DZ16),0,IF(OR(AND(Tipy!DZ16=Výsledky!$EX$3,OR(Tipy!EB16=Výsledky!$EZ$3+1,Tipy!EB16=Výsledky!$EZ$3-1)),AND(Tipy!EB16=Výsledky!$EZ$3,OR(Tipy!DZ16=Výsledky!$EX$3+1,Tipy!DZ16=Výsledky!$EX$3-1))),10,0)))</f>
        <v/>
      </c>
      <c r="EZ22" s="130" t="str">
        <f>IF(ISBLANK($EZ$3),"",IF(ISBLANK(Tipy!DZ16),"-",SUM(EU22:EY22)))</f>
        <v/>
      </c>
      <c r="FA22" s="129"/>
      <c r="FB22" s="126" t="str">
        <f>IF(ISBLANK($FG$3),"",IF(ISBLANK(Tipy!EF16),0,IF(AND(Tipy!EF16=Výsledky!$FE$3,Tipy!EH16=Výsledky!$FG$3),60,0)))</f>
        <v/>
      </c>
      <c r="FC22" s="126" t="str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/>
      </c>
      <c r="FD22" s="126" t="str">
        <f>IF(ISBLANK($FG$3),"",IF(OR(Tipy!EI16=Výsledky!$FB$6,Tipy!EI16=Výsledky!$FB$7,Tipy!EI16=Výsledky!$FB$8,Tipy!EI16=Výsledky!$FB$9),IF(VLOOKUP(Tipy!EI16,'Kategórie hráčov'!$A$2:$B$55,2,FALSE)=30,30,20),0))</f>
        <v/>
      </c>
      <c r="FE22" s="126" t="str">
        <f>IF(ISBLANK($FG$3),"",IF(OR(Tipy!EJ16=Výsledky!$FE$6,Tipy!EJ16=Výsledky!$FE$7,Tipy!EJ16=Výsledky!$FE$8,Tipy!EJ16=Výsledky!$FE$9),IF(VLOOKUP(Tipy!EJ16,'Kategórie hráčov'!$A$2:$B$55,2,FALSE)=30,30,20),0))</f>
        <v/>
      </c>
      <c r="FF22" s="127" t="str">
        <f>IF(ISBLANK($FG$3),"",IF(ISBLANK(Tipy!EF16),0,IF(OR(AND(Tipy!EF16=Výsledky!$FE$3,OR(Tipy!EH16=Výsledky!$FG$3+1,Tipy!EH16=Výsledky!$FG$3-1)),AND(Tipy!EH16=Výsledky!$FG$3,OR(Tipy!EF16=Výsledky!$FE$3+1,Tipy!EF16=Výsledky!$FE$3-1))),10,0)))</f>
        <v/>
      </c>
      <c r="FG22" s="130" t="str">
        <f>IF(ISBLANK($FG$3),"",IF(ISBLANK(Tipy!EF16),"-",SUM(FB22:FF22)))</f>
        <v/>
      </c>
      <c r="FH22" s="129"/>
      <c r="FI22" s="126" t="str">
        <f>IF(ISBLANK($FN$3),"",IF(ISBLANK(Tipy!EL16),0,IF(AND(Tipy!EL16=Výsledky!$FL$3,Tipy!EN16=Výsledky!$FN$3),60,0)))</f>
        <v/>
      </c>
      <c r="FJ22" s="126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126" t="str">
        <f>IF(ISBLANK($FN$3),"",IF(OR(Tipy!EO16=Výsledky!$FI$6,Tipy!EO16=Výsledky!$FI$7,Tipy!EO16=Výsledky!$FI$8,Tipy!EO16=Výsledky!$FI$9),IF(VLOOKUP(Tipy!EO16,'Kategórie hráčov'!$A$2:$B$55,2,FALSE)=30,30,20),0))</f>
        <v/>
      </c>
      <c r="FL22" s="126" t="str">
        <f>IF(ISBLANK($FN$3),"",IF(OR(Tipy!EP16=Výsledky!$FL$6,Tipy!EP16=Výsledky!$FL$7,Tipy!EP16=Výsledky!$FL$8,Tipy!EP16=Výsledky!$FL$9),IF(VLOOKUP(Tipy!EP16,'Kategórie hráčov'!$A$2:$B$55,2,FALSE)=30,30,20),0))</f>
        <v/>
      </c>
      <c r="FM22" s="127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130" t="str">
        <f>IF(ISBLANK($FN$3),"",IF(ISBLANK(Tipy!EL16),"-",SUM(FI22:FM22)))</f>
        <v/>
      </c>
      <c r="FO22" s="129"/>
      <c r="FP22" s="126" t="str">
        <f>IF(ISBLANK($FU$3),"",IF(ISBLANK(Tipy!ER16),0,IF(AND(Tipy!ER16=Výsledky!$FS$3,Tipy!ET16=Výsledky!$FU$3),60,0)))</f>
        <v/>
      </c>
      <c r="FQ22" s="126" t="str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/>
      </c>
      <c r="FR22" s="126" t="str">
        <f>IF(ISBLANK($FU$3),"",IF(OR(Tipy!EU16=Výsledky!$FP$6,Tipy!EU16=Výsledky!$FP$7,Tipy!EU16=Výsledky!$FP$8,Tipy!EU16=Výsledky!$FP$9),IF(VLOOKUP(Tipy!EU16,'Kategórie hráčov'!$A$2:$B$55,2,FALSE)=30,30,20),0))</f>
        <v/>
      </c>
      <c r="FS22" s="126" t="str">
        <f>IF(ISBLANK($FU$3),"",IF(OR(Tipy!EV16=Výsledky!$FS$6,Tipy!EV16=Výsledky!$FS$7,Tipy!EV16=Výsledky!$FS$8,Tipy!EV16=Výsledky!$FS$9),IF(VLOOKUP(Tipy!EV16,'Kategórie hráčov'!$A$2:$B$55,2,FALSE)=30,30,20),0))</f>
        <v/>
      </c>
      <c r="FT22" s="127" t="str">
        <f>IF(ISBLANK($FU$3),"",IF(ISBLANK(Tipy!ER16),0,IF(OR(AND(Tipy!ER16=Výsledky!$FS$3,OR(Tipy!ET16=Výsledky!$FU$3+1,Tipy!ET16=Výsledky!$FU$3-1)),AND(Tipy!ET16=Výsledky!$FU$3,OR(Tipy!ER16=Výsledky!$FS$3+1,Tipy!ER16=Výsledky!$FS$3-1))),10,0)))</f>
        <v/>
      </c>
      <c r="FU22" s="130" t="str">
        <f>IF(ISBLANK($FU$3),"",IF(ISBLANK(Tipy!ER16),"-",SUM(FP22:FT22)))</f>
        <v/>
      </c>
      <c r="FV22" s="129"/>
      <c r="FW22" s="126" t="str">
        <f>IF(ISBLANK($GB$3),"",IF(ISBLANK(Tipy!EX16),0,IF(AND(Tipy!EX16=Výsledky!$FZ$3,Tipy!EZ16=Výsledky!$GB$3),60,0)))</f>
        <v/>
      </c>
      <c r="FX22" s="126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126" t="str">
        <f>IF(ISBLANK($GB$3),"",IF(OR(Tipy!FA16=Výsledky!$FW$6,Tipy!FA16=Výsledky!$FW$7,Tipy!FA16=Výsledky!$FW$8,Tipy!FA16=Výsledky!$FW$9),IF(VLOOKUP(Tipy!FA16,'Kategórie hráčov'!$A$2:$B$55,2,FALSE)=30,30,20),0))</f>
        <v/>
      </c>
      <c r="FZ22" s="126" t="str">
        <f>IF(ISBLANK($GB$3),"",IF(OR(Tipy!FB16=Výsledky!$FZ$6,Tipy!FB16=Výsledky!$FZ$7,Tipy!FB16=Výsledky!$FZ$8,Tipy!FB16=Výsledky!$FZ$9),IF(VLOOKUP(Tipy!FB16,'Kategórie hráčov'!$A$2:$B$55,2,FALSE)=30,30,20),0))</f>
        <v/>
      </c>
      <c r="GA22" s="127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130" t="str">
        <f>IF(ISBLANK($GB$3),"",IF(ISBLANK(Tipy!EX16),"-",SUM(FW22:GA22)))</f>
        <v/>
      </c>
      <c r="GC22" s="129"/>
      <c r="GD22" s="126" t="str">
        <f>IF(ISBLANK($GI$3),"",IF(ISBLANK(Tipy!FD16),0,IF(AND(Tipy!FD16=Výsledky!$GG$3,Tipy!FF16=Výsledky!$GI$3),60,0)))</f>
        <v/>
      </c>
      <c r="GE22" s="126" t="str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/>
      </c>
      <c r="GF22" s="126" t="str">
        <f>IF(ISBLANK($GI$3),"",IF(OR(Tipy!FG16=Výsledky!$GD$6,Tipy!FG16=Výsledky!$GD$7,Tipy!FG16=Výsledky!$GD$8,Tipy!FG16=Výsledky!$GD$9),IF(VLOOKUP(Tipy!FG16,'Kategórie hráčov'!$A$2:$B$55,2,FALSE)=30,30,20),0))</f>
        <v/>
      </c>
      <c r="GG22" s="126" t="str">
        <f>IF(ISBLANK($GI$3),"",IF(OR(Tipy!FH16=Výsledky!$GG$6,Tipy!FH16=Výsledky!$GG$7,Tipy!FH16=Výsledky!$GG$8,Tipy!FH16=Výsledky!$GG$9),IF(VLOOKUP(Tipy!FH16,'Kategórie hráčov'!$A$2:$B$55,2,FALSE)=30,30,20),0))</f>
        <v/>
      </c>
      <c r="GH22" s="127" t="str">
        <f>IF(ISBLANK($GI$3),"",IF(ISBLANK(Tipy!FD16),0,IF(OR(AND(Tipy!FD16=Výsledky!$GG$3,OR(Tipy!FF16=Výsledky!$GI$3+1,Tipy!FF16=Výsledky!$GI$3-1)),AND(Tipy!FF16=Výsledky!$GI$3,OR(Tipy!FD16=Výsledky!$GG$3+1,Tipy!FD16=Výsledky!$GG$3-1))),10,0)))</f>
        <v/>
      </c>
      <c r="GI22" s="130" t="str">
        <f>IF(ISBLANK($GI$3),"",IF(ISBLANK(Tipy!FD16),"-",SUM(GD22:GH22)))</f>
        <v/>
      </c>
      <c r="GJ22" s="129"/>
      <c r="GK22" s="126" t="str">
        <f>IF(ISBLANK($GP$3),"",IF(ISBLANK(Tipy!FJ16),0,IF(AND(Tipy!FJ16=Výsledky!$GN$3,Tipy!FL16=Výsledky!$GP$3),60,0)))</f>
        <v/>
      </c>
      <c r="GL22" s="126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126" t="str">
        <f>IF(ISBLANK($GP$3),"",IF(OR(Tipy!FM16=Výsledky!$GK$6,Tipy!FM16=Výsledky!$GK$7,Tipy!FM16=Výsledky!$GK$8,Tipy!FM16=Výsledky!$GK$9),IF(VLOOKUP(Tipy!FM16,'Kategórie hráčov'!$A$2:$B$55,2,FALSE)=30,30,20),0))</f>
        <v/>
      </c>
      <c r="GN22" s="126" t="str">
        <f>IF(ISBLANK($GP$3),"",IF(OR(Tipy!FN16=Výsledky!$GN$6,Tipy!FN16=Výsledky!$GN$7,Tipy!FN16=Výsledky!$GN$8,Tipy!FN16=Výsledky!$GN$9),IF(VLOOKUP(Tipy!FN16,'Kategórie hráčov'!$A$2:$B$55,2,FALSE)=30,30,20),0))</f>
        <v/>
      </c>
      <c r="GO22" s="127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130" t="str">
        <f>IF(ISBLANK($GP$3),"",IF(ISBLANK(Tipy!FJ16),"-",SUM(GK22:GO22)))</f>
        <v/>
      </c>
      <c r="GQ22" s="129"/>
      <c r="GR22" s="126" t="str">
        <f>IF(ISBLANK($GW$3),"",IF(ISBLANK(Tipy!FP16),0,IF(AND(Tipy!FP16=Výsledky!$GU$3,Tipy!FR16=Výsledky!$GW$3),60,0)))</f>
        <v/>
      </c>
      <c r="GS22" s="126" t="str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/>
      </c>
      <c r="GT22" s="126" t="str">
        <f>IF(ISBLANK($GW$3),"",IF(OR(Tipy!FS16=Výsledky!$GR$6,Tipy!FS16=Výsledky!$GR$7,Tipy!FS16=Výsledky!$GR$8,Tipy!FS16=Výsledky!$GR$9),IF(VLOOKUP(Tipy!FS16,'Kategórie hráčov'!$A$2:$B$55,2,FALSE)=30,30,20),0))</f>
        <v/>
      </c>
      <c r="GU22" s="126" t="str">
        <f>IF(ISBLANK($GW$3),"",IF(OR(Tipy!FT16=Výsledky!$GU$6,Tipy!FT16=Výsledky!$GU$7,Tipy!FT16=Výsledky!$GU$8,Tipy!FT16=Výsledky!$GU$9),IF(VLOOKUP(Tipy!FT16,'Kategórie hráčov'!$A$2:$B$55,2,FALSE)=30,30,20),0))</f>
        <v/>
      </c>
      <c r="GV22" s="127" t="str">
        <f>IF(ISBLANK($GW$3),"",IF(ISBLANK(Tipy!FP16),0,IF(OR(AND(Tipy!FP16=Výsledky!$GU$3,OR(Tipy!FR16=Výsledky!$GW$3+1,Tipy!FR16=Výsledky!$GW$3-1)),AND(Tipy!FR16=Výsledky!$GW$3,OR(Tipy!FP16=Výsledky!$GU$3+1,Tipy!FP16=Výsledky!$GU$3-1))),10,0)))</f>
        <v/>
      </c>
      <c r="GW22" s="130" t="str">
        <f>IF(ISBLANK($GW$3),"",IF(ISBLANK(Tipy!FP16),"-",SUM(GR22:GV22)))</f>
        <v/>
      </c>
      <c r="GX22" s="129"/>
      <c r="GY22" s="126" t="str">
        <f>IF(ISBLANK($HD$3),"",IF(ISBLANK(Tipy!FV16),0,IF(AND(Tipy!FV16=Výsledky!$HB$3,Tipy!FX16=Výsledky!$HD$3),60,0)))</f>
        <v/>
      </c>
      <c r="GZ22" s="126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26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26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27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0" t="str">
        <f>IF(ISBLANK($HD$3),"",IF(ISBLANK(Tipy!FV16),"-",SUM(GY22:HC22)))</f>
        <v/>
      </c>
      <c r="HE22" s="129"/>
      <c r="HF22" s="126" t="str">
        <f>IF(ISBLANK($HK$3),"",IF(ISBLANK(Tipy!GB16),0,IF(AND(Tipy!GB16=Výsledky!$HI$3,Tipy!GD16=Výsledky!$HK$3),60,0)))</f>
        <v/>
      </c>
      <c r="HG22" s="126" t="str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/>
      </c>
      <c r="HH22" s="126" t="str">
        <f>IF(ISBLANK($HK$3),"",IF(OR(Tipy!GE16=Výsledky!$HF$6,Tipy!GE16=Výsledky!$HF$7,Tipy!GE16=Výsledky!$HF$8,Tipy!GE16=Výsledky!$HF$9),IF(VLOOKUP(Tipy!GE16,'Kategórie hráčov'!$A$2:$B$55,2,FALSE)=30,30,20),0))</f>
        <v/>
      </c>
      <c r="HI22" s="126" t="str">
        <f>IF(ISBLANK($HK$3),"",IF(OR(Tipy!GF16=Výsledky!$HI$6,Tipy!GF16=Výsledky!$HI$7,Tipy!GF16=Výsledky!$HI$8,Tipy!GF16=Výsledky!$HI$9),IF(VLOOKUP(Tipy!GF16,'Kategórie hráčov'!$A$2:$B$55,2,FALSE)=30,30,20),0))</f>
        <v/>
      </c>
      <c r="HJ22" s="127" t="str">
        <f>IF(ISBLANK($HK$3),"",IF(ISBLANK(Tipy!GB16),0,IF(OR(AND(Tipy!GB16=Výsledky!$HI$3,OR(Tipy!GD16=Výsledky!$HK$3+1,Tipy!GD16=Výsledky!$HK$3-1)),AND(Tipy!GD16=Výsledky!$HK$3,OR(Tipy!GB16=Výsledky!$HI$3+1,Tipy!GB16=Výsledky!$HI$3-1))),10,0)))</f>
        <v/>
      </c>
      <c r="HK22" s="130" t="str">
        <f>IF(ISBLANK($HK$3),"",IF(ISBLANK(Tipy!GB16),"-",SUM(HF22:HJ22)))</f>
        <v/>
      </c>
      <c r="HL22" s="129"/>
      <c r="HM22" s="126" t="str">
        <f>IF(ISBLANK($HR$3),"",IF(ISBLANK(Tipy!GH16),0,IF(AND(Tipy!GH16=Výsledky!$HP$3,Tipy!GJ16=Výsledky!$HR$3),60,0)))</f>
        <v/>
      </c>
      <c r="HN22" s="126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26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26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27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0" t="str">
        <f>IF(ISBLANK($HR$3),"",IF(ISBLANK(Tipy!GH16),"-",SUM(HM22:HQ22)))</f>
        <v/>
      </c>
      <c r="HS22" s="129"/>
      <c r="HT22" s="126" t="str">
        <f>IF(ISBLANK($HY$3),"",IF(ISBLANK(Tipy!GN16),0,IF(AND(Tipy!GN16=Výsledky!$HW$3,Tipy!GP16=Výsledky!$HY$3),60,0)))</f>
        <v/>
      </c>
      <c r="HU22" s="126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6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6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7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0" t="str">
        <f>IF(ISBLANK($HY$3),"",IF(ISBLANK(Tipy!GN16),"-",SUM(HT22:HX22)))</f>
        <v/>
      </c>
      <c r="HZ22" s="129"/>
      <c r="IA22" s="126" t="str">
        <f>IF(ISBLANK($IF$3),"",IF(ISBLANK(Tipy!GT16),0,IF(AND(Tipy!GT16=Výsledky!$ID$3,Tipy!GV16=Výsledky!$IF$3),60,0)))</f>
        <v/>
      </c>
      <c r="IB22" s="126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26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26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27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0" t="str">
        <f>IF(ISBLANK($IF$3),"",IF(ISBLANK(Tipy!GT16),"-",SUM(IA22:IE22)))</f>
        <v/>
      </c>
      <c r="IG22" s="129"/>
      <c r="IH22" s="126" t="str">
        <f>IF(ISBLANK($IM$3),"",IF(ISBLANK(Tipy!GZ16),0,IF(AND(Tipy!GZ16=Výsledky!$IK$3,Tipy!HB16=Výsledky!$IM$3),60,0)))</f>
        <v/>
      </c>
      <c r="II22" s="126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6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6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7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0" t="str">
        <f>IF(ISBLANK($IM$3),"",IF(ISBLANK(Tipy!GZ16),"-",SUM(IH22:IL22)))</f>
        <v/>
      </c>
      <c r="IN22" s="129"/>
      <c r="IO22" s="126" t="str">
        <f>IF(ISBLANK($IT$3),"",IF(ISBLANK(Tipy!HF16),0,IF(AND(Tipy!HF16=Výsledky!$IR$3,Tipy!HH16=Výsledky!$IT$3),60,0)))</f>
        <v/>
      </c>
      <c r="IP22" s="126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26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26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27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0" t="str">
        <f>IF(ISBLANK($IT$3),"",IF(ISBLANK(Tipy!HF16),"-",SUM(IO22:IS22)))</f>
        <v/>
      </c>
      <c r="IU22" s="129"/>
      <c r="IV22" s="126" t="str">
        <f>IF(ISBLANK($JA$3),"",IF(ISBLANK(Tipy!HL16),0,IF(AND(Tipy!HL16=Výsledky!$IY$3,Tipy!HN16=Výsledky!$JA$3),60,0)))</f>
        <v/>
      </c>
      <c r="IW22" s="126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26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26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27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0" t="str">
        <f>IF(ISBLANK($JA$3),"",IF(ISBLANK(Tipy!HL16),"-",SUM(IV22:IZ22)))</f>
        <v/>
      </c>
      <c r="JB22" s="129"/>
      <c r="JC22" s="126" t="str">
        <f>IF(ISBLANK($JH$3),"",IF(ISBLANK(Tipy!HR16),0,IF(AND(Tipy!HR16=Výsledky!$JF$3,Tipy!HT16=Výsledky!$JH$3),60,0)))</f>
        <v/>
      </c>
      <c r="JD22" s="126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26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26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27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0" t="str">
        <f>IF(ISBLANK($JH$3),"",IF(ISBLANK(Tipy!HR16),"-",SUM(JC22:JG22)))</f>
        <v/>
      </c>
      <c r="JI22" s="129"/>
      <c r="JJ22" s="126" t="str">
        <f>IF(ISBLANK($JO$3),"",IF(ISBLANK(Tipy!HX16),0,IF(AND(Tipy!HX16=Výsledky!$JM$3,Tipy!HZ16=Výsledky!$JO$3),60,0)))</f>
        <v/>
      </c>
      <c r="JK22" s="126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26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26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27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0" t="str">
        <f>IF(ISBLANK($JO$3),"",IF(ISBLANK(Tipy!HX16),"-",SUM(JJ22:JN22)))</f>
        <v/>
      </c>
      <c r="JP22" s="129"/>
      <c r="JQ22" s="126" t="str">
        <f>IF(ISBLANK($JV$3),"",IF(ISBLANK(Tipy!ID16),0,IF(AND(Tipy!ID16=Výsledky!$JT$3,Tipy!IF16=Výsledky!$JV$3),60,0)))</f>
        <v/>
      </c>
      <c r="JR22" s="126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26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26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27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0" t="str">
        <f>IF(ISBLANK($JV$3),"",IF(ISBLANK(Tipy!ID16),"-",SUM(JQ22:JU22)))</f>
        <v/>
      </c>
      <c r="JW22" s="129"/>
      <c r="JX22" s="126" t="str">
        <f>IF(ISBLANK($KC$3),"",IF(ISBLANK(Tipy!IJ16),0,IF(AND(Tipy!IJ16=Výsledky!$KA$3,Tipy!IL16=Výsledky!$KC$3),60,0)))</f>
        <v/>
      </c>
      <c r="JY22" s="126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6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6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7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0" t="str">
        <f>IF(ISBLANK($KC$3),"",IF(ISBLANK(Tipy!IJ16),"-",SUM(JX22:KB22)))</f>
        <v/>
      </c>
      <c r="KD22" s="129"/>
      <c r="KE22" s="126" t="str">
        <f>IF(ISBLANK($KJ$3),"",IF(ISBLANK(Tipy!IP16),0,IF(AND(Tipy!IP16=Výsledky!$KH$3,Tipy!IR16=Výsledky!$KJ$3),60,0)))</f>
        <v/>
      </c>
      <c r="KF22" s="126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6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6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7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0" t="str">
        <f>IF(ISBLANK($KJ$3),"",IF(ISBLANK(Tipy!IP16),"-",SUM(KE22:KI22)))</f>
        <v/>
      </c>
      <c r="KK22" s="129"/>
      <c r="KL22" s="126" t="str">
        <f>IF(ISBLANK($KQ$3),"",IF(ISBLANK(Tipy!IV16),0,IF(AND(Tipy!IV16=Výsledky!$KO$3,Tipy!IX16=Výsledky!$KQ$3),60,0)))</f>
        <v/>
      </c>
      <c r="KM22" s="126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6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6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7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0" t="str">
        <f>IF(ISBLANK($KQ$3),"",IF(ISBLANK(Tipy!IV16),"-",SUM(KL22:KP22)))</f>
        <v/>
      </c>
      <c r="KR22" s="129"/>
      <c r="KS22" s="126" t="str">
        <f>IF(ISBLANK($KX$3),"",IF(ISBLANK(Tipy!JB16),0,IF(AND(Tipy!JB16=Výsledky!$KV$3,Tipy!JD16=Výsledky!$KX$3),60,0)))</f>
        <v/>
      </c>
      <c r="KT22" s="126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6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6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7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0" t="str">
        <f>IF(ISBLANK($KX$3),"",IF(ISBLANK(Tipy!JB16),"-",SUM(KS22:KW22)))</f>
        <v/>
      </c>
      <c r="KY22" s="129"/>
      <c r="KZ22" s="126" t="str">
        <f>IF(ISBLANK($LE$3),"",IF(ISBLANK(Tipy!JH16),0,IF(AND(Tipy!JH16=Výsledky!$LC$3,Tipy!JJ16=Výsledky!$LE$3),60,0)))</f>
        <v/>
      </c>
      <c r="LA22" s="126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6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6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7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0" t="str">
        <f>IF(ISBLANK($LE$3),"",IF(ISBLANK(Tipy!JH16),"-",SUM(KZ22:LD22)))</f>
        <v/>
      </c>
      <c r="LF22" s="129"/>
      <c r="LG22" s="126" t="str">
        <f>IF(ISBLANK($LL$3),"",IF(ISBLANK(Tipy!JN16),0,IF(AND(Tipy!JN16=Výsledky!$LJ$3,Tipy!JP16=Výsledky!$LL$3),60,0)))</f>
        <v/>
      </c>
      <c r="LH22" s="126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6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6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7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0" t="str">
        <f>IF(ISBLANK($LL$3),"",IF(ISBLANK(Tipy!JN16),"-",SUM(LG22:LK22)))</f>
        <v/>
      </c>
      <c r="LM22" s="129"/>
      <c r="LN22" s="126" t="str">
        <f>IF(ISBLANK($LS$3),"",IF(ISBLANK(Tipy!JT16),0,IF(AND(Tipy!JT16=Výsledky!$LQ$3,Tipy!JV16=Výsledky!$LS$3),60,0)))</f>
        <v/>
      </c>
      <c r="LO22" s="126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6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6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7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0" t="str">
        <f>IF(ISBLANK($LS$3),"",IF(ISBLANK(Tipy!JT16),"-",SUM(LN22:LR22)))</f>
        <v/>
      </c>
      <c r="LT22" s="129"/>
      <c r="LU22" s="126" t="str">
        <f>IF(ISBLANK($LZ$3),"",IF(ISBLANK(Tipy!JZ16),0,IF(AND(Tipy!JZ16=Výsledky!$LX$3,Tipy!KB16=Výsledky!$LZ$3),60,0)))</f>
        <v/>
      </c>
      <c r="LV22" s="126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6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6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7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0" t="str">
        <f>IF(ISBLANK($LZ$3),"",IF(ISBLANK(Tipy!JZ16),"-",SUM(LU22:LY22)))</f>
        <v/>
      </c>
      <c r="MA22" s="129"/>
      <c r="MB22" s="126" t="str">
        <f>IF(ISBLANK($MG$3),"",IF(ISBLANK(Tipy!KF16),0,IF(AND(Tipy!KF16=Výsledky!$ME$3,Tipy!KH16=Výsledky!$MG$3),60,0)))</f>
        <v/>
      </c>
      <c r="MC22" s="126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6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6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7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0" t="str">
        <f>IF(ISBLANK($MG$3),"",IF(ISBLANK(Tipy!KF16),"-",SUM(MB22:MF22)))</f>
        <v/>
      </c>
      <c r="MH22" s="129"/>
      <c r="MI22" s="126" t="str">
        <f>IF(ISBLANK($MN$3),"",IF(ISBLANK(Tipy!KL16),0,IF(AND(Tipy!KL16=Výsledky!$ML$3,Tipy!KN16=Výsledky!$MN$3),60,0)))</f>
        <v/>
      </c>
      <c r="MJ22" s="12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6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6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0" t="str">
        <f>IF(ISBLANK($MN$3),"",IF(ISBLANK(Tipy!KL16),"-",SUM(MI22:MM22)))</f>
        <v/>
      </c>
      <c r="MO22" s="129"/>
      <c r="MP22" s="126" t="str">
        <f>IF(ISBLANK($MU$3),"",IF(ISBLANK(Tipy!KR16),0,IF(AND(Tipy!KR16=Výsledky!$MS$3,Tipy!KT16=Výsledky!$MU$3),60,0)))</f>
        <v/>
      </c>
      <c r="MQ22" s="126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6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6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7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0" t="str">
        <f>IF(ISBLANK($MU$3),"",IF(ISBLANK(Tipy!KR16),"-",SUM(MP22:MT22)))</f>
        <v/>
      </c>
      <c r="MV22" s="129"/>
      <c r="MW22" s="126" t="str">
        <f>IF(ISBLANK($NB$3),"",IF(ISBLANK(Tipy!KX16),0,IF(AND(Tipy!KX16=Výsledky!$MZ$3,Tipy!KZ16=Výsledky!$NB$3),60,0)))</f>
        <v/>
      </c>
      <c r="MX22" s="126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6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6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7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0" t="str">
        <f>IF(ISBLANK($NB$3),"",IF(ISBLANK(Tipy!KX16),"-",SUM(MW22:NA22)))</f>
        <v/>
      </c>
      <c r="NC22" s="129"/>
      <c r="ND22" s="126" t="str">
        <f>IF(ISBLANK($NI$3),"",IF(ISBLANK(Tipy!LD16),0,IF(AND(Tipy!LD16=Výsledky!$NG$3,Tipy!LF16=Výsledky!$NI$3),60,0)))</f>
        <v/>
      </c>
      <c r="NE22" s="126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6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6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7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0" t="str">
        <f>IF(ISBLANK($NI$3),"",IF(ISBLANK(Tipy!LD16),"-",SUM(ND22:NH22)))</f>
        <v/>
      </c>
      <c r="NJ22" s="129"/>
      <c r="NK22" s="126" t="str">
        <f>IF(ISBLANK($NP$3),"",IF(ISBLANK(Tipy!LJ16),0,IF(AND(Tipy!LJ16=Výsledky!$NN$3,Tipy!LL16=Výsledky!$NP$3),60,0)))</f>
        <v/>
      </c>
      <c r="NL22" s="126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6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6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7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0" t="str">
        <f>IF(ISBLANK($NP$3),"",IF(ISBLANK(Tipy!LJ16),"-",SUM(NK22:NO22)))</f>
        <v/>
      </c>
      <c r="NQ22" s="129"/>
      <c r="NR22" s="126" t="str">
        <f>IF(ISBLANK($NW$3),"",IF(ISBLANK(Tipy!LP16),0,IF(AND(Tipy!LP16=Výsledky!$NU$3,Tipy!LR16=Výsledky!$NW$3),60,0)))</f>
        <v/>
      </c>
      <c r="NS22" s="126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6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6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7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0" t="str">
        <f>IF(ISBLANK($NW$3),"",IF(ISBLANK(Tipy!LP16),"-",SUM(NR22:NV22)))</f>
        <v/>
      </c>
      <c r="NX22" s="129"/>
      <c r="NY22" s="126" t="str">
        <f>IF(ISBLANK($OD$3),"",IF(ISBLANK(Tipy!LV16),0,IF(AND(Tipy!LV16=Výsledky!$OB$3,Tipy!LX16=Výsledky!$OD$3),60,0)))</f>
        <v/>
      </c>
      <c r="NZ22" s="126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6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6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7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0" t="str">
        <f>IF(ISBLANK($OD$3),"",IF(ISBLANK(Tipy!LV16),"-",SUM(NY22:OC22)))</f>
        <v/>
      </c>
      <c r="OE22" s="129"/>
      <c r="OF22" s="126" t="str">
        <f>IF(ISBLANK($OK$3),"",IF(ISBLANK(Tipy!MB16),0,IF(AND(Tipy!MB16=Výsledky!$OI$3,Tipy!MD16=Výsledky!$OK$3),60,0)))</f>
        <v/>
      </c>
      <c r="OG22" s="126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6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6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7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0" t="str">
        <f>IF(ISBLANK($OK$3),"",IF(ISBLANK(Tipy!MB16),"-",SUM(OF22:OJ22)))</f>
        <v/>
      </c>
      <c r="OL22" s="129"/>
      <c r="OM22" s="126" t="str">
        <f>IF(ISBLANK($OR$3),"",IF(ISBLANK(Tipy!MH16),0,IF(AND(Tipy!MH16=Výsledky!$OP$3,Tipy!MJ16=Výsledky!$OR$3),60,0)))</f>
        <v/>
      </c>
      <c r="ON22" s="12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6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6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0" t="str">
        <f>IF(ISBLANK($OR$3),"",IF(ISBLANK(Tipy!MH16),"-",SUM(OM22:OQ22)))</f>
        <v/>
      </c>
      <c r="OS22" s="129"/>
      <c r="OT22" s="126" t="str">
        <f>IF(ISBLANK($OY$3),"",IF(ISBLANK(Tipy!MN16),0,IF(AND(Tipy!MN16=Výsledky!$OW$3,Tipy!MP16=Výsledky!$OY$3),60,0)))</f>
        <v/>
      </c>
      <c r="OU22" s="12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6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6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0" t="str">
        <f>IF(ISBLANK($OY$3),"",IF(ISBLANK(Tipy!MN16),"-",SUM(OT22:OX22)))</f>
        <v/>
      </c>
      <c r="OZ22" s="129"/>
      <c r="PA22" s="126" t="str">
        <f>IF(ISBLANK($PF$3),"",IF(ISBLANK(Tipy!MT16),0,IF(AND(Tipy!MT16=Výsledky!$PD$3,Tipy!MV16=Výsledky!$PF$3),60,0)))</f>
        <v/>
      </c>
      <c r="PB22" s="12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6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6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0" t="str">
        <f>IF(ISBLANK($PF$3),"",IF(ISBLANK(Tipy!MT16),"-",SUM(PA22:PE22)))</f>
        <v/>
      </c>
      <c r="PG22" s="129"/>
      <c r="PH22" s="126" t="str">
        <f>IF(ISBLANK($PM$3),"",IF(ISBLANK(Tipy!MZ16),0,IF(AND(Tipy!MZ16=Výsledky!$PK$3,Tipy!NB16=Výsledky!$PM$3),60,0)))</f>
        <v/>
      </c>
      <c r="PI22" s="12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6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6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0" t="str">
        <f>IF(ISBLANK($PM$3),"",IF(ISBLANK(Tipy!MZ16),"-",SUM(PH22:PL22)))</f>
        <v/>
      </c>
      <c r="PN22" s="129"/>
      <c r="PO22" s="126" t="str">
        <f>IF(ISBLANK($PT$3),"",IF(ISBLANK(Tipy!NF16),0,IF(AND(Tipy!NF16=Výsledky!$PR$3,Tipy!NH16=Výsledky!$PT$3),60,0)))</f>
        <v/>
      </c>
      <c r="PP22" s="12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6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6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0" t="str">
        <f>IF(ISBLANK($PT$3),"",IF(ISBLANK(Tipy!NF16),"-",SUM(PO22:PS22)))</f>
        <v/>
      </c>
      <c r="PU22" s="129"/>
      <c r="PV22" s="126" t="str">
        <f>IF(ISBLANK($QA$3),"",IF(ISBLANK(Tipy!NL16),0,IF(AND(Tipy!NL16=Výsledky!$PY$3,Tipy!NN16=Výsledky!$QA$3),60,0)))</f>
        <v/>
      </c>
      <c r="PW22" s="12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6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6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0" t="str">
        <f>IF(ISBLANK($QA$3),"",IF(ISBLANK(Tipy!NL16),"-",SUM(PV22:PZ22)))</f>
        <v/>
      </c>
      <c r="QB22" s="129"/>
      <c r="QC22" s="126" t="str">
        <f>IF(ISBLANK($QH$3),"",IF(ISBLANK(Tipy!NR16),0,IF(AND(Tipy!NR16=Výsledky!$QF$3,Tipy!NT16=Výsledky!$QH$3),60,0)))</f>
        <v/>
      </c>
      <c r="QD22" s="12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6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6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0" t="str">
        <f>IF(ISBLANK($QH$3),"",IF(ISBLANK(Tipy!NR16),"-",SUM(QC22:QG22)))</f>
        <v/>
      </c>
      <c r="QI22" s="131"/>
      <c r="QJ22" s="131"/>
    </row>
    <row r="23" spans="1:452" ht="15" x14ac:dyDescent="0.2">
      <c r="A23" s="124">
        <f>Tipy!A17</f>
        <v>67</v>
      </c>
      <c r="B23" s="166" t="str">
        <f>IF(Tipy!B17="","",Tipy!B17)</f>
        <v>Dodes</v>
      </c>
      <c r="C23" s="125"/>
      <c r="D23" s="126">
        <f>IF(ISBLANK($I$3),"",IF(ISBLANK(Tipy!D17),0,IF(AND(Tipy!D17=Výsledky!$G$3,Tipy!F17=Výsledky!$I$3),60,0)))</f>
        <v>0</v>
      </c>
      <c r="E23" s="12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6">
        <f>IF(ISBLANK($I$3),"",IF(OR(Tipy!G17=Výsledky!$D$6,Tipy!G17=Výsledky!$D$7,Tipy!G17=Výsledky!$D$8,Tipy!G17=Výsledky!$D$9),IF(VLOOKUP(Tipy!G17,'Kategórie hráčov'!$A$2:$B$55,2,FALSE)=30,30,20),0))</f>
        <v>20</v>
      </c>
      <c r="G23" s="126">
        <f>IF(ISBLANK($I$3),"",IF(OR(Tipy!H17=Výsledky!$G$6,Tipy!H17=Výsledky!$G$7,Tipy!H17=Výsledky!$G$8,Tipy!H17=Výsledky!$G$9),IF(VLOOKUP(Tipy!H17,'Kategórie hráčov'!$A$2:$B$55,2,FALSE)=30,30,20),0))</f>
        <v>0</v>
      </c>
      <c r="H23" s="12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8">
        <f>IF(ISBLANK($I$3),"",IF(ISBLANK(Tipy!D17),"-",SUM(D23:H23)))</f>
        <v>20</v>
      </c>
      <c r="J23" s="25"/>
      <c r="K23" s="126">
        <f>IF(ISBLANK($P$3),"",IF(ISBLANK(Tipy!J17),0,IF(AND(Tipy!J17=Výsledky!$N$3,Tipy!L17=Výsledky!$P$3),60,0)))</f>
        <v>0</v>
      </c>
      <c r="L23" s="12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6">
        <f>IF(ISBLANK($P$3),"",IF(OR(Tipy!M17=Výsledky!$K$6,Tipy!M17=Výsledky!$K$7,Tipy!M17=Výsledky!$K$8,Tipy!M17=Výsledky!$K$9),IF(VLOOKUP(Tipy!M17,'Kategórie hráčov'!$A$2:$B$55,2,FALSE)=30,30,20),0))</f>
        <v>0</v>
      </c>
      <c r="N23" s="126">
        <f>IF(ISBLANK($P$3),"",IF(OR(Tipy!N17=Výsledky!$N$6,Tipy!N17=Výsledky!$N$7,Tipy!N17=Výsledky!$N$8,Tipy!N17=Výsledky!$N$9),IF(VLOOKUP(Tipy!N17,'Kategórie hráčov'!$A$2:$B$55,2,FALSE)=30,30,20),0))</f>
        <v>0</v>
      </c>
      <c r="O23" s="12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8">
        <f>IF(ISBLANK($P$3),"",IF(ISBLANK(Tipy!J17),"-",SUM(K23:O23)))</f>
        <v>0</v>
      </c>
      <c r="Q23" s="129"/>
      <c r="R23" s="126">
        <f>IF(ISBLANK($W$3),"",IF(ISBLANK(Tipy!P17),0,IF(AND(Tipy!P17=Výsledky!$U$3,Tipy!R17=Výsledky!$W$3),60,0)))</f>
        <v>0</v>
      </c>
      <c r="S23" s="12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6">
        <f>IF(ISBLANK($W$3),"",IF(OR(Tipy!S17=Výsledky!$R$6,Tipy!S17=Výsledky!$R$7,Tipy!S17=Výsledky!$R$8,Tipy!S17=Výsledky!$R$9),IF(VLOOKUP(Tipy!S17,'Kategórie hráčov'!$A$2:$B$55,2,FALSE)=30,30,20),0))</f>
        <v>20</v>
      </c>
      <c r="U23" s="126">
        <f>IF(ISBLANK($W$3),"",IF(OR(Tipy!T17=Výsledky!$U$6,Tipy!T17=Výsledky!$U$7,Tipy!T17=Výsledky!$U$8,Tipy!T17=Výsledky!$U$9),IF(VLOOKUP(Tipy!T17,'Kategórie hráčov'!$A$2:$B$55,2,FALSE)=30,30,20),0))</f>
        <v>0</v>
      </c>
      <c r="V23" s="12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30">
        <f>IF(ISBLANK($W$3),"",IF(ISBLANK(Tipy!P17),"-",SUM(R23:V23)))</f>
        <v>20</v>
      </c>
      <c r="X23" s="129"/>
      <c r="Y23" s="126">
        <f>IF(ISBLANK($AD$3),"",IF(ISBLANK(Tipy!V17),0,IF(AND(Tipy!V17=Výsledky!$AB$3,Tipy!X17=Výsledky!$AD$3),60,0)))</f>
        <v>0</v>
      </c>
      <c r="Z23" s="12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6">
        <f>IF(ISBLANK($AD$3),"",IF(OR(Tipy!Y17=Výsledky!$Y$6,Tipy!Y17=Výsledky!$Y$7,Tipy!Y17=Výsledky!$Y$8,Tipy!Y17=Výsledky!$Y$9),IF(VLOOKUP(Tipy!Y17,'Kategórie hráčov'!$A$2:$B$55,2,FALSE)=30,30,20),0))</f>
        <v>20</v>
      </c>
      <c r="AB23" s="126">
        <f>IF(ISBLANK($AD$3),"",IF(OR(Tipy!Z17=Výsledky!$AB$6,Tipy!Z17=Výsledky!$AB$7,Tipy!Z17=Výsledky!$AB$8,Tipy!Z17=Výsledky!$AB$9),IF(VLOOKUP(Tipy!Z17,'Kategórie hráčov'!$A$2:$B$55,2,FALSE)=30,30,20),0))</f>
        <v>0</v>
      </c>
      <c r="AC23" s="12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30">
        <f>IF(ISBLANK($AD$3),"",IF(ISBLANK(Tipy!V17),"-",SUM(Y23:AC23)))</f>
        <v>30</v>
      </c>
      <c r="AE23" s="129"/>
      <c r="AF23" s="126">
        <f>IF(ISBLANK($AK$3),"",IF(ISBLANK(Tipy!AB17),0,IF(AND(Tipy!AB17=Výsledky!$AI$3,Tipy!AD17=Výsledky!$AK$3),60,0)))</f>
        <v>0</v>
      </c>
      <c r="AG23" s="12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6">
        <f>IF(ISBLANK($AK$3),"",IF(OR(Tipy!AE17=Výsledky!$AF$6,Tipy!AE17=Výsledky!$AF$7,Tipy!AE17=Výsledky!$AF$8,Tipy!AE17=Výsledky!$AF$9),IF(VLOOKUP(Tipy!AE17,'Kategórie hráčov'!$A$2:$B$55,2,FALSE)=30,30,20),0))</f>
        <v>0</v>
      </c>
      <c r="AI23" s="126">
        <f>IF(ISBLANK($AK$3),"",IF(OR(Tipy!AF17=Výsledky!$AI$6,Tipy!AF17=Výsledky!$AI$7,Tipy!AF17=Výsledky!$AI$8,Tipy!AF17=Výsledky!$AI$9),IF(VLOOKUP(Tipy!AF17,'Kategórie hráčov'!$A$2:$B$55,2,FALSE)=30,30,20),0))</f>
        <v>0</v>
      </c>
      <c r="AJ23" s="127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30" t="str">
        <f>IF(ISBLANK($AK$3),"",IF(ISBLANK(Tipy!AB17),"-",SUM(AF23:AJ23)))</f>
        <v>-</v>
      </c>
      <c r="AL23" s="129"/>
      <c r="AM23" s="126">
        <f>IF(ISBLANK($AR$3),"",IF(ISBLANK(Tipy!AH17),0,IF(AND(Tipy!AH17=Výsledky!$AP$3,Tipy!AJ17=Výsledky!$AR$3),60,0)))</f>
        <v>0</v>
      </c>
      <c r="AN23" s="12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6">
        <f>IF(ISBLANK($AR$3),"",IF(OR(Tipy!AK17=Výsledky!$AM$6,Tipy!AK17=Výsledky!$AM$7,Tipy!AK17=Výsledky!$AM$8,Tipy!AK17=Výsledky!$AM$9),IF(VLOOKUP(Tipy!AK17,'Kategórie hráčov'!$A$2:$B$55,2,FALSE)=30,30,20),0))</f>
        <v>0</v>
      </c>
      <c r="AP23" s="126">
        <f>IF(ISBLANK($AR$3),"",IF(OR(Tipy!AL17=Výsledky!$AP$6,Tipy!AL17=Výsledky!$AP$7,Tipy!AL17=Výsledky!$AP$8,Tipy!AL17=Výsledky!$AP$9),IF(VLOOKUP(Tipy!AL17,'Kategórie hráčov'!$A$2:$B$55,2,FALSE)=30,30,20),0))</f>
        <v>0</v>
      </c>
      <c r="AQ23" s="127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30">
        <f>IF(ISBLANK($AR$3),"",IF(ISBLANK(Tipy!AH17),"-",SUM(AM23:AQ23)))</f>
        <v>30</v>
      </c>
      <c r="AS23" s="129"/>
      <c r="AT23" s="126">
        <f>IF(ISBLANK($AY$3),"",IF(ISBLANK(Tipy!AN17),0,IF(AND(Tipy!AN17=Výsledky!$AW$3,Tipy!AP17=Výsledky!$AY$3),60,0)))</f>
        <v>0</v>
      </c>
      <c r="AU23" s="12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6">
        <f>IF(ISBLANK($AY$3),"",IF(OR(Tipy!AQ17=Výsledky!$AT$6,Tipy!AQ17=Výsledky!$AT$7,Tipy!AQ17=Výsledky!$AT$8,Tipy!AQ17=Výsledky!$AT$9),IF(VLOOKUP(Tipy!AQ17,'Kategórie hráčov'!$A$2:$B$55,2,FALSE)=30,30,20),0))</f>
        <v>0</v>
      </c>
      <c r="AW23" s="126">
        <f>IF(ISBLANK($AY$3),"",IF(OR(Tipy!AR17=Výsledky!$AW$6,Tipy!AR17=Výsledky!$AW$7,Tipy!AR17=Výsledky!$AW$8,Tipy!AR17=Výsledky!$AW$9),IF(VLOOKUP(Tipy!AR17,'Kategórie hráčov'!$A$2:$B$55,2,FALSE)=30,30,20),0))</f>
        <v>0</v>
      </c>
      <c r="AX23" s="12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30" t="str">
        <f>IF(ISBLANK($AY$3),"",IF(ISBLANK(Tipy!AN17),"-",SUM(AT23:AX23)))</f>
        <v>-</v>
      </c>
      <c r="AZ23" s="129"/>
      <c r="BA23" s="126">
        <f>IF(ISBLANK($BF$3),"",IF(ISBLANK(Tipy!AT17),0,IF(AND(Tipy!AT17=Výsledky!$BD$3,Tipy!AV17=Výsledky!$BF$3),60,0)))</f>
        <v>0</v>
      </c>
      <c r="BB23" s="12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6">
        <f>IF(ISBLANK($BF$3),"",IF(OR(Tipy!AW17=Výsledky!$BA$6,Tipy!AW17=Výsledky!$BA$7,Tipy!AW17=Výsledky!$BA$8,Tipy!AW17=Výsledky!$BA$9),IF(VLOOKUP(Tipy!AW17,'Kategórie hráčov'!$A$2:$B$55,2,FALSE)=30,30,20),0))</f>
        <v>0</v>
      </c>
      <c r="BD23" s="126">
        <f>IF(ISBLANK($BF$3),"",IF(OR(Tipy!AX17=Výsledky!$BD$6,Tipy!AX17=Výsledky!$BD$7,Tipy!AX17=Výsledky!$BD$8,Tipy!AX17=Výsledky!$BD$9),IF(VLOOKUP(Tipy!AX17,'Kategórie hráčov'!$A$2:$B$55,2,FALSE)=30,30,20),0))</f>
        <v>0</v>
      </c>
      <c r="BE23" s="127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30">
        <f>IF(ISBLANK($BF$3),"",IF(ISBLANK(Tipy!AT17),"-",SUM(BA23:BE23)))</f>
        <v>0</v>
      </c>
      <c r="BG23" s="129"/>
      <c r="BH23" s="126" t="str">
        <f>IF(ISBLANK($BM$3),"",IF(ISBLANK(Tipy!AZ17),0,IF(AND(Tipy!AZ17=Výsledky!$BK$3,Tipy!BB17=Výsledky!$BM$3),60,0)))</f>
        <v/>
      </c>
      <c r="BI23" s="126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6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6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7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0" t="str">
        <f>IF(ISBLANK($BM$3),"",IF(ISBLANK(Tipy!AZ17),"-",SUM(BH23:BL23)))</f>
        <v/>
      </c>
      <c r="BN23" s="129"/>
      <c r="BO23" s="126">
        <f>IF(ISBLANK($BT$3),"",IF(ISBLANK(Tipy!BF17),0,IF(AND(Tipy!BF17=Výsledky!$BR$3,Tipy!BH17=Výsledky!$BT$3),60,0)))</f>
        <v>0</v>
      </c>
      <c r="BP23" s="12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6">
        <f>IF(ISBLANK($BT$3),"",IF(OR(Tipy!BI17=Výsledky!$BO$6,Tipy!BI17=Výsledky!$BO$7,Tipy!BI17=Výsledky!$BO$8,Tipy!BI17=Výsledky!$BO$9),IF(VLOOKUP(Tipy!BI17,'Kategórie hráčov'!$A$2:$B$55,2,FALSE)=30,30,20),0))</f>
        <v>0</v>
      </c>
      <c r="BR23" s="126">
        <f>IF(ISBLANK($BT$3),"",IF(OR(Tipy!BJ17=Výsledky!$BR$6,Tipy!BJ17=Výsledky!$BR$7,Tipy!BJ17=Výsledky!$BR$8,Tipy!BJ17=Výsledky!$BR$9),IF(VLOOKUP(Tipy!BJ17,'Kategórie hráčov'!$A$2:$B$55,2,FALSE)=30,30,20),0))</f>
        <v>0</v>
      </c>
      <c r="BS23" s="127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30" t="str">
        <f>IF(ISBLANK($BT$3),"",IF(ISBLANK(Tipy!BF17),"-",SUM(BO23:BS23)))</f>
        <v>-</v>
      </c>
      <c r="BU23" s="129"/>
      <c r="BV23" s="126" t="str">
        <f>IF(ISBLANK($CA$3),"",IF(ISBLANK(Tipy!BL17),0,IF(AND(Tipy!BL17=Výsledky!$BY$3,Tipy!BN17=Výsledky!$CA$3),60,0)))</f>
        <v/>
      </c>
      <c r="BW23" s="126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6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6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7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0" t="str">
        <f>IF(ISBLANK($CA$3),"",IF(ISBLANK(Tipy!BL17),"-",SUM(BV23:BZ23)))</f>
        <v/>
      </c>
      <c r="CB23" s="129"/>
      <c r="CC23" s="126">
        <f>IF(ISBLANK($CH$3),"",IF(ISBLANK(Tipy!BR17),0,IF(AND(Tipy!BR17=Výsledky!$CF$3,Tipy!BT17=Výsledky!$CH$3),60,0)))</f>
        <v>0</v>
      </c>
      <c r="CD23" s="12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6">
        <f>IF(ISBLANK($CH$3),"",IF(OR(Tipy!BU17=Výsledky!$CC$6,Tipy!BU17=Výsledky!$CC$7,Tipy!BU17=Výsledky!$CC$8,Tipy!BU17=Výsledky!$CC$9),IF(VLOOKUP(Tipy!BU17,'Kategórie hráčov'!$A$2:$B$55,2,FALSE)=30,30,20),0))</f>
        <v>0</v>
      </c>
      <c r="CF23" s="126">
        <f>IF(ISBLANK($CH$3),"",IF(OR(Tipy!BV17=Výsledky!$CF$6,Tipy!BV17=Výsledky!$CF$7,Tipy!BV17=Výsledky!$CF$8,Tipy!BV17=Výsledky!$CF$9),IF(VLOOKUP(Tipy!BV17,'Kategórie hráčov'!$A$2:$B$55,2,FALSE)=30,30,20),0))</f>
        <v>0</v>
      </c>
      <c r="CG23" s="127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30" t="str">
        <f>IF(ISBLANK($CH$3),"",IF(ISBLANK(Tipy!BR17),"-",SUM(CC23:CG23)))</f>
        <v>-</v>
      </c>
      <c r="CI23" s="129"/>
      <c r="CJ23" s="126">
        <f>IF(ISBLANK($CO$3),"",IF(ISBLANK(Tipy!BX17),0,IF(AND(Tipy!BX17=Výsledky!$CM$3,Tipy!BZ17=Výsledky!$CO$3),60,0)))</f>
        <v>0</v>
      </c>
      <c r="CK23" s="12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6">
        <f>IF(ISBLANK($CO$3),"",IF(OR(Tipy!CA17=Výsledky!$CJ$6,Tipy!CA17=Výsledky!$CJ$7,Tipy!CA17=Výsledky!$CJ$8,Tipy!CA17=Výsledky!$CJ$9),IF(VLOOKUP(Tipy!CA17,'Kategórie hráčov'!$A$2:$B$55,2,FALSE)=30,30,20),0))</f>
        <v>20</v>
      </c>
      <c r="CM23" s="126">
        <f>IF(ISBLANK($CO$3),"",IF(OR(Tipy!CB17=Výsledky!$CM$6,Tipy!CB17=Výsledky!$CM$7,Tipy!CB17=Výsledky!$CM$8,Tipy!CB17=Výsledky!$CM$9),IF(VLOOKUP(Tipy!CB17,'Kategórie hráčov'!$A$2:$B$55,2,FALSE)=30,30,20),0))</f>
        <v>0</v>
      </c>
      <c r="CN23" s="12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30">
        <f>IF(ISBLANK($CO$3),"",IF(ISBLANK(Tipy!BX17),"-",SUM(CJ23:CN23)))</f>
        <v>40</v>
      </c>
      <c r="CP23" s="129"/>
      <c r="CQ23" s="126" t="str">
        <f>IF(ISBLANK($CV$3),"",IF(ISBLANK(Tipy!CD17),0,IF(AND(Tipy!CD17=Výsledky!$CT$3,Tipy!CF17=Výsledky!$CV$3),60,0)))</f>
        <v/>
      </c>
      <c r="CR23" s="126" t="str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/>
      </c>
      <c r="CS23" s="126" t="str">
        <f>IF(ISBLANK($CV$3),"",IF(OR(Tipy!CG17=Výsledky!$CQ$6,Tipy!CG17=Výsledky!$CQ$7,Tipy!CG17=Výsledky!$CQ$8,Tipy!CG17=Výsledky!$CQ$9),IF(VLOOKUP(Tipy!CG17,'Kategórie hráčov'!$A$2:$B$55,2,FALSE)=30,30,20),0))</f>
        <v/>
      </c>
      <c r="CT23" s="126" t="str">
        <f>IF(ISBLANK($CV$3),"",IF(OR(Tipy!CH17=Výsledky!$CT$6,Tipy!CH17=Výsledky!$CT$7,Tipy!CH17=Výsledky!$CT$8,Tipy!CH17=Výsledky!$CT$9),IF(VLOOKUP(Tipy!CH17,'Kategórie hráčov'!$A$2:$B$55,2,FALSE)=30,30,20),0))</f>
        <v/>
      </c>
      <c r="CU23" s="127" t="str">
        <f>IF(ISBLANK($CV$3),"",IF(ISBLANK(Tipy!CD17),0,IF(OR(AND(Tipy!CD17=Výsledky!$CT$3,OR(Tipy!CF17=Výsledky!$CV$3+1,Tipy!CF17=Výsledky!$CV$3-1)),AND(Tipy!CF17=Výsledky!$CV$3,OR(Tipy!CD17=Výsledky!$CT$3+1,Tipy!CD17=Výsledky!$CT$3-1))),10,0)))</f>
        <v/>
      </c>
      <c r="CV23" s="130" t="str">
        <f>IF(ISBLANK($CV$3),"",IF(ISBLANK(Tipy!CD17),"-",SUM(CQ23:CU23)))</f>
        <v/>
      </c>
      <c r="CW23" s="129"/>
      <c r="CX23" s="126" t="str">
        <f>IF(ISBLANK($DC$3),"",IF(ISBLANK(Tipy!CJ17),0,IF(AND(Tipy!CJ17=Výsledky!$DA$3,Tipy!CL17=Výsledky!$DC$3),60,0)))</f>
        <v/>
      </c>
      <c r="CY23" s="126" t="str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/>
      </c>
      <c r="CZ23" s="126" t="str">
        <f>IF(ISBLANK($DC$3),"",IF(OR(Tipy!CM17=Výsledky!$CX$6,Tipy!CM17=Výsledky!$CX$7,Tipy!CM17=Výsledky!$CX$8,Tipy!CM17=Výsledky!$CX$9),IF(VLOOKUP(Tipy!CM17,'Kategórie hráčov'!$A$2:$B$55,2,FALSE)=30,30,20),0))</f>
        <v/>
      </c>
      <c r="DA23" s="126" t="str">
        <f>IF(ISBLANK($DC$3),"",IF(OR(Tipy!CN17=Výsledky!$DA$6,Tipy!CN17=Výsledky!$DA$7,Tipy!CN17=Výsledky!$DA$8,Tipy!CN17=Výsledky!$DA$9),IF(VLOOKUP(Tipy!CN17,'Kategórie hráčov'!$A$2:$B$55,2,FALSE)=30,30,20),0))</f>
        <v/>
      </c>
      <c r="DB23" s="127" t="str">
        <f>IF(ISBLANK($DC$3),"",IF(ISBLANK(Tipy!CJ17),0,IF(OR(AND(Tipy!CJ17=Výsledky!$DA$3,OR(Tipy!CL17=Výsledky!$DC$3+1,Tipy!CL17=Výsledky!$DC$3-1)),AND(Tipy!CL17=Výsledky!$DC$3,OR(Tipy!CJ17=Výsledky!$DA$3+1,Tipy!CJ17=Výsledky!$DA$3-1))),10,0)))</f>
        <v/>
      </c>
      <c r="DC23" s="130" t="str">
        <f>IF(ISBLANK($DC$3),"",IF(ISBLANK(Tipy!CJ17),"-",SUM(CX23:DB23)))</f>
        <v/>
      </c>
      <c r="DD23" s="129"/>
      <c r="DE23" s="126" t="str">
        <f>IF(ISBLANK($DJ$3),"",IF(ISBLANK(Tipy!CP17),0,IF(AND(Tipy!CP17=Výsledky!$DH$3,Tipy!CR17=Výsledky!$DJ$3),60,0)))</f>
        <v/>
      </c>
      <c r="DF23" s="126" t="str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/>
      </c>
      <c r="DG23" s="126" t="str">
        <f>IF(ISBLANK($DJ$3),"",IF(OR(Tipy!CS17=Výsledky!$DE$6,Tipy!CS17=Výsledky!$DE$7,Tipy!CS17=Výsledky!$DE$8,Tipy!CS17=Výsledky!$DE$9),IF(VLOOKUP(Tipy!CS17,'Kategórie hráčov'!$A$2:$B$55,2,FALSE)=30,30,20),0))</f>
        <v/>
      </c>
      <c r="DH23" s="126" t="str">
        <f>IF(ISBLANK($DJ$3),"",IF(OR(Tipy!CT17=Výsledky!$DH$6,Tipy!CT17=Výsledky!$DH$7,Tipy!CT17=Výsledky!$DH$8,Tipy!CT17=Výsledky!$DH$9),IF(VLOOKUP(Tipy!CT17,'Kategórie hráčov'!$A$2:$B$55,2,FALSE)=30,30,20),0))</f>
        <v/>
      </c>
      <c r="DI23" s="127" t="str">
        <f>IF(ISBLANK($DJ$3),"",IF(ISBLANK(Tipy!CP17),0,IF(OR(AND(Tipy!CP17=Výsledky!$DH$3,OR(Tipy!CR17=Výsledky!$DJ$3+1,Tipy!CR17=Výsledky!$DJ$3-1)),AND(Tipy!CR17=Výsledky!$DJ$3,OR(Tipy!CP17=Výsledky!$DH$3+1,Tipy!CP17=Výsledky!$DH$3-1))),10,0)))</f>
        <v/>
      </c>
      <c r="DJ23" s="130" t="str">
        <f>IF(ISBLANK($DJ$3),"",IF(ISBLANK(Tipy!CP17),"-",SUM(DE23:DI23)))</f>
        <v/>
      </c>
      <c r="DK23" s="129"/>
      <c r="DL23" s="126" t="str">
        <f>IF(ISBLANK($DQ$3),"",IF(ISBLANK(Tipy!CV17),0,IF(AND(Tipy!CV17=Výsledky!$DO$3,Tipy!CX17=Výsledky!$DQ$3),60,0)))</f>
        <v/>
      </c>
      <c r="DM23" s="126" t="str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/>
      </c>
      <c r="DN23" s="126" t="str">
        <f>IF(ISBLANK($DQ$3),"",IF(OR(Tipy!CY17=Výsledky!$DL$6,Tipy!CY17=Výsledky!$DL$7,Tipy!CY17=Výsledky!$DL$8,Tipy!CY17=Výsledky!$DL$9),IF(VLOOKUP(Tipy!CY17,'Kategórie hráčov'!$A$2:$B$55,2,FALSE)=30,30,20),0))</f>
        <v/>
      </c>
      <c r="DO23" s="126" t="str">
        <f>IF(ISBLANK($DQ$3),"",IF(OR(Tipy!CZ17=Výsledky!$DO$6,Tipy!CZ17=Výsledky!$DO$7,Tipy!CZ17=Výsledky!$DO$8,Tipy!CZ17=Výsledky!$DO$9),IF(VLOOKUP(Tipy!CZ17,'Kategórie hráčov'!$A$2:$B$55,2,FALSE)=30,30,20),0))</f>
        <v/>
      </c>
      <c r="DP23" s="127" t="str">
        <f>IF(ISBLANK($DQ$3),"",IF(ISBLANK(Tipy!CV17),0,IF(OR(AND(Tipy!CV17=Výsledky!$DO$3,OR(Tipy!CX17=Výsledky!$DQ$3+1,Tipy!CX17=Výsledky!$DQ$3-1)),AND(Tipy!CX17=Výsledky!$DQ$3,OR(Tipy!CV17=Výsledky!$DO$3+1,Tipy!CV17=Výsledky!$DO$3-1))),10,0)))</f>
        <v/>
      </c>
      <c r="DQ23" s="130" t="str">
        <f>IF(ISBLANK($DQ$3),"",IF(ISBLANK(Tipy!CV17),"-",SUM(DL23:DP23)))</f>
        <v/>
      </c>
      <c r="DR23" s="129"/>
      <c r="DS23" s="126" t="str">
        <f>IF(ISBLANK($DX$3),"",IF(ISBLANK(Tipy!DB17),0,IF(AND(Tipy!DB17=Výsledky!$DV$3,Tipy!DD17=Výsledky!$DX$3),60,0)))</f>
        <v/>
      </c>
      <c r="DT23" s="126" t="str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/>
      </c>
      <c r="DU23" s="126" t="str">
        <f>IF(ISBLANK($DX$3),"",IF(OR(Tipy!DE17=Výsledky!$DS$6,Tipy!DE17=Výsledky!$DS$7,Tipy!DE17=Výsledky!$DS$8,Tipy!DE17=Výsledky!$DS$9),IF(VLOOKUP(Tipy!DE17,'Kategórie hráčov'!$A$2:$B$55,2,FALSE)=30,30,20),0))</f>
        <v/>
      </c>
      <c r="DV23" s="126" t="str">
        <f>IF(ISBLANK($DX$3),"",IF(OR(Tipy!DF17=Výsledky!$DV$6,Tipy!DF17=Výsledky!$DV$7,Tipy!DF17=Výsledky!$DV$8,Tipy!DF17=Výsledky!$DV$9),IF(VLOOKUP(Tipy!DF17,'Kategórie hráčov'!$A$2:$B$55,2,FALSE)=30,30,20),0))</f>
        <v/>
      </c>
      <c r="DW23" s="127" t="str">
        <f>IF(ISBLANK($DX$3),"",IF(ISBLANK(Tipy!DB17),0,IF(OR(AND(Tipy!DB17=Výsledky!$DV$3,OR(Tipy!DD17=Výsledky!$DX$3+1,Tipy!DD17=Výsledky!$DX$3-1)),AND(Tipy!DD17=Výsledky!$DX$3,OR(Tipy!DB17=Výsledky!$DV$3+1,Tipy!DB17=Výsledky!$DV$3-1))),10,0)))</f>
        <v/>
      </c>
      <c r="DX23" s="130" t="str">
        <f>IF(ISBLANK($DX$3),"",IF(ISBLANK(Tipy!DB17),"-",SUM(DS23:DW23)))</f>
        <v/>
      </c>
      <c r="DY23" s="129"/>
      <c r="DZ23" s="126" t="str">
        <f>IF(ISBLANK($EE$3),"",IF(ISBLANK(Tipy!DH17),0,IF(AND(Tipy!DH17=Výsledky!$EC$3,Tipy!DJ17=Výsledky!$EE$3),60,0)))</f>
        <v/>
      </c>
      <c r="EA23" s="126" t="str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/>
      </c>
      <c r="EB23" s="126" t="str">
        <f>IF(ISBLANK($EE$3),"",IF(OR(Tipy!DK17=Výsledky!$DZ$6,Tipy!DK17=Výsledky!$DZ$7,Tipy!DK17=Výsledky!$DZ$8,Tipy!DK17=Výsledky!$DZ$9),IF(VLOOKUP(Tipy!DK17,'Kategórie hráčov'!$A$2:$B$55,2,FALSE)=30,30,20),0))</f>
        <v/>
      </c>
      <c r="EC23" s="126" t="str">
        <f>IF(ISBLANK($EE$3),"",IF(OR(Tipy!DL17=Výsledky!$EC$6,Tipy!DL17=Výsledky!$EC$7,Tipy!DL17=Výsledky!$EC$8,Tipy!DL17=Výsledky!$EC$9),IF(VLOOKUP(Tipy!DL17,'Kategórie hráčov'!$A$2:$B$55,2,FALSE)=30,30,20),0))</f>
        <v/>
      </c>
      <c r="ED23" s="127" t="str">
        <f>IF(ISBLANK($EE$3),"",IF(ISBLANK(Tipy!DH17),0,IF(OR(AND(Tipy!DH17=Výsledky!$EC$3,OR(Tipy!DJ17=Výsledky!$EE$3+1,Tipy!DJ17=Výsledky!$EE$3-1)),AND(Tipy!DJ17=Výsledky!$EE$3,OR(Tipy!DH17=Výsledky!$EC$3+1,Tipy!DH17=Výsledky!$EC$3-1))),10,0)))</f>
        <v/>
      </c>
      <c r="EE23" s="130" t="str">
        <f>IF(ISBLANK($EE$3),"",IF(ISBLANK(Tipy!DH17),"-",SUM(DZ23:ED23)))</f>
        <v/>
      </c>
      <c r="EF23" s="129"/>
      <c r="EG23" s="126" t="str">
        <f>IF(ISBLANK($EL$3),"",IF(ISBLANK(Tipy!DN17),0,IF(AND(Tipy!DN17=Výsledky!$EJ$3,Tipy!DP17=Výsledky!$EL$3),60,0)))</f>
        <v/>
      </c>
      <c r="EH23" s="126" t="str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/>
      </c>
      <c r="EI23" s="126" t="str">
        <f>IF(ISBLANK($EL$3),"",IF(OR(Tipy!DQ17=Výsledky!$EG$6,Tipy!DQ17=Výsledky!$EG$7,Tipy!DQ17=Výsledky!$EG$8,Tipy!DQ17=Výsledky!$EG$9),IF(VLOOKUP(Tipy!DQ17,'Kategórie hráčov'!$A$2:$B$55,2,FALSE)=30,30,20),0))</f>
        <v/>
      </c>
      <c r="EJ23" s="126" t="str">
        <f>IF(ISBLANK($EL$3),"",IF(OR(Tipy!DR17=Výsledky!$EJ$6,Tipy!DR17=Výsledky!$EJ$7,Tipy!DR17=Výsledky!$EJ$8,Tipy!DR17=Výsledky!$EJ$9),IF(VLOOKUP(Tipy!DR17,'Kategórie hráčov'!$A$2:$B$55,2,FALSE)=30,30,20),0))</f>
        <v/>
      </c>
      <c r="EK23" s="127" t="str">
        <f>IF(ISBLANK($EL$3),"",IF(ISBLANK(Tipy!DN17),0,IF(OR(AND(Tipy!DN17=Výsledky!$EJ$3,OR(Tipy!DP17=Výsledky!$EL$3+1,Tipy!DP17=Výsledky!$EL$3-1)),AND(Tipy!DP17=Výsledky!$EL$3,OR(Tipy!DN17=Výsledky!$EJ$3+1,Tipy!DN17=Výsledky!$EJ$3-1))),10,0)))</f>
        <v/>
      </c>
      <c r="EL23" s="130" t="str">
        <f>IF(ISBLANK($EL$3),"",IF(ISBLANK(Tipy!DN17),"-",SUM(EG23:EK23)))</f>
        <v/>
      </c>
      <c r="EM23" s="129"/>
      <c r="EN23" s="126" t="str">
        <f>IF(ISBLANK($ES$3),"",IF(ISBLANK(Tipy!DT17),0,IF(AND(Tipy!DT17=Výsledky!$EQ$3,Tipy!DV17=Výsledky!$ES$3),60,0)))</f>
        <v/>
      </c>
      <c r="EO23" s="126" t="str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/>
      </c>
      <c r="EP23" s="126" t="str">
        <f>IF(ISBLANK($ES$3),"",IF(OR(Tipy!DW17=Výsledky!$EN$6,Tipy!DW17=Výsledky!$EN$7,Tipy!DW17=Výsledky!$EN$8,Tipy!DW17=Výsledky!$EN$9),IF(VLOOKUP(Tipy!DW17,'Kategórie hráčov'!$A$2:$B$55,2,FALSE)=30,30,20),0))</f>
        <v/>
      </c>
      <c r="EQ23" s="126" t="str">
        <f>IF(ISBLANK($ES$3),"",IF(OR(Tipy!DX17=Výsledky!$EQ$6,Tipy!DX17=Výsledky!$EQ$7,Tipy!DX17=Výsledky!$EQ$8,Tipy!DX17=Výsledky!$EQ$9),IF(VLOOKUP(Tipy!DX17,'Kategórie hráčov'!$A$2:$B$55,2,FALSE)=30,30,20),0))</f>
        <v/>
      </c>
      <c r="ER23" s="127" t="str">
        <f>IF(ISBLANK($ES$3),"",IF(ISBLANK(Tipy!DT17),0,IF(OR(AND(Tipy!DT17=Výsledky!$EQ$3,OR(Tipy!DV17=Výsledky!$ES$3+1,Tipy!DV17=Výsledky!$ES$3-1)),AND(Tipy!DV17=Výsledky!$ES$3,OR(Tipy!DT17=Výsledky!$EQ$3+1,Tipy!DT17=Výsledky!$EQ$3-1))),10,0)))</f>
        <v/>
      </c>
      <c r="ES23" s="130" t="str">
        <f>IF(ISBLANK($ES$3),"",IF(ISBLANK(Tipy!DT17),"-",SUM(EN23:ER23)))</f>
        <v/>
      </c>
      <c r="ET23" s="129"/>
      <c r="EU23" s="126" t="str">
        <f>IF(ISBLANK($EZ$3),"",IF(ISBLANK(Tipy!DZ17),0,IF(AND(Tipy!DZ17=Výsledky!$EX$3,Tipy!EB17=Výsledky!$EZ$3),60,0)))</f>
        <v/>
      </c>
      <c r="EV23" s="126" t="str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/>
      </c>
      <c r="EW23" s="126" t="str">
        <f>IF(ISBLANK($EZ$3),"",IF(OR(Tipy!EC17=Výsledky!$EU$6,Tipy!EC17=Výsledky!$EU$7,Tipy!EC17=Výsledky!$EU$8,Tipy!EC17=Výsledky!$EU$9),IF(VLOOKUP(Tipy!EC17,'Kategórie hráčov'!$A$2:$B$55,2,FALSE)=30,30,20),0))</f>
        <v/>
      </c>
      <c r="EX23" s="126" t="str">
        <f>IF(ISBLANK($EZ$3),"",IF(OR(Tipy!ED17=Výsledky!$EX$6,Tipy!ED17=Výsledky!$EX$7,Tipy!ED17=Výsledky!$EX$8,Tipy!ED17=Výsledky!$EX$9),IF(VLOOKUP(Tipy!ED17,'Kategórie hráčov'!$A$2:$B$55,2,FALSE)=30,30,20),0))</f>
        <v/>
      </c>
      <c r="EY23" s="127" t="str">
        <f>IF(ISBLANK($EZ$3),"",IF(ISBLANK(Tipy!DZ17),0,IF(OR(AND(Tipy!DZ17=Výsledky!$EX$3,OR(Tipy!EB17=Výsledky!$EZ$3+1,Tipy!EB17=Výsledky!$EZ$3-1)),AND(Tipy!EB17=Výsledky!$EZ$3,OR(Tipy!DZ17=Výsledky!$EX$3+1,Tipy!DZ17=Výsledky!$EX$3-1))),10,0)))</f>
        <v/>
      </c>
      <c r="EZ23" s="130" t="str">
        <f>IF(ISBLANK($EZ$3),"",IF(ISBLANK(Tipy!DZ17),"-",SUM(EU23:EY23)))</f>
        <v/>
      </c>
      <c r="FA23" s="129"/>
      <c r="FB23" s="126" t="str">
        <f>IF(ISBLANK($FG$3),"",IF(ISBLANK(Tipy!EF17),0,IF(AND(Tipy!EF17=Výsledky!$FE$3,Tipy!EH17=Výsledky!$FG$3),60,0)))</f>
        <v/>
      </c>
      <c r="FC23" s="126" t="str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/>
      </c>
      <c r="FD23" s="126" t="str">
        <f>IF(ISBLANK($FG$3),"",IF(OR(Tipy!EI17=Výsledky!$FB$6,Tipy!EI17=Výsledky!$FB$7,Tipy!EI17=Výsledky!$FB$8,Tipy!EI17=Výsledky!$FB$9),IF(VLOOKUP(Tipy!EI17,'Kategórie hráčov'!$A$2:$B$55,2,FALSE)=30,30,20),0))</f>
        <v/>
      </c>
      <c r="FE23" s="126" t="str">
        <f>IF(ISBLANK($FG$3),"",IF(OR(Tipy!EJ17=Výsledky!$FE$6,Tipy!EJ17=Výsledky!$FE$7,Tipy!EJ17=Výsledky!$FE$8,Tipy!EJ17=Výsledky!$FE$9),IF(VLOOKUP(Tipy!EJ17,'Kategórie hráčov'!$A$2:$B$55,2,FALSE)=30,30,20),0))</f>
        <v/>
      </c>
      <c r="FF23" s="127" t="str">
        <f>IF(ISBLANK($FG$3),"",IF(ISBLANK(Tipy!EF17),0,IF(OR(AND(Tipy!EF17=Výsledky!$FE$3,OR(Tipy!EH17=Výsledky!$FG$3+1,Tipy!EH17=Výsledky!$FG$3-1)),AND(Tipy!EH17=Výsledky!$FG$3,OR(Tipy!EF17=Výsledky!$FE$3+1,Tipy!EF17=Výsledky!$FE$3-1))),10,0)))</f>
        <v/>
      </c>
      <c r="FG23" s="130" t="str">
        <f>IF(ISBLANK($FG$3),"",IF(ISBLANK(Tipy!EF17),"-",SUM(FB23:FF23)))</f>
        <v/>
      </c>
      <c r="FH23" s="129"/>
      <c r="FI23" s="126" t="str">
        <f>IF(ISBLANK($FN$3),"",IF(ISBLANK(Tipy!EL17),0,IF(AND(Tipy!EL17=Výsledky!$FL$3,Tipy!EN17=Výsledky!$FN$3),60,0)))</f>
        <v/>
      </c>
      <c r="FJ23" s="126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126" t="str">
        <f>IF(ISBLANK($FN$3),"",IF(OR(Tipy!EO17=Výsledky!$FI$6,Tipy!EO17=Výsledky!$FI$7,Tipy!EO17=Výsledky!$FI$8,Tipy!EO17=Výsledky!$FI$9),IF(VLOOKUP(Tipy!EO17,'Kategórie hráčov'!$A$2:$B$55,2,FALSE)=30,30,20),0))</f>
        <v/>
      </c>
      <c r="FL23" s="126" t="str">
        <f>IF(ISBLANK($FN$3),"",IF(OR(Tipy!EP17=Výsledky!$FL$6,Tipy!EP17=Výsledky!$FL$7,Tipy!EP17=Výsledky!$FL$8,Tipy!EP17=Výsledky!$FL$9),IF(VLOOKUP(Tipy!EP17,'Kategórie hráčov'!$A$2:$B$55,2,FALSE)=30,30,20),0))</f>
        <v/>
      </c>
      <c r="FM23" s="127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130" t="str">
        <f>IF(ISBLANK($FN$3),"",IF(ISBLANK(Tipy!EL17),"-",SUM(FI23:FM23)))</f>
        <v/>
      </c>
      <c r="FO23" s="129"/>
      <c r="FP23" s="126" t="str">
        <f>IF(ISBLANK($FU$3),"",IF(ISBLANK(Tipy!ER17),0,IF(AND(Tipy!ER17=Výsledky!$FS$3,Tipy!ET17=Výsledky!$FU$3),60,0)))</f>
        <v/>
      </c>
      <c r="FQ23" s="126" t="str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/>
      </c>
      <c r="FR23" s="126" t="str">
        <f>IF(ISBLANK($FU$3),"",IF(OR(Tipy!EU17=Výsledky!$FP$6,Tipy!EU17=Výsledky!$FP$7,Tipy!EU17=Výsledky!$FP$8,Tipy!EU17=Výsledky!$FP$9),IF(VLOOKUP(Tipy!EU17,'Kategórie hráčov'!$A$2:$B$55,2,FALSE)=30,30,20),0))</f>
        <v/>
      </c>
      <c r="FS23" s="126" t="str">
        <f>IF(ISBLANK($FU$3),"",IF(OR(Tipy!EV17=Výsledky!$FS$6,Tipy!EV17=Výsledky!$FS$7,Tipy!EV17=Výsledky!$FS$8,Tipy!EV17=Výsledky!$FS$9),IF(VLOOKUP(Tipy!EV17,'Kategórie hráčov'!$A$2:$B$55,2,FALSE)=30,30,20),0))</f>
        <v/>
      </c>
      <c r="FT23" s="127" t="str">
        <f>IF(ISBLANK($FU$3),"",IF(ISBLANK(Tipy!ER17),0,IF(OR(AND(Tipy!ER17=Výsledky!$FS$3,OR(Tipy!ET17=Výsledky!$FU$3+1,Tipy!ET17=Výsledky!$FU$3-1)),AND(Tipy!ET17=Výsledky!$FU$3,OR(Tipy!ER17=Výsledky!$FS$3+1,Tipy!ER17=Výsledky!$FS$3-1))),10,0)))</f>
        <v/>
      </c>
      <c r="FU23" s="130" t="str">
        <f>IF(ISBLANK($FU$3),"",IF(ISBLANK(Tipy!ER17),"-",SUM(FP23:FT23)))</f>
        <v/>
      </c>
      <c r="FV23" s="129"/>
      <c r="FW23" s="126" t="str">
        <f>IF(ISBLANK($GB$3),"",IF(ISBLANK(Tipy!EX17),0,IF(AND(Tipy!EX17=Výsledky!$FZ$3,Tipy!EZ17=Výsledky!$GB$3),60,0)))</f>
        <v/>
      </c>
      <c r="FX23" s="126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126" t="str">
        <f>IF(ISBLANK($GB$3),"",IF(OR(Tipy!FA17=Výsledky!$FW$6,Tipy!FA17=Výsledky!$FW$7,Tipy!FA17=Výsledky!$FW$8,Tipy!FA17=Výsledky!$FW$9),IF(VLOOKUP(Tipy!FA17,'Kategórie hráčov'!$A$2:$B$55,2,FALSE)=30,30,20),0))</f>
        <v/>
      </c>
      <c r="FZ23" s="126" t="str">
        <f>IF(ISBLANK($GB$3),"",IF(OR(Tipy!FB17=Výsledky!$FZ$6,Tipy!FB17=Výsledky!$FZ$7,Tipy!FB17=Výsledky!$FZ$8,Tipy!FB17=Výsledky!$FZ$9),IF(VLOOKUP(Tipy!FB17,'Kategórie hráčov'!$A$2:$B$55,2,FALSE)=30,30,20),0))</f>
        <v/>
      </c>
      <c r="GA23" s="127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130" t="str">
        <f>IF(ISBLANK($GB$3),"",IF(ISBLANK(Tipy!EX17),"-",SUM(FW23:GA23)))</f>
        <v/>
      </c>
      <c r="GC23" s="129"/>
      <c r="GD23" s="126" t="str">
        <f>IF(ISBLANK($GI$3),"",IF(ISBLANK(Tipy!FD17),0,IF(AND(Tipy!FD17=Výsledky!$GG$3,Tipy!FF17=Výsledky!$GI$3),60,0)))</f>
        <v/>
      </c>
      <c r="GE23" s="126" t="str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/>
      </c>
      <c r="GF23" s="126" t="str">
        <f>IF(ISBLANK($GI$3),"",IF(OR(Tipy!FG17=Výsledky!$GD$6,Tipy!FG17=Výsledky!$GD$7,Tipy!FG17=Výsledky!$GD$8,Tipy!FG17=Výsledky!$GD$9),IF(VLOOKUP(Tipy!FG17,'Kategórie hráčov'!$A$2:$B$55,2,FALSE)=30,30,20),0))</f>
        <v/>
      </c>
      <c r="GG23" s="126" t="str">
        <f>IF(ISBLANK($GI$3),"",IF(OR(Tipy!FH17=Výsledky!$GG$6,Tipy!FH17=Výsledky!$GG$7,Tipy!FH17=Výsledky!$GG$8,Tipy!FH17=Výsledky!$GG$9),IF(VLOOKUP(Tipy!FH17,'Kategórie hráčov'!$A$2:$B$55,2,FALSE)=30,30,20),0))</f>
        <v/>
      </c>
      <c r="GH23" s="127" t="str">
        <f>IF(ISBLANK($GI$3),"",IF(ISBLANK(Tipy!FD17),0,IF(OR(AND(Tipy!FD17=Výsledky!$GG$3,OR(Tipy!FF17=Výsledky!$GI$3+1,Tipy!FF17=Výsledky!$GI$3-1)),AND(Tipy!FF17=Výsledky!$GI$3,OR(Tipy!FD17=Výsledky!$GG$3+1,Tipy!FD17=Výsledky!$GG$3-1))),10,0)))</f>
        <v/>
      </c>
      <c r="GI23" s="130" t="str">
        <f>IF(ISBLANK($GI$3),"",IF(ISBLANK(Tipy!FD17),"-",SUM(GD23:GH23)))</f>
        <v/>
      </c>
      <c r="GJ23" s="129"/>
      <c r="GK23" s="126" t="str">
        <f>IF(ISBLANK($GP$3),"",IF(ISBLANK(Tipy!FJ17),0,IF(AND(Tipy!FJ17=Výsledky!$GN$3,Tipy!FL17=Výsledky!$GP$3),60,0)))</f>
        <v/>
      </c>
      <c r="GL23" s="126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126" t="str">
        <f>IF(ISBLANK($GP$3),"",IF(OR(Tipy!FM17=Výsledky!$GK$6,Tipy!FM17=Výsledky!$GK$7,Tipy!FM17=Výsledky!$GK$8,Tipy!FM17=Výsledky!$GK$9),IF(VLOOKUP(Tipy!FM17,'Kategórie hráčov'!$A$2:$B$55,2,FALSE)=30,30,20),0))</f>
        <v/>
      </c>
      <c r="GN23" s="126" t="str">
        <f>IF(ISBLANK($GP$3),"",IF(OR(Tipy!FN17=Výsledky!$GN$6,Tipy!FN17=Výsledky!$GN$7,Tipy!FN17=Výsledky!$GN$8,Tipy!FN17=Výsledky!$GN$9),IF(VLOOKUP(Tipy!FN17,'Kategórie hráčov'!$A$2:$B$55,2,FALSE)=30,30,20),0))</f>
        <v/>
      </c>
      <c r="GO23" s="127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130" t="str">
        <f>IF(ISBLANK($GP$3),"",IF(ISBLANK(Tipy!FJ17),"-",SUM(GK23:GO23)))</f>
        <v/>
      </c>
      <c r="GQ23" s="129"/>
      <c r="GR23" s="126" t="str">
        <f>IF(ISBLANK($GW$3),"",IF(ISBLANK(Tipy!FP17),0,IF(AND(Tipy!FP17=Výsledky!$GU$3,Tipy!FR17=Výsledky!$GW$3),60,0)))</f>
        <v/>
      </c>
      <c r="GS23" s="126" t="str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/>
      </c>
      <c r="GT23" s="126" t="str">
        <f>IF(ISBLANK($GW$3),"",IF(OR(Tipy!FS17=Výsledky!$GR$6,Tipy!FS17=Výsledky!$GR$7,Tipy!FS17=Výsledky!$GR$8,Tipy!FS17=Výsledky!$GR$9),IF(VLOOKUP(Tipy!FS17,'Kategórie hráčov'!$A$2:$B$55,2,FALSE)=30,30,20),0))</f>
        <v/>
      </c>
      <c r="GU23" s="126" t="str">
        <f>IF(ISBLANK($GW$3),"",IF(OR(Tipy!FT17=Výsledky!$GU$6,Tipy!FT17=Výsledky!$GU$7,Tipy!FT17=Výsledky!$GU$8,Tipy!FT17=Výsledky!$GU$9),IF(VLOOKUP(Tipy!FT17,'Kategórie hráčov'!$A$2:$B$55,2,FALSE)=30,30,20),0))</f>
        <v/>
      </c>
      <c r="GV23" s="127" t="str">
        <f>IF(ISBLANK($GW$3),"",IF(ISBLANK(Tipy!FP17),0,IF(OR(AND(Tipy!FP17=Výsledky!$GU$3,OR(Tipy!FR17=Výsledky!$GW$3+1,Tipy!FR17=Výsledky!$GW$3-1)),AND(Tipy!FR17=Výsledky!$GW$3,OR(Tipy!FP17=Výsledky!$GU$3+1,Tipy!FP17=Výsledky!$GU$3-1))),10,0)))</f>
        <v/>
      </c>
      <c r="GW23" s="130" t="str">
        <f>IF(ISBLANK($GW$3),"",IF(ISBLANK(Tipy!FP17),"-",SUM(GR23:GV23)))</f>
        <v/>
      </c>
      <c r="GX23" s="129"/>
      <c r="GY23" s="126" t="str">
        <f>IF(ISBLANK($HD$3),"",IF(ISBLANK(Tipy!FV17),0,IF(AND(Tipy!FV17=Výsledky!$HB$3,Tipy!FX17=Výsledky!$HD$3),60,0)))</f>
        <v/>
      </c>
      <c r="GZ23" s="126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26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26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27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0" t="str">
        <f>IF(ISBLANK($HD$3),"",IF(ISBLANK(Tipy!FV17),"-",SUM(GY23:HC23)))</f>
        <v/>
      </c>
      <c r="HE23" s="129"/>
      <c r="HF23" s="126" t="str">
        <f>IF(ISBLANK($HK$3),"",IF(ISBLANK(Tipy!GB17),0,IF(AND(Tipy!GB17=Výsledky!$HI$3,Tipy!GD17=Výsledky!$HK$3),60,0)))</f>
        <v/>
      </c>
      <c r="HG23" s="126" t="str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/>
      </c>
      <c r="HH23" s="126" t="str">
        <f>IF(ISBLANK($HK$3),"",IF(OR(Tipy!GE17=Výsledky!$HF$6,Tipy!GE17=Výsledky!$HF$7,Tipy!GE17=Výsledky!$HF$8,Tipy!GE17=Výsledky!$HF$9),IF(VLOOKUP(Tipy!GE17,'Kategórie hráčov'!$A$2:$B$55,2,FALSE)=30,30,20),0))</f>
        <v/>
      </c>
      <c r="HI23" s="126" t="str">
        <f>IF(ISBLANK($HK$3),"",IF(OR(Tipy!GF17=Výsledky!$HI$6,Tipy!GF17=Výsledky!$HI$7,Tipy!GF17=Výsledky!$HI$8,Tipy!GF17=Výsledky!$HI$9),IF(VLOOKUP(Tipy!GF17,'Kategórie hráčov'!$A$2:$B$55,2,FALSE)=30,30,20),0))</f>
        <v/>
      </c>
      <c r="HJ23" s="127" t="str">
        <f>IF(ISBLANK($HK$3),"",IF(ISBLANK(Tipy!GB17),0,IF(OR(AND(Tipy!GB17=Výsledky!$HI$3,OR(Tipy!GD17=Výsledky!$HK$3+1,Tipy!GD17=Výsledky!$HK$3-1)),AND(Tipy!GD17=Výsledky!$HK$3,OR(Tipy!GB17=Výsledky!$HI$3+1,Tipy!GB17=Výsledky!$HI$3-1))),10,0)))</f>
        <v/>
      </c>
      <c r="HK23" s="130" t="str">
        <f>IF(ISBLANK($HK$3),"",IF(ISBLANK(Tipy!GB17),"-",SUM(HF23:HJ23)))</f>
        <v/>
      </c>
      <c r="HL23" s="129"/>
      <c r="HM23" s="126" t="str">
        <f>IF(ISBLANK($HR$3),"",IF(ISBLANK(Tipy!GH17),0,IF(AND(Tipy!GH17=Výsledky!$HP$3,Tipy!GJ17=Výsledky!$HR$3),60,0)))</f>
        <v/>
      </c>
      <c r="HN23" s="126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26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26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27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0" t="str">
        <f>IF(ISBLANK($HR$3),"",IF(ISBLANK(Tipy!GH17),"-",SUM(HM23:HQ23)))</f>
        <v/>
      </c>
      <c r="HS23" s="129"/>
      <c r="HT23" s="126" t="str">
        <f>IF(ISBLANK($HY$3),"",IF(ISBLANK(Tipy!GN17),0,IF(AND(Tipy!GN17=Výsledky!$HW$3,Tipy!GP17=Výsledky!$HY$3),60,0)))</f>
        <v/>
      </c>
      <c r="HU23" s="126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6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6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7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0" t="str">
        <f>IF(ISBLANK($HY$3),"",IF(ISBLANK(Tipy!GN17),"-",SUM(HT23:HX23)))</f>
        <v/>
      </c>
      <c r="HZ23" s="129"/>
      <c r="IA23" s="126" t="str">
        <f>IF(ISBLANK($IF$3),"",IF(ISBLANK(Tipy!GT17),0,IF(AND(Tipy!GT17=Výsledky!$ID$3,Tipy!GV17=Výsledky!$IF$3),60,0)))</f>
        <v/>
      </c>
      <c r="IB23" s="126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26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26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27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0" t="str">
        <f>IF(ISBLANK($IF$3),"",IF(ISBLANK(Tipy!GT17),"-",SUM(IA23:IE23)))</f>
        <v/>
      </c>
      <c r="IG23" s="129"/>
      <c r="IH23" s="126" t="str">
        <f>IF(ISBLANK($IM$3),"",IF(ISBLANK(Tipy!GZ17),0,IF(AND(Tipy!GZ17=Výsledky!$IK$3,Tipy!HB17=Výsledky!$IM$3),60,0)))</f>
        <v/>
      </c>
      <c r="II23" s="126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6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6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7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0" t="str">
        <f>IF(ISBLANK($IM$3),"",IF(ISBLANK(Tipy!GZ17),"-",SUM(IH23:IL23)))</f>
        <v/>
      </c>
      <c r="IN23" s="129"/>
      <c r="IO23" s="126" t="str">
        <f>IF(ISBLANK($IT$3),"",IF(ISBLANK(Tipy!HF17),0,IF(AND(Tipy!HF17=Výsledky!$IR$3,Tipy!HH17=Výsledky!$IT$3),60,0)))</f>
        <v/>
      </c>
      <c r="IP23" s="126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26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26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27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0" t="str">
        <f>IF(ISBLANK($IT$3),"",IF(ISBLANK(Tipy!HF17),"-",SUM(IO23:IS23)))</f>
        <v/>
      </c>
      <c r="IU23" s="129"/>
      <c r="IV23" s="126" t="str">
        <f>IF(ISBLANK($JA$3),"",IF(ISBLANK(Tipy!HL17),0,IF(AND(Tipy!HL17=Výsledky!$IY$3,Tipy!HN17=Výsledky!$JA$3),60,0)))</f>
        <v/>
      </c>
      <c r="IW23" s="126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26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26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27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0" t="str">
        <f>IF(ISBLANK($JA$3),"",IF(ISBLANK(Tipy!HL17),"-",SUM(IV23:IZ23)))</f>
        <v/>
      </c>
      <c r="JB23" s="129"/>
      <c r="JC23" s="126" t="str">
        <f>IF(ISBLANK($JH$3),"",IF(ISBLANK(Tipy!HR17),0,IF(AND(Tipy!HR17=Výsledky!$JF$3,Tipy!HT17=Výsledky!$JH$3),60,0)))</f>
        <v/>
      </c>
      <c r="JD23" s="126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26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26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27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0" t="str">
        <f>IF(ISBLANK($JH$3),"",IF(ISBLANK(Tipy!HR17),"-",SUM(JC23:JG23)))</f>
        <v/>
      </c>
      <c r="JI23" s="129"/>
      <c r="JJ23" s="126" t="str">
        <f>IF(ISBLANK($JO$3),"",IF(ISBLANK(Tipy!HX17),0,IF(AND(Tipy!HX17=Výsledky!$JM$3,Tipy!HZ17=Výsledky!$JO$3),60,0)))</f>
        <v/>
      </c>
      <c r="JK23" s="126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26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26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27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0" t="str">
        <f>IF(ISBLANK($JO$3),"",IF(ISBLANK(Tipy!HX17),"-",SUM(JJ23:JN23)))</f>
        <v/>
      </c>
      <c r="JP23" s="129"/>
      <c r="JQ23" s="126" t="str">
        <f>IF(ISBLANK($JV$3),"",IF(ISBLANK(Tipy!ID17),0,IF(AND(Tipy!ID17=Výsledky!$JT$3,Tipy!IF17=Výsledky!$JV$3),60,0)))</f>
        <v/>
      </c>
      <c r="JR23" s="126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26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26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27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0" t="str">
        <f>IF(ISBLANK($JV$3),"",IF(ISBLANK(Tipy!ID17),"-",SUM(JQ23:JU23)))</f>
        <v/>
      </c>
      <c r="JW23" s="129"/>
      <c r="JX23" s="126" t="str">
        <f>IF(ISBLANK($KC$3),"",IF(ISBLANK(Tipy!IJ17),0,IF(AND(Tipy!IJ17=Výsledky!$KA$3,Tipy!IL17=Výsledky!$KC$3),60,0)))</f>
        <v/>
      </c>
      <c r="JY23" s="126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6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6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7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0" t="str">
        <f>IF(ISBLANK($KC$3),"",IF(ISBLANK(Tipy!IJ17),"-",SUM(JX23:KB23)))</f>
        <v/>
      </c>
      <c r="KD23" s="129"/>
      <c r="KE23" s="126" t="str">
        <f>IF(ISBLANK($KJ$3),"",IF(ISBLANK(Tipy!IP17),0,IF(AND(Tipy!IP17=Výsledky!$KH$3,Tipy!IR17=Výsledky!$KJ$3),60,0)))</f>
        <v/>
      </c>
      <c r="KF23" s="126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6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6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7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0" t="str">
        <f>IF(ISBLANK($KJ$3),"",IF(ISBLANK(Tipy!IP17),"-",SUM(KE23:KI23)))</f>
        <v/>
      </c>
      <c r="KK23" s="129"/>
      <c r="KL23" s="126" t="str">
        <f>IF(ISBLANK($KQ$3),"",IF(ISBLANK(Tipy!IV17),0,IF(AND(Tipy!IV17=Výsledky!$KO$3,Tipy!IX17=Výsledky!$KQ$3),60,0)))</f>
        <v/>
      </c>
      <c r="KM23" s="126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6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6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7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0" t="str">
        <f>IF(ISBLANK($KQ$3),"",IF(ISBLANK(Tipy!IV17),"-",SUM(KL23:KP23)))</f>
        <v/>
      </c>
      <c r="KR23" s="129"/>
      <c r="KS23" s="126" t="str">
        <f>IF(ISBLANK($KX$3),"",IF(ISBLANK(Tipy!JB17),0,IF(AND(Tipy!JB17=Výsledky!$KV$3,Tipy!JD17=Výsledky!$KX$3),60,0)))</f>
        <v/>
      </c>
      <c r="KT23" s="126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6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6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7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0" t="str">
        <f>IF(ISBLANK($KX$3),"",IF(ISBLANK(Tipy!JB17),"-",SUM(KS23:KW23)))</f>
        <v/>
      </c>
      <c r="KY23" s="129"/>
      <c r="KZ23" s="126" t="str">
        <f>IF(ISBLANK($LE$3),"",IF(ISBLANK(Tipy!JH17),0,IF(AND(Tipy!JH17=Výsledky!$LC$3,Tipy!JJ17=Výsledky!$LE$3),60,0)))</f>
        <v/>
      </c>
      <c r="LA23" s="126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6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6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7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0" t="str">
        <f>IF(ISBLANK($LE$3),"",IF(ISBLANK(Tipy!JH17),"-",SUM(KZ23:LD23)))</f>
        <v/>
      </c>
      <c r="LF23" s="129"/>
      <c r="LG23" s="126" t="str">
        <f>IF(ISBLANK($LL$3),"",IF(ISBLANK(Tipy!JN17),0,IF(AND(Tipy!JN17=Výsledky!$LJ$3,Tipy!JP17=Výsledky!$LL$3),60,0)))</f>
        <v/>
      </c>
      <c r="LH23" s="126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6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6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7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0" t="str">
        <f>IF(ISBLANK($LL$3),"",IF(ISBLANK(Tipy!JN17),"-",SUM(LG23:LK23)))</f>
        <v/>
      </c>
      <c r="LM23" s="129"/>
      <c r="LN23" s="126" t="str">
        <f>IF(ISBLANK($LS$3),"",IF(ISBLANK(Tipy!JT17),0,IF(AND(Tipy!JT17=Výsledky!$LQ$3,Tipy!JV17=Výsledky!$LS$3),60,0)))</f>
        <v/>
      </c>
      <c r="LO23" s="126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6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6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7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0" t="str">
        <f>IF(ISBLANK($LS$3),"",IF(ISBLANK(Tipy!JT17),"-",SUM(LN23:LR23)))</f>
        <v/>
      </c>
      <c r="LT23" s="129"/>
      <c r="LU23" s="126" t="str">
        <f>IF(ISBLANK($LZ$3),"",IF(ISBLANK(Tipy!JZ17),0,IF(AND(Tipy!JZ17=Výsledky!$LX$3,Tipy!KB17=Výsledky!$LZ$3),60,0)))</f>
        <v/>
      </c>
      <c r="LV23" s="126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6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6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7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0" t="str">
        <f>IF(ISBLANK($LZ$3),"",IF(ISBLANK(Tipy!JZ17),"-",SUM(LU23:LY23)))</f>
        <v/>
      </c>
      <c r="MA23" s="129"/>
      <c r="MB23" s="126" t="str">
        <f>IF(ISBLANK($MG$3),"",IF(ISBLANK(Tipy!KF17),0,IF(AND(Tipy!KF17=Výsledky!$ME$3,Tipy!KH17=Výsledky!$MG$3),60,0)))</f>
        <v/>
      </c>
      <c r="MC23" s="126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6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6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7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0" t="str">
        <f>IF(ISBLANK($MG$3),"",IF(ISBLANK(Tipy!KF17),"-",SUM(MB23:MF23)))</f>
        <v/>
      </c>
      <c r="MH23" s="129"/>
      <c r="MI23" s="126" t="str">
        <f>IF(ISBLANK($MN$3),"",IF(ISBLANK(Tipy!KL17),0,IF(AND(Tipy!KL17=Výsledky!$ML$3,Tipy!KN17=Výsledky!$MN$3),60,0)))</f>
        <v/>
      </c>
      <c r="MJ23" s="12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6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6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0" t="str">
        <f>IF(ISBLANK($MN$3),"",IF(ISBLANK(Tipy!KL17),"-",SUM(MI23:MM23)))</f>
        <v/>
      </c>
      <c r="MO23" s="129"/>
      <c r="MP23" s="126" t="str">
        <f>IF(ISBLANK($MU$3),"",IF(ISBLANK(Tipy!KR17),0,IF(AND(Tipy!KR17=Výsledky!$MS$3,Tipy!KT17=Výsledky!$MU$3),60,0)))</f>
        <v/>
      </c>
      <c r="MQ23" s="126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6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6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7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0" t="str">
        <f>IF(ISBLANK($MU$3),"",IF(ISBLANK(Tipy!KR17),"-",SUM(MP23:MT23)))</f>
        <v/>
      </c>
      <c r="MV23" s="129"/>
      <c r="MW23" s="126" t="str">
        <f>IF(ISBLANK($NB$3),"",IF(ISBLANK(Tipy!KX17),0,IF(AND(Tipy!KX17=Výsledky!$MZ$3,Tipy!KZ17=Výsledky!$NB$3),60,0)))</f>
        <v/>
      </c>
      <c r="MX23" s="126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6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6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7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0" t="str">
        <f>IF(ISBLANK($NB$3),"",IF(ISBLANK(Tipy!KX17),"-",SUM(MW23:NA23)))</f>
        <v/>
      </c>
      <c r="NC23" s="129"/>
      <c r="ND23" s="126" t="str">
        <f>IF(ISBLANK($NI$3),"",IF(ISBLANK(Tipy!LD17),0,IF(AND(Tipy!LD17=Výsledky!$NG$3,Tipy!LF17=Výsledky!$NI$3),60,0)))</f>
        <v/>
      </c>
      <c r="NE23" s="126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6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6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7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0" t="str">
        <f>IF(ISBLANK($NI$3),"",IF(ISBLANK(Tipy!LD17),"-",SUM(ND23:NH23)))</f>
        <v/>
      </c>
      <c r="NJ23" s="129"/>
      <c r="NK23" s="126" t="str">
        <f>IF(ISBLANK($NP$3),"",IF(ISBLANK(Tipy!LJ17),0,IF(AND(Tipy!LJ17=Výsledky!$NN$3,Tipy!LL17=Výsledky!$NP$3),60,0)))</f>
        <v/>
      </c>
      <c r="NL23" s="126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6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6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7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0" t="str">
        <f>IF(ISBLANK($NP$3),"",IF(ISBLANK(Tipy!LJ17),"-",SUM(NK23:NO23)))</f>
        <v/>
      </c>
      <c r="NQ23" s="129"/>
      <c r="NR23" s="126" t="str">
        <f>IF(ISBLANK($NW$3),"",IF(ISBLANK(Tipy!LP17),0,IF(AND(Tipy!LP17=Výsledky!$NU$3,Tipy!LR17=Výsledky!$NW$3),60,0)))</f>
        <v/>
      </c>
      <c r="NS23" s="126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6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6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7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0" t="str">
        <f>IF(ISBLANK($NW$3),"",IF(ISBLANK(Tipy!LP17),"-",SUM(NR23:NV23)))</f>
        <v/>
      </c>
      <c r="NX23" s="129"/>
      <c r="NY23" s="126" t="str">
        <f>IF(ISBLANK($OD$3),"",IF(ISBLANK(Tipy!LV17),0,IF(AND(Tipy!LV17=Výsledky!$OB$3,Tipy!LX17=Výsledky!$OD$3),60,0)))</f>
        <v/>
      </c>
      <c r="NZ23" s="126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6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6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7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0" t="str">
        <f>IF(ISBLANK($OD$3),"",IF(ISBLANK(Tipy!LV17),"-",SUM(NY23:OC23)))</f>
        <v/>
      </c>
      <c r="OE23" s="129"/>
      <c r="OF23" s="126" t="str">
        <f>IF(ISBLANK($OK$3),"",IF(ISBLANK(Tipy!MB17),0,IF(AND(Tipy!MB17=Výsledky!$OI$3,Tipy!MD17=Výsledky!$OK$3),60,0)))</f>
        <v/>
      </c>
      <c r="OG23" s="126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6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6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7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0" t="str">
        <f>IF(ISBLANK($OK$3),"",IF(ISBLANK(Tipy!MB17),"-",SUM(OF23:OJ23)))</f>
        <v/>
      </c>
      <c r="OL23" s="129"/>
      <c r="OM23" s="126" t="str">
        <f>IF(ISBLANK($OR$3),"",IF(ISBLANK(Tipy!MH17),0,IF(AND(Tipy!MH17=Výsledky!$OP$3,Tipy!MJ17=Výsledky!$OR$3),60,0)))</f>
        <v/>
      </c>
      <c r="ON23" s="12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6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6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0" t="str">
        <f>IF(ISBLANK($OR$3),"",IF(ISBLANK(Tipy!MH17),"-",SUM(OM23:OQ23)))</f>
        <v/>
      </c>
      <c r="OS23" s="129"/>
      <c r="OT23" s="126" t="str">
        <f>IF(ISBLANK($OY$3),"",IF(ISBLANK(Tipy!MN17),0,IF(AND(Tipy!MN17=Výsledky!$OW$3,Tipy!MP17=Výsledky!$OY$3),60,0)))</f>
        <v/>
      </c>
      <c r="OU23" s="12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6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6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0" t="str">
        <f>IF(ISBLANK($OY$3),"",IF(ISBLANK(Tipy!MN17),"-",SUM(OT23:OX23)))</f>
        <v/>
      </c>
      <c r="OZ23" s="129"/>
      <c r="PA23" s="126" t="str">
        <f>IF(ISBLANK($PF$3),"",IF(ISBLANK(Tipy!MT17),0,IF(AND(Tipy!MT17=Výsledky!$PD$3,Tipy!MV17=Výsledky!$PF$3),60,0)))</f>
        <v/>
      </c>
      <c r="PB23" s="12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6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6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0" t="str">
        <f>IF(ISBLANK($PF$3),"",IF(ISBLANK(Tipy!MT17),"-",SUM(PA23:PE23)))</f>
        <v/>
      </c>
      <c r="PG23" s="129"/>
      <c r="PH23" s="126" t="str">
        <f>IF(ISBLANK($PM$3),"",IF(ISBLANK(Tipy!MZ17),0,IF(AND(Tipy!MZ17=Výsledky!$PK$3,Tipy!NB17=Výsledky!$PM$3),60,0)))</f>
        <v/>
      </c>
      <c r="PI23" s="12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6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6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0" t="str">
        <f>IF(ISBLANK($PM$3),"",IF(ISBLANK(Tipy!MZ17),"-",SUM(PH23:PL23)))</f>
        <v/>
      </c>
      <c r="PN23" s="129"/>
      <c r="PO23" s="126" t="str">
        <f>IF(ISBLANK($PT$3),"",IF(ISBLANK(Tipy!NF17),0,IF(AND(Tipy!NF17=Výsledky!$PR$3,Tipy!NH17=Výsledky!$PT$3),60,0)))</f>
        <v/>
      </c>
      <c r="PP23" s="12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6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6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0" t="str">
        <f>IF(ISBLANK($PT$3),"",IF(ISBLANK(Tipy!NF17),"-",SUM(PO23:PS23)))</f>
        <v/>
      </c>
      <c r="PU23" s="129"/>
      <c r="PV23" s="126" t="str">
        <f>IF(ISBLANK($QA$3),"",IF(ISBLANK(Tipy!NL17),0,IF(AND(Tipy!NL17=Výsledky!$PY$3,Tipy!NN17=Výsledky!$QA$3),60,0)))</f>
        <v/>
      </c>
      <c r="PW23" s="12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6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6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0" t="str">
        <f>IF(ISBLANK($QA$3),"",IF(ISBLANK(Tipy!NL17),"-",SUM(PV23:PZ23)))</f>
        <v/>
      </c>
      <c r="QB23" s="129"/>
      <c r="QC23" s="126" t="str">
        <f>IF(ISBLANK($QH$3),"",IF(ISBLANK(Tipy!NR17),0,IF(AND(Tipy!NR17=Výsledky!$QF$3,Tipy!NT17=Výsledky!$QH$3),60,0)))</f>
        <v/>
      </c>
      <c r="QD23" s="12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6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6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0" t="str">
        <f>IF(ISBLANK($QH$3),"",IF(ISBLANK(Tipy!NR17),"-",SUM(QC23:QG23)))</f>
        <v/>
      </c>
      <c r="QI23" s="131"/>
      <c r="QJ23" s="131"/>
    </row>
    <row r="24" spans="1:452" ht="15" x14ac:dyDescent="0.2">
      <c r="A24" s="124">
        <f>Tipy!A18</f>
        <v>1</v>
      </c>
      <c r="B24" s="166" t="str">
        <f>IF(Tipy!B18="","",Tipy!B18)</f>
        <v>Eddy Hunter</v>
      </c>
      <c r="C24" s="125"/>
      <c r="D24" s="126">
        <f>IF(ISBLANK($I$3),"",IF(ISBLANK(Tipy!D18),0,IF(AND(Tipy!D18=Výsledky!$G$3,Tipy!F18=Výsledky!$I$3),60,0)))</f>
        <v>60</v>
      </c>
      <c r="E24" s="12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6">
        <f>IF(ISBLANK($I$3),"",IF(OR(Tipy!G18=Výsledky!$D$6,Tipy!G18=Výsledky!$D$7,Tipy!G18=Výsledky!$D$8,Tipy!G18=Výsledky!$D$9),IF(VLOOKUP(Tipy!G18,'Kategórie hráčov'!$A$2:$B$55,2,FALSE)=30,30,20),0))</f>
        <v>20</v>
      </c>
      <c r="G24" s="126">
        <f>IF(ISBLANK($I$3),"",IF(OR(Tipy!H18=Výsledky!$G$6,Tipy!H18=Výsledky!$G$7,Tipy!H18=Výsledky!$G$8,Tipy!H18=Výsledky!$G$9),IF(VLOOKUP(Tipy!H18,'Kategórie hráčov'!$A$2:$B$55,2,FALSE)=30,30,20),0))</f>
        <v>0</v>
      </c>
      <c r="H24" s="12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8">
        <f>IF(ISBLANK($I$3),"",IF(ISBLANK(Tipy!D18),"-",SUM(D24:H24)))</f>
        <v>80</v>
      </c>
      <c r="J24" s="25"/>
      <c r="K24" s="126">
        <f>IF(ISBLANK($P$3),"",IF(ISBLANK(Tipy!J18),0,IF(AND(Tipy!J18=Výsledky!$N$3,Tipy!L18=Výsledky!$P$3),60,0)))</f>
        <v>0</v>
      </c>
      <c r="L24" s="12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6">
        <f>IF(ISBLANK($P$3),"",IF(OR(Tipy!M18=Výsledky!$K$6,Tipy!M18=Výsledky!$K$7,Tipy!M18=Výsledky!$K$8,Tipy!M18=Výsledky!$K$9),IF(VLOOKUP(Tipy!M18,'Kategórie hráčov'!$A$2:$B$55,2,FALSE)=30,30,20),0))</f>
        <v>20</v>
      </c>
      <c r="N24" s="126">
        <f>IF(ISBLANK($P$3),"",IF(OR(Tipy!N18=Výsledky!$N$6,Tipy!N18=Výsledky!$N$7,Tipy!N18=Výsledky!$N$8,Tipy!N18=Výsledky!$N$9),IF(VLOOKUP(Tipy!N18,'Kategórie hráčov'!$A$2:$B$55,2,FALSE)=30,30,20),0))</f>
        <v>0</v>
      </c>
      <c r="O24" s="12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8">
        <f>IF(ISBLANK($P$3),"",IF(ISBLANK(Tipy!J18),"-",SUM(K24:O24)))</f>
        <v>20</v>
      </c>
      <c r="Q24" s="129"/>
      <c r="R24" s="126">
        <f>IF(ISBLANK($W$3),"",IF(ISBLANK(Tipy!P18),0,IF(AND(Tipy!P18=Výsledky!$U$3,Tipy!R18=Výsledky!$W$3),60,0)))</f>
        <v>0</v>
      </c>
      <c r="S24" s="12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6">
        <f>IF(ISBLANK($W$3),"",IF(OR(Tipy!S18=Výsledky!$R$6,Tipy!S18=Výsledky!$R$7,Tipy!S18=Výsledky!$R$8,Tipy!S18=Výsledky!$R$9),IF(VLOOKUP(Tipy!S18,'Kategórie hráčov'!$A$2:$B$55,2,FALSE)=30,30,20),0))</f>
        <v>0</v>
      </c>
      <c r="U24" s="126">
        <f>IF(ISBLANK($W$3),"",IF(OR(Tipy!T18=Výsledky!$U$6,Tipy!T18=Výsledky!$U$7,Tipy!T18=Výsledky!$U$8,Tipy!T18=Výsledky!$U$9),IF(VLOOKUP(Tipy!T18,'Kategórie hráčov'!$A$2:$B$55,2,FALSE)=30,30,20),0))</f>
        <v>0</v>
      </c>
      <c r="V24" s="12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30">
        <f>IF(ISBLANK($W$3),"",IF(ISBLANK(Tipy!P18),"-",SUM(R24:V24)))</f>
        <v>0</v>
      </c>
      <c r="X24" s="129"/>
      <c r="Y24" s="126">
        <f>IF(ISBLANK($AD$3),"",IF(ISBLANK(Tipy!V18),0,IF(AND(Tipy!V18=Výsledky!$AB$3,Tipy!X18=Výsledky!$AD$3),60,0)))</f>
        <v>0</v>
      </c>
      <c r="Z24" s="12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6">
        <f>IF(ISBLANK($AD$3),"",IF(OR(Tipy!Y18=Výsledky!$Y$6,Tipy!Y18=Výsledky!$Y$7,Tipy!Y18=Výsledky!$Y$8,Tipy!Y18=Výsledky!$Y$9),IF(VLOOKUP(Tipy!Y18,'Kategórie hráčov'!$A$2:$B$55,2,FALSE)=30,30,20),0))</f>
        <v>20</v>
      </c>
      <c r="AB24" s="126">
        <f>IF(ISBLANK($AD$3),"",IF(OR(Tipy!Z18=Výsledky!$AB$6,Tipy!Z18=Výsledky!$AB$7,Tipy!Z18=Výsledky!$AB$8,Tipy!Z18=Výsledky!$AB$9),IF(VLOOKUP(Tipy!Z18,'Kategórie hráčov'!$A$2:$B$55,2,FALSE)=30,30,20),0))</f>
        <v>0</v>
      </c>
      <c r="AC24" s="12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30">
        <f>IF(ISBLANK($AD$3),"",IF(ISBLANK(Tipy!V18),"-",SUM(Y24:AC24)))</f>
        <v>20</v>
      </c>
      <c r="AE24" s="129"/>
      <c r="AF24" s="126">
        <f>IF(ISBLANK($AK$3),"",IF(ISBLANK(Tipy!AB18),0,IF(AND(Tipy!AB18=Výsledky!$AI$3,Tipy!AD18=Výsledky!$AK$3),60,0)))</f>
        <v>0</v>
      </c>
      <c r="AG24" s="12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6">
        <f>IF(ISBLANK($AK$3),"",IF(OR(Tipy!AE18=Výsledky!$AF$6,Tipy!AE18=Výsledky!$AF$7,Tipy!AE18=Výsledky!$AF$8,Tipy!AE18=Výsledky!$AF$9),IF(VLOOKUP(Tipy!AE18,'Kategórie hráčov'!$A$2:$B$55,2,FALSE)=30,30,20),0))</f>
        <v>0</v>
      </c>
      <c r="AI24" s="126">
        <f>IF(ISBLANK($AK$3),"",IF(OR(Tipy!AF18=Výsledky!$AI$6,Tipy!AF18=Výsledky!$AI$7,Tipy!AF18=Výsledky!$AI$8,Tipy!AF18=Výsledky!$AI$9),IF(VLOOKUP(Tipy!AF18,'Kategórie hráčov'!$A$2:$B$55,2,FALSE)=30,30,20),0))</f>
        <v>30</v>
      </c>
      <c r="AJ24" s="12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30">
        <f>IF(ISBLANK($AK$3),"",IF(ISBLANK(Tipy!AB18),"-",SUM(AF24:AJ24)))</f>
        <v>50</v>
      </c>
      <c r="AL24" s="129"/>
      <c r="AM24" s="126">
        <f>IF(ISBLANK($AR$3),"",IF(ISBLANK(Tipy!AH18),0,IF(AND(Tipy!AH18=Výsledky!$AP$3,Tipy!AJ18=Výsledky!$AR$3),60,0)))</f>
        <v>0</v>
      </c>
      <c r="AN24" s="12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6">
        <f>IF(ISBLANK($AR$3),"",IF(OR(Tipy!AK18=Výsledky!$AM$6,Tipy!AK18=Výsledky!$AM$7,Tipy!AK18=Výsledky!$AM$8,Tipy!AK18=Výsledky!$AM$9),IF(VLOOKUP(Tipy!AK18,'Kategórie hráčov'!$A$2:$B$55,2,FALSE)=30,30,20),0))</f>
        <v>0</v>
      </c>
      <c r="AP24" s="126">
        <f>IF(ISBLANK($AR$3),"",IF(OR(Tipy!AL18=Výsledky!$AP$6,Tipy!AL18=Výsledky!$AP$7,Tipy!AL18=Výsledky!$AP$8,Tipy!AL18=Výsledky!$AP$9),IF(VLOOKUP(Tipy!AL18,'Kategórie hráčov'!$A$2:$B$55,2,FALSE)=30,30,20),0))</f>
        <v>0</v>
      </c>
      <c r="AQ24" s="12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30">
        <f>IF(ISBLANK($AR$3),"",IF(ISBLANK(Tipy!AH18),"-",SUM(AM24:AQ24)))</f>
        <v>20</v>
      </c>
      <c r="AS24" s="129"/>
      <c r="AT24" s="126">
        <f>IF(ISBLANK($AY$3),"",IF(ISBLANK(Tipy!AN18),0,IF(AND(Tipy!AN18=Výsledky!$AW$3,Tipy!AP18=Výsledky!$AY$3),60,0)))</f>
        <v>0</v>
      </c>
      <c r="AU24" s="12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6">
        <f>IF(ISBLANK($AY$3),"",IF(OR(Tipy!AQ18=Výsledky!$AT$6,Tipy!AQ18=Výsledky!$AT$7,Tipy!AQ18=Výsledky!$AT$8,Tipy!AQ18=Výsledky!$AT$9),IF(VLOOKUP(Tipy!AQ18,'Kategórie hráčov'!$A$2:$B$55,2,FALSE)=30,30,20),0))</f>
        <v>0</v>
      </c>
      <c r="AW24" s="126">
        <f>IF(ISBLANK($AY$3),"",IF(OR(Tipy!AR18=Výsledky!$AW$6,Tipy!AR18=Výsledky!$AW$7,Tipy!AR18=Výsledky!$AW$8,Tipy!AR18=Výsledky!$AW$9),IF(VLOOKUP(Tipy!AR18,'Kategórie hráčov'!$A$2:$B$55,2,FALSE)=30,30,20),0))</f>
        <v>0</v>
      </c>
      <c r="AX24" s="12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30">
        <f>IF(ISBLANK($AY$3),"",IF(ISBLANK(Tipy!AN18),"-",SUM(AT24:AX24)))</f>
        <v>0</v>
      </c>
      <c r="AZ24" s="129"/>
      <c r="BA24" s="126">
        <f>IF(ISBLANK($BF$3),"",IF(ISBLANK(Tipy!AT18),0,IF(AND(Tipy!AT18=Výsledky!$BD$3,Tipy!AV18=Výsledky!$BF$3),60,0)))</f>
        <v>0</v>
      </c>
      <c r="BB24" s="12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6">
        <f>IF(ISBLANK($BF$3),"",IF(OR(Tipy!AW18=Výsledky!$BA$6,Tipy!AW18=Výsledky!$BA$7,Tipy!AW18=Výsledky!$BA$8,Tipy!AW18=Výsledky!$BA$9),IF(VLOOKUP(Tipy!AW18,'Kategórie hráčov'!$A$2:$B$55,2,FALSE)=30,30,20),0))</f>
        <v>20</v>
      </c>
      <c r="BD24" s="126">
        <f>IF(ISBLANK($BF$3),"",IF(OR(Tipy!AX18=Výsledky!$BD$6,Tipy!AX18=Výsledky!$BD$7,Tipy!AX18=Výsledky!$BD$8,Tipy!AX18=Výsledky!$BD$9),IF(VLOOKUP(Tipy!AX18,'Kategórie hráčov'!$A$2:$B$55,2,FALSE)=30,30,20),0))</f>
        <v>0</v>
      </c>
      <c r="BE24" s="127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30">
        <f>IF(ISBLANK($BF$3),"",IF(ISBLANK(Tipy!AT18),"-",SUM(BA24:BE24)))</f>
        <v>20</v>
      </c>
      <c r="BG24" s="129"/>
      <c r="BH24" s="126" t="str">
        <f>IF(ISBLANK($BM$3),"",IF(ISBLANK(Tipy!AZ18),0,IF(AND(Tipy!AZ18=Výsledky!$BK$3,Tipy!BB18=Výsledky!$BM$3),60,0)))</f>
        <v/>
      </c>
      <c r="BI24" s="126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6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6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7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0" t="str">
        <f>IF(ISBLANK($BM$3),"",IF(ISBLANK(Tipy!AZ18),"-",SUM(BH24:BL24)))</f>
        <v/>
      </c>
      <c r="BN24" s="129"/>
      <c r="BO24" s="126">
        <f>IF(ISBLANK($BT$3),"",IF(ISBLANK(Tipy!BF18),0,IF(AND(Tipy!BF18=Výsledky!$BR$3,Tipy!BH18=Výsledky!$BT$3),60,0)))</f>
        <v>60</v>
      </c>
      <c r="BP24" s="12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6">
        <f>IF(ISBLANK($BT$3),"",IF(OR(Tipy!BI18=Výsledky!$BO$6,Tipy!BI18=Výsledky!$BO$7,Tipy!BI18=Výsledky!$BO$8,Tipy!BI18=Výsledky!$BO$9),IF(VLOOKUP(Tipy!BI18,'Kategórie hráčov'!$A$2:$B$55,2,FALSE)=30,30,20),0))</f>
        <v>0</v>
      </c>
      <c r="BR24" s="126">
        <f>IF(ISBLANK($BT$3),"",IF(OR(Tipy!BJ18=Výsledky!$BR$6,Tipy!BJ18=Výsledky!$BR$7,Tipy!BJ18=Výsledky!$BR$8,Tipy!BJ18=Výsledky!$BR$9),IF(VLOOKUP(Tipy!BJ18,'Kategórie hráčov'!$A$2:$B$55,2,FALSE)=30,30,20),0))</f>
        <v>0</v>
      </c>
      <c r="BS24" s="12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30">
        <f>IF(ISBLANK($BT$3),"",IF(ISBLANK(Tipy!BF18),"-",SUM(BO24:BS24)))</f>
        <v>60</v>
      </c>
      <c r="BU24" s="129"/>
      <c r="BV24" s="126" t="str">
        <f>IF(ISBLANK($CA$3),"",IF(ISBLANK(Tipy!BL18),0,IF(AND(Tipy!BL18=Výsledky!$BY$3,Tipy!BN18=Výsledky!$CA$3),60,0)))</f>
        <v/>
      </c>
      <c r="BW24" s="126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6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6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7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0" t="str">
        <f>IF(ISBLANK($CA$3),"",IF(ISBLANK(Tipy!BL18),"-",SUM(BV24:BZ24)))</f>
        <v/>
      </c>
      <c r="CB24" s="129"/>
      <c r="CC24" s="126">
        <f>IF(ISBLANK($CH$3),"",IF(ISBLANK(Tipy!BR18),0,IF(AND(Tipy!BR18=Výsledky!$CF$3,Tipy!BT18=Výsledky!$CH$3),60,0)))</f>
        <v>0</v>
      </c>
      <c r="CD24" s="12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6">
        <f>IF(ISBLANK($CH$3),"",IF(OR(Tipy!BU18=Výsledky!$CC$6,Tipy!BU18=Výsledky!$CC$7,Tipy!BU18=Výsledky!$CC$8,Tipy!BU18=Výsledky!$CC$9),IF(VLOOKUP(Tipy!BU18,'Kategórie hráčov'!$A$2:$B$55,2,FALSE)=30,30,20),0))</f>
        <v>0</v>
      </c>
      <c r="CF24" s="126">
        <f>IF(ISBLANK($CH$3),"",IF(OR(Tipy!BV18=Výsledky!$CF$6,Tipy!BV18=Výsledky!$CF$7,Tipy!BV18=Výsledky!$CF$8,Tipy!BV18=Výsledky!$CF$9),IF(VLOOKUP(Tipy!BV18,'Kategórie hráčov'!$A$2:$B$55,2,FALSE)=30,30,20),0))</f>
        <v>0</v>
      </c>
      <c r="CG24" s="12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30">
        <f>IF(ISBLANK($CH$3),"",IF(ISBLANK(Tipy!BR18),"-",SUM(CC24:CG24)))</f>
        <v>0</v>
      </c>
      <c r="CI24" s="129"/>
      <c r="CJ24" s="126">
        <f>IF(ISBLANK($CO$3),"",IF(ISBLANK(Tipy!BX18),0,IF(AND(Tipy!BX18=Výsledky!$CM$3,Tipy!BZ18=Výsledky!$CO$3),60,0)))</f>
        <v>0</v>
      </c>
      <c r="CK24" s="12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6">
        <f>IF(ISBLANK($CO$3),"",IF(OR(Tipy!CA18=Výsledky!$CJ$6,Tipy!CA18=Výsledky!$CJ$7,Tipy!CA18=Výsledky!$CJ$8,Tipy!CA18=Výsledky!$CJ$9),IF(VLOOKUP(Tipy!CA18,'Kategórie hráčov'!$A$2:$B$55,2,FALSE)=30,30,20),0))</f>
        <v>0</v>
      </c>
      <c r="CM24" s="126">
        <f>IF(ISBLANK($CO$3),"",IF(OR(Tipy!CB18=Výsledky!$CM$6,Tipy!CB18=Výsledky!$CM$7,Tipy!CB18=Výsledky!$CM$8,Tipy!CB18=Výsledky!$CM$9),IF(VLOOKUP(Tipy!CB18,'Kategórie hráčov'!$A$2:$B$55,2,FALSE)=30,30,20),0))</f>
        <v>0</v>
      </c>
      <c r="CN24" s="12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30">
        <f>IF(ISBLANK($CO$3),"",IF(ISBLANK(Tipy!BX18),"-",SUM(CJ24:CN24)))</f>
        <v>20</v>
      </c>
      <c r="CP24" s="129"/>
      <c r="CQ24" s="126" t="str">
        <f>IF(ISBLANK($CV$3),"",IF(ISBLANK(Tipy!CD18),0,IF(AND(Tipy!CD18=Výsledky!$CT$3,Tipy!CF18=Výsledky!$CV$3),60,0)))</f>
        <v/>
      </c>
      <c r="CR24" s="126" t="str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/>
      </c>
      <c r="CS24" s="126" t="str">
        <f>IF(ISBLANK($CV$3),"",IF(OR(Tipy!CG18=Výsledky!$CQ$6,Tipy!CG18=Výsledky!$CQ$7,Tipy!CG18=Výsledky!$CQ$8,Tipy!CG18=Výsledky!$CQ$9),IF(VLOOKUP(Tipy!CG18,'Kategórie hráčov'!$A$2:$B$55,2,FALSE)=30,30,20),0))</f>
        <v/>
      </c>
      <c r="CT24" s="126" t="str">
        <f>IF(ISBLANK($CV$3),"",IF(OR(Tipy!CH18=Výsledky!$CT$6,Tipy!CH18=Výsledky!$CT$7,Tipy!CH18=Výsledky!$CT$8,Tipy!CH18=Výsledky!$CT$9),IF(VLOOKUP(Tipy!CH18,'Kategórie hráčov'!$A$2:$B$55,2,FALSE)=30,30,20),0))</f>
        <v/>
      </c>
      <c r="CU24" s="127" t="str">
        <f>IF(ISBLANK($CV$3),"",IF(ISBLANK(Tipy!CD18),0,IF(OR(AND(Tipy!CD18=Výsledky!$CT$3,OR(Tipy!CF18=Výsledky!$CV$3+1,Tipy!CF18=Výsledky!$CV$3-1)),AND(Tipy!CF18=Výsledky!$CV$3,OR(Tipy!CD18=Výsledky!$CT$3+1,Tipy!CD18=Výsledky!$CT$3-1))),10,0)))</f>
        <v/>
      </c>
      <c r="CV24" s="130" t="str">
        <f>IF(ISBLANK($CV$3),"",IF(ISBLANK(Tipy!CD18),"-",SUM(CQ24:CU24)))</f>
        <v/>
      </c>
      <c r="CW24" s="129"/>
      <c r="CX24" s="126" t="str">
        <f>IF(ISBLANK($DC$3),"",IF(ISBLANK(Tipy!CJ18),0,IF(AND(Tipy!CJ18=Výsledky!$DA$3,Tipy!CL18=Výsledky!$DC$3),60,0)))</f>
        <v/>
      </c>
      <c r="CY24" s="126" t="str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/>
      </c>
      <c r="CZ24" s="126" t="str">
        <f>IF(ISBLANK($DC$3),"",IF(OR(Tipy!CM18=Výsledky!$CX$6,Tipy!CM18=Výsledky!$CX$7,Tipy!CM18=Výsledky!$CX$8,Tipy!CM18=Výsledky!$CX$9),IF(VLOOKUP(Tipy!CM18,'Kategórie hráčov'!$A$2:$B$55,2,FALSE)=30,30,20),0))</f>
        <v/>
      </c>
      <c r="DA24" s="126" t="str">
        <f>IF(ISBLANK($DC$3),"",IF(OR(Tipy!CN18=Výsledky!$DA$6,Tipy!CN18=Výsledky!$DA$7,Tipy!CN18=Výsledky!$DA$8,Tipy!CN18=Výsledky!$DA$9),IF(VLOOKUP(Tipy!CN18,'Kategórie hráčov'!$A$2:$B$55,2,FALSE)=30,30,20),0))</f>
        <v/>
      </c>
      <c r="DB24" s="127" t="str">
        <f>IF(ISBLANK($DC$3),"",IF(ISBLANK(Tipy!CJ18),0,IF(OR(AND(Tipy!CJ18=Výsledky!$DA$3,OR(Tipy!CL18=Výsledky!$DC$3+1,Tipy!CL18=Výsledky!$DC$3-1)),AND(Tipy!CL18=Výsledky!$DC$3,OR(Tipy!CJ18=Výsledky!$DA$3+1,Tipy!CJ18=Výsledky!$DA$3-1))),10,0)))</f>
        <v/>
      </c>
      <c r="DC24" s="130" t="str">
        <f>IF(ISBLANK($DC$3),"",IF(ISBLANK(Tipy!CJ18),"-",SUM(CX24:DB24)))</f>
        <v/>
      </c>
      <c r="DD24" s="129"/>
      <c r="DE24" s="126" t="str">
        <f>IF(ISBLANK($DJ$3),"",IF(ISBLANK(Tipy!CP18),0,IF(AND(Tipy!CP18=Výsledky!$DH$3,Tipy!CR18=Výsledky!$DJ$3),60,0)))</f>
        <v/>
      </c>
      <c r="DF24" s="126" t="str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/>
      </c>
      <c r="DG24" s="126" t="str">
        <f>IF(ISBLANK($DJ$3),"",IF(OR(Tipy!CS18=Výsledky!$DE$6,Tipy!CS18=Výsledky!$DE$7,Tipy!CS18=Výsledky!$DE$8,Tipy!CS18=Výsledky!$DE$9),IF(VLOOKUP(Tipy!CS18,'Kategórie hráčov'!$A$2:$B$55,2,FALSE)=30,30,20),0))</f>
        <v/>
      </c>
      <c r="DH24" s="126" t="str">
        <f>IF(ISBLANK($DJ$3),"",IF(OR(Tipy!CT18=Výsledky!$DH$6,Tipy!CT18=Výsledky!$DH$7,Tipy!CT18=Výsledky!$DH$8,Tipy!CT18=Výsledky!$DH$9),IF(VLOOKUP(Tipy!CT18,'Kategórie hráčov'!$A$2:$B$55,2,FALSE)=30,30,20),0))</f>
        <v/>
      </c>
      <c r="DI24" s="127" t="str">
        <f>IF(ISBLANK($DJ$3),"",IF(ISBLANK(Tipy!CP18),0,IF(OR(AND(Tipy!CP18=Výsledky!$DH$3,OR(Tipy!CR18=Výsledky!$DJ$3+1,Tipy!CR18=Výsledky!$DJ$3-1)),AND(Tipy!CR18=Výsledky!$DJ$3,OR(Tipy!CP18=Výsledky!$DH$3+1,Tipy!CP18=Výsledky!$DH$3-1))),10,0)))</f>
        <v/>
      </c>
      <c r="DJ24" s="130" t="str">
        <f>IF(ISBLANK($DJ$3),"",IF(ISBLANK(Tipy!CP18),"-",SUM(DE24:DI24)))</f>
        <v/>
      </c>
      <c r="DK24" s="129"/>
      <c r="DL24" s="126" t="str">
        <f>IF(ISBLANK($DQ$3),"",IF(ISBLANK(Tipy!CV18),0,IF(AND(Tipy!CV18=Výsledky!$DO$3,Tipy!CX18=Výsledky!$DQ$3),60,0)))</f>
        <v/>
      </c>
      <c r="DM24" s="126" t="str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/>
      </c>
      <c r="DN24" s="126" t="str">
        <f>IF(ISBLANK($DQ$3),"",IF(OR(Tipy!CY18=Výsledky!$DL$6,Tipy!CY18=Výsledky!$DL$7,Tipy!CY18=Výsledky!$DL$8,Tipy!CY18=Výsledky!$DL$9),IF(VLOOKUP(Tipy!CY18,'Kategórie hráčov'!$A$2:$B$55,2,FALSE)=30,30,20),0))</f>
        <v/>
      </c>
      <c r="DO24" s="126" t="str">
        <f>IF(ISBLANK($DQ$3),"",IF(OR(Tipy!CZ18=Výsledky!$DO$6,Tipy!CZ18=Výsledky!$DO$7,Tipy!CZ18=Výsledky!$DO$8,Tipy!CZ18=Výsledky!$DO$9),IF(VLOOKUP(Tipy!CZ18,'Kategórie hráčov'!$A$2:$B$55,2,FALSE)=30,30,20),0))</f>
        <v/>
      </c>
      <c r="DP24" s="127" t="str">
        <f>IF(ISBLANK($DQ$3),"",IF(ISBLANK(Tipy!CV18),0,IF(OR(AND(Tipy!CV18=Výsledky!$DO$3,OR(Tipy!CX18=Výsledky!$DQ$3+1,Tipy!CX18=Výsledky!$DQ$3-1)),AND(Tipy!CX18=Výsledky!$DQ$3,OR(Tipy!CV18=Výsledky!$DO$3+1,Tipy!CV18=Výsledky!$DO$3-1))),10,0)))</f>
        <v/>
      </c>
      <c r="DQ24" s="130" t="str">
        <f>IF(ISBLANK($DQ$3),"",IF(ISBLANK(Tipy!CV18),"-",SUM(DL24:DP24)))</f>
        <v/>
      </c>
      <c r="DR24" s="129"/>
      <c r="DS24" s="126" t="str">
        <f>IF(ISBLANK($DX$3),"",IF(ISBLANK(Tipy!DB18),0,IF(AND(Tipy!DB18=Výsledky!$DV$3,Tipy!DD18=Výsledky!$DX$3),60,0)))</f>
        <v/>
      </c>
      <c r="DT24" s="126" t="str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/>
      </c>
      <c r="DU24" s="126" t="str">
        <f>IF(ISBLANK($DX$3),"",IF(OR(Tipy!DE18=Výsledky!$DS$6,Tipy!DE18=Výsledky!$DS$7,Tipy!DE18=Výsledky!$DS$8,Tipy!DE18=Výsledky!$DS$9),IF(VLOOKUP(Tipy!DE18,'Kategórie hráčov'!$A$2:$B$55,2,FALSE)=30,30,20),0))</f>
        <v/>
      </c>
      <c r="DV24" s="126" t="str">
        <f>IF(ISBLANK($DX$3),"",IF(OR(Tipy!DF18=Výsledky!$DV$6,Tipy!DF18=Výsledky!$DV$7,Tipy!DF18=Výsledky!$DV$8,Tipy!DF18=Výsledky!$DV$9),IF(VLOOKUP(Tipy!DF18,'Kategórie hráčov'!$A$2:$B$55,2,FALSE)=30,30,20),0))</f>
        <v/>
      </c>
      <c r="DW24" s="127" t="str">
        <f>IF(ISBLANK($DX$3),"",IF(ISBLANK(Tipy!DB18),0,IF(OR(AND(Tipy!DB18=Výsledky!$DV$3,OR(Tipy!DD18=Výsledky!$DX$3+1,Tipy!DD18=Výsledky!$DX$3-1)),AND(Tipy!DD18=Výsledky!$DX$3,OR(Tipy!DB18=Výsledky!$DV$3+1,Tipy!DB18=Výsledky!$DV$3-1))),10,0)))</f>
        <v/>
      </c>
      <c r="DX24" s="130" t="str">
        <f>IF(ISBLANK($DX$3),"",IF(ISBLANK(Tipy!DB18),"-",SUM(DS24:DW24)))</f>
        <v/>
      </c>
      <c r="DY24" s="129"/>
      <c r="DZ24" s="126" t="str">
        <f>IF(ISBLANK($EE$3),"",IF(ISBLANK(Tipy!DH18),0,IF(AND(Tipy!DH18=Výsledky!$EC$3,Tipy!DJ18=Výsledky!$EE$3),60,0)))</f>
        <v/>
      </c>
      <c r="EA24" s="126" t="str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/>
      </c>
      <c r="EB24" s="126" t="str">
        <f>IF(ISBLANK($EE$3),"",IF(OR(Tipy!DK18=Výsledky!$DZ$6,Tipy!DK18=Výsledky!$DZ$7,Tipy!DK18=Výsledky!$DZ$8,Tipy!DK18=Výsledky!$DZ$9),IF(VLOOKUP(Tipy!DK18,'Kategórie hráčov'!$A$2:$B$55,2,FALSE)=30,30,20),0))</f>
        <v/>
      </c>
      <c r="EC24" s="126" t="str">
        <f>IF(ISBLANK($EE$3),"",IF(OR(Tipy!DL18=Výsledky!$EC$6,Tipy!DL18=Výsledky!$EC$7,Tipy!DL18=Výsledky!$EC$8,Tipy!DL18=Výsledky!$EC$9),IF(VLOOKUP(Tipy!DL18,'Kategórie hráčov'!$A$2:$B$55,2,FALSE)=30,30,20),0))</f>
        <v/>
      </c>
      <c r="ED24" s="127" t="str">
        <f>IF(ISBLANK($EE$3),"",IF(ISBLANK(Tipy!DH18),0,IF(OR(AND(Tipy!DH18=Výsledky!$EC$3,OR(Tipy!DJ18=Výsledky!$EE$3+1,Tipy!DJ18=Výsledky!$EE$3-1)),AND(Tipy!DJ18=Výsledky!$EE$3,OR(Tipy!DH18=Výsledky!$EC$3+1,Tipy!DH18=Výsledky!$EC$3-1))),10,0)))</f>
        <v/>
      </c>
      <c r="EE24" s="130" t="str">
        <f>IF(ISBLANK($EE$3),"",IF(ISBLANK(Tipy!DH18),"-",SUM(DZ24:ED24)))</f>
        <v/>
      </c>
      <c r="EF24" s="129"/>
      <c r="EG24" s="126" t="str">
        <f>IF(ISBLANK($EL$3),"",IF(ISBLANK(Tipy!DN18),0,IF(AND(Tipy!DN18=Výsledky!$EJ$3,Tipy!DP18=Výsledky!$EL$3),60,0)))</f>
        <v/>
      </c>
      <c r="EH24" s="126" t="str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/>
      </c>
      <c r="EI24" s="126" t="str">
        <f>IF(ISBLANK($EL$3),"",IF(OR(Tipy!DQ18=Výsledky!$EG$6,Tipy!DQ18=Výsledky!$EG$7,Tipy!DQ18=Výsledky!$EG$8,Tipy!DQ18=Výsledky!$EG$9),IF(VLOOKUP(Tipy!DQ18,'Kategórie hráčov'!$A$2:$B$55,2,FALSE)=30,30,20),0))</f>
        <v/>
      </c>
      <c r="EJ24" s="126" t="str">
        <f>IF(ISBLANK($EL$3),"",IF(OR(Tipy!DR18=Výsledky!$EJ$6,Tipy!DR18=Výsledky!$EJ$7,Tipy!DR18=Výsledky!$EJ$8,Tipy!DR18=Výsledky!$EJ$9),IF(VLOOKUP(Tipy!DR18,'Kategórie hráčov'!$A$2:$B$55,2,FALSE)=30,30,20),0))</f>
        <v/>
      </c>
      <c r="EK24" s="127" t="str">
        <f>IF(ISBLANK($EL$3),"",IF(ISBLANK(Tipy!DN18),0,IF(OR(AND(Tipy!DN18=Výsledky!$EJ$3,OR(Tipy!DP18=Výsledky!$EL$3+1,Tipy!DP18=Výsledky!$EL$3-1)),AND(Tipy!DP18=Výsledky!$EL$3,OR(Tipy!DN18=Výsledky!$EJ$3+1,Tipy!DN18=Výsledky!$EJ$3-1))),10,0)))</f>
        <v/>
      </c>
      <c r="EL24" s="130" t="str">
        <f>IF(ISBLANK($EL$3),"",IF(ISBLANK(Tipy!DN18),"-",SUM(EG24:EK24)))</f>
        <v/>
      </c>
      <c r="EM24" s="129"/>
      <c r="EN24" s="126" t="str">
        <f>IF(ISBLANK($ES$3),"",IF(ISBLANK(Tipy!DT18),0,IF(AND(Tipy!DT18=Výsledky!$EQ$3,Tipy!DV18=Výsledky!$ES$3),60,0)))</f>
        <v/>
      </c>
      <c r="EO24" s="126" t="str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/>
      </c>
      <c r="EP24" s="126" t="str">
        <f>IF(ISBLANK($ES$3),"",IF(OR(Tipy!DW18=Výsledky!$EN$6,Tipy!DW18=Výsledky!$EN$7,Tipy!DW18=Výsledky!$EN$8,Tipy!DW18=Výsledky!$EN$9),IF(VLOOKUP(Tipy!DW18,'Kategórie hráčov'!$A$2:$B$55,2,FALSE)=30,30,20),0))</f>
        <v/>
      </c>
      <c r="EQ24" s="126" t="str">
        <f>IF(ISBLANK($ES$3),"",IF(OR(Tipy!DX18=Výsledky!$EQ$6,Tipy!DX18=Výsledky!$EQ$7,Tipy!DX18=Výsledky!$EQ$8,Tipy!DX18=Výsledky!$EQ$9),IF(VLOOKUP(Tipy!DX18,'Kategórie hráčov'!$A$2:$B$55,2,FALSE)=30,30,20),0))</f>
        <v/>
      </c>
      <c r="ER24" s="127" t="str">
        <f>IF(ISBLANK($ES$3),"",IF(ISBLANK(Tipy!DT18),0,IF(OR(AND(Tipy!DT18=Výsledky!$EQ$3,OR(Tipy!DV18=Výsledky!$ES$3+1,Tipy!DV18=Výsledky!$ES$3-1)),AND(Tipy!DV18=Výsledky!$ES$3,OR(Tipy!DT18=Výsledky!$EQ$3+1,Tipy!DT18=Výsledky!$EQ$3-1))),10,0)))</f>
        <v/>
      </c>
      <c r="ES24" s="130" t="str">
        <f>IF(ISBLANK($ES$3),"",IF(ISBLANK(Tipy!DT18),"-",SUM(EN24:ER24)))</f>
        <v/>
      </c>
      <c r="ET24" s="129"/>
      <c r="EU24" s="126" t="str">
        <f>IF(ISBLANK($EZ$3),"",IF(ISBLANK(Tipy!DZ18),0,IF(AND(Tipy!DZ18=Výsledky!$EX$3,Tipy!EB18=Výsledky!$EZ$3),60,0)))</f>
        <v/>
      </c>
      <c r="EV24" s="126" t="str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/>
      </c>
      <c r="EW24" s="126" t="str">
        <f>IF(ISBLANK($EZ$3),"",IF(OR(Tipy!EC18=Výsledky!$EU$6,Tipy!EC18=Výsledky!$EU$7,Tipy!EC18=Výsledky!$EU$8,Tipy!EC18=Výsledky!$EU$9),IF(VLOOKUP(Tipy!EC18,'Kategórie hráčov'!$A$2:$B$55,2,FALSE)=30,30,20),0))</f>
        <v/>
      </c>
      <c r="EX24" s="126" t="str">
        <f>IF(ISBLANK($EZ$3),"",IF(OR(Tipy!ED18=Výsledky!$EX$6,Tipy!ED18=Výsledky!$EX$7,Tipy!ED18=Výsledky!$EX$8,Tipy!ED18=Výsledky!$EX$9),IF(VLOOKUP(Tipy!ED18,'Kategórie hráčov'!$A$2:$B$55,2,FALSE)=30,30,20),0))</f>
        <v/>
      </c>
      <c r="EY24" s="127" t="str">
        <f>IF(ISBLANK($EZ$3),"",IF(ISBLANK(Tipy!DZ18),0,IF(OR(AND(Tipy!DZ18=Výsledky!$EX$3,OR(Tipy!EB18=Výsledky!$EZ$3+1,Tipy!EB18=Výsledky!$EZ$3-1)),AND(Tipy!EB18=Výsledky!$EZ$3,OR(Tipy!DZ18=Výsledky!$EX$3+1,Tipy!DZ18=Výsledky!$EX$3-1))),10,0)))</f>
        <v/>
      </c>
      <c r="EZ24" s="130" t="str">
        <f>IF(ISBLANK($EZ$3),"",IF(ISBLANK(Tipy!DZ18),"-",SUM(EU24:EY24)))</f>
        <v/>
      </c>
      <c r="FA24" s="129"/>
      <c r="FB24" s="126" t="str">
        <f>IF(ISBLANK($FG$3),"",IF(ISBLANK(Tipy!EF18),0,IF(AND(Tipy!EF18=Výsledky!$FE$3,Tipy!EH18=Výsledky!$FG$3),60,0)))</f>
        <v/>
      </c>
      <c r="FC24" s="126" t="str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/>
      </c>
      <c r="FD24" s="126" t="str">
        <f>IF(ISBLANK($FG$3),"",IF(OR(Tipy!EI18=Výsledky!$FB$6,Tipy!EI18=Výsledky!$FB$7,Tipy!EI18=Výsledky!$FB$8,Tipy!EI18=Výsledky!$FB$9),IF(VLOOKUP(Tipy!EI18,'Kategórie hráčov'!$A$2:$B$55,2,FALSE)=30,30,20),0))</f>
        <v/>
      </c>
      <c r="FE24" s="126" t="str">
        <f>IF(ISBLANK($FG$3),"",IF(OR(Tipy!EJ18=Výsledky!$FE$6,Tipy!EJ18=Výsledky!$FE$7,Tipy!EJ18=Výsledky!$FE$8,Tipy!EJ18=Výsledky!$FE$9),IF(VLOOKUP(Tipy!EJ18,'Kategórie hráčov'!$A$2:$B$55,2,FALSE)=30,30,20),0))</f>
        <v/>
      </c>
      <c r="FF24" s="127" t="str">
        <f>IF(ISBLANK($FG$3),"",IF(ISBLANK(Tipy!EF18),0,IF(OR(AND(Tipy!EF18=Výsledky!$FE$3,OR(Tipy!EH18=Výsledky!$FG$3+1,Tipy!EH18=Výsledky!$FG$3-1)),AND(Tipy!EH18=Výsledky!$FG$3,OR(Tipy!EF18=Výsledky!$FE$3+1,Tipy!EF18=Výsledky!$FE$3-1))),10,0)))</f>
        <v/>
      </c>
      <c r="FG24" s="130" t="str">
        <f>IF(ISBLANK($FG$3),"",IF(ISBLANK(Tipy!EF18),"-",SUM(FB24:FF24)))</f>
        <v/>
      </c>
      <c r="FH24" s="129"/>
      <c r="FI24" s="126" t="str">
        <f>IF(ISBLANK($FN$3),"",IF(ISBLANK(Tipy!EL18),0,IF(AND(Tipy!EL18=Výsledky!$FL$3,Tipy!EN18=Výsledky!$FN$3),60,0)))</f>
        <v/>
      </c>
      <c r="FJ24" s="126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126" t="str">
        <f>IF(ISBLANK($FN$3),"",IF(OR(Tipy!EO18=Výsledky!$FI$6,Tipy!EO18=Výsledky!$FI$7,Tipy!EO18=Výsledky!$FI$8,Tipy!EO18=Výsledky!$FI$9),IF(VLOOKUP(Tipy!EO18,'Kategórie hráčov'!$A$2:$B$55,2,FALSE)=30,30,20),0))</f>
        <v/>
      </c>
      <c r="FL24" s="126" t="str">
        <f>IF(ISBLANK($FN$3),"",IF(OR(Tipy!EP18=Výsledky!$FL$6,Tipy!EP18=Výsledky!$FL$7,Tipy!EP18=Výsledky!$FL$8,Tipy!EP18=Výsledky!$FL$9),IF(VLOOKUP(Tipy!EP18,'Kategórie hráčov'!$A$2:$B$55,2,FALSE)=30,30,20),0))</f>
        <v/>
      </c>
      <c r="FM24" s="127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130" t="str">
        <f>IF(ISBLANK($FN$3),"",IF(ISBLANK(Tipy!EL18),"-",SUM(FI24:FM24)))</f>
        <v/>
      </c>
      <c r="FO24" s="129"/>
      <c r="FP24" s="126" t="str">
        <f>IF(ISBLANK($FU$3),"",IF(ISBLANK(Tipy!ER18),0,IF(AND(Tipy!ER18=Výsledky!$FS$3,Tipy!ET18=Výsledky!$FU$3),60,0)))</f>
        <v/>
      </c>
      <c r="FQ24" s="126" t="str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/>
      </c>
      <c r="FR24" s="126" t="str">
        <f>IF(ISBLANK($FU$3),"",IF(OR(Tipy!EU18=Výsledky!$FP$6,Tipy!EU18=Výsledky!$FP$7,Tipy!EU18=Výsledky!$FP$8,Tipy!EU18=Výsledky!$FP$9),IF(VLOOKUP(Tipy!EU18,'Kategórie hráčov'!$A$2:$B$55,2,FALSE)=30,30,20),0))</f>
        <v/>
      </c>
      <c r="FS24" s="126" t="str">
        <f>IF(ISBLANK($FU$3),"",IF(OR(Tipy!EV18=Výsledky!$FS$6,Tipy!EV18=Výsledky!$FS$7,Tipy!EV18=Výsledky!$FS$8,Tipy!EV18=Výsledky!$FS$9),IF(VLOOKUP(Tipy!EV18,'Kategórie hráčov'!$A$2:$B$55,2,FALSE)=30,30,20),0))</f>
        <v/>
      </c>
      <c r="FT24" s="127" t="str">
        <f>IF(ISBLANK($FU$3),"",IF(ISBLANK(Tipy!ER18),0,IF(OR(AND(Tipy!ER18=Výsledky!$FS$3,OR(Tipy!ET18=Výsledky!$FU$3+1,Tipy!ET18=Výsledky!$FU$3-1)),AND(Tipy!ET18=Výsledky!$FU$3,OR(Tipy!ER18=Výsledky!$FS$3+1,Tipy!ER18=Výsledky!$FS$3-1))),10,0)))</f>
        <v/>
      </c>
      <c r="FU24" s="130" t="str">
        <f>IF(ISBLANK($FU$3),"",IF(ISBLANK(Tipy!ER18),"-",SUM(FP24:FT24)))</f>
        <v/>
      </c>
      <c r="FV24" s="129"/>
      <c r="FW24" s="126" t="str">
        <f>IF(ISBLANK($GB$3),"",IF(ISBLANK(Tipy!EX18),0,IF(AND(Tipy!EX18=Výsledky!$FZ$3,Tipy!EZ18=Výsledky!$GB$3),60,0)))</f>
        <v/>
      </c>
      <c r="FX24" s="126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126" t="str">
        <f>IF(ISBLANK($GB$3),"",IF(OR(Tipy!FA18=Výsledky!$FW$6,Tipy!FA18=Výsledky!$FW$7,Tipy!FA18=Výsledky!$FW$8,Tipy!FA18=Výsledky!$FW$9),IF(VLOOKUP(Tipy!FA18,'Kategórie hráčov'!$A$2:$B$55,2,FALSE)=30,30,20),0))</f>
        <v/>
      </c>
      <c r="FZ24" s="126" t="str">
        <f>IF(ISBLANK($GB$3),"",IF(OR(Tipy!FB18=Výsledky!$FZ$6,Tipy!FB18=Výsledky!$FZ$7,Tipy!FB18=Výsledky!$FZ$8,Tipy!FB18=Výsledky!$FZ$9),IF(VLOOKUP(Tipy!FB18,'Kategórie hráčov'!$A$2:$B$55,2,FALSE)=30,30,20),0))</f>
        <v/>
      </c>
      <c r="GA24" s="127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130" t="str">
        <f>IF(ISBLANK($GB$3),"",IF(ISBLANK(Tipy!EX18),"-",SUM(FW24:GA24)))</f>
        <v/>
      </c>
      <c r="GC24" s="129"/>
      <c r="GD24" s="126" t="str">
        <f>IF(ISBLANK($GI$3),"",IF(ISBLANK(Tipy!FD18),0,IF(AND(Tipy!FD18=Výsledky!$GG$3,Tipy!FF18=Výsledky!$GI$3),60,0)))</f>
        <v/>
      </c>
      <c r="GE24" s="126" t="str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/>
      </c>
      <c r="GF24" s="126" t="str">
        <f>IF(ISBLANK($GI$3),"",IF(OR(Tipy!FG18=Výsledky!$GD$6,Tipy!FG18=Výsledky!$GD$7,Tipy!FG18=Výsledky!$GD$8,Tipy!FG18=Výsledky!$GD$9),IF(VLOOKUP(Tipy!FG18,'Kategórie hráčov'!$A$2:$B$55,2,FALSE)=30,30,20),0))</f>
        <v/>
      </c>
      <c r="GG24" s="126" t="str">
        <f>IF(ISBLANK($GI$3),"",IF(OR(Tipy!FH18=Výsledky!$GG$6,Tipy!FH18=Výsledky!$GG$7,Tipy!FH18=Výsledky!$GG$8,Tipy!FH18=Výsledky!$GG$9),IF(VLOOKUP(Tipy!FH18,'Kategórie hráčov'!$A$2:$B$55,2,FALSE)=30,30,20),0))</f>
        <v/>
      </c>
      <c r="GH24" s="127" t="str">
        <f>IF(ISBLANK($GI$3),"",IF(ISBLANK(Tipy!FD18),0,IF(OR(AND(Tipy!FD18=Výsledky!$GG$3,OR(Tipy!FF18=Výsledky!$GI$3+1,Tipy!FF18=Výsledky!$GI$3-1)),AND(Tipy!FF18=Výsledky!$GI$3,OR(Tipy!FD18=Výsledky!$GG$3+1,Tipy!FD18=Výsledky!$GG$3-1))),10,0)))</f>
        <v/>
      </c>
      <c r="GI24" s="130" t="str">
        <f>IF(ISBLANK($GI$3),"",IF(ISBLANK(Tipy!FD18),"-",SUM(GD24:GH24)))</f>
        <v/>
      </c>
      <c r="GJ24" s="129"/>
      <c r="GK24" s="126" t="str">
        <f>IF(ISBLANK($GP$3),"",IF(ISBLANK(Tipy!FJ18),0,IF(AND(Tipy!FJ18=Výsledky!$GN$3,Tipy!FL18=Výsledky!$GP$3),60,0)))</f>
        <v/>
      </c>
      <c r="GL24" s="126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126" t="str">
        <f>IF(ISBLANK($GP$3),"",IF(OR(Tipy!FM18=Výsledky!$GK$6,Tipy!FM18=Výsledky!$GK$7,Tipy!FM18=Výsledky!$GK$8,Tipy!FM18=Výsledky!$GK$9),IF(VLOOKUP(Tipy!FM18,'Kategórie hráčov'!$A$2:$B$55,2,FALSE)=30,30,20),0))</f>
        <v/>
      </c>
      <c r="GN24" s="126" t="str">
        <f>IF(ISBLANK($GP$3),"",IF(OR(Tipy!FN18=Výsledky!$GN$6,Tipy!FN18=Výsledky!$GN$7,Tipy!FN18=Výsledky!$GN$8,Tipy!FN18=Výsledky!$GN$9),IF(VLOOKUP(Tipy!FN18,'Kategórie hráčov'!$A$2:$B$55,2,FALSE)=30,30,20),0))</f>
        <v/>
      </c>
      <c r="GO24" s="127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130" t="str">
        <f>IF(ISBLANK($GP$3),"",IF(ISBLANK(Tipy!FJ18),"-",SUM(GK24:GO24)))</f>
        <v/>
      </c>
      <c r="GQ24" s="129"/>
      <c r="GR24" s="126" t="str">
        <f>IF(ISBLANK($GW$3),"",IF(ISBLANK(Tipy!FP18),0,IF(AND(Tipy!FP18=Výsledky!$GU$3,Tipy!FR18=Výsledky!$GW$3),60,0)))</f>
        <v/>
      </c>
      <c r="GS24" s="126" t="str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/>
      </c>
      <c r="GT24" s="126" t="str">
        <f>IF(ISBLANK($GW$3),"",IF(OR(Tipy!FS18=Výsledky!$GR$6,Tipy!FS18=Výsledky!$GR$7,Tipy!FS18=Výsledky!$GR$8,Tipy!FS18=Výsledky!$GR$9),IF(VLOOKUP(Tipy!FS18,'Kategórie hráčov'!$A$2:$B$55,2,FALSE)=30,30,20),0))</f>
        <v/>
      </c>
      <c r="GU24" s="126" t="str">
        <f>IF(ISBLANK($GW$3),"",IF(OR(Tipy!FT18=Výsledky!$GU$6,Tipy!FT18=Výsledky!$GU$7,Tipy!FT18=Výsledky!$GU$8,Tipy!FT18=Výsledky!$GU$9),IF(VLOOKUP(Tipy!FT18,'Kategórie hráčov'!$A$2:$B$55,2,FALSE)=30,30,20),0))</f>
        <v/>
      </c>
      <c r="GV24" s="127" t="str">
        <f>IF(ISBLANK($GW$3),"",IF(ISBLANK(Tipy!FP18),0,IF(OR(AND(Tipy!FP18=Výsledky!$GU$3,OR(Tipy!FR18=Výsledky!$GW$3+1,Tipy!FR18=Výsledky!$GW$3-1)),AND(Tipy!FR18=Výsledky!$GW$3,OR(Tipy!FP18=Výsledky!$GU$3+1,Tipy!FP18=Výsledky!$GU$3-1))),10,0)))</f>
        <v/>
      </c>
      <c r="GW24" s="130" t="str">
        <f>IF(ISBLANK($GW$3),"",IF(ISBLANK(Tipy!FP18),"-",SUM(GR24:GV24)))</f>
        <v/>
      </c>
      <c r="GX24" s="129"/>
      <c r="GY24" s="126" t="str">
        <f>IF(ISBLANK($HD$3),"",IF(ISBLANK(Tipy!FV18),0,IF(AND(Tipy!FV18=Výsledky!$HB$3,Tipy!FX18=Výsledky!$HD$3),60,0)))</f>
        <v/>
      </c>
      <c r="GZ24" s="126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26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26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27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0" t="str">
        <f>IF(ISBLANK($HD$3),"",IF(ISBLANK(Tipy!FV18),"-",SUM(GY24:HC24)))</f>
        <v/>
      </c>
      <c r="HE24" s="129"/>
      <c r="HF24" s="126" t="str">
        <f>IF(ISBLANK($HK$3),"",IF(ISBLANK(Tipy!GB18),0,IF(AND(Tipy!GB18=Výsledky!$HI$3,Tipy!GD18=Výsledky!$HK$3),60,0)))</f>
        <v/>
      </c>
      <c r="HG24" s="126" t="str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/>
      </c>
      <c r="HH24" s="126" t="str">
        <f>IF(ISBLANK($HK$3),"",IF(OR(Tipy!GE18=Výsledky!$HF$6,Tipy!GE18=Výsledky!$HF$7,Tipy!GE18=Výsledky!$HF$8,Tipy!GE18=Výsledky!$HF$9),IF(VLOOKUP(Tipy!GE18,'Kategórie hráčov'!$A$2:$B$55,2,FALSE)=30,30,20),0))</f>
        <v/>
      </c>
      <c r="HI24" s="126" t="str">
        <f>IF(ISBLANK($HK$3),"",IF(OR(Tipy!GF18=Výsledky!$HI$6,Tipy!GF18=Výsledky!$HI$7,Tipy!GF18=Výsledky!$HI$8,Tipy!GF18=Výsledky!$HI$9),IF(VLOOKUP(Tipy!GF18,'Kategórie hráčov'!$A$2:$B$55,2,FALSE)=30,30,20),0))</f>
        <v/>
      </c>
      <c r="HJ24" s="127" t="str">
        <f>IF(ISBLANK($HK$3),"",IF(ISBLANK(Tipy!GB18),0,IF(OR(AND(Tipy!GB18=Výsledky!$HI$3,OR(Tipy!GD18=Výsledky!$HK$3+1,Tipy!GD18=Výsledky!$HK$3-1)),AND(Tipy!GD18=Výsledky!$HK$3,OR(Tipy!GB18=Výsledky!$HI$3+1,Tipy!GB18=Výsledky!$HI$3-1))),10,0)))</f>
        <v/>
      </c>
      <c r="HK24" s="130" t="str">
        <f>IF(ISBLANK($HK$3),"",IF(ISBLANK(Tipy!GB18),"-",SUM(HF24:HJ24)))</f>
        <v/>
      </c>
      <c r="HL24" s="129"/>
      <c r="HM24" s="126" t="str">
        <f>IF(ISBLANK($HR$3),"",IF(ISBLANK(Tipy!GH18),0,IF(AND(Tipy!GH18=Výsledky!$HP$3,Tipy!GJ18=Výsledky!$HR$3),60,0)))</f>
        <v/>
      </c>
      <c r="HN24" s="126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26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26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27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0" t="str">
        <f>IF(ISBLANK($HR$3),"",IF(ISBLANK(Tipy!GH18),"-",SUM(HM24:HQ24)))</f>
        <v/>
      </c>
      <c r="HS24" s="129"/>
      <c r="HT24" s="126" t="str">
        <f>IF(ISBLANK($HY$3),"",IF(ISBLANK(Tipy!GN18),0,IF(AND(Tipy!GN18=Výsledky!$HW$3,Tipy!GP18=Výsledky!$HY$3),60,0)))</f>
        <v/>
      </c>
      <c r="HU24" s="126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6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6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7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0" t="str">
        <f>IF(ISBLANK($HY$3),"",IF(ISBLANK(Tipy!GN18),"-",SUM(HT24:HX24)))</f>
        <v/>
      </c>
      <c r="HZ24" s="129"/>
      <c r="IA24" s="126" t="str">
        <f>IF(ISBLANK($IF$3),"",IF(ISBLANK(Tipy!GT18),0,IF(AND(Tipy!GT18=Výsledky!$ID$3,Tipy!GV18=Výsledky!$IF$3),60,0)))</f>
        <v/>
      </c>
      <c r="IB24" s="126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26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26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27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0" t="str">
        <f>IF(ISBLANK($IF$3),"",IF(ISBLANK(Tipy!GT18),"-",SUM(IA24:IE24)))</f>
        <v/>
      </c>
      <c r="IG24" s="129"/>
      <c r="IH24" s="126" t="str">
        <f>IF(ISBLANK($IM$3),"",IF(ISBLANK(Tipy!GZ18),0,IF(AND(Tipy!GZ18=Výsledky!$IK$3,Tipy!HB18=Výsledky!$IM$3),60,0)))</f>
        <v/>
      </c>
      <c r="II24" s="126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6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6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7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0" t="str">
        <f>IF(ISBLANK($IM$3),"",IF(ISBLANK(Tipy!GZ18),"-",SUM(IH24:IL24)))</f>
        <v/>
      </c>
      <c r="IN24" s="129"/>
      <c r="IO24" s="126" t="str">
        <f>IF(ISBLANK($IT$3),"",IF(ISBLANK(Tipy!HF18),0,IF(AND(Tipy!HF18=Výsledky!$IR$3,Tipy!HH18=Výsledky!$IT$3),60,0)))</f>
        <v/>
      </c>
      <c r="IP24" s="126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26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26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27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0" t="str">
        <f>IF(ISBLANK($IT$3),"",IF(ISBLANK(Tipy!HF18),"-",SUM(IO24:IS24)))</f>
        <v/>
      </c>
      <c r="IU24" s="129"/>
      <c r="IV24" s="126" t="str">
        <f>IF(ISBLANK($JA$3),"",IF(ISBLANK(Tipy!HL18),0,IF(AND(Tipy!HL18=Výsledky!$IY$3,Tipy!HN18=Výsledky!$JA$3),60,0)))</f>
        <v/>
      </c>
      <c r="IW24" s="126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26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26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27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0" t="str">
        <f>IF(ISBLANK($JA$3),"",IF(ISBLANK(Tipy!HL18),"-",SUM(IV24:IZ24)))</f>
        <v/>
      </c>
      <c r="JB24" s="129"/>
      <c r="JC24" s="126" t="str">
        <f>IF(ISBLANK($JH$3),"",IF(ISBLANK(Tipy!HR18),0,IF(AND(Tipy!HR18=Výsledky!$JF$3,Tipy!HT18=Výsledky!$JH$3),60,0)))</f>
        <v/>
      </c>
      <c r="JD24" s="126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26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26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27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0" t="str">
        <f>IF(ISBLANK($JH$3),"",IF(ISBLANK(Tipy!HR18),"-",SUM(JC24:JG24)))</f>
        <v/>
      </c>
      <c r="JI24" s="129"/>
      <c r="JJ24" s="126" t="str">
        <f>IF(ISBLANK($JO$3),"",IF(ISBLANK(Tipy!HX18),0,IF(AND(Tipy!HX18=Výsledky!$JM$3,Tipy!HZ18=Výsledky!$JO$3),60,0)))</f>
        <v/>
      </c>
      <c r="JK24" s="126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26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26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27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0" t="str">
        <f>IF(ISBLANK($JO$3),"",IF(ISBLANK(Tipy!HX18),"-",SUM(JJ24:JN24)))</f>
        <v/>
      </c>
      <c r="JP24" s="129"/>
      <c r="JQ24" s="126" t="str">
        <f>IF(ISBLANK($JV$3),"",IF(ISBLANK(Tipy!ID18),0,IF(AND(Tipy!ID18=Výsledky!$JT$3,Tipy!IF18=Výsledky!$JV$3),60,0)))</f>
        <v/>
      </c>
      <c r="JR24" s="126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26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26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27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0" t="str">
        <f>IF(ISBLANK($JV$3),"",IF(ISBLANK(Tipy!ID18),"-",SUM(JQ24:JU24)))</f>
        <v/>
      </c>
      <c r="JW24" s="129"/>
      <c r="JX24" s="126" t="str">
        <f>IF(ISBLANK($KC$3),"",IF(ISBLANK(Tipy!IJ18),0,IF(AND(Tipy!IJ18=Výsledky!$KA$3,Tipy!IL18=Výsledky!$KC$3),60,0)))</f>
        <v/>
      </c>
      <c r="JY24" s="126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6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6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7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0" t="str">
        <f>IF(ISBLANK($KC$3),"",IF(ISBLANK(Tipy!IJ18),"-",SUM(JX24:KB24)))</f>
        <v/>
      </c>
      <c r="KD24" s="129"/>
      <c r="KE24" s="126" t="str">
        <f>IF(ISBLANK($KJ$3),"",IF(ISBLANK(Tipy!IP18),0,IF(AND(Tipy!IP18=Výsledky!$KH$3,Tipy!IR18=Výsledky!$KJ$3),60,0)))</f>
        <v/>
      </c>
      <c r="KF24" s="126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6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6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7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0" t="str">
        <f>IF(ISBLANK($KJ$3),"",IF(ISBLANK(Tipy!IP18),"-",SUM(KE24:KI24)))</f>
        <v/>
      </c>
      <c r="KK24" s="129"/>
      <c r="KL24" s="126" t="str">
        <f>IF(ISBLANK($KQ$3),"",IF(ISBLANK(Tipy!IV18),0,IF(AND(Tipy!IV18=Výsledky!$KO$3,Tipy!IX18=Výsledky!$KQ$3),60,0)))</f>
        <v/>
      </c>
      <c r="KM24" s="126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6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6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7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0" t="str">
        <f>IF(ISBLANK($KQ$3),"",IF(ISBLANK(Tipy!IV18),"-",SUM(KL24:KP24)))</f>
        <v/>
      </c>
      <c r="KR24" s="129"/>
      <c r="KS24" s="126" t="str">
        <f>IF(ISBLANK($KX$3),"",IF(ISBLANK(Tipy!JB18),0,IF(AND(Tipy!JB18=Výsledky!$KV$3,Tipy!JD18=Výsledky!$KX$3),60,0)))</f>
        <v/>
      </c>
      <c r="KT24" s="126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6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6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7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0" t="str">
        <f>IF(ISBLANK($KX$3),"",IF(ISBLANK(Tipy!JB18),"-",SUM(KS24:KW24)))</f>
        <v/>
      </c>
      <c r="KY24" s="129"/>
      <c r="KZ24" s="126" t="str">
        <f>IF(ISBLANK($LE$3),"",IF(ISBLANK(Tipy!JH18),0,IF(AND(Tipy!JH18=Výsledky!$LC$3,Tipy!JJ18=Výsledky!$LE$3),60,0)))</f>
        <v/>
      </c>
      <c r="LA24" s="126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6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6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7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0" t="str">
        <f>IF(ISBLANK($LE$3),"",IF(ISBLANK(Tipy!JH18),"-",SUM(KZ24:LD24)))</f>
        <v/>
      </c>
      <c r="LF24" s="129"/>
      <c r="LG24" s="126" t="str">
        <f>IF(ISBLANK($LL$3),"",IF(ISBLANK(Tipy!JN18),0,IF(AND(Tipy!JN18=Výsledky!$LJ$3,Tipy!JP18=Výsledky!$LL$3),60,0)))</f>
        <v/>
      </c>
      <c r="LH24" s="126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6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6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7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0" t="str">
        <f>IF(ISBLANK($LL$3),"",IF(ISBLANK(Tipy!JN18),"-",SUM(LG24:LK24)))</f>
        <v/>
      </c>
      <c r="LM24" s="129"/>
      <c r="LN24" s="126" t="str">
        <f>IF(ISBLANK($LS$3),"",IF(ISBLANK(Tipy!JT18),0,IF(AND(Tipy!JT18=Výsledky!$LQ$3,Tipy!JV18=Výsledky!$LS$3),60,0)))</f>
        <v/>
      </c>
      <c r="LO24" s="126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6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6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7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0" t="str">
        <f>IF(ISBLANK($LS$3),"",IF(ISBLANK(Tipy!JT18),"-",SUM(LN24:LR24)))</f>
        <v/>
      </c>
      <c r="LT24" s="129"/>
      <c r="LU24" s="126" t="str">
        <f>IF(ISBLANK($LZ$3),"",IF(ISBLANK(Tipy!JZ18),0,IF(AND(Tipy!JZ18=Výsledky!$LX$3,Tipy!KB18=Výsledky!$LZ$3),60,0)))</f>
        <v/>
      </c>
      <c r="LV24" s="126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6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6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7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0" t="str">
        <f>IF(ISBLANK($LZ$3),"",IF(ISBLANK(Tipy!JZ18),"-",SUM(LU24:LY24)))</f>
        <v/>
      </c>
      <c r="MA24" s="129"/>
      <c r="MB24" s="126" t="str">
        <f>IF(ISBLANK($MG$3),"",IF(ISBLANK(Tipy!KF18),0,IF(AND(Tipy!KF18=Výsledky!$ME$3,Tipy!KH18=Výsledky!$MG$3),60,0)))</f>
        <v/>
      </c>
      <c r="MC24" s="126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6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6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7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0" t="str">
        <f>IF(ISBLANK($MG$3),"",IF(ISBLANK(Tipy!KF18),"-",SUM(MB24:MF24)))</f>
        <v/>
      </c>
      <c r="MH24" s="129"/>
      <c r="MI24" s="126" t="str">
        <f>IF(ISBLANK($MN$3),"",IF(ISBLANK(Tipy!KL18),0,IF(AND(Tipy!KL18=Výsledky!$ML$3,Tipy!KN18=Výsledky!$MN$3),60,0)))</f>
        <v/>
      </c>
      <c r="MJ24" s="12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6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6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0" t="str">
        <f>IF(ISBLANK($MN$3),"",IF(ISBLANK(Tipy!KL18),"-",SUM(MI24:MM24)))</f>
        <v/>
      </c>
      <c r="MO24" s="129"/>
      <c r="MP24" s="126" t="str">
        <f>IF(ISBLANK($MU$3),"",IF(ISBLANK(Tipy!KR18),0,IF(AND(Tipy!KR18=Výsledky!$MS$3,Tipy!KT18=Výsledky!$MU$3),60,0)))</f>
        <v/>
      </c>
      <c r="MQ24" s="126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6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6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7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0" t="str">
        <f>IF(ISBLANK($MU$3),"",IF(ISBLANK(Tipy!KR18),"-",SUM(MP24:MT24)))</f>
        <v/>
      </c>
      <c r="MV24" s="129"/>
      <c r="MW24" s="126" t="str">
        <f>IF(ISBLANK($NB$3),"",IF(ISBLANK(Tipy!KX18),0,IF(AND(Tipy!KX18=Výsledky!$MZ$3,Tipy!KZ18=Výsledky!$NB$3),60,0)))</f>
        <v/>
      </c>
      <c r="MX24" s="126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6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6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7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0" t="str">
        <f>IF(ISBLANK($NB$3),"",IF(ISBLANK(Tipy!KX18),"-",SUM(MW24:NA24)))</f>
        <v/>
      </c>
      <c r="NC24" s="129"/>
      <c r="ND24" s="126" t="str">
        <f>IF(ISBLANK($NI$3),"",IF(ISBLANK(Tipy!LD18),0,IF(AND(Tipy!LD18=Výsledky!$NG$3,Tipy!LF18=Výsledky!$NI$3),60,0)))</f>
        <v/>
      </c>
      <c r="NE24" s="126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6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6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7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0" t="str">
        <f>IF(ISBLANK($NI$3),"",IF(ISBLANK(Tipy!LD18),"-",SUM(ND24:NH24)))</f>
        <v/>
      </c>
      <c r="NJ24" s="129"/>
      <c r="NK24" s="126" t="str">
        <f>IF(ISBLANK($NP$3),"",IF(ISBLANK(Tipy!LJ18),0,IF(AND(Tipy!LJ18=Výsledky!$NN$3,Tipy!LL18=Výsledky!$NP$3),60,0)))</f>
        <v/>
      </c>
      <c r="NL24" s="126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6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6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7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0" t="str">
        <f>IF(ISBLANK($NP$3),"",IF(ISBLANK(Tipy!LJ18),"-",SUM(NK24:NO24)))</f>
        <v/>
      </c>
      <c r="NQ24" s="129"/>
      <c r="NR24" s="126" t="str">
        <f>IF(ISBLANK($NW$3),"",IF(ISBLANK(Tipy!LP18),0,IF(AND(Tipy!LP18=Výsledky!$NU$3,Tipy!LR18=Výsledky!$NW$3),60,0)))</f>
        <v/>
      </c>
      <c r="NS24" s="126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6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6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7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0" t="str">
        <f>IF(ISBLANK($NW$3),"",IF(ISBLANK(Tipy!LP18),"-",SUM(NR24:NV24)))</f>
        <v/>
      </c>
      <c r="NX24" s="129"/>
      <c r="NY24" s="126" t="str">
        <f>IF(ISBLANK($OD$3),"",IF(ISBLANK(Tipy!LV18),0,IF(AND(Tipy!LV18=Výsledky!$OB$3,Tipy!LX18=Výsledky!$OD$3),60,0)))</f>
        <v/>
      </c>
      <c r="NZ24" s="126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6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6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7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0" t="str">
        <f>IF(ISBLANK($OD$3),"",IF(ISBLANK(Tipy!LV18),"-",SUM(NY24:OC24)))</f>
        <v/>
      </c>
      <c r="OE24" s="129"/>
      <c r="OF24" s="126" t="str">
        <f>IF(ISBLANK($OK$3),"",IF(ISBLANK(Tipy!MB18),0,IF(AND(Tipy!MB18=Výsledky!$OI$3,Tipy!MD18=Výsledky!$OK$3),60,0)))</f>
        <v/>
      </c>
      <c r="OG24" s="126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6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6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7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0" t="str">
        <f>IF(ISBLANK($OK$3),"",IF(ISBLANK(Tipy!MB18),"-",SUM(OF24:OJ24)))</f>
        <v/>
      </c>
      <c r="OL24" s="129"/>
      <c r="OM24" s="126" t="str">
        <f>IF(ISBLANK($OR$3),"",IF(ISBLANK(Tipy!MH18),0,IF(AND(Tipy!MH18=Výsledky!$OP$3,Tipy!MJ18=Výsledky!$OR$3),60,0)))</f>
        <v/>
      </c>
      <c r="ON24" s="12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6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6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0" t="str">
        <f>IF(ISBLANK($OR$3),"",IF(ISBLANK(Tipy!MH18),"-",SUM(OM24:OQ24)))</f>
        <v/>
      </c>
      <c r="OS24" s="129"/>
      <c r="OT24" s="126" t="str">
        <f>IF(ISBLANK($OY$3),"",IF(ISBLANK(Tipy!MN18),0,IF(AND(Tipy!MN18=Výsledky!$OW$3,Tipy!MP18=Výsledky!$OY$3),60,0)))</f>
        <v/>
      </c>
      <c r="OU24" s="12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6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6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0" t="str">
        <f>IF(ISBLANK($OY$3),"",IF(ISBLANK(Tipy!MN18),"-",SUM(OT24:OX24)))</f>
        <v/>
      </c>
      <c r="OZ24" s="129"/>
      <c r="PA24" s="126" t="str">
        <f>IF(ISBLANK($PF$3),"",IF(ISBLANK(Tipy!MT18),0,IF(AND(Tipy!MT18=Výsledky!$PD$3,Tipy!MV18=Výsledky!$PF$3),60,0)))</f>
        <v/>
      </c>
      <c r="PB24" s="12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6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6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0" t="str">
        <f>IF(ISBLANK($PF$3),"",IF(ISBLANK(Tipy!MT18),"-",SUM(PA24:PE24)))</f>
        <v/>
      </c>
      <c r="PG24" s="129"/>
      <c r="PH24" s="126" t="str">
        <f>IF(ISBLANK($PM$3),"",IF(ISBLANK(Tipy!MZ18),0,IF(AND(Tipy!MZ18=Výsledky!$PK$3,Tipy!NB18=Výsledky!$PM$3),60,0)))</f>
        <v/>
      </c>
      <c r="PI24" s="12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6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6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0" t="str">
        <f>IF(ISBLANK($PM$3),"",IF(ISBLANK(Tipy!MZ18),"-",SUM(PH24:PL24)))</f>
        <v/>
      </c>
      <c r="PN24" s="129"/>
      <c r="PO24" s="126" t="str">
        <f>IF(ISBLANK($PT$3),"",IF(ISBLANK(Tipy!NF18),0,IF(AND(Tipy!NF18=Výsledky!$PR$3,Tipy!NH18=Výsledky!$PT$3),60,0)))</f>
        <v/>
      </c>
      <c r="PP24" s="12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6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6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0" t="str">
        <f>IF(ISBLANK($PT$3),"",IF(ISBLANK(Tipy!NF18),"-",SUM(PO24:PS24)))</f>
        <v/>
      </c>
      <c r="PU24" s="129"/>
      <c r="PV24" s="126" t="str">
        <f>IF(ISBLANK($QA$3),"",IF(ISBLANK(Tipy!NL18),0,IF(AND(Tipy!NL18=Výsledky!$PY$3,Tipy!NN18=Výsledky!$QA$3),60,0)))</f>
        <v/>
      </c>
      <c r="PW24" s="12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6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6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0" t="str">
        <f>IF(ISBLANK($QA$3),"",IF(ISBLANK(Tipy!NL18),"-",SUM(PV24:PZ24)))</f>
        <v/>
      </c>
      <c r="QB24" s="129"/>
      <c r="QC24" s="126" t="str">
        <f>IF(ISBLANK($QH$3),"",IF(ISBLANK(Tipy!NR18),0,IF(AND(Tipy!NR18=Výsledky!$QF$3,Tipy!NT18=Výsledky!$QH$3),60,0)))</f>
        <v/>
      </c>
      <c r="QD24" s="12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6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6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0" t="str">
        <f>IF(ISBLANK($QH$3),"",IF(ISBLANK(Tipy!NR18),"-",SUM(QC24:QG24)))</f>
        <v/>
      </c>
      <c r="QI24" s="131"/>
      <c r="QJ24" s="131"/>
    </row>
    <row r="25" spans="1:452" ht="15" x14ac:dyDescent="0.2">
      <c r="A25" s="124">
        <f>Tipy!A19</f>
        <v>77</v>
      </c>
      <c r="B25" s="166" t="str">
        <f>IF(Tipy!B19="","",Tipy!B19)</f>
        <v>emdzej</v>
      </c>
      <c r="C25" s="125"/>
      <c r="D25" s="126">
        <f>IF(ISBLANK($I$3),"",IF(ISBLANK(Tipy!D19),0,IF(AND(Tipy!D19=Výsledky!$G$3,Tipy!F19=Výsledky!$I$3),60,0)))</f>
        <v>0</v>
      </c>
      <c r="E25" s="126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6">
        <f>IF(ISBLANK($I$3),"",IF(OR(Tipy!G19=Výsledky!$D$6,Tipy!G19=Výsledky!$D$7,Tipy!G19=Výsledky!$D$8,Tipy!G19=Výsledky!$D$9),IF(VLOOKUP(Tipy!G19,'Kategórie hráčov'!$A$2:$B$55,2,FALSE)=30,30,20),0))</f>
        <v>0</v>
      </c>
      <c r="G25" s="126">
        <f>IF(ISBLANK($I$3),"",IF(OR(Tipy!H19=Výsledky!$G$6,Tipy!H19=Výsledky!$G$7,Tipy!H19=Výsledky!$G$8,Tipy!H19=Výsledky!$G$9),IF(VLOOKUP(Tipy!H19,'Kategórie hráčov'!$A$2:$B$55,2,FALSE)=30,30,20),0))</f>
        <v>0</v>
      </c>
      <c r="H25" s="127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8" t="str">
        <f>IF(ISBLANK($I$3),"",IF(ISBLANK(Tipy!D19),"-",SUM(D25:H25)))</f>
        <v>-</v>
      </c>
      <c r="J25" s="25"/>
      <c r="K25" s="126">
        <f>IF(ISBLANK($P$3),"",IF(ISBLANK(Tipy!J19),0,IF(AND(Tipy!J19=Výsledky!$N$3,Tipy!L19=Výsledky!$P$3),60,0)))</f>
        <v>0</v>
      </c>
      <c r="L25" s="12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6">
        <f>IF(ISBLANK($P$3),"",IF(OR(Tipy!M19=Výsledky!$K$6,Tipy!M19=Výsledky!$K$7,Tipy!M19=Výsledky!$K$8,Tipy!M19=Výsledky!$K$9),IF(VLOOKUP(Tipy!M19,'Kategórie hráčov'!$A$2:$B$55,2,FALSE)=30,30,20),0))</f>
        <v>0</v>
      </c>
      <c r="N25" s="126">
        <f>IF(ISBLANK($P$3),"",IF(OR(Tipy!N19=Výsledky!$N$6,Tipy!N19=Výsledky!$N$7,Tipy!N19=Výsledky!$N$8,Tipy!N19=Výsledky!$N$9),IF(VLOOKUP(Tipy!N19,'Kategórie hráčov'!$A$2:$B$55,2,FALSE)=30,30,20),0))</f>
        <v>0</v>
      </c>
      <c r="O25" s="12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8" t="str">
        <f>IF(ISBLANK($P$3),"",IF(ISBLANK(Tipy!J19),"-",SUM(K25:O25)))</f>
        <v>-</v>
      </c>
      <c r="Q25" s="129"/>
      <c r="R25" s="126">
        <f>IF(ISBLANK($W$3),"",IF(ISBLANK(Tipy!P19),0,IF(AND(Tipy!P19=Výsledky!$U$3,Tipy!R19=Výsledky!$W$3),60,0)))</f>
        <v>0</v>
      </c>
      <c r="S25" s="12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6">
        <f>IF(ISBLANK($W$3),"",IF(OR(Tipy!S19=Výsledky!$R$6,Tipy!S19=Výsledky!$R$7,Tipy!S19=Výsledky!$R$8,Tipy!S19=Výsledky!$R$9),IF(VLOOKUP(Tipy!S19,'Kategórie hráčov'!$A$2:$B$55,2,FALSE)=30,30,20),0))</f>
        <v>0</v>
      </c>
      <c r="U25" s="126">
        <f>IF(ISBLANK($W$3),"",IF(OR(Tipy!T19=Výsledky!$U$6,Tipy!T19=Výsledky!$U$7,Tipy!T19=Výsledky!$U$8,Tipy!T19=Výsledky!$U$9),IF(VLOOKUP(Tipy!T19,'Kategórie hráčov'!$A$2:$B$55,2,FALSE)=30,30,20),0))</f>
        <v>0</v>
      </c>
      <c r="V25" s="12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30">
        <f>IF(ISBLANK($W$3),"",IF(ISBLANK(Tipy!P19),"-",SUM(R25:V25)))</f>
        <v>0</v>
      </c>
      <c r="X25" s="129"/>
      <c r="Y25" s="126">
        <f>IF(ISBLANK($AD$3),"",IF(ISBLANK(Tipy!V19),0,IF(AND(Tipy!V19=Výsledky!$AB$3,Tipy!X19=Výsledky!$AD$3),60,0)))</f>
        <v>0</v>
      </c>
      <c r="Z25" s="12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6">
        <f>IF(ISBLANK($AD$3),"",IF(OR(Tipy!Y19=Výsledky!$Y$6,Tipy!Y19=Výsledky!$Y$7,Tipy!Y19=Výsledky!$Y$8,Tipy!Y19=Výsledky!$Y$9),IF(VLOOKUP(Tipy!Y19,'Kategórie hráčov'!$A$2:$B$55,2,FALSE)=30,30,20),0))</f>
        <v>0</v>
      </c>
      <c r="AB25" s="126">
        <f>IF(ISBLANK($AD$3),"",IF(OR(Tipy!Z19=Výsledky!$AB$6,Tipy!Z19=Výsledky!$AB$7,Tipy!Z19=Výsledky!$AB$8,Tipy!Z19=Výsledky!$AB$9),IF(VLOOKUP(Tipy!Z19,'Kategórie hráčov'!$A$2:$B$55,2,FALSE)=30,30,20),0))</f>
        <v>0</v>
      </c>
      <c r="AC25" s="12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30" t="str">
        <f>IF(ISBLANK($AD$3),"",IF(ISBLANK(Tipy!V19),"-",SUM(Y25:AC25)))</f>
        <v>-</v>
      </c>
      <c r="AE25" s="129"/>
      <c r="AF25" s="126">
        <f>IF(ISBLANK($AK$3),"",IF(ISBLANK(Tipy!AB19),0,IF(AND(Tipy!AB19=Výsledky!$AI$3,Tipy!AD19=Výsledky!$AK$3),60,0)))</f>
        <v>0</v>
      </c>
      <c r="AG25" s="12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6">
        <f>IF(ISBLANK($AK$3),"",IF(OR(Tipy!AE19=Výsledky!$AF$6,Tipy!AE19=Výsledky!$AF$7,Tipy!AE19=Výsledky!$AF$8,Tipy!AE19=Výsledky!$AF$9),IF(VLOOKUP(Tipy!AE19,'Kategórie hráčov'!$A$2:$B$55,2,FALSE)=30,30,20),0))</f>
        <v>20</v>
      </c>
      <c r="AI25" s="126">
        <f>IF(ISBLANK($AK$3),"",IF(OR(Tipy!AF19=Výsledky!$AI$6,Tipy!AF19=Výsledky!$AI$7,Tipy!AF19=Výsledky!$AI$8,Tipy!AF19=Výsledky!$AI$9),IF(VLOOKUP(Tipy!AF19,'Kategórie hráčov'!$A$2:$B$55,2,FALSE)=30,30,20),0))</f>
        <v>0</v>
      </c>
      <c r="AJ25" s="12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30">
        <f>IF(ISBLANK($AK$3),"",IF(ISBLANK(Tipy!AB19),"-",SUM(AF25:AJ25)))</f>
        <v>40</v>
      </c>
      <c r="AL25" s="129"/>
      <c r="AM25" s="126">
        <f>IF(ISBLANK($AR$3),"",IF(ISBLANK(Tipy!AH19),0,IF(AND(Tipy!AH19=Výsledky!$AP$3,Tipy!AJ19=Výsledky!$AR$3),60,0)))</f>
        <v>0</v>
      </c>
      <c r="AN25" s="12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6">
        <f>IF(ISBLANK($AR$3),"",IF(OR(Tipy!AK19=Výsledky!$AM$6,Tipy!AK19=Výsledky!$AM$7,Tipy!AK19=Výsledky!$AM$8,Tipy!AK19=Výsledky!$AM$9),IF(VLOOKUP(Tipy!AK19,'Kategórie hráčov'!$A$2:$B$55,2,FALSE)=30,30,20),0))</f>
        <v>0</v>
      </c>
      <c r="AP25" s="126">
        <f>IF(ISBLANK($AR$3),"",IF(OR(Tipy!AL19=Výsledky!$AP$6,Tipy!AL19=Výsledky!$AP$7,Tipy!AL19=Výsledky!$AP$8,Tipy!AL19=Výsledky!$AP$9),IF(VLOOKUP(Tipy!AL19,'Kategórie hráčov'!$A$2:$B$55,2,FALSE)=30,30,20),0))</f>
        <v>0</v>
      </c>
      <c r="AQ25" s="12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30" t="str">
        <f>IF(ISBLANK($AR$3),"",IF(ISBLANK(Tipy!AH19),"-",SUM(AM25:AQ25)))</f>
        <v>-</v>
      </c>
      <c r="AS25" s="129"/>
      <c r="AT25" s="126">
        <f>IF(ISBLANK($AY$3),"",IF(ISBLANK(Tipy!AN19),0,IF(AND(Tipy!AN19=Výsledky!$AW$3,Tipy!AP19=Výsledky!$AY$3),60,0)))</f>
        <v>0</v>
      </c>
      <c r="AU25" s="12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6">
        <f>IF(ISBLANK($AY$3),"",IF(OR(Tipy!AQ19=Výsledky!$AT$6,Tipy!AQ19=Výsledky!$AT$7,Tipy!AQ19=Výsledky!$AT$8,Tipy!AQ19=Výsledky!$AT$9),IF(VLOOKUP(Tipy!AQ19,'Kategórie hráčov'!$A$2:$B$55,2,FALSE)=30,30,20),0))</f>
        <v>0</v>
      </c>
      <c r="AW25" s="126">
        <f>IF(ISBLANK($AY$3),"",IF(OR(Tipy!AR19=Výsledky!$AW$6,Tipy!AR19=Výsledky!$AW$7,Tipy!AR19=Výsledky!$AW$8,Tipy!AR19=Výsledky!$AW$9),IF(VLOOKUP(Tipy!AR19,'Kategórie hráčov'!$A$2:$B$55,2,FALSE)=30,30,20),0))</f>
        <v>0</v>
      </c>
      <c r="AX25" s="12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30" t="str">
        <f>IF(ISBLANK($AY$3),"",IF(ISBLANK(Tipy!AN19),"-",SUM(AT25:AX25)))</f>
        <v>-</v>
      </c>
      <c r="AZ25" s="129"/>
      <c r="BA25" s="126">
        <f>IF(ISBLANK($BF$3),"",IF(ISBLANK(Tipy!AT19),0,IF(AND(Tipy!AT19=Výsledky!$BD$3,Tipy!AV19=Výsledky!$BF$3),60,0)))</f>
        <v>0</v>
      </c>
      <c r="BB25" s="12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6">
        <f>IF(ISBLANK($BF$3),"",IF(OR(Tipy!AW19=Výsledky!$BA$6,Tipy!AW19=Výsledky!$BA$7,Tipy!AW19=Výsledky!$BA$8,Tipy!AW19=Výsledky!$BA$9),IF(VLOOKUP(Tipy!AW19,'Kategórie hráčov'!$A$2:$B$55,2,FALSE)=30,30,20),0))</f>
        <v>20</v>
      </c>
      <c r="BD25" s="126">
        <f>IF(ISBLANK($BF$3),"",IF(OR(Tipy!AX19=Výsledky!$BD$6,Tipy!AX19=Výsledky!$BD$7,Tipy!AX19=Výsledky!$BD$8,Tipy!AX19=Výsledky!$BD$9),IF(VLOOKUP(Tipy!AX19,'Kategórie hráčov'!$A$2:$B$55,2,FALSE)=30,30,20),0))</f>
        <v>0</v>
      </c>
      <c r="BE25" s="127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30">
        <f>IF(ISBLANK($BF$3),"",IF(ISBLANK(Tipy!AT19),"-",SUM(BA25:BE25)))</f>
        <v>20</v>
      </c>
      <c r="BG25" s="129"/>
      <c r="BH25" s="126" t="str">
        <f>IF(ISBLANK($BM$3),"",IF(ISBLANK(Tipy!AZ19),0,IF(AND(Tipy!AZ19=Výsledky!$BK$3,Tipy!BB19=Výsledky!$BM$3),60,0)))</f>
        <v/>
      </c>
      <c r="BI25" s="126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6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6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7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0" t="str">
        <f>IF(ISBLANK($BM$3),"",IF(ISBLANK(Tipy!AZ19),"-",SUM(BH25:BL25)))</f>
        <v/>
      </c>
      <c r="BN25" s="129"/>
      <c r="BO25" s="126">
        <f>IF(ISBLANK($BT$3),"",IF(ISBLANK(Tipy!BF19),0,IF(AND(Tipy!BF19=Výsledky!$BR$3,Tipy!BH19=Výsledky!$BT$3),60,0)))</f>
        <v>0</v>
      </c>
      <c r="BP25" s="12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6">
        <f>IF(ISBLANK($BT$3),"",IF(OR(Tipy!BI19=Výsledky!$BO$6,Tipy!BI19=Výsledky!$BO$7,Tipy!BI19=Výsledky!$BO$8,Tipy!BI19=Výsledky!$BO$9),IF(VLOOKUP(Tipy!BI19,'Kategórie hráčov'!$A$2:$B$55,2,FALSE)=30,30,20),0))</f>
        <v>0</v>
      </c>
      <c r="BR25" s="126">
        <f>IF(ISBLANK($BT$3),"",IF(OR(Tipy!BJ19=Výsledky!$BR$6,Tipy!BJ19=Výsledky!$BR$7,Tipy!BJ19=Výsledky!$BR$8,Tipy!BJ19=Výsledky!$BR$9),IF(VLOOKUP(Tipy!BJ19,'Kategórie hráčov'!$A$2:$B$55,2,FALSE)=30,30,20),0))</f>
        <v>0</v>
      </c>
      <c r="BS25" s="12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30" t="str">
        <f>IF(ISBLANK($BT$3),"",IF(ISBLANK(Tipy!BF19),"-",SUM(BO25:BS25)))</f>
        <v>-</v>
      </c>
      <c r="BU25" s="129"/>
      <c r="BV25" s="126" t="str">
        <f>IF(ISBLANK($CA$3),"",IF(ISBLANK(Tipy!BL19),0,IF(AND(Tipy!BL19=Výsledky!$BY$3,Tipy!BN19=Výsledky!$CA$3),60,0)))</f>
        <v/>
      </c>
      <c r="BW25" s="126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6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6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7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0" t="str">
        <f>IF(ISBLANK($CA$3),"",IF(ISBLANK(Tipy!BL19),"-",SUM(BV25:BZ25)))</f>
        <v/>
      </c>
      <c r="CB25" s="129"/>
      <c r="CC25" s="126">
        <f>IF(ISBLANK($CH$3),"",IF(ISBLANK(Tipy!BR19),0,IF(AND(Tipy!BR19=Výsledky!$CF$3,Tipy!BT19=Výsledky!$CH$3),60,0)))</f>
        <v>0</v>
      </c>
      <c r="CD25" s="12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6">
        <f>IF(ISBLANK($CH$3),"",IF(OR(Tipy!BU19=Výsledky!$CC$6,Tipy!BU19=Výsledky!$CC$7,Tipy!BU19=Výsledky!$CC$8,Tipy!BU19=Výsledky!$CC$9),IF(VLOOKUP(Tipy!BU19,'Kategórie hráčov'!$A$2:$B$55,2,FALSE)=30,30,20),0))</f>
        <v>0</v>
      </c>
      <c r="CF25" s="126">
        <f>IF(ISBLANK($CH$3),"",IF(OR(Tipy!BV19=Výsledky!$CF$6,Tipy!BV19=Výsledky!$CF$7,Tipy!BV19=Výsledky!$CF$8,Tipy!BV19=Výsledky!$CF$9),IF(VLOOKUP(Tipy!BV19,'Kategórie hráčov'!$A$2:$B$55,2,FALSE)=30,30,20),0))</f>
        <v>0</v>
      </c>
      <c r="CG25" s="12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30" t="str">
        <f>IF(ISBLANK($CH$3),"",IF(ISBLANK(Tipy!BR19),"-",SUM(CC25:CG25)))</f>
        <v>-</v>
      </c>
      <c r="CI25" s="129"/>
      <c r="CJ25" s="126">
        <f>IF(ISBLANK($CO$3),"",IF(ISBLANK(Tipy!BX19),0,IF(AND(Tipy!BX19=Výsledky!$CM$3,Tipy!BZ19=Výsledky!$CO$3),60,0)))</f>
        <v>0</v>
      </c>
      <c r="CK25" s="12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6">
        <f>IF(ISBLANK($CO$3),"",IF(OR(Tipy!CA19=Výsledky!$CJ$6,Tipy!CA19=Výsledky!$CJ$7,Tipy!CA19=Výsledky!$CJ$8,Tipy!CA19=Výsledky!$CJ$9),IF(VLOOKUP(Tipy!CA19,'Kategórie hráčov'!$A$2:$B$55,2,FALSE)=30,30,20),0))</f>
        <v>0</v>
      </c>
      <c r="CM25" s="126">
        <f>IF(ISBLANK($CO$3),"",IF(OR(Tipy!CB19=Výsledky!$CM$6,Tipy!CB19=Výsledky!$CM$7,Tipy!CB19=Výsledky!$CM$8,Tipy!CB19=Výsledky!$CM$9),IF(VLOOKUP(Tipy!CB19,'Kategórie hráčov'!$A$2:$B$55,2,FALSE)=30,30,20),0))</f>
        <v>0</v>
      </c>
      <c r="CN25" s="12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30" t="str">
        <f>IF(ISBLANK($CO$3),"",IF(ISBLANK(Tipy!BX19),"-",SUM(CJ25:CN25)))</f>
        <v>-</v>
      </c>
      <c r="CP25" s="129"/>
      <c r="CQ25" s="126" t="str">
        <f>IF(ISBLANK($CV$3),"",IF(ISBLANK(Tipy!CD19),0,IF(AND(Tipy!CD19=Výsledky!$CT$3,Tipy!CF19=Výsledky!$CV$3),60,0)))</f>
        <v/>
      </c>
      <c r="CR25" s="126" t="str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/>
      </c>
      <c r="CS25" s="126" t="str">
        <f>IF(ISBLANK($CV$3),"",IF(OR(Tipy!CG19=Výsledky!$CQ$6,Tipy!CG19=Výsledky!$CQ$7,Tipy!CG19=Výsledky!$CQ$8,Tipy!CG19=Výsledky!$CQ$9),IF(VLOOKUP(Tipy!CG19,'Kategórie hráčov'!$A$2:$B$55,2,FALSE)=30,30,20),0))</f>
        <v/>
      </c>
      <c r="CT25" s="126" t="str">
        <f>IF(ISBLANK($CV$3),"",IF(OR(Tipy!CH19=Výsledky!$CT$6,Tipy!CH19=Výsledky!$CT$7,Tipy!CH19=Výsledky!$CT$8,Tipy!CH19=Výsledky!$CT$9),IF(VLOOKUP(Tipy!CH19,'Kategórie hráčov'!$A$2:$B$55,2,FALSE)=30,30,20),0))</f>
        <v/>
      </c>
      <c r="CU25" s="127" t="str">
        <f>IF(ISBLANK($CV$3),"",IF(ISBLANK(Tipy!CD19),0,IF(OR(AND(Tipy!CD19=Výsledky!$CT$3,OR(Tipy!CF19=Výsledky!$CV$3+1,Tipy!CF19=Výsledky!$CV$3-1)),AND(Tipy!CF19=Výsledky!$CV$3,OR(Tipy!CD19=Výsledky!$CT$3+1,Tipy!CD19=Výsledky!$CT$3-1))),10,0)))</f>
        <v/>
      </c>
      <c r="CV25" s="130" t="str">
        <f>IF(ISBLANK($CV$3),"",IF(ISBLANK(Tipy!CD19),"-",SUM(CQ25:CU25)))</f>
        <v/>
      </c>
      <c r="CW25" s="129"/>
      <c r="CX25" s="126" t="str">
        <f>IF(ISBLANK($DC$3),"",IF(ISBLANK(Tipy!CJ19),0,IF(AND(Tipy!CJ19=Výsledky!$DA$3,Tipy!CL19=Výsledky!$DC$3),60,0)))</f>
        <v/>
      </c>
      <c r="CY25" s="126" t="str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/>
      </c>
      <c r="CZ25" s="126" t="str">
        <f>IF(ISBLANK($DC$3),"",IF(OR(Tipy!CM19=Výsledky!$CX$6,Tipy!CM19=Výsledky!$CX$7,Tipy!CM19=Výsledky!$CX$8,Tipy!CM19=Výsledky!$CX$9),IF(VLOOKUP(Tipy!CM19,'Kategórie hráčov'!$A$2:$B$55,2,FALSE)=30,30,20),0))</f>
        <v/>
      </c>
      <c r="DA25" s="126" t="str">
        <f>IF(ISBLANK($DC$3),"",IF(OR(Tipy!CN19=Výsledky!$DA$6,Tipy!CN19=Výsledky!$DA$7,Tipy!CN19=Výsledky!$DA$8,Tipy!CN19=Výsledky!$DA$9),IF(VLOOKUP(Tipy!CN19,'Kategórie hráčov'!$A$2:$B$55,2,FALSE)=30,30,20),0))</f>
        <v/>
      </c>
      <c r="DB25" s="127" t="str">
        <f>IF(ISBLANK($DC$3),"",IF(ISBLANK(Tipy!CJ19),0,IF(OR(AND(Tipy!CJ19=Výsledky!$DA$3,OR(Tipy!CL19=Výsledky!$DC$3+1,Tipy!CL19=Výsledky!$DC$3-1)),AND(Tipy!CL19=Výsledky!$DC$3,OR(Tipy!CJ19=Výsledky!$DA$3+1,Tipy!CJ19=Výsledky!$DA$3-1))),10,0)))</f>
        <v/>
      </c>
      <c r="DC25" s="130" t="str">
        <f>IF(ISBLANK($DC$3),"",IF(ISBLANK(Tipy!CJ19),"-",SUM(CX25:DB25)))</f>
        <v/>
      </c>
      <c r="DD25" s="129"/>
      <c r="DE25" s="126" t="str">
        <f>IF(ISBLANK($DJ$3),"",IF(ISBLANK(Tipy!CP19),0,IF(AND(Tipy!CP19=Výsledky!$DH$3,Tipy!CR19=Výsledky!$DJ$3),60,0)))</f>
        <v/>
      </c>
      <c r="DF25" s="126" t="str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/>
      </c>
      <c r="DG25" s="126" t="str">
        <f>IF(ISBLANK($DJ$3),"",IF(OR(Tipy!CS19=Výsledky!$DE$6,Tipy!CS19=Výsledky!$DE$7,Tipy!CS19=Výsledky!$DE$8,Tipy!CS19=Výsledky!$DE$9),IF(VLOOKUP(Tipy!CS19,'Kategórie hráčov'!$A$2:$B$55,2,FALSE)=30,30,20),0))</f>
        <v/>
      </c>
      <c r="DH25" s="126" t="str">
        <f>IF(ISBLANK($DJ$3),"",IF(OR(Tipy!CT19=Výsledky!$DH$6,Tipy!CT19=Výsledky!$DH$7,Tipy!CT19=Výsledky!$DH$8,Tipy!CT19=Výsledky!$DH$9),IF(VLOOKUP(Tipy!CT19,'Kategórie hráčov'!$A$2:$B$55,2,FALSE)=30,30,20),0))</f>
        <v/>
      </c>
      <c r="DI25" s="127" t="str">
        <f>IF(ISBLANK($DJ$3),"",IF(ISBLANK(Tipy!CP19),0,IF(OR(AND(Tipy!CP19=Výsledky!$DH$3,OR(Tipy!CR19=Výsledky!$DJ$3+1,Tipy!CR19=Výsledky!$DJ$3-1)),AND(Tipy!CR19=Výsledky!$DJ$3,OR(Tipy!CP19=Výsledky!$DH$3+1,Tipy!CP19=Výsledky!$DH$3-1))),10,0)))</f>
        <v/>
      </c>
      <c r="DJ25" s="130" t="str">
        <f>IF(ISBLANK($DJ$3),"",IF(ISBLANK(Tipy!CP19),"-",SUM(DE25:DI25)))</f>
        <v/>
      </c>
      <c r="DK25" s="129"/>
      <c r="DL25" s="126" t="str">
        <f>IF(ISBLANK($DQ$3),"",IF(ISBLANK(Tipy!CV19),0,IF(AND(Tipy!CV19=Výsledky!$DO$3,Tipy!CX19=Výsledky!$DQ$3),60,0)))</f>
        <v/>
      </c>
      <c r="DM25" s="126" t="str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/>
      </c>
      <c r="DN25" s="126" t="str">
        <f>IF(ISBLANK($DQ$3),"",IF(OR(Tipy!CY19=Výsledky!$DL$6,Tipy!CY19=Výsledky!$DL$7,Tipy!CY19=Výsledky!$DL$8,Tipy!CY19=Výsledky!$DL$9),IF(VLOOKUP(Tipy!CY19,'Kategórie hráčov'!$A$2:$B$55,2,FALSE)=30,30,20),0))</f>
        <v/>
      </c>
      <c r="DO25" s="126" t="str">
        <f>IF(ISBLANK($DQ$3),"",IF(OR(Tipy!CZ19=Výsledky!$DO$6,Tipy!CZ19=Výsledky!$DO$7,Tipy!CZ19=Výsledky!$DO$8,Tipy!CZ19=Výsledky!$DO$9),IF(VLOOKUP(Tipy!CZ19,'Kategórie hráčov'!$A$2:$B$55,2,FALSE)=30,30,20),0))</f>
        <v/>
      </c>
      <c r="DP25" s="127" t="str">
        <f>IF(ISBLANK($DQ$3),"",IF(ISBLANK(Tipy!CV19),0,IF(OR(AND(Tipy!CV19=Výsledky!$DO$3,OR(Tipy!CX19=Výsledky!$DQ$3+1,Tipy!CX19=Výsledky!$DQ$3-1)),AND(Tipy!CX19=Výsledky!$DQ$3,OR(Tipy!CV19=Výsledky!$DO$3+1,Tipy!CV19=Výsledky!$DO$3-1))),10,0)))</f>
        <v/>
      </c>
      <c r="DQ25" s="130" t="str">
        <f>IF(ISBLANK($DQ$3),"",IF(ISBLANK(Tipy!CV19),"-",SUM(DL25:DP25)))</f>
        <v/>
      </c>
      <c r="DR25" s="129"/>
      <c r="DS25" s="126" t="str">
        <f>IF(ISBLANK($DX$3),"",IF(ISBLANK(Tipy!DB19),0,IF(AND(Tipy!DB19=Výsledky!$DV$3,Tipy!DD19=Výsledky!$DX$3),60,0)))</f>
        <v/>
      </c>
      <c r="DT25" s="126" t="str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/>
      </c>
      <c r="DU25" s="126" t="str">
        <f>IF(ISBLANK($DX$3),"",IF(OR(Tipy!DE19=Výsledky!$DS$6,Tipy!DE19=Výsledky!$DS$7,Tipy!DE19=Výsledky!$DS$8,Tipy!DE19=Výsledky!$DS$9),IF(VLOOKUP(Tipy!DE19,'Kategórie hráčov'!$A$2:$B$55,2,FALSE)=30,30,20),0))</f>
        <v/>
      </c>
      <c r="DV25" s="126" t="str">
        <f>IF(ISBLANK($DX$3),"",IF(OR(Tipy!DF19=Výsledky!$DV$6,Tipy!DF19=Výsledky!$DV$7,Tipy!DF19=Výsledky!$DV$8,Tipy!DF19=Výsledky!$DV$9),IF(VLOOKUP(Tipy!DF19,'Kategórie hráčov'!$A$2:$B$55,2,FALSE)=30,30,20),0))</f>
        <v/>
      </c>
      <c r="DW25" s="127" t="str">
        <f>IF(ISBLANK($DX$3),"",IF(ISBLANK(Tipy!DB19),0,IF(OR(AND(Tipy!DB19=Výsledky!$DV$3,OR(Tipy!DD19=Výsledky!$DX$3+1,Tipy!DD19=Výsledky!$DX$3-1)),AND(Tipy!DD19=Výsledky!$DX$3,OR(Tipy!DB19=Výsledky!$DV$3+1,Tipy!DB19=Výsledky!$DV$3-1))),10,0)))</f>
        <v/>
      </c>
      <c r="DX25" s="130" t="str">
        <f>IF(ISBLANK($DX$3),"",IF(ISBLANK(Tipy!DB19),"-",SUM(DS25:DW25)))</f>
        <v/>
      </c>
      <c r="DY25" s="129"/>
      <c r="DZ25" s="126" t="str">
        <f>IF(ISBLANK($EE$3),"",IF(ISBLANK(Tipy!DH19),0,IF(AND(Tipy!DH19=Výsledky!$EC$3,Tipy!DJ19=Výsledky!$EE$3),60,0)))</f>
        <v/>
      </c>
      <c r="EA25" s="126" t="str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/>
      </c>
      <c r="EB25" s="126" t="str">
        <f>IF(ISBLANK($EE$3),"",IF(OR(Tipy!DK19=Výsledky!$DZ$6,Tipy!DK19=Výsledky!$DZ$7,Tipy!DK19=Výsledky!$DZ$8,Tipy!DK19=Výsledky!$DZ$9),IF(VLOOKUP(Tipy!DK19,'Kategórie hráčov'!$A$2:$B$55,2,FALSE)=30,30,20),0))</f>
        <v/>
      </c>
      <c r="EC25" s="126" t="str">
        <f>IF(ISBLANK($EE$3),"",IF(OR(Tipy!DL19=Výsledky!$EC$6,Tipy!DL19=Výsledky!$EC$7,Tipy!DL19=Výsledky!$EC$8,Tipy!DL19=Výsledky!$EC$9),IF(VLOOKUP(Tipy!DL19,'Kategórie hráčov'!$A$2:$B$55,2,FALSE)=30,30,20),0))</f>
        <v/>
      </c>
      <c r="ED25" s="127" t="str">
        <f>IF(ISBLANK($EE$3),"",IF(ISBLANK(Tipy!DH19),0,IF(OR(AND(Tipy!DH19=Výsledky!$EC$3,OR(Tipy!DJ19=Výsledky!$EE$3+1,Tipy!DJ19=Výsledky!$EE$3-1)),AND(Tipy!DJ19=Výsledky!$EE$3,OR(Tipy!DH19=Výsledky!$EC$3+1,Tipy!DH19=Výsledky!$EC$3-1))),10,0)))</f>
        <v/>
      </c>
      <c r="EE25" s="130" t="str">
        <f>IF(ISBLANK($EE$3),"",IF(ISBLANK(Tipy!DH19),"-",SUM(DZ25:ED25)))</f>
        <v/>
      </c>
      <c r="EF25" s="129"/>
      <c r="EG25" s="126" t="str">
        <f>IF(ISBLANK($EL$3),"",IF(ISBLANK(Tipy!DN19),0,IF(AND(Tipy!DN19=Výsledky!$EJ$3,Tipy!DP19=Výsledky!$EL$3),60,0)))</f>
        <v/>
      </c>
      <c r="EH25" s="126" t="str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/>
      </c>
      <c r="EI25" s="126" t="str">
        <f>IF(ISBLANK($EL$3),"",IF(OR(Tipy!DQ19=Výsledky!$EG$6,Tipy!DQ19=Výsledky!$EG$7,Tipy!DQ19=Výsledky!$EG$8,Tipy!DQ19=Výsledky!$EG$9),IF(VLOOKUP(Tipy!DQ19,'Kategórie hráčov'!$A$2:$B$55,2,FALSE)=30,30,20),0))</f>
        <v/>
      </c>
      <c r="EJ25" s="126" t="str">
        <f>IF(ISBLANK($EL$3),"",IF(OR(Tipy!DR19=Výsledky!$EJ$6,Tipy!DR19=Výsledky!$EJ$7,Tipy!DR19=Výsledky!$EJ$8,Tipy!DR19=Výsledky!$EJ$9),IF(VLOOKUP(Tipy!DR19,'Kategórie hráčov'!$A$2:$B$55,2,FALSE)=30,30,20),0))</f>
        <v/>
      </c>
      <c r="EK25" s="127" t="str">
        <f>IF(ISBLANK($EL$3),"",IF(ISBLANK(Tipy!DN19),0,IF(OR(AND(Tipy!DN19=Výsledky!$EJ$3,OR(Tipy!DP19=Výsledky!$EL$3+1,Tipy!DP19=Výsledky!$EL$3-1)),AND(Tipy!DP19=Výsledky!$EL$3,OR(Tipy!DN19=Výsledky!$EJ$3+1,Tipy!DN19=Výsledky!$EJ$3-1))),10,0)))</f>
        <v/>
      </c>
      <c r="EL25" s="130" t="str">
        <f>IF(ISBLANK($EL$3),"",IF(ISBLANK(Tipy!DN19),"-",SUM(EG25:EK25)))</f>
        <v/>
      </c>
      <c r="EM25" s="129"/>
      <c r="EN25" s="126" t="str">
        <f>IF(ISBLANK($ES$3),"",IF(ISBLANK(Tipy!DT19),0,IF(AND(Tipy!DT19=Výsledky!$EQ$3,Tipy!DV19=Výsledky!$ES$3),60,0)))</f>
        <v/>
      </c>
      <c r="EO25" s="126" t="str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/>
      </c>
      <c r="EP25" s="126" t="str">
        <f>IF(ISBLANK($ES$3),"",IF(OR(Tipy!DW19=Výsledky!$EN$6,Tipy!DW19=Výsledky!$EN$7,Tipy!DW19=Výsledky!$EN$8,Tipy!DW19=Výsledky!$EN$9),IF(VLOOKUP(Tipy!DW19,'Kategórie hráčov'!$A$2:$B$55,2,FALSE)=30,30,20),0))</f>
        <v/>
      </c>
      <c r="EQ25" s="126" t="str">
        <f>IF(ISBLANK($ES$3),"",IF(OR(Tipy!DX19=Výsledky!$EQ$6,Tipy!DX19=Výsledky!$EQ$7,Tipy!DX19=Výsledky!$EQ$8,Tipy!DX19=Výsledky!$EQ$9),IF(VLOOKUP(Tipy!DX19,'Kategórie hráčov'!$A$2:$B$55,2,FALSE)=30,30,20),0))</f>
        <v/>
      </c>
      <c r="ER25" s="127" t="str">
        <f>IF(ISBLANK($ES$3),"",IF(ISBLANK(Tipy!DT19),0,IF(OR(AND(Tipy!DT19=Výsledky!$EQ$3,OR(Tipy!DV19=Výsledky!$ES$3+1,Tipy!DV19=Výsledky!$ES$3-1)),AND(Tipy!DV19=Výsledky!$ES$3,OR(Tipy!DT19=Výsledky!$EQ$3+1,Tipy!DT19=Výsledky!$EQ$3-1))),10,0)))</f>
        <v/>
      </c>
      <c r="ES25" s="130" t="str">
        <f>IF(ISBLANK($ES$3),"",IF(ISBLANK(Tipy!DT19),"-",SUM(EN25:ER25)))</f>
        <v/>
      </c>
      <c r="ET25" s="129"/>
      <c r="EU25" s="126" t="str">
        <f>IF(ISBLANK($EZ$3),"",IF(ISBLANK(Tipy!DZ19),0,IF(AND(Tipy!DZ19=Výsledky!$EX$3,Tipy!EB19=Výsledky!$EZ$3),60,0)))</f>
        <v/>
      </c>
      <c r="EV25" s="126" t="str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/>
      </c>
      <c r="EW25" s="126" t="str">
        <f>IF(ISBLANK($EZ$3),"",IF(OR(Tipy!EC19=Výsledky!$EU$6,Tipy!EC19=Výsledky!$EU$7,Tipy!EC19=Výsledky!$EU$8,Tipy!EC19=Výsledky!$EU$9),IF(VLOOKUP(Tipy!EC19,'Kategórie hráčov'!$A$2:$B$55,2,FALSE)=30,30,20),0))</f>
        <v/>
      </c>
      <c r="EX25" s="126" t="str">
        <f>IF(ISBLANK($EZ$3),"",IF(OR(Tipy!ED19=Výsledky!$EX$6,Tipy!ED19=Výsledky!$EX$7,Tipy!ED19=Výsledky!$EX$8,Tipy!ED19=Výsledky!$EX$9),IF(VLOOKUP(Tipy!ED19,'Kategórie hráčov'!$A$2:$B$55,2,FALSE)=30,30,20),0))</f>
        <v/>
      </c>
      <c r="EY25" s="127" t="str">
        <f>IF(ISBLANK($EZ$3),"",IF(ISBLANK(Tipy!DZ19),0,IF(OR(AND(Tipy!DZ19=Výsledky!$EX$3,OR(Tipy!EB19=Výsledky!$EZ$3+1,Tipy!EB19=Výsledky!$EZ$3-1)),AND(Tipy!EB19=Výsledky!$EZ$3,OR(Tipy!DZ19=Výsledky!$EX$3+1,Tipy!DZ19=Výsledky!$EX$3-1))),10,0)))</f>
        <v/>
      </c>
      <c r="EZ25" s="130" t="str">
        <f>IF(ISBLANK($EZ$3),"",IF(ISBLANK(Tipy!DZ19),"-",SUM(EU25:EY25)))</f>
        <v/>
      </c>
      <c r="FA25" s="129"/>
      <c r="FB25" s="126" t="str">
        <f>IF(ISBLANK($FG$3),"",IF(ISBLANK(Tipy!EF19),0,IF(AND(Tipy!EF19=Výsledky!$FE$3,Tipy!EH19=Výsledky!$FG$3),60,0)))</f>
        <v/>
      </c>
      <c r="FC25" s="126" t="str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/>
      </c>
      <c r="FD25" s="126" t="str">
        <f>IF(ISBLANK($FG$3),"",IF(OR(Tipy!EI19=Výsledky!$FB$6,Tipy!EI19=Výsledky!$FB$7,Tipy!EI19=Výsledky!$FB$8,Tipy!EI19=Výsledky!$FB$9),IF(VLOOKUP(Tipy!EI19,'Kategórie hráčov'!$A$2:$B$55,2,FALSE)=30,30,20),0))</f>
        <v/>
      </c>
      <c r="FE25" s="126" t="str">
        <f>IF(ISBLANK($FG$3),"",IF(OR(Tipy!EJ19=Výsledky!$FE$6,Tipy!EJ19=Výsledky!$FE$7,Tipy!EJ19=Výsledky!$FE$8,Tipy!EJ19=Výsledky!$FE$9),IF(VLOOKUP(Tipy!EJ19,'Kategórie hráčov'!$A$2:$B$55,2,FALSE)=30,30,20),0))</f>
        <v/>
      </c>
      <c r="FF25" s="127" t="str">
        <f>IF(ISBLANK($FG$3),"",IF(ISBLANK(Tipy!EF19),0,IF(OR(AND(Tipy!EF19=Výsledky!$FE$3,OR(Tipy!EH19=Výsledky!$FG$3+1,Tipy!EH19=Výsledky!$FG$3-1)),AND(Tipy!EH19=Výsledky!$FG$3,OR(Tipy!EF19=Výsledky!$FE$3+1,Tipy!EF19=Výsledky!$FE$3-1))),10,0)))</f>
        <v/>
      </c>
      <c r="FG25" s="130" t="str">
        <f>IF(ISBLANK($FG$3),"",IF(ISBLANK(Tipy!EF19),"-",SUM(FB25:FF25)))</f>
        <v/>
      </c>
      <c r="FH25" s="129"/>
      <c r="FI25" s="126" t="str">
        <f>IF(ISBLANK($FN$3),"",IF(ISBLANK(Tipy!EL19),0,IF(AND(Tipy!EL19=Výsledky!$FL$3,Tipy!EN19=Výsledky!$FN$3),60,0)))</f>
        <v/>
      </c>
      <c r="FJ25" s="126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126" t="str">
        <f>IF(ISBLANK($FN$3),"",IF(OR(Tipy!EO19=Výsledky!$FI$6,Tipy!EO19=Výsledky!$FI$7,Tipy!EO19=Výsledky!$FI$8,Tipy!EO19=Výsledky!$FI$9),IF(VLOOKUP(Tipy!EO19,'Kategórie hráčov'!$A$2:$B$55,2,FALSE)=30,30,20),0))</f>
        <v/>
      </c>
      <c r="FL25" s="126" t="str">
        <f>IF(ISBLANK($FN$3),"",IF(OR(Tipy!EP19=Výsledky!$FL$6,Tipy!EP19=Výsledky!$FL$7,Tipy!EP19=Výsledky!$FL$8,Tipy!EP19=Výsledky!$FL$9),IF(VLOOKUP(Tipy!EP19,'Kategórie hráčov'!$A$2:$B$55,2,FALSE)=30,30,20),0))</f>
        <v/>
      </c>
      <c r="FM25" s="127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130" t="str">
        <f>IF(ISBLANK($FN$3),"",IF(ISBLANK(Tipy!EL19),"-",SUM(FI25:FM25)))</f>
        <v/>
      </c>
      <c r="FO25" s="129"/>
      <c r="FP25" s="126" t="str">
        <f>IF(ISBLANK($FU$3),"",IF(ISBLANK(Tipy!ER19),0,IF(AND(Tipy!ER19=Výsledky!$FS$3,Tipy!ET19=Výsledky!$FU$3),60,0)))</f>
        <v/>
      </c>
      <c r="FQ25" s="126" t="str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/>
      </c>
      <c r="FR25" s="126" t="str">
        <f>IF(ISBLANK($FU$3),"",IF(OR(Tipy!EU19=Výsledky!$FP$6,Tipy!EU19=Výsledky!$FP$7,Tipy!EU19=Výsledky!$FP$8,Tipy!EU19=Výsledky!$FP$9),IF(VLOOKUP(Tipy!EU19,'Kategórie hráčov'!$A$2:$B$55,2,FALSE)=30,30,20),0))</f>
        <v/>
      </c>
      <c r="FS25" s="126" t="str">
        <f>IF(ISBLANK($FU$3),"",IF(OR(Tipy!EV19=Výsledky!$FS$6,Tipy!EV19=Výsledky!$FS$7,Tipy!EV19=Výsledky!$FS$8,Tipy!EV19=Výsledky!$FS$9),IF(VLOOKUP(Tipy!EV19,'Kategórie hráčov'!$A$2:$B$55,2,FALSE)=30,30,20),0))</f>
        <v/>
      </c>
      <c r="FT25" s="127" t="str">
        <f>IF(ISBLANK($FU$3),"",IF(ISBLANK(Tipy!ER19),0,IF(OR(AND(Tipy!ER19=Výsledky!$FS$3,OR(Tipy!ET19=Výsledky!$FU$3+1,Tipy!ET19=Výsledky!$FU$3-1)),AND(Tipy!ET19=Výsledky!$FU$3,OR(Tipy!ER19=Výsledky!$FS$3+1,Tipy!ER19=Výsledky!$FS$3-1))),10,0)))</f>
        <v/>
      </c>
      <c r="FU25" s="130" t="str">
        <f>IF(ISBLANK($FU$3),"",IF(ISBLANK(Tipy!ER19),"-",SUM(FP25:FT25)))</f>
        <v/>
      </c>
      <c r="FV25" s="129"/>
      <c r="FW25" s="126" t="str">
        <f>IF(ISBLANK($GB$3),"",IF(ISBLANK(Tipy!EX19),0,IF(AND(Tipy!EX19=Výsledky!$FZ$3,Tipy!EZ19=Výsledky!$GB$3),60,0)))</f>
        <v/>
      </c>
      <c r="FX25" s="126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126" t="str">
        <f>IF(ISBLANK($GB$3),"",IF(OR(Tipy!FA19=Výsledky!$FW$6,Tipy!FA19=Výsledky!$FW$7,Tipy!FA19=Výsledky!$FW$8,Tipy!FA19=Výsledky!$FW$9),IF(VLOOKUP(Tipy!FA19,'Kategórie hráčov'!$A$2:$B$55,2,FALSE)=30,30,20),0))</f>
        <v/>
      </c>
      <c r="FZ25" s="126" t="str">
        <f>IF(ISBLANK($GB$3),"",IF(OR(Tipy!FB19=Výsledky!$FZ$6,Tipy!FB19=Výsledky!$FZ$7,Tipy!FB19=Výsledky!$FZ$8,Tipy!FB19=Výsledky!$FZ$9),IF(VLOOKUP(Tipy!FB19,'Kategórie hráčov'!$A$2:$B$55,2,FALSE)=30,30,20),0))</f>
        <v/>
      </c>
      <c r="GA25" s="127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130" t="str">
        <f>IF(ISBLANK($GB$3),"",IF(ISBLANK(Tipy!EX19),"-",SUM(FW25:GA25)))</f>
        <v/>
      </c>
      <c r="GC25" s="129"/>
      <c r="GD25" s="126" t="str">
        <f>IF(ISBLANK($GI$3),"",IF(ISBLANK(Tipy!FD19),0,IF(AND(Tipy!FD19=Výsledky!$GG$3,Tipy!FF19=Výsledky!$GI$3),60,0)))</f>
        <v/>
      </c>
      <c r="GE25" s="126" t="str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/>
      </c>
      <c r="GF25" s="126" t="str">
        <f>IF(ISBLANK($GI$3),"",IF(OR(Tipy!FG19=Výsledky!$GD$6,Tipy!FG19=Výsledky!$GD$7,Tipy!FG19=Výsledky!$GD$8,Tipy!FG19=Výsledky!$GD$9),IF(VLOOKUP(Tipy!FG19,'Kategórie hráčov'!$A$2:$B$55,2,FALSE)=30,30,20),0))</f>
        <v/>
      </c>
      <c r="GG25" s="126" t="str">
        <f>IF(ISBLANK($GI$3),"",IF(OR(Tipy!FH19=Výsledky!$GG$6,Tipy!FH19=Výsledky!$GG$7,Tipy!FH19=Výsledky!$GG$8,Tipy!FH19=Výsledky!$GG$9),IF(VLOOKUP(Tipy!FH19,'Kategórie hráčov'!$A$2:$B$55,2,FALSE)=30,30,20),0))</f>
        <v/>
      </c>
      <c r="GH25" s="127" t="str">
        <f>IF(ISBLANK($GI$3),"",IF(ISBLANK(Tipy!FD19),0,IF(OR(AND(Tipy!FD19=Výsledky!$GG$3,OR(Tipy!FF19=Výsledky!$GI$3+1,Tipy!FF19=Výsledky!$GI$3-1)),AND(Tipy!FF19=Výsledky!$GI$3,OR(Tipy!FD19=Výsledky!$GG$3+1,Tipy!FD19=Výsledky!$GG$3-1))),10,0)))</f>
        <v/>
      </c>
      <c r="GI25" s="130" t="str">
        <f>IF(ISBLANK($GI$3),"",IF(ISBLANK(Tipy!FD19),"-",SUM(GD25:GH25)))</f>
        <v/>
      </c>
      <c r="GJ25" s="129"/>
      <c r="GK25" s="126" t="str">
        <f>IF(ISBLANK($GP$3),"",IF(ISBLANK(Tipy!FJ19),0,IF(AND(Tipy!FJ19=Výsledky!$GN$3,Tipy!FL19=Výsledky!$GP$3),60,0)))</f>
        <v/>
      </c>
      <c r="GL25" s="126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126" t="str">
        <f>IF(ISBLANK($GP$3),"",IF(OR(Tipy!FM19=Výsledky!$GK$6,Tipy!FM19=Výsledky!$GK$7,Tipy!FM19=Výsledky!$GK$8,Tipy!FM19=Výsledky!$GK$9),IF(VLOOKUP(Tipy!FM19,'Kategórie hráčov'!$A$2:$B$55,2,FALSE)=30,30,20),0))</f>
        <v/>
      </c>
      <c r="GN25" s="126" t="str">
        <f>IF(ISBLANK($GP$3),"",IF(OR(Tipy!FN19=Výsledky!$GN$6,Tipy!FN19=Výsledky!$GN$7,Tipy!FN19=Výsledky!$GN$8,Tipy!FN19=Výsledky!$GN$9),IF(VLOOKUP(Tipy!FN19,'Kategórie hráčov'!$A$2:$B$55,2,FALSE)=30,30,20),0))</f>
        <v/>
      </c>
      <c r="GO25" s="127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130" t="str">
        <f>IF(ISBLANK($GP$3),"",IF(ISBLANK(Tipy!FJ19),"-",SUM(GK25:GO25)))</f>
        <v/>
      </c>
      <c r="GQ25" s="129"/>
      <c r="GR25" s="126" t="str">
        <f>IF(ISBLANK($GW$3),"",IF(ISBLANK(Tipy!FP19),0,IF(AND(Tipy!FP19=Výsledky!$GU$3,Tipy!FR19=Výsledky!$GW$3),60,0)))</f>
        <v/>
      </c>
      <c r="GS25" s="126" t="str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/>
      </c>
      <c r="GT25" s="126" t="str">
        <f>IF(ISBLANK($GW$3),"",IF(OR(Tipy!FS19=Výsledky!$GR$6,Tipy!FS19=Výsledky!$GR$7,Tipy!FS19=Výsledky!$GR$8,Tipy!FS19=Výsledky!$GR$9),IF(VLOOKUP(Tipy!FS19,'Kategórie hráčov'!$A$2:$B$55,2,FALSE)=30,30,20),0))</f>
        <v/>
      </c>
      <c r="GU25" s="126" t="str">
        <f>IF(ISBLANK($GW$3),"",IF(OR(Tipy!FT19=Výsledky!$GU$6,Tipy!FT19=Výsledky!$GU$7,Tipy!FT19=Výsledky!$GU$8,Tipy!FT19=Výsledky!$GU$9),IF(VLOOKUP(Tipy!FT19,'Kategórie hráčov'!$A$2:$B$55,2,FALSE)=30,30,20),0))</f>
        <v/>
      </c>
      <c r="GV25" s="127" t="str">
        <f>IF(ISBLANK($GW$3),"",IF(ISBLANK(Tipy!FP19),0,IF(OR(AND(Tipy!FP19=Výsledky!$GU$3,OR(Tipy!FR19=Výsledky!$GW$3+1,Tipy!FR19=Výsledky!$GW$3-1)),AND(Tipy!FR19=Výsledky!$GW$3,OR(Tipy!FP19=Výsledky!$GU$3+1,Tipy!FP19=Výsledky!$GU$3-1))),10,0)))</f>
        <v/>
      </c>
      <c r="GW25" s="130" t="str">
        <f>IF(ISBLANK($GW$3),"",IF(ISBLANK(Tipy!FP19),"-",SUM(GR25:GV25)))</f>
        <v/>
      </c>
      <c r="GX25" s="129"/>
      <c r="GY25" s="126" t="str">
        <f>IF(ISBLANK($HD$3),"",IF(ISBLANK(Tipy!FV19),0,IF(AND(Tipy!FV19=Výsledky!$HB$3,Tipy!FX19=Výsledky!$HD$3),60,0)))</f>
        <v/>
      </c>
      <c r="GZ25" s="126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26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26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27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0" t="str">
        <f>IF(ISBLANK($HD$3),"",IF(ISBLANK(Tipy!FV19),"-",SUM(GY25:HC25)))</f>
        <v/>
      </c>
      <c r="HE25" s="129"/>
      <c r="HF25" s="126" t="str">
        <f>IF(ISBLANK($HK$3),"",IF(ISBLANK(Tipy!GB19),0,IF(AND(Tipy!GB19=Výsledky!$HI$3,Tipy!GD19=Výsledky!$HK$3),60,0)))</f>
        <v/>
      </c>
      <c r="HG25" s="126" t="str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/>
      </c>
      <c r="HH25" s="126" t="str">
        <f>IF(ISBLANK($HK$3),"",IF(OR(Tipy!GE19=Výsledky!$HF$6,Tipy!GE19=Výsledky!$HF$7,Tipy!GE19=Výsledky!$HF$8,Tipy!GE19=Výsledky!$HF$9),IF(VLOOKUP(Tipy!GE19,'Kategórie hráčov'!$A$2:$B$55,2,FALSE)=30,30,20),0))</f>
        <v/>
      </c>
      <c r="HI25" s="126" t="str">
        <f>IF(ISBLANK($HK$3),"",IF(OR(Tipy!GF19=Výsledky!$HI$6,Tipy!GF19=Výsledky!$HI$7,Tipy!GF19=Výsledky!$HI$8,Tipy!GF19=Výsledky!$HI$9),IF(VLOOKUP(Tipy!GF19,'Kategórie hráčov'!$A$2:$B$55,2,FALSE)=30,30,20),0))</f>
        <v/>
      </c>
      <c r="HJ25" s="127" t="str">
        <f>IF(ISBLANK($HK$3),"",IF(ISBLANK(Tipy!GB19),0,IF(OR(AND(Tipy!GB19=Výsledky!$HI$3,OR(Tipy!GD19=Výsledky!$HK$3+1,Tipy!GD19=Výsledky!$HK$3-1)),AND(Tipy!GD19=Výsledky!$HK$3,OR(Tipy!GB19=Výsledky!$HI$3+1,Tipy!GB19=Výsledky!$HI$3-1))),10,0)))</f>
        <v/>
      </c>
      <c r="HK25" s="130" t="str">
        <f>IF(ISBLANK($HK$3),"",IF(ISBLANK(Tipy!GB19),"-",SUM(HF25:HJ25)))</f>
        <v/>
      </c>
      <c r="HL25" s="129"/>
      <c r="HM25" s="126" t="str">
        <f>IF(ISBLANK($HR$3),"",IF(ISBLANK(Tipy!GH19),0,IF(AND(Tipy!GH19=Výsledky!$HP$3,Tipy!GJ19=Výsledky!$HR$3),60,0)))</f>
        <v/>
      </c>
      <c r="HN25" s="126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26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26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27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0" t="str">
        <f>IF(ISBLANK($HR$3),"",IF(ISBLANK(Tipy!GH19),"-",SUM(HM25:HQ25)))</f>
        <v/>
      </c>
      <c r="HS25" s="129"/>
      <c r="HT25" s="126" t="str">
        <f>IF(ISBLANK($HY$3),"",IF(ISBLANK(Tipy!GN19),0,IF(AND(Tipy!GN19=Výsledky!$HW$3,Tipy!GP19=Výsledky!$HY$3),60,0)))</f>
        <v/>
      </c>
      <c r="HU25" s="126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6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6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7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0" t="str">
        <f>IF(ISBLANK($HY$3),"",IF(ISBLANK(Tipy!GN19),"-",SUM(HT25:HX25)))</f>
        <v/>
      </c>
      <c r="HZ25" s="129"/>
      <c r="IA25" s="126" t="str">
        <f>IF(ISBLANK($IF$3),"",IF(ISBLANK(Tipy!GT19),0,IF(AND(Tipy!GT19=Výsledky!$ID$3,Tipy!GV19=Výsledky!$IF$3),60,0)))</f>
        <v/>
      </c>
      <c r="IB25" s="126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26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26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27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0" t="str">
        <f>IF(ISBLANK($IF$3),"",IF(ISBLANK(Tipy!GT19),"-",SUM(IA25:IE25)))</f>
        <v/>
      </c>
      <c r="IG25" s="129"/>
      <c r="IH25" s="126" t="str">
        <f>IF(ISBLANK($IM$3),"",IF(ISBLANK(Tipy!GZ19),0,IF(AND(Tipy!GZ19=Výsledky!$IK$3,Tipy!HB19=Výsledky!$IM$3),60,0)))</f>
        <v/>
      </c>
      <c r="II25" s="126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6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6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7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0" t="str">
        <f>IF(ISBLANK($IM$3),"",IF(ISBLANK(Tipy!GZ19),"-",SUM(IH25:IL25)))</f>
        <v/>
      </c>
      <c r="IN25" s="129"/>
      <c r="IO25" s="126" t="str">
        <f>IF(ISBLANK($IT$3),"",IF(ISBLANK(Tipy!HF19),0,IF(AND(Tipy!HF19=Výsledky!$IR$3,Tipy!HH19=Výsledky!$IT$3),60,0)))</f>
        <v/>
      </c>
      <c r="IP25" s="126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26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26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27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0" t="str">
        <f>IF(ISBLANK($IT$3),"",IF(ISBLANK(Tipy!HF19),"-",SUM(IO25:IS25)))</f>
        <v/>
      </c>
      <c r="IU25" s="129"/>
      <c r="IV25" s="126" t="str">
        <f>IF(ISBLANK($JA$3),"",IF(ISBLANK(Tipy!HL19),0,IF(AND(Tipy!HL19=Výsledky!$IY$3,Tipy!HN19=Výsledky!$JA$3),60,0)))</f>
        <v/>
      </c>
      <c r="IW25" s="126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26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26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27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0" t="str">
        <f>IF(ISBLANK($JA$3),"",IF(ISBLANK(Tipy!HL19),"-",SUM(IV25:IZ25)))</f>
        <v/>
      </c>
      <c r="JB25" s="129"/>
      <c r="JC25" s="126" t="str">
        <f>IF(ISBLANK($JH$3),"",IF(ISBLANK(Tipy!HR19),0,IF(AND(Tipy!HR19=Výsledky!$JF$3,Tipy!HT19=Výsledky!$JH$3),60,0)))</f>
        <v/>
      </c>
      <c r="JD25" s="126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26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26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27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0" t="str">
        <f>IF(ISBLANK($JH$3),"",IF(ISBLANK(Tipy!HR19),"-",SUM(JC25:JG25)))</f>
        <v/>
      </c>
      <c r="JI25" s="129"/>
      <c r="JJ25" s="126" t="str">
        <f>IF(ISBLANK($JO$3),"",IF(ISBLANK(Tipy!HX19),0,IF(AND(Tipy!HX19=Výsledky!$JM$3,Tipy!HZ19=Výsledky!$JO$3),60,0)))</f>
        <v/>
      </c>
      <c r="JK25" s="126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26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26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27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0" t="str">
        <f>IF(ISBLANK($JO$3),"",IF(ISBLANK(Tipy!HX19),"-",SUM(JJ25:JN25)))</f>
        <v/>
      </c>
      <c r="JP25" s="129"/>
      <c r="JQ25" s="126" t="str">
        <f>IF(ISBLANK($JV$3),"",IF(ISBLANK(Tipy!ID19),0,IF(AND(Tipy!ID19=Výsledky!$JT$3,Tipy!IF19=Výsledky!$JV$3),60,0)))</f>
        <v/>
      </c>
      <c r="JR25" s="126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26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26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27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0" t="str">
        <f>IF(ISBLANK($JV$3),"",IF(ISBLANK(Tipy!ID19),"-",SUM(JQ25:JU25)))</f>
        <v/>
      </c>
      <c r="JW25" s="129"/>
      <c r="JX25" s="126" t="str">
        <f>IF(ISBLANK($KC$3),"",IF(ISBLANK(Tipy!IJ19),0,IF(AND(Tipy!IJ19=Výsledky!$KA$3,Tipy!IL19=Výsledky!$KC$3),60,0)))</f>
        <v/>
      </c>
      <c r="JY25" s="126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6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6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7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0" t="str">
        <f>IF(ISBLANK($KC$3),"",IF(ISBLANK(Tipy!IJ19),"-",SUM(JX25:KB25)))</f>
        <v/>
      </c>
      <c r="KD25" s="129"/>
      <c r="KE25" s="126" t="str">
        <f>IF(ISBLANK($KJ$3),"",IF(ISBLANK(Tipy!IP19),0,IF(AND(Tipy!IP19=Výsledky!$KH$3,Tipy!IR19=Výsledky!$KJ$3),60,0)))</f>
        <v/>
      </c>
      <c r="KF25" s="126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6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6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7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0" t="str">
        <f>IF(ISBLANK($KJ$3),"",IF(ISBLANK(Tipy!IP19),"-",SUM(KE25:KI25)))</f>
        <v/>
      </c>
      <c r="KK25" s="129"/>
      <c r="KL25" s="126" t="str">
        <f>IF(ISBLANK($KQ$3),"",IF(ISBLANK(Tipy!IV19),0,IF(AND(Tipy!IV19=Výsledky!$KO$3,Tipy!IX19=Výsledky!$KQ$3),60,0)))</f>
        <v/>
      </c>
      <c r="KM25" s="126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6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6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7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0" t="str">
        <f>IF(ISBLANK($KQ$3),"",IF(ISBLANK(Tipy!IV19),"-",SUM(KL25:KP25)))</f>
        <v/>
      </c>
      <c r="KR25" s="129"/>
      <c r="KS25" s="126" t="str">
        <f>IF(ISBLANK($KX$3),"",IF(ISBLANK(Tipy!JB19),0,IF(AND(Tipy!JB19=Výsledky!$KV$3,Tipy!JD19=Výsledky!$KX$3),60,0)))</f>
        <v/>
      </c>
      <c r="KT25" s="126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6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6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7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0" t="str">
        <f>IF(ISBLANK($KX$3),"",IF(ISBLANK(Tipy!JB19),"-",SUM(KS25:KW25)))</f>
        <v/>
      </c>
      <c r="KY25" s="129"/>
      <c r="KZ25" s="126" t="str">
        <f>IF(ISBLANK($LE$3),"",IF(ISBLANK(Tipy!JH19),0,IF(AND(Tipy!JH19=Výsledky!$LC$3,Tipy!JJ19=Výsledky!$LE$3),60,0)))</f>
        <v/>
      </c>
      <c r="LA25" s="126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6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6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7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0" t="str">
        <f>IF(ISBLANK($LE$3),"",IF(ISBLANK(Tipy!JH19),"-",SUM(KZ25:LD25)))</f>
        <v/>
      </c>
      <c r="LF25" s="129"/>
      <c r="LG25" s="126" t="str">
        <f>IF(ISBLANK($LL$3),"",IF(ISBLANK(Tipy!JN19),0,IF(AND(Tipy!JN19=Výsledky!$LJ$3,Tipy!JP19=Výsledky!$LL$3),60,0)))</f>
        <v/>
      </c>
      <c r="LH25" s="126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6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6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7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0" t="str">
        <f>IF(ISBLANK($LL$3),"",IF(ISBLANK(Tipy!JN19),"-",SUM(LG25:LK25)))</f>
        <v/>
      </c>
      <c r="LM25" s="129"/>
      <c r="LN25" s="126" t="str">
        <f>IF(ISBLANK($LS$3),"",IF(ISBLANK(Tipy!JT19),0,IF(AND(Tipy!JT19=Výsledky!$LQ$3,Tipy!JV19=Výsledky!$LS$3),60,0)))</f>
        <v/>
      </c>
      <c r="LO25" s="126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6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6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7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0" t="str">
        <f>IF(ISBLANK($LS$3),"",IF(ISBLANK(Tipy!JT19),"-",SUM(LN25:LR25)))</f>
        <v/>
      </c>
      <c r="LT25" s="129"/>
      <c r="LU25" s="126" t="str">
        <f>IF(ISBLANK($LZ$3),"",IF(ISBLANK(Tipy!JZ19),0,IF(AND(Tipy!JZ19=Výsledky!$LX$3,Tipy!KB19=Výsledky!$LZ$3),60,0)))</f>
        <v/>
      </c>
      <c r="LV25" s="126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6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6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7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0" t="str">
        <f>IF(ISBLANK($LZ$3),"",IF(ISBLANK(Tipy!JZ19),"-",SUM(LU25:LY25)))</f>
        <v/>
      </c>
      <c r="MA25" s="129"/>
      <c r="MB25" s="126" t="str">
        <f>IF(ISBLANK($MG$3),"",IF(ISBLANK(Tipy!KF19),0,IF(AND(Tipy!KF19=Výsledky!$ME$3,Tipy!KH19=Výsledky!$MG$3),60,0)))</f>
        <v/>
      </c>
      <c r="MC25" s="126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6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6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7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0" t="str">
        <f>IF(ISBLANK($MG$3),"",IF(ISBLANK(Tipy!KF19),"-",SUM(MB25:MF25)))</f>
        <v/>
      </c>
      <c r="MH25" s="129"/>
      <c r="MI25" s="126" t="str">
        <f>IF(ISBLANK($MN$3),"",IF(ISBLANK(Tipy!KL19),0,IF(AND(Tipy!KL19=Výsledky!$ML$3,Tipy!KN19=Výsledky!$MN$3),60,0)))</f>
        <v/>
      </c>
      <c r="MJ25" s="12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6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6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0" t="str">
        <f>IF(ISBLANK($MN$3),"",IF(ISBLANK(Tipy!KL19),"-",SUM(MI25:MM25)))</f>
        <v/>
      </c>
      <c r="MO25" s="129"/>
      <c r="MP25" s="126" t="str">
        <f>IF(ISBLANK($MU$3),"",IF(ISBLANK(Tipy!KR19),0,IF(AND(Tipy!KR19=Výsledky!$MS$3,Tipy!KT19=Výsledky!$MU$3),60,0)))</f>
        <v/>
      </c>
      <c r="MQ25" s="126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6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6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7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0" t="str">
        <f>IF(ISBLANK($MU$3),"",IF(ISBLANK(Tipy!KR19),"-",SUM(MP25:MT25)))</f>
        <v/>
      </c>
      <c r="MV25" s="129"/>
      <c r="MW25" s="126" t="str">
        <f>IF(ISBLANK($NB$3),"",IF(ISBLANK(Tipy!KX19),0,IF(AND(Tipy!KX19=Výsledky!$MZ$3,Tipy!KZ19=Výsledky!$NB$3),60,0)))</f>
        <v/>
      </c>
      <c r="MX25" s="126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6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6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7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0" t="str">
        <f>IF(ISBLANK($NB$3),"",IF(ISBLANK(Tipy!KX19),"-",SUM(MW25:NA25)))</f>
        <v/>
      </c>
      <c r="NC25" s="129"/>
      <c r="ND25" s="126" t="str">
        <f>IF(ISBLANK($NI$3),"",IF(ISBLANK(Tipy!LD19),0,IF(AND(Tipy!LD19=Výsledky!$NG$3,Tipy!LF19=Výsledky!$NI$3),60,0)))</f>
        <v/>
      </c>
      <c r="NE25" s="126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6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6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7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0" t="str">
        <f>IF(ISBLANK($NI$3),"",IF(ISBLANK(Tipy!LD19),"-",SUM(ND25:NH25)))</f>
        <v/>
      </c>
      <c r="NJ25" s="129"/>
      <c r="NK25" s="126" t="str">
        <f>IF(ISBLANK($NP$3),"",IF(ISBLANK(Tipy!LJ19),0,IF(AND(Tipy!LJ19=Výsledky!$NN$3,Tipy!LL19=Výsledky!$NP$3),60,0)))</f>
        <v/>
      </c>
      <c r="NL25" s="126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6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6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7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0" t="str">
        <f>IF(ISBLANK($NP$3),"",IF(ISBLANK(Tipy!LJ19),"-",SUM(NK25:NO25)))</f>
        <v/>
      </c>
      <c r="NQ25" s="129"/>
      <c r="NR25" s="126" t="str">
        <f>IF(ISBLANK($NW$3),"",IF(ISBLANK(Tipy!LP19),0,IF(AND(Tipy!LP19=Výsledky!$NU$3,Tipy!LR19=Výsledky!$NW$3),60,0)))</f>
        <v/>
      </c>
      <c r="NS25" s="126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6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6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7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0" t="str">
        <f>IF(ISBLANK($NW$3),"",IF(ISBLANK(Tipy!LP19),"-",SUM(NR25:NV25)))</f>
        <v/>
      </c>
      <c r="NX25" s="129"/>
      <c r="NY25" s="126" t="str">
        <f>IF(ISBLANK($OD$3),"",IF(ISBLANK(Tipy!LV19),0,IF(AND(Tipy!LV19=Výsledky!$OB$3,Tipy!LX19=Výsledky!$OD$3),60,0)))</f>
        <v/>
      </c>
      <c r="NZ25" s="126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6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6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7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0" t="str">
        <f>IF(ISBLANK($OD$3),"",IF(ISBLANK(Tipy!LV19),"-",SUM(NY25:OC25)))</f>
        <v/>
      </c>
      <c r="OE25" s="129"/>
      <c r="OF25" s="126" t="str">
        <f>IF(ISBLANK($OK$3),"",IF(ISBLANK(Tipy!MB19),0,IF(AND(Tipy!MB19=Výsledky!$OI$3,Tipy!MD19=Výsledky!$OK$3),60,0)))</f>
        <v/>
      </c>
      <c r="OG25" s="126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6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6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7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0" t="str">
        <f>IF(ISBLANK($OK$3),"",IF(ISBLANK(Tipy!MB19),"-",SUM(OF25:OJ25)))</f>
        <v/>
      </c>
      <c r="OL25" s="129"/>
      <c r="OM25" s="126" t="str">
        <f>IF(ISBLANK($OR$3),"",IF(ISBLANK(Tipy!MH19),0,IF(AND(Tipy!MH19=Výsledky!$OP$3,Tipy!MJ19=Výsledky!$OR$3),60,0)))</f>
        <v/>
      </c>
      <c r="ON25" s="12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6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6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0" t="str">
        <f>IF(ISBLANK($OR$3),"",IF(ISBLANK(Tipy!MH19),"-",SUM(OM25:OQ25)))</f>
        <v/>
      </c>
      <c r="OS25" s="129"/>
      <c r="OT25" s="126" t="str">
        <f>IF(ISBLANK($OY$3),"",IF(ISBLANK(Tipy!MN19),0,IF(AND(Tipy!MN19=Výsledky!$OW$3,Tipy!MP19=Výsledky!$OY$3),60,0)))</f>
        <v/>
      </c>
      <c r="OU25" s="12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6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6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0" t="str">
        <f>IF(ISBLANK($OY$3),"",IF(ISBLANK(Tipy!MN19),"-",SUM(OT25:OX25)))</f>
        <v/>
      </c>
      <c r="OZ25" s="129"/>
      <c r="PA25" s="126" t="str">
        <f>IF(ISBLANK($PF$3),"",IF(ISBLANK(Tipy!MT19),0,IF(AND(Tipy!MT19=Výsledky!$PD$3,Tipy!MV19=Výsledky!$PF$3),60,0)))</f>
        <v/>
      </c>
      <c r="PB25" s="12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6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6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0" t="str">
        <f>IF(ISBLANK($PF$3),"",IF(ISBLANK(Tipy!MT19),"-",SUM(PA25:PE25)))</f>
        <v/>
      </c>
      <c r="PG25" s="129"/>
      <c r="PH25" s="126" t="str">
        <f>IF(ISBLANK($PM$3),"",IF(ISBLANK(Tipy!MZ19),0,IF(AND(Tipy!MZ19=Výsledky!$PK$3,Tipy!NB19=Výsledky!$PM$3),60,0)))</f>
        <v/>
      </c>
      <c r="PI25" s="12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6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6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0" t="str">
        <f>IF(ISBLANK($PM$3),"",IF(ISBLANK(Tipy!MZ19),"-",SUM(PH25:PL25)))</f>
        <v/>
      </c>
      <c r="PN25" s="129"/>
      <c r="PO25" s="126" t="str">
        <f>IF(ISBLANK($PT$3),"",IF(ISBLANK(Tipy!NF19),0,IF(AND(Tipy!NF19=Výsledky!$PR$3,Tipy!NH19=Výsledky!$PT$3),60,0)))</f>
        <v/>
      </c>
      <c r="PP25" s="12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6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6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0" t="str">
        <f>IF(ISBLANK($PT$3),"",IF(ISBLANK(Tipy!NF19),"-",SUM(PO25:PS25)))</f>
        <v/>
      </c>
      <c r="PU25" s="129"/>
      <c r="PV25" s="126" t="str">
        <f>IF(ISBLANK($QA$3),"",IF(ISBLANK(Tipy!NL19),0,IF(AND(Tipy!NL19=Výsledky!$PY$3,Tipy!NN19=Výsledky!$QA$3),60,0)))</f>
        <v/>
      </c>
      <c r="PW25" s="12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6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6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0" t="str">
        <f>IF(ISBLANK($QA$3),"",IF(ISBLANK(Tipy!NL19),"-",SUM(PV25:PZ25)))</f>
        <v/>
      </c>
      <c r="QB25" s="129"/>
      <c r="QC25" s="126" t="str">
        <f>IF(ISBLANK($QH$3),"",IF(ISBLANK(Tipy!NR19),0,IF(AND(Tipy!NR19=Výsledky!$QF$3,Tipy!NT19=Výsledky!$QH$3),60,0)))</f>
        <v/>
      </c>
      <c r="QD25" s="12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6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6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0" t="str">
        <f>IF(ISBLANK($QH$3),"",IF(ISBLANK(Tipy!NR19),"-",SUM(QC25:QG25)))</f>
        <v/>
      </c>
      <c r="QI25" s="131"/>
      <c r="QJ25" s="131"/>
    </row>
    <row r="26" spans="1:452" ht="15" x14ac:dyDescent="0.2">
      <c r="A26" s="124">
        <f>Tipy!A20</f>
        <v>35</v>
      </c>
      <c r="B26" s="166" t="str">
        <f>IF(Tipy!B20="","",Tipy!B20)</f>
        <v>fedd</v>
      </c>
      <c r="C26" s="125"/>
      <c r="D26" s="126">
        <f>IF(ISBLANK($I$3),"",IF(ISBLANK(Tipy!D20),0,IF(AND(Tipy!D20=Výsledky!$G$3,Tipy!F20=Výsledky!$I$3),60,0)))</f>
        <v>0</v>
      </c>
      <c r="E26" s="12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6">
        <f>IF(ISBLANK($I$3),"",IF(OR(Tipy!G20=Výsledky!$D$6,Tipy!G20=Výsledky!$D$7,Tipy!G20=Výsledky!$D$8,Tipy!G20=Výsledky!$D$9),IF(VLOOKUP(Tipy!G20,'Kategórie hráčov'!$A$2:$B$55,2,FALSE)=30,30,20),0))</f>
        <v>20</v>
      </c>
      <c r="G26" s="126">
        <f>IF(ISBLANK($I$3),"",IF(OR(Tipy!H20=Výsledky!$G$6,Tipy!H20=Výsledky!$G$7,Tipy!H20=Výsledky!$G$8,Tipy!H20=Výsledky!$G$9),IF(VLOOKUP(Tipy!H20,'Kategórie hráčov'!$A$2:$B$55,2,FALSE)=30,30,20),0))</f>
        <v>0</v>
      </c>
      <c r="H26" s="127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8">
        <f>IF(ISBLANK($I$3),"",IF(ISBLANK(Tipy!D20),"-",SUM(D26:H26)))</f>
        <v>50</v>
      </c>
      <c r="J26" s="25"/>
      <c r="K26" s="126">
        <f>IF(ISBLANK($P$3),"",IF(ISBLANK(Tipy!J20),0,IF(AND(Tipy!J20=Výsledky!$N$3,Tipy!L20=Výsledky!$P$3),60,0)))</f>
        <v>0</v>
      </c>
      <c r="L26" s="12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6">
        <f>IF(ISBLANK($P$3),"",IF(OR(Tipy!M20=Výsledky!$K$6,Tipy!M20=Výsledky!$K$7,Tipy!M20=Výsledky!$K$8,Tipy!M20=Výsledky!$K$9),IF(VLOOKUP(Tipy!M20,'Kategórie hráčov'!$A$2:$B$55,2,FALSE)=30,30,20),0))</f>
        <v>20</v>
      </c>
      <c r="N26" s="126">
        <f>IF(ISBLANK($P$3),"",IF(OR(Tipy!N20=Výsledky!$N$6,Tipy!N20=Výsledky!$N$7,Tipy!N20=Výsledky!$N$8,Tipy!N20=Výsledky!$N$9),IF(VLOOKUP(Tipy!N20,'Kategórie hráčov'!$A$2:$B$55,2,FALSE)=30,30,20),0))</f>
        <v>0</v>
      </c>
      <c r="O26" s="12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8">
        <f>IF(ISBLANK($P$3),"",IF(ISBLANK(Tipy!J20),"-",SUM(K26:O26)))</f>
        <v>30</v>
      </c>
      <c r="Q26" s="129"/>
      <c r="R26" s="126">
        <f>IF(ISBLANK($W$3),"",IF(ISBLANK(Tipy!P20),0,IF(AND(Tipy!P20=Výsledky!$U$3,Tipy!R20=Výsledky!$W$3),60,0)))</f>
        <v>0</v>
      </c>
      <c r="S26" s="12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6">
        <f>IF(ISBLANK($W$3),"",IF(OR(Tipy!S20=Výsledky!$R$6,Tipy!S20=Výsledky!$R$7,Tipy!S20=Výsledky!$R$8,Tipy!S20=Výsledky!$R$9),IF(VLOOKUP(Tipy!S20,'Kategórie hráčov'!$A$2:$B$55,2,FALSE)=30,30,20),0))</f>
        <v>0</v>
      </c>
      <c r="U26" s="126">
        <f>IF(ISBLANK($W$3),"",IF(OR(Tipy!T20=Výsledky!$U$6,Tipy!T20=Výsledky!$U$7,Tipy!T20=Výsledky!$U$8,Tipy!T20=Výsledky!$U$9),IF(VLOOKUP(Tipy!T20,'Kategórie hráčov'!$A$2:$B$55,2,FALSE)=30,30,20),0))</f>
        <v>0</v>
      </c>
      <c r="V26" s="12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30">
        <f>IF(ISBLANK($W$3),"",IF(ISBLANK(Tipy!P20),"-",SUM(R26:V26)))</f>
        <v>0</v>
      </c>
      <c r="X26" s="129"/>
      <c r="Y26" s="126">
        <f>IF(ISBLANK($AD$3),"",IF(ISBLANK(Tipy!V20),0,IF(AND(Tipy!V20=Výsledky!$AB$3,Tipy!X20=Výsledky!$AD$3),60,0)))</f>
        <v>0</v>
      </c>
      <c r="Z26" s="12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6">
        <f>IF(ISBLANK($AD$3),"",IF(OR(Tipy!Y20=Výsledky!$Y$6,Tipy!Y20=Výsledky!$Y$7,Tipy!Y20=Výsledky!$Y$8,Tipy!Y20=Výsledky!$Y$9),IF(VLOOKUP(Tipy!Y20,'Kategórie hráčov'!$A$2:$B$55,2,FALSE)=30,30,20),0))</f>
        <v>20</v>
      </c>
      <c r="AB26" s="126">
        <f>IF(ISBLANK($AD$3),"",IF(OR(Tipy!Z20=Výsledky!$AB$6,Tipy!Z20=Výsledky!$AB$7,Tipy!Z20=Výsledky!$AB$8,Tipy!Z20=Výsledky!$AB$9),IF(VLOOKUP(Tipy!Z20,'Kategórie hráčov'!$A$2:$B$55,2,FALSE)=30,30,20),0))</f>
        <v>0</v>
      </c>
      <c r="AC26" s="127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30">
        <f>IF(ISBLANK($AD$3),"",IF(ISBLANK(Tipy!V20),"-",SUM(Y26:AC26)))</f>
        <v>20</v>
      </c>
      <c r="AE26" s="129"/>
      <c r="AF26" s="126">
        <f>IF(ISBLANK($AK$3),"",IF(ISBLANK(Tipy!AB20),0,IF(AND(Tipy!AB20=Výsledky!$AI$3,Tipy!AD20=Výsledky!$AK$3),60,0)))</f>
        <v>0</v>
      </c>
      <c r="AG26" s="12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6">
        <f>IF(ISBLANK($AK$3),"",IF(OR(Tipy!AE20=Výsledky!$AF$6,Tipy!AE20=Výsledky!$AF$7,Tipy!AE20=Výsledky!$AF$8,Tipy!AE20=Výsledky!$AF$9),IF(VLOOKUP(Tipy!AE20,'Kategórie hráčov'!$A$2:$B$55,2,FALSE)=30,30,20),0))</f>
        <v>0</v>
      </c>
      <c r="AI26" s="126">
        <f>IF(ISBLANK($AK$3),"",IF(OR(Tipy!AF20=Výsledky!$AI$6,Tipy!AF20=Výsledky!$AI$7,Tipy!AF20=Výsledky!$AI$8,Tipy!AF20=Výsledky!$AI$9),IF(VLOOKUP(Tipy!AF20,'Kategórie hráčov'!$A$2:$B$55,2,FALSE)=30,30,20),0))</f>
        <v>0</v>
      </c>
      <c r="AJ26" s="127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30">
        <f>IF(ISBLANK($AK$3),"",IF(ISBLANK(Tipy!AB20),"-",SUM(AF26:AJ26)))</f>
        <v>20</v>
      </c>
      <c r="AL26" s="129"/>
      <c r="AM26" s="126">
        <f>IF(ISBLANK($AR$3),"",IF(ISBLANK(Tipy!AH20),0,IF(AND(Tipy!AH20=Výsledky!$AP$3,Tipy!AJ20=Výsledky!$AR$3),60,0)))</f>
        <v>0</v>
      </c>
      <c r="AN26" s="12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6">
        <f>IF(ISBLANK($AR$3),"",IF(OR(Tipy!AK20=Výsledky!$AM$6,Tipy!AK20=Výsledky!$AM$7,Tipy!AK20=Výsledky!$AM$8,Tipy!AK20=Výsledky!$AM$9),IF(VLOOKUP(Tipy!AK20,'Kategórie hráčov'!$A$2:$B$55,2,FALSE)=30,30,20),0))</f>
        <v>0</v>
      </c>
      <c r="AP26" s="126">
        <f>IF(ISBLANK($AR$3),"",IF(OR(Tipy!AL20=Výsledky!$AP$6,Tipy!AL20=Výsledky!$AP$7,Tipy!AL20=Výsledky!$AP$8,Tipy!AL20=Výsledky!$AP$9),IF(VLOOKUP(Tipy!AL20,'Kategórie hráčov'!$A$2:$B$55,2,FALSE)=30,30,20),0))</f>
        <v>0</v>
      </c>
      <c r="AQ26" s="12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30">
        <f>IF(ISBLANK($AR$3),"",IF(ISBLANK(Tipy!AH20),"-",SUM(AM26:AQ26)))</f>
        <v>10</v>
      </c>
      <c r="AS26" s="129"/>
      <c r="AT26" s="126">
        <f>IF(ISBLANK($AY$3),"",IF(ISBLANK(Tipy!AN20),0,IF(AND(Tipy!AN20=Výsledky!$AW$3,Tipy!AP20=Výsledky!$AY$3),60,0)))</f>
        <v>0</v>
      </c>
      <c r="AU26" s="12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6">
        <f>IF(ISBLANK($AY$3),"",IF(OR(Tipy!AQ20=Výsledky!$AT$6,Tipy!AQ20=Výsledky!$AT$7,Tipy!AQ20=Výsledky!$AT$8,Tipy!AQ20=Výsledky!$AT$9),IF(VLOOKUP(Tipy!AQ20,'Kategórie hráčov'!$A$2:$B$55,2,FALSE)=30,30,20),0))</f>
        <v>0</v>
      </c>
      <c r="AW26" s="126">
        <f>IF(ISBLANK($AY$3),"",IF(OR(Tipy!AR20=Výsledky!$AW$6,Tipy!AR20=Výsledky!$AW$7,Tipy!AR20=Výsledky!$AW$8,Tipy!AR20=Výsledky!$AW$9),IF(VLOOKUP(Tipy!AR20,'Kategórie hráčov'!$A$2:$B$55,2,FALSE)=30,30,20),0))</f>
        <v>0</v>
      </c>
      <c r="AX26" s="127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30">
        <f>IF(ISBLANK($AY$3),"",IF(ISBLANK(Tipy!AN20),"-",SUM(AT26:AX26)))</f>
        <v>0</v>
      </c>
      <c r="AZ26" s="129"/>
      <c r="BA26" s="126">
        <f>IF(ISBLANK($BF$3),"",IF(ISBLANK(Tipy!AT20),0,IF(AND(Tipy!AT20=Výsledky!$BD$3,Tipy!AV20=Výsledky!$BF$3),60,0)))</f>
        <v>0</v>
      </c>
      <c r="BB26" s="12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6">
        <f>IF(ISBLANK($BF$3),"",IF(OR(Tipy!AW20=Výsledky!$BA$6,Tipy!AW20=Výsledky!$BA$7,Tipy!AW20=Výsledky!$BA$8,Tipy!AW20=Výsledky!$BA$9),IF(VLOOKUP(Tipy!AW20,'Kategórie hráčov'!$A$2:$B$55,2,FALSE)=30,30,20),0))</f>
        <v>0</v>
      </c>
      <c r="BD26" s="126">
        <f>IF(ISBLANK($BF$3),"",IF(OR(Tipy!AX20=Výsledky!$BD$6,Tipy!AX20=Výsledky!$BD$7,Tipy!AX20=Výsledky!$BD$8,Tipy!AX20=Výsledky!$BD$9),IF(VLOOKUP(Tipy!AX20,'Kategórie hráčov'!$A$2:$B$55,2,FALSE)=30,30,20),0))</f>
        <v>0</v>
      </c>
      <c r="BE26" s="127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30">
        <f>IF(ISBLANK($BF$3),"",IF(ISBLANK(Tipy!AT20),"-",SUM(BA26:BE26)))</f>
        <v>0</v>
      </c>
      <c r="BG26" s="129"/>
      <c r="BH26" s="126" t="str">
        <f>IF(ISBLANK($BM$3),"",IF(ISBLANK(Tipy!AZ20),0,IF(AND(Tipy!AZ20=Výsledky!$BK$3,Tipy!BB20=Výsledky!$BM$3),60,0)))</f>
        <v/>
      </c>
      <c r="BI26" s="126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6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6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7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0" t="str">
        <f>IF(ISBLANK($BM$3),"",IF(ISBLANK(Tipy!AZ20),"-",SUM(BH26:BL26)))</f>
        <v/>
      </c>
      <c r="BN26" s="129"/>
      <c r="BO26" s="126">
        <f>IF(ISBLANK($BT$3),"",IF(ISBLANK(Tipy!BF20),0,IF(AND(Tipy!BF20=Výsledky!$BR$3,Tipy!BH20=Výsledky!$BT$3),60,0)))</f>
        <v>60</v>
      </c>
      <c r="BP26" s="12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6">
        <f>IF(ISBLANK($BT$3),"",IF(OR(Tipy!BI20=Výsledky!$BO$6,Tipy!BI20=Výsledky!$BO$7,Tipy!BI20=Výsledky!$BO$8,Tipy!BI20=Výsledky!$BO$9),IF(VLOOKUP(Tipy!BI20,'Kategórie hráčov'!$A$2:$B$55,2,FALSE)=30,30,20),0))</f>
        <v>20</v>
      </c>
      <c r="BR26" s="126">
        <f>IF(ISBLANK($BT$3),"",IF(OR(Tipy!BJ20=Výsledky!$BR$6,Tipy!BJ20=Výsledky!$BR$7,Tipy!BJ20=Výsledky!$BR$8,Tipy!BJ20=Výsledky!$BR$9),IF(VLOOKUP(Tipy!BJ20,'Kategórie hráčov'!$A$2:$B$55,2,FALSE)=30,30,20),0))</f>
        <v>0</v>
      </c>
      <c r="BS26" s="12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30">
        <f>IF(ISBLANK($BT$3),"",IF(ISBLANK(Tipy!BF20),"-",SUM(BO26:BS26)))</f>
        <v>80</v>
      </c>
      <c r="BU26" s="129"/>
      <c r="BV26" s="126" t="str">
        <f>IF(ISBLANK($CA$3),"",IF(ISBLANK(Tipy!BL20),0,IF(AND(Tipy!BL20=Výsledky!$BY$3,Tipy!BN20=Výsledky!$CA$3),60,0)))</f>
        <v/>
      </c>
      <c r="BW26" s="126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6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6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7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0" t="str">
        <f>IF(ISBLANK($CA$3),"",IF(ISBLANK(Tipy!BL20),"-",SUM(BV26:BZ26)))</f>
        <v/>
      </c>
      <c r="CB26" s="129"/>
      <c r="CC26" s="126">
        <f>IF(ISBLANK($CH$3),"",IF(ISBLANK(Tipy!BR20),0,IF(AND(Tipy!BR20=Výsledky!$CF$3,Tipy!BT20=Výsledky!$CH$3),60,0)))</f>
        <v>0</v>
      </c>
      <c r="CD26" s="12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6">
        <f>IF(ISBLANK($CH$3),"",IF(OR(Tipy!BU20=Výsledky!$CC$6,Tipy!BU20=Výsledky!$CC$7,Tipy!BU20=Výsledky!$CC$8,Tipy!BU20=Výsledky!$CC$9),IF(VLOOKUP(Tipy!BU20,'Kategórie hráčov'!$A$2:$B$55,2,FALSE)=30,30,20),0))</f>
        <v>0</v>
      </c>
      <c r="CF26" s="126">
        <f>IF(ISBLANK($CH$3),"",IF(OR(Tipy!BV20=Výsledky!$CF$6,Tipy!BV20=Výsledky!$CF$7,Tipy!BV20=Výsledky!$CF$8,Tipy!BV20=Výsledky!$CF$9),IF(VLOOKUP(Tipy!BV20,'Kategórie hráčov'!$A$2:$B$55,2,FALSE)=30,30,20),0))</f>
        <v>0</v>
      </c>
      <c r="CG26" s="12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30">
        <f>IF(ISBLANK($CH$3),"",IF(ISBLANK(Tipy!BR20),"-",SUM(CC26:CG26)))</f>
        <v>0</v>
      </c>
      <c r="CI26" s="129"/>
      <c r="CJ26" s="126">
        <f>IF(ISBLANK($CO$3),"",IF(ISBLANK(Tipy!BX20),0,IF(AND(Tipy!BX20=Výsledky!$CM$3,Tipy!BZ20=Výsledky!$CO$3),60,0)))</f>
        <v>0</v>
      </c>
      <c r="CK26" s="12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6">
        <f>IF(ISBLANK($CO$3),"",IF(OR(Tipy!CA20=Výsledky!$CJ$6,Tipy!CA20=Výsledky!$CJ$7,Tipy!CA20=Výsledky!$CJ$8,Tipy!CA20=Výsledky!$CJ$9),IF(VLOOKUP(Tipy!CA20,'Kategórie hráčov'!$A$2:$B$55,2,FALSE)=30,30,20),0))</f>
        <v>20</v>
      </c>
      <c r="CM26" s="126">
        <f>IF(ISBLANK($CO$3),"",IF(OR(Tipy!CB20=Výsledky!$CM$6,Tipy!CB20=Výsledky!$CM$7,Tipy!CB20=Výsledky!$CM$8,Tipy!CB20=Výsledky!$CM$9),IF(VLOOKUP(Tipy!CB20,'Kategórie hráčov'!$A$2:$B$55,2,FALSE)=30,30,20),0))</f>
        <v>0</v>
      </c>
      <c r="CN26" s="127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30">
        <f>IF(ISBLANK($CO$3),"",IF(ISBLANK(Tipy!BX20),"-",SUM(CJ26:CN26)))</f>
        <v>50</v>
      </c>
      <c r="CP26" s="129"/>
      <c r="CQ26" s="126" t="str">
        <f>IF(ISBLANK($CV$3),"",IF(ISBLANK(Tipy!CD20),0,IF(AND(Tipy!CD20=Výsledky!$CT$3,Tipy!CF20=Výsledky!$CV$3),60,0)))</f>
        <v/>
      </c>
      <c r="CR26" s="126" t="str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/>
      </c>
      <c r="CS26" s="126" t="str">
        <f>IF(ISBLANK($CV$3),"",IF(OR(Tipy!CG20=Výsledky!$CQ$6,Tipy!CG20=Výsledky!$CQ$7,Tipy!CG20=Výsledky!$CQ$8,Tipy!CG20=Výsledky!$CQ$9),IF(VLOOKUP(Tipy!CG20,'Kategórie hráčov'!$A$2:$B$55,2,FALSE)=30,30,20),0))</f>
        <v/>
      </c>
      <c r="CT26" s="126" t="str">
        <f>IF(ISBLANK($CV$3),"",IF(OR(Tipy!CH20=Výsledky!$CT$6,Tipy!CH20=Výsledky!$CT$7,Tipy!CH20=Výsledky!$CT$8,Tipy!CH20=Výsledky!$CT$9),IF(VLOOKUP(Tipy!CH20,'Kategórie hráčov'!$A$2:$B$55,2,FALSE)=30,30,20),0))</f>
        <v/>
      </c>
      <c r="CU26" s="127" t="str">
        <f>IF(ISBLANK($CV$3),"",IF(ISBLANK(Tipy!CD20),0,IF(OR(AND(Tipy!CD20=Výsledky!$CT$3,OR(Tipy!CF20=Výsledky!$CV$3+1,Tipy!CF20=Výsledky!$CV$3-1)),AND(Tipy!CF20=Výsledky!$CV$3,OR(Tipy!CD20=Výsledky!$CT$3+1,Tipy!CD20=Výsledky!$CT$3-1))),10,0)))</f>
        <v/>
      </c>
      <c r="CV26" s="130" t="str">
        <f>IF(ISBLANK($CV$3),"",IF(ISBLANK(Tipy!CD20),"-",SUM(CQ26:CU26)))</f>
        <v/>
      </c>
      <c r="CW26" s="129"/>
      <c r="CX26" s="126" t="str">
        <f>IF(ISBLANK($DC$3),"",IF(ISBLANK(Tipy!CJ20),0,IF(AND(Tipy!CJ20=Výsledky!$DA$3,Tipy!CL20=Výsledky!$DC$3),60,0)))</f>
        <v/>
      </c>
      <c r="CY26" s="126" t="str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/>
      </c>
      <c r="CZ26" s="126" t="str">
        <f>IF(ISBLANK($DC$3),"",IF(OR(Tipy!CM20=Výsledky!$CX$6,Tipy!CM20=Výsledky!$CX$7,Tipy!CM20=Výsledky!$CX$8,Tipy!CM20=Výsledky!$CX$9),IF(VLOOKUP(Tipy!CM20,'Kategórie hráčov'!$A$2:$B$55,2,FALSE)=30,30,20),0))</f>
        <v/>
      </c>
      <c r="DA26" s="126" t="str">
        <f>IF(ISBLANK($DC$3),"",IF(OR(Tipy!CN20=Výsledky!$DA$6,Tipy!CN20=Výsledky!$DA$7,Tipy!CN20=Výsledky!$DA$8,Tipy!CN20=Výsledky!$DA$9),IF(VLOOKUP(Tipy!CN20,'Kategórie hráčov'!$A$2:$B$55,2,FALSE)=30,30,20),0))</f>
        <v/>
      </c>
      <c r="DB26" s="127" t="str">
        <f>IF(ISBLANK($DC$3),"",IF(ISBLANK(Tipy!CJ20),0,IF(OR(AND(Tipy!CJ20=Výsledky!$DA$3,OR(Tipy!CL20=Výsledky!$DC$3+1,Tipy!CL20=Výsledky!$DC$3-1)),AND(Tipy!CL20=Výsledky!$DC$3,OR(Tipy!CJ20=Výsledky!$DA$3+1,Tipy!CJ20=Výsledky!$DA$3-1))),10,0)))</f>
        <v/>
      </c>
      <c r="DC26" s="130" t="str">
        <f>IF(ISBLANK($DC$3),"",IF(ISBLANK(Tipy!CJ20),"-",SUM(CX26:DB26)))</f>
        <v/>
      </c>
      <c r="DD26" s="129"/>
      <c r="DE26" s="126" t="str">
        <f>IF(ISBLANK($DJ$3),"",IF(ISBLANK(Tipy!CP20),0,IF(AND(Tipy!CP20=Výsledky!$DH$3,Tipy!CR20=Výsledky!$DJ$3),60,0)))</f>
        <v/>
      </c>
      <c r="DF26" s="126" t="str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/>
      </c>
      <c r="DG26" s="126" t="str">
        <f>IF(ISBLANK($DJ$3),"",IF(OR(Tipy!CS20=Výsledky!$DE$6,Tipy!CS20=Výsledky!$DE$7,Tipy!CS20=Výsledky!$DE$8,Tipy!CS20=Výsledky!$DE$9),IF(VLOOKUP(Tipy!CS20,'Kategórie hráčov'!$A$2:$B$55,2,FALSE)=30,30,20),0))</f>
        <v/>
      </c>
      <c r="DH26" s="126" t="str">
        <f>IF(ISBLANK($DJ$3),"",IF(OR(Tipy!CT20=Výsledky!$DH$6,Tipy!CT20=Výsledky!$DH$7,Tipy!CT20=Výsledky!$DH$8,Tipy!CT20=Výsledky!$DH$9),IF(VLOOKUP(Tipy!CT20,'Kategórie hráčov'!$A$2:$B$55,2,FALSE)=30,30,20),0))</f>
        <v/>
      </c>
      <c r="DI26" s="127" t="str">
        <f>IF(ISBLANK($DJ$3),"",IF(ISBLANK(Tipy!CP20),0,IF(OR(AND(Tipy!CP20=Výsledky!$DH$3,OR(Tipy!CR20=Výsledky!$DJ$3+1,Tipy!CR20=Výsledky!$DJ$3-1)),AND(Tipy!CR20=Výsledky!$DJ$3,OR(Tipy!CP20=Výsledky!$DH$3+1,Tipy!CP20=Výsledky!$DH$3-1))),10,0)))</f>
        <v/>
      </c>
      <c r="DJ26" s="130" t="str">
        <f>IF(ISBLANK($DJ$3),"",IF(ISBLANK(Tipy!CP20),"-",SUM(DE26:DI26)))</f>
        <v/>
      </c>
      <c r="DK26" s="129"/>
      <c r="DL26" s="126" t="str">
        <f>IF(ISBLANK($DQ$3),"",IF(ISBLANK(Tipy!CV20),0,IF(AND(Tipy!CV20=Výsledky!$DO$3,Tipy!CX20=Výsledky!$DQ$3),60,0)))</f>
        <v/>
      </c>
      <c r="DM26" s="126" t="str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/>
      </c>
      <c r="DN26" s="126" t="str">
        <f>IF(ISBLANK($DQ$3),"",IF(OR(Tipy!CY20=Výsledky!$DL$6,Tipy!CY20=Výsledky!$DL$7,Tipy!CY20=Výsledky!$DL$8,Tipy!CY20=Výsledky!$DL$9),IF(VLOOKUP(Tipy!CY20,'Kategórie hráčov'!$A$2:$B$55,2,FALSE)=30,30,20),0))</f>
        <v/>
      </c>
      <c r="DO26" s="126" t="str">
        <f>IF(ISBLANK($DQ$3),"",IF(OR(Tipy!CZ20=Výsledky!$DO$6,Tipy!CZ20=Výsledky!$DO$7,Tipy!CZ20=Výsledky!$DO$8,Tipy!CZ20=Výsledky!$DO$9),IF(VLOOKUP(Tipy!CZ20,'Kategórie hráčov'!$A$2:$B$55,2,FALSE)=30,30,20),0))</f>
        <v/>
      </c>
      <c r="DP26" s="127" t="str">
        <f>IF(ISBLANK($DQ$3),"",IF(ISBLANK(Tipy!CV20),0,IF(OR(AND(Tipy!CV20=Výsledky!$DO$3,OR(Tipy!CX20=Výsledky!$DQ$3+1,Tipy!CX20=Výsledky!$DQ$3-1)),AND(Tipy!CX20=Výsledky!$DQ$3,OR(Tipy!CV20=Výsledky!$DO$3+1,Tipy!CV20=Výsledky!$DO$3-1))),10,0)))</f>
        <v/>
      </c>
      <c r="DQ26" s="130" t="str">
        <f>IF(ISBLANK($DQ$3),"",IF(ISBLANK(Tipy!CV20),"-",SUM(DL26:DP26)))</f>
        <v/>
      </c>
      <c r="DR26" s="129"/>
      <c r="DS26" s="126" t="str">
        <f>IF(ISBLANK($DX$3),"",IF(ISBLANK(Tipy!DB20),0,IF(AND(Tipy!DB20=Výsledky!$DV$3,Tipy!DD20=Výsledky!$DX$3),60,0)))</f>
        <v/>
      </c>
      <c r="DT26" s="126" t="str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/>
      </c>
      <c r="DU26" s="126" t="str">
        <f>IF(ISBLANK($DX$3),"",IF(OR(Tipy!DE20=Výsledky!$DS$6,Tipy!DE20=Výsledky!$DS$7,Tipy!DE20=Výsledky!$DS$8,Tipy!DE20=Výsledky!$DS$9),IF(VLOOKUP(Tipy!DE20,'Kategórie hráčov'!$A$2:$B$55,2,FALSE)=30,30,20),0))</f>
        <v/>
      </c>
      <c r="DV26" s="126" t="str">
        <f>IF(ISBLANK($DX$3),"",IF(OR(Tipy!DF20=Výsledky!$DV$6,Tipy!DF20=Výsledky!$DV$7,Tipy!DF20=Výsledky!$DV$8,Tipy!DF20=Výsledky!$DV$9),IF(VLOOKUP(Tipy!DF20,'Kategórie hráčov'!$A$2:$B$55,2,FALSE)=30,30,20),0))</f>
        <v/>
      </c>
      <c r="DW26" s="127" t="str">
        <f>IF(ISBLANK($DX$3),"",IF(ISBLANK(Tipy!DB20),0,IF(OR(AND(Tipy!DB20=Výsledky!$DV$3,OR(Tipy!DD20=Výsledky!$DX$3+1,Tipy!DD20=Výsledky!$DX$3-1)),AND(Tipy!DD20=Výsledky!$DX$3,OR(Tipy!DB20=Výsledky!$DV$3+1,Tipy!DB20=Výsledky!$DV$3-1))),10,0)))</f>
        <v/>
      </c>
      <c r="DX26" s="130" t="str">
        <f>IF(ISBLANK($DX$3),"",IF(ISBLANK(Tipy!DB20),"-",SUM(DS26:DW26)))</f>
        <v/>
      </c>
      <c r="DY26" s="129"/>
      <c r="DZ26" s="126" t="str">
        <f>IF(ISBLANK($EE$3),"",IF(ISBLANK(Tipy!DH20),0,IF(AND(Tipy!DH20=Výsledky!$EC$3,Tipy!DJ20=Výsledky!$EE$3),60,0)))</f>
        <v/>
      </c>
      <c r="EA26" s="126" t="str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/>
      </c>
      <c r="EB26" s="126" t="str">
        <f>IF(ISBLANK($EE$3),"",IF(OR(Tipy!DK20=Výsledky!$DZ$6,Tipy!DK20=Výsledky!$DZ$7,Tipy!DK20=Výsledky!$DZ$8,Tipy!DK20=Výsledky!$DZ$9),IF(VLOOKUP(Tipy!DK20,'Kategórie hráčov'!$A$2:$B$55,2,FALSE)=30,30,20),0))</f>
        <v/>
      </c>
      <c r="EC26" s="126" t="str">
        <f>IF(ISBLANK($EE$3),"",IF(OR(Tipy!DL20=Výsledky!$EC$6,Tipy!DL20=Výsledky!$EC$7,Tipy!DL20=Výsledky!$EC$8,Tipy!DL20=Výsledky!$EC$9),IF(VLOOKUP(Tipy!DL20,'Kategórie hráčov'!$A$2:$B$55,2,FALSE)=30,30,20),0))</f>
        <v/>
      </c>
      <c r="ED26" s="127" t="str">
        <f>IF(ISBLANK($EE$3),"",IF(ISBLANK(Tipy!DH20),0,IF(OR(AND(Tipy!DH20=Výsledky!$EC$3,OR(Tipy!DJ20=Výsledky!$EE$3+1,Tipy!DJ20=Výsledky!$EE$3-1)),AND(Tipy!DJ20=Výsledky!$EE$3,OR(Tipy!DH20=Výsledky!$EC$3+1,Tipy!DH20=Výsledky!$EC$3-1))),10,0)))</f>
        <v/>
      </c>
      <c r="EE26" s="130" t="str">
        <f>IF(ISBLANK($EE$3),"",IF(ISBLANK(Tipy!DH20),"-",SUM(DZ26:ED26)))</f>
        <v/>
      </c>
      <c r="EF26" s="129"/>
      <c r="EG26" s="126" t="str">
        <f>IF(ISBLANK($EL$3),"",IF(ISBLANK(Tipy!DN20),0,IF(AND(Tipy!DN20=Výsledky!$EJ$3,Tipy!DP20=Výsledky!$EL$3),60,0)))</f>
        <v/>
      </c>
      <c r="EH26" s="126" t="str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/>
      </c>
      <c r="EI26" s="126" t="str">
        <f>IF(ISBLANK($EL$3),"",IF(OR(Tipy!DQ20=Výsledky!$EG$6,Tipy!DQ20=Výsledky!$EG$7,Tipy!DQ20=Výsledky!$EG$8,Tipy!DQ20=Výsledky!$EG$9),IF(VLOOKUP(Tipy!DQ20,'Kategórie hráčov'!$A$2:$B$55,2,FALSE)=30,30,20),0))</f>
        <v/>
      </c>
      <c r="EJ26" s="126" t="str">
        <f>IF(ISBLANK($EL$3),"",IF(OR(Tipy!DR20=Výsledky!$EJ$6,Tipy!DR20=Výsledky!$EJ$7,Tipy!DR20=Výsledky!$EJ$8,Tipy!DR20=Výsledky!$EJ$9),IF(VLOOKUP(Tipy!DR20,'Kategórie hráčov'!$A$2:$B$55,2,FALSE)=30,30,20),0))</f>
        <v/>
      </c>
      <c r="EK26" s="127" t="str">
        <f>IF(ISBLANK($EL$3),"",IF(ISBLANK(Tipy!DN20),0,IF(OR(AND(Tipy!DN20=Výsledky!$EJ$3,OR(Tipy!DP20=Výsledky!$EL$3+1,Tipy!DP20=Výsledky!$EL$3-1)),AND(Tipy!DP20=Výsledky!$EL$3,OR(Tipy!DN20=Výsledky!$EJ$3+1,Tipy!DN20=Výsledky!$EJ$3-1))),10,0)))</f>
        <v/>
      </c>
      <c r="EL26" s="130" t="str">
        <f>IF(ISBLANK($EL$3),"",IF(ISBLANK(Tipy!DN20),"-",SUM(EG26:EK26)))</f>
        <v/>
      </c>
      <c r="EM26" s="129"/>
      <c r="EN26" s="126" t="str">
        <f>IF(ISBLANK($ES$3),"",IF(ISBLANK(Tipy!DT20),0,IF(AND(Tipy!DT20=Výsledky!$EQ$3,Tipy!DV20=Výsledky!$ES$3),60,0)))</f>
        <v/>
      </c>
      <c r="EO26" s="126" t="str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/>
      </c>
      <c r="EP26" s="126" t="str">
        <f>IF(ISBLANK($ES$3),"",IF(OR(Tipy!DW20=Výsledky!$EN$6,Tipy!DW20=Výsledky!$EN$7,Tipy!DW20=Výsledky!$EN$8,Tipy!DW20=Výsledky!$EN$9),IF(VLOOKUP(Tipy!DW20,'Kategórie hráčov'!$A$2:$B$55,2,FALSE)=30,30,20),0))</f>
        <v/>
      </c>
      <c r="EQ26" s="126" t="str">
        <f>IF(ISBLANK($ES$3),"",IF(OR(Tipy!DX20=Výsledky!$EQ$6,Tipy!DX20=Výsledky!$EQ$7,Tipy!DX20=Výsledky!$EQ$8,Tipy!DX20=Výsledky!$EQ$9),IF(VLOOKUP(Tipy!DX20,'Kategórie hráčov'!$A$2:$B$55,2,FALSE)=30,30,20),0))</f>
        <v/>
      </c>
      <c r="ER26" s="127" t="str">
        <f>IF(ISBLANK($ES$3),"",IF(ISBLANK(Tipy!DT20),0,IF(OR(AND(Tipy!DT20=Výsledky!$EQ$3,OR(Tipy!DV20=Výsledky!$ES$3+1,Tipy!DV20=Výsledky!$ES$3-1)),AND(Tipy!DV20=Výsledky!$ES$3,OR(Tipy!DT20=Výsledky!$EQ$3+1,Tipy!DT20=Výsledky!$EQ$3-1))),10,0)))</f>
        <v/>
      </c>
      <c r="ES26" s="130" t="str">
        <f>IF(ISBLANK($ES$3),"",IF(ISBLANK(Tipy!DT20),"-",SUM(EN26:ER26)))</f>
        <v/>
      </c>
      <c r="ET26" s="129"/>
      <c r="EU26" s="126" t="str">
        <f>IF(ISBLANK($EZ$3),"",IF(ISBLANK(Tipy!DZ20),0,IF(AND(Tipy!DZ20=Výsledky!$EX$3,Tipy!EB20=Výsledky!$EZ$3),60,0)))</f>
        <v/>
      </c>
      <c r="EV26" s="126" t="str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/>
      </c>
      <c r="EW26" s="126" t="str">
        <f>IF(ISBLANK($EZ$3),"",IF(OR(Tipy!EC20=Výsledky!$EU$6,Tipy!EC20=Výsledky!$EU$7,Tipy!EC20=Výsledky!$EU$8,Tipy!EC20=Výsledky!$EU$9),IF(VLOOKUP(Tipy!EC20,'Kategórie hráčov'!$A$2:$B$55,2,FALSE)=30,30,20),0))</f>
        <v/>
      </c>
      <c r="EX26" s="126" t="str">
        <f>IF(ISBLANK($EZ$3),"",IF(OR(Tipy!ED20=Výsledky!$EX$6,Tipy!ED20=Výsledky!$EX$7,Tipy!ED20=Výsledky!$EX$8,Tipy!ED20=Výsledky!$EX$9),IF(VLOOKUP(Tipy!ED20,'Kategórie hráčov'!$A$2:$B$55,2,FALSE)=30,30,20),0))</f>
        <v/>
      </c>
      <c r="EY26" s="127" t="str">
        <f>IF(ISBLANK($EZ$3),"",IF(ISBLANK(Tipy!DZ20),0,IF(OR(AND(Tipy!DZ20=Výsledky!$EX$3,OR(Tipy!EB20=Výsledky!$EZ$3+1,Tipy!EB20=Výsledky!$EZ$3-1)),AND(Tipy!EB20=Výsledky!$EZ$3,OR(Tipy!DZ20=Výsledky!$EX$3+1,Tipy!DZ20=Výsledky!$EX$3-1))),10,0)))</f>
        <v/>
      </c>
      <c r="EZ26" s="130" t="str">
        <f>IF(ISBLANK($EZ$3),"",IF(ISBLANK(Tipy!DZ20),"-",SUM(EU26:EY26)))</f>
        <v/>
      </c>
      <c r="FA26" s="129"/>
      <c r="FB26" s="126" t="str">
        <f>IF(ISBLANK($FG$3),"",IF(ISBLANK(Tipy!EF20),0,IF(AND(Tipy!EF20=Výsledky!$FE$3,Tipy!EH20=Výsledky!$FG$3),60,0)))</f>
        <v/>
      </c>
      <c r="FC26" s="126" t="str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/>
      </c>
      <c r="FD26" s="126" t="str">
        <f>IF(ISBLANK($FG$3),"",IF(OR(Tipy!EI20=Výsledky!$FB$6,Tipy!EI20=Výsledky!$FB$7,Tipy!EI20=Výsledky!$FB$8,Tipy!EI20=Výsledky!$FB$9),IF(VLOOKUP(Tipy!EI20,'Kategórie hráčov'!$A$2:$B$55,2,FALSE)=30,30,20),0))</f>
        <v/>
      </c>
      <c r="FE26" s="126" t="str">
        <f>IF(ISBLANK($FG$3),"",IF(OR(Tipy!EJ20=Výsledky!$FE$6,Tipy!EJ20=Výsledky!$FE$7,Tipy!EJ20=Výsledky!$FE$8,Tipy!EJ20=Výsledky!$FE$9),IF(VLOOKUP(Tipy!EJ20,'Kategórie hráčov'!$A$2:$B$55,2,FALSE)=30,30,20),0))</f>
        <v/>
      </c>
      <c r="FF26" s="127" t="str">
        <f>IF(ISBLANK($FG$3),"",IF(ISBLANK(Tipy!EF20),0,IF(OR(AND(Tipy!EF20=Výsledky!$FE$3,OR(Tipy!EH20=Výsledky!$FG$3+1,Tipy!EH20=Výsledky!$FG$3-1)),AND(Tipy!EH20=Výsledky!$FG$3,OR(Tipy!EF20=Výsledky!$FE$3+1,Tipy!EF20=Výsledky!$FE$3-1))),10,0)))</f>
        <v/>
      </c>
      <c r="FG26" s="130" t="str">
        <f>IF(ISBLANK($FG$3),"",IF(ISBLANK(Tipy!EF20),"-",SUM(FB26:FF26)))</f>
        <v/>
      </c>
      <c r="FH26" s="129"/>
      <c r="FI26" s="126" t="str">
        <f>IF(ISBLANK($FN$3),"",IF(ISBLANK(Tipy!EL20),0,IF(AND(Tipy!EL20=Výsledky!$FL$3,Tipy!EN20=Výsledky!$FN$3),60,0)))</f>
        <v/>
      </c>
      <c r="FJ26" s="126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126" t="str">
        <f>IF(ISBLANK($FN$3),"",IF(OR(Tipy!EO20=Výsledky!$FI$6,Tipy!EO20=Výsledky!$FI$7,Tipy!EO20=Výsledky!$FI$8,Tipy!EO20=Výsledky!$FI$9),IF(VLOOKUP(Tipy!EO20,'Kategórie hráčov'!$A$2:$B$55,2,FALSE)=30,30,20),0))</f>
        <v/>
      </c>
      <c r="FL26" s="126" t="str">
        <f>IF(ISBLANK($FN$3),"",IF(OR(Tipy!EP20=Výsledky!$FL$6,Tipy!EP20=Výsledky!$FL$7,Tipy!EP20=Výsledky!$FL$8,Tipy!EP20=Výsledky!$FL$9),IF(VLOOKUP(Tipy!EP20,'Kategórie hráčov'!$A$2:$B$55,2,FALSE)=30,30,20),0))</f>
        <v/>
      </c>
      <c r="FM26" s="127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130" t="str">
        <f>IF(ISBLANK($FN$3),"",IF(ISBLANK(Tipy!EL20),"-",SUM(FI26:FM26)))</f>
        <v/>
      </c>
      <c r="FO26" s="129"/>
      <c r="FP26" s="126" t="str">
        <f>IF(ISBLANK($FU$3),"",IF(ISBLANK(Tipy!ER20),0,IF(AND(Tipy!ER20=Výsledky!$FS$3,Tipy!ET20=Výsledky!$FU$3),60,0)))</f>
        <v/>
      </c>
      <c r="FQ26" s="126" t="str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/>
      </c>
      <c r="FR26" s="126" t="str">
        <f>IF(ISBLANK($FU$3),"",IF(OR(Tipy!EU20=Výsledky!$FP$6,Tipy!EU20=Výsledky!$FP$7,Tipy!EU20=Výsledky!$FP$8,Tipy!EU20=Výsledky!$FP$9),IF(VLOOKUP(Tipy!EU20,'Kategórie hráčov'!$A$2:$B$55,2,FALSE)=30,30,20),0))</f>
        <v/>
      </c>
      <c r="FS26" s="126" t="str">
        <f>IF(ISBLANK($FU$3),"",IF(OR(Tipy!EV20=Výsledky!$FS$6,Tipy!EV20=Výsledky!$FS$7,Tipy!EV20=Výsledky!$FS$8,Tipy!EV20=Výsledky!$FS$9),IF(VLOOKUP(Tipy!EV20,'Kategórie hráčov'!$A$2:$B$55,2,FALSE)=30,30,20),0))</f>
        <v/>
      </c>
      <c r="FT26" s="127" t="str">
        <f>IF(ISBLANK($FU$3),"",IF(ISBLANK(Tipy!ER20),0,IF(OR(AND(Tipy!ER20=Výsledky!$FS$3,OR(Tipy!ET20=Výsledky!$FU$3+1,Tipy!ET20=Výsledky!$FU$3-1)),AND(Tipy!ET20=Výsledky!$FU$3,OR(Tipy!ER20=Výsledky!$FS$3+1,Tipy!ER20=Výsledky!$FS$3-1))),10,0)))</f>
        <v/>
      </c>
      <c r="FU26" s="130" t="str">
        <f>IF(ISBLANK($FU$3),"",IF(ISBLANK(Tipy!ER20),"-",SUM(FP26:FT26)))</f>
        <v/>
      </c>
      <c r="FV26" s="129"/>
      <c r="FW26" s="126" t="str">
        <f>IF(ISBLANK($GB$3),"",IF(ISBLANK(Tipy!EX20),0,IF(AND(Tipy!EX20=Výsledky!$FZ$3,Tipy!EZ20=Výsledky!$GB$3),60,0)))</f>
        <v/>
      </c>
      <c r="FX26" s="126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126" t="str">
        <f>IF(ISBLANK($GB$3),"",IF(OR(Tipy!FA20=Výsledky!$FW$6,Tipy!FA20=Výsledky!$FW$7,Tipy!FA20=Výsledky!$FW$8,Tipy!FA20=Výsledky!$FW$9),IF(VLOOKUP(Tipy!FA20,'Kategórie hráčov'!$A$2:$B$55,2,FALSE)=30,30,20),0))</f>
        <v/>
      </c>
      <c r="FZ26" s="126" t="str">
        <f>IF(ISBLANK($GB$3),"",IF(OR(Tipy!FB20=Výsledky!$FZ$6,Tipy!FB20=Výsledky!$FZ$7,Tipy!FB20=Výsledky!$FZ$8,Tipy!FB20=Výsledky!$FZ$9),IF(VLOOKUP(Tipy!FB20,'Kategórie hráčov'!$A$2:$B$55,2,FALSE)=30,30,20),0))</f>
        <v/>
      </c>
      <c r="GA26" s="127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130" t="str">
        <f>IF(ISBLANK($GB$3),"",IF(ISBLANK(Tipy!EX20),"-",SUM(FW26:GA26)))</f>
        <v/>
      </c>
      <c r="GC26" s="129"/>
      <c r="GD26" s="126" t="str">
        <f>IF(ISBLANK($GI$3),"",IF(ISBLANK(Tipy!FD20),0,IF(AND(Tipy!FD20=Výsledky!$GG$3,Tipy!FF20=Výsledky!$GI$3),60,0)))</f>
        <v/>
      </c>
      <c r="GE26" s="126" t="str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/>
      </c>
      <c r="GF26" s="126" t="str">
        <f>IF(ISBLANK($GI$3),"",IF(OR(Tipy!FG20=Výsledky!$GD$6,Tipy!FG20=Výsledky!$GD$7,Tipy!FG20=Výsledky!$GD$8,Tipy!FG20=Výsledky!$GD$9),IF(VLOOKUP(Tipy!FG20,'Kategórie hráčov'!$A$2:$B$55,2,FALSE)=30,30,20),0))</f>
        <v/>
      </c>
      <c r="GG26" s="126" t="str">
        <f>IF(ISBLANK($GI$3),"",IF(OR(Tipy!FH20=Výsledky!$GG$6,Tipy!FH20=Výsledky!$GG$7,Tipy!FH20=Výsledky!$GG$8,Tipy!FH20=Výsledky!$GG$9),IF(VLOOKUP(Tipy!FH20,'Kategórie hráčov'!$A$2:$B$55,2,FALSE)=30,30,20),0))</f>
        <v/>
      </c>
      <c r="GH26" s="127" t="str">
        <f>IF(ISBLANK($GI$3),"",IF(ISBLANK(Tipy!FD20),0,IF(OR(AND(Tipy!FD20=Výsledky!$GG$3,OR(Tipy!FF20=Výsledky!$GI$3+1,Tipy!FF20=Výsledky!$GI$3-1)),AND(Tipy!FF20=Výsledky!$GI$3,OR(Tipy!FD20=Výsledky!$GG$3+1,Tipy!FD20=Výsledky!$GG$3-1))),10,0)))</f>
        <v/>
      </c>
      <c r="GI26" s="130" t="str">
        <f>IF(ISBLANK($GI$3),"",IF(ISBLANK(Tipy!FD20),"-",SUM(GD26:GH26)))</f>
        <v/>
      </c>
      <c r="GJ26" s="129"/>
      <c r="GK26" s="126" t="str">
        <f>IF(ISBLANK($GP$3),"",IF(ISBLANK(Tipy!FJ20),0,IF(AND(Tipy!FJ20=Výsledky!$GN$3,Tipy!FL20=Výsledky!$GP$3),60,0)))</f>
        <v/>
      </c>
      <c r="GL26" s="126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126" t="str">
        <f>IF(ISBLANK($GP$3),"",IF(OR(Tipy!FM20=Výsledky!$GK$6,Tipy!FM20=Výsledky!$GK$7,Tipy!FM20=Výsledky!$GK$8,Tipy!FM20=Výsledky!$GK$9),IF(VLOOKUP(Tipy!FM20,'Kategórie hráčov'!$A$2:$B$55,2,FALSE)=30,30,20),0))</f>
        <v/>
      </c>
      <c r="GN26" s="126" t="str">
        <f>IF(ISBLANK($GP$3),"",IF(OR(Tipy!FN20=Výsledky!$GN$6,Tipy!FN20=Výsledky!$GN$7,Tipy!FN20=Výsledky!$GN$8,Tipy!FN20=Výsledky!$GN$9),IF(VLOOKUP(Tipy!FN20,'Kategórie hráčov'!$A$2:$B$55,2,FALSE)=30,30,20),0))</f>
        <v/>
      </c>
      <c r="GO26" s="127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130" t="str">
        <f>IF(ISBLANK($GP$3),"",IF(ISBLANK(Tipy!FJ20),"-",SUM(GK26:GO26)))</f>
        <v/>
      </c>
      <c r="GQ26" s="129"/>
      <c r="GR26" s="126" t="str">
        <f>IF(ISBLANK($GW$3),"",IF(ISBLANK(Tipy!FP20),0,IF(AND(Tipy!FP20=Výsledky!$GU$3,Tipy!FR20=Výsledky!$GW$3),60,0)))</f>
        <v/>
      </c>
      <c r="GS26" s="126" t="str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/>
      </c>
      <c r="GT26" s="126" t="str">
        <f>IF(ISBLANK($GW$3),"",IF(OR(Tipy!FS20=Výsledky!$GR$6,Tipy!FS20=Výsledky!$GR$7,Tipy!FS20=Výsledky!$GR$8,Tipy!FS20=Výsledky!$GR$9),IF(VLOOKUP(Tipy!FS20,'Kategórie hráčov'!$A$2:$B$55,2,FALSE)=30,30,20),0))</f>
        <v/>
      </c>
      <c r="GU26" s="126" t="str">
        <f>IF(ISBLANK($GW$3),"",IF(OR(Tipy!FT20=Výsledky!$GU$6,Tipy!FT20=Výsledky!$GU$7,Tipy!FT20=Výsledky!$GU$8,Tipy!FT20=Výsledky!$GU$9),IF(VLOOKUP(Tipy!FT20,'Kategórie hráčov'!$A$2:$B$55,2,FALSE)=30,30,20),0))</f>
        <v/>
      </c>
      <c r="GV26" s="127" t="str">
        <f>IF(ISBLANK($GW$3),"",IF(ISBLANK(Tipy!FP20),0,IF(OR(AND(Tipy!FP20=Výsledky!$GU$3,OR(Tipy!FR20=Výsledky!$GW$3+1,Tipy!FR20=Výsledky!$GW$3-1)),AND(Tipy!FR20=Výsledky!$GW$3,OR(Tipy!FP20=Výsledky!$GU$3+1,Tipy!FP20=Výsledky!$GU$3-1))),10,0)))</f>
        <v/>
      </c>
      <c r="GW26" s="130" t="str">
        <f>IF(ISBLANK($GW$3),"",IF(ISBLANK(Tipy!FP20),"-",SUM(GR26:GV26)))</f>
        <v/>
      </c>
      <c r="GX26" s="129"/>
      <c r="GY26" s="126" t="str">
        <f>IF(ISBLANK($HD$3),"",IF(ISBLANK(Tipy!FV20),0,IF(AND(Tipy!FV20=Výsledky!$HB$3,Tipy!FX20=Výsledky!$HD$3),60,0)))</f>
        <v/>
      </c>
      <c r="GZ26" s="126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26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26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27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0" t="str">
        <f>IF(ISBLANK($HD$3),"",IF(ISBLANK(Tipy!FV20),"-",SUM(GY26:HC26)))</f>
        <v/>
      </c>
      <c r="HE26" s="129"/>
      <c r="HF26" s="126" t="str">
        <f>IF(ISBLANK($HK$3),"",IF(ISBLANK(Tipy!GB20),0,IF(AND(Tipy!GB20=Výsledky!$HI$3,Tipy!GD20=Výsledky!$HK$3),60,0)))</f>
        <v/>
      </c>
      <c r="HG26" s="126" t="str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/>
      </c>
      <c r="HH26" s="126" t="str">
        <f>IF(ISBLANK($HK$3),"",IF(OR(Tipy!GE20=Výsledky!$HF$6,Tipy!GE20=Výsledky!$HF$7,Tipy!GE20=Výsledky!$HF$8,Tipy!GE20=Výsledky!$HF$9),IF(VLOOKUP(Tipy!GE20,'Kategórie hráčov'!$A$2:$B$55,2,FALSE)=30,30,20),0))</f>
        <v/>
      </c>
      <c r="HI26" s="126" t="str">
        <f>IF(ISBLANK($HK$3),"",IF(OR(Tipy!GF20=Výsledky!$HI$6,Tipy!GF20=Výsledky!$HI$7,Tipy!GF20=Výsledky!$HI$8,Tipy!GF20=Výsledky!$HI$9),IF(VLOOKUP(Tipy!GF20,'Kategórie hráčov'!$A$2:$B$55,2,FALSE)=30,30,20),0))</f>
        <v/>
      </c>
      <c r="HJ26" s="127" t="str">
        <f>IF(ISBLANK($HK$3),"",IF(ISBLANK(Tipy!GB20),0,IF(OR(AND(Tipy!GB20=Výsledky!$HI$3,OR(Tipy!GD20=Výsledky!$HK$3+1,Tipy!GD20=Výsledky!$HK$3-1)),AND(Tipy!GD20=Výsledky!$HK$3,OR(Tipy!GB20=Výsledky!$HI$3+1,Tipy!GB20=Výsledky!$HI$3-1))),10,0)))</f>
        <v/>
      </c>
      <c r="HK26" s="130" t="str">
        <f>IF(ISBLANK($HK$3),"",IF(ISBLANK(Tipy!GB20),"-",SUM(HF26:HJ26)))</f>
        <v/>
      </c>
      <c r="HL26" s="129"/>
      <c r="HM26" s="126" t="str">
        <f>IF(ISBLANK($HR$3),"",IF(ISBLANK(Tipy!GH20),0,IF(AND(Tipy!GH20=Výsledky!$HP$3,Tipy!GJ20=Výsledky!$HR$3),60,0)))</f>
        <v/>
      </c>
      <c r="HN26" s="126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26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26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27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0" t="str">
        <f>IF(ISBLANK($HR$3),"",IF(ISBLANK(Tipy!GH20),"-",SUM(HM26:HQ26)))</f>
        <v/>
      </c>
      <c r="HS26" s="129"/>
      <c r="HT26" s="126" t="str">
        <f>IF(ISBLANK($HY$3),"",IF(ISBLANK(Tipy!GN20),0,IF(AND(Tipy!GN20=Výsledky!$HW$3,Tipy!GP20=Výsledky!$HY$3),60,0)))</f>
        <v/>
      </c>
      <c r="HU26" s="126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6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6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7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0" t="str">
        <f>IF(ISBLANK($HY$3),"",IF(ISBLANK(Tipy!GN20),"-",SUM(HT26:HX26)))</f>
        <v/>
      </c>
      <c r="HZ26" s="129"/>
      <c r="IA26" s="126" t="str">
        <f>IF(ISBLANK($IF$3),"",IF(ISBLANK(Tipy!GT20),0,IF(AND(Tipy!GT20=Výsledky!$ID$3,Tipy!GV20=Výsledky!$IF$3),60,0)))</f>
        <v/>
      </c>
      <c r="IB26" s="126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26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26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27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0" t="str">
        <f>IF(ISBLANK($IF$3),"",IF(ISBLANK(Tipy!GT20),"-",SUM(IA26:IE26)))</f>
        <v/>
      </c>
      <c r="IG26" s="129"/>
      <c r="IH26" s="126" t="str">
        <f>IF(ISBLANK($IM$3),"",IF(ISBLANK(Tipy!GZ20),0,IF(AND(Tipy!GZ20=Výsledky!$IK$3,Tipy!HB20=Výsledky!$IM$3),60,0)))</f>
        <v/>
      </c>
      <c r="II26" s="126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6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6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7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0" t="str">
        <f>IF(ISBLANK($IM$3),"",IF(ISBLANK(Tipy!GZ20),"-",SUM(IH26:IL26)))</f>
        <v/>
      </c>
      <c r="IN26" s="129"/>
      <c r="IO26" s="126" t="str">
        <f>IF(ISBLANK($IT$3),"",IF(ISBLANK(Tipy!HF20),0,IF(AND(Tipy!HF20=Výsledky!$IR$3,Tipy!HH20=Výsledky!$IT$3),60,0)))</f>
        <v/>
      </c>
      <c r="IP26" s="126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26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26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27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0" t="str">
        <f>IF(ISBLANK($IT$3),"",IF(ISBLANK(Tipy!HF20),"-",SUM(IO26:IS26)))</f>
        <v/>
      </c>
      <c r="IU26" s="129"/>
      <c r="IV26" s="126" t="str">
        <f>IF(ISBLANK($JA$3),"",IF(ISBLANK(Tipy!HL20),0,IF(AND(Tipy!HL20=Výsledky!$IY$3,Tipy!HN20=Výsledky!$JA$3),60,0)))</f>
        <v/>
      </c>
      <c r="IW26" s="126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26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26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27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0" t="str">
        <f>IF(ISBLANK($JA$3),"",IF(ISBLANK(Tipy!HL20),"-",SUM(IV26:IZ26)))</f>
        <v/>
      </c>
      <c r="JB26" s="129"/>
      <c r="JC26" s="126" t="str">
        <f>IF(ISBLANK($JH$3),"",IF(ISBLANK(Tipy!HR20),0,IF(AND(Tipy!HR20=Výsledky!$JF$3,Tipy!HT20=Výsledky!$JH$3),60,0)))</f>
        <v/>
      </c>
      <c r="JD26" s="126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26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26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27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0" t="str">
        <f>IF(ISBLANK($JH$3),"",IF(ISBLANK(Tipy!HR20),"-",SUM(JC26:JG26)))</f>
        <v/>
      </c>
      <c r="JI26" s="129"/>
      <c r="JJ26" s="126" t="str">
        <f>IF(ISBLANK($JO$3),"",IF(ISBLANK(Tipy!HX20),0,IF(AND(Tipy!HX20=Výsledky!$JM$3,Tipy!HZ20=Výsledky!$JO$3),60,0)))</f>
        <v/>
      </c>
      <c r="JK26" s="126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26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26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27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0" t="str">
        <f>IF(ISBLANK($JO$3),"",IF(ISBLANK(Tipy!HX20),"-",SUM(JJ26:JN26)))</f>
        <v/>
      </c>
      <c r="JP26" s="129"/>
      <c r="JQ26" s="126" t="str">
        <f>IF(ISBLANK($JV$3),"",IF(ISBLANK(Tipy!ID20),0,IF(AND(Tipy!ID20=Výsledky!$JT$3,Tipy!IF20=Výsledky!$JV$3),60,0)))</f>
        <v/>
      </c>
      <c r="JR26" s="126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26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26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27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0" t="str">
        <f>IF(ISBLANK($JV$3),"",IF(ISBLANK(Tipy!ID20),"-",SUM(JQ26:JU26)))</f>
        <v/>
      </c>
      <c r="JW26" s="129"/>
      <c r="JX26" s="126" t="str">
        <f>IF(ISBLANK($KC$3),"",IF(ISBLANK(Tipy!IJ20),0,IF(AND(Tipy!IJ20=Výsledky!$KA$3,Tipy!IL20=Výsledky!$KC$3),60,0)))</f>
        <v/>
      </c>
      <c r="JY26" s="126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6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6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7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0" t="str">
        <f>IF(ISBLANK($KC$3),"",IF(ISBLANK(Tipy!IJ20),"-",SUM(JX26:KB26)))</f>
        <v/>
      </c>
      <c r="KD26" s="129"/>
      <c r="KE26" s="126" t="str">
        <f>IF(ISBLANK($KJ$3),"",IF(ISBLANK(Tipy!IP20),0,IF(AND(Tipy!IP20=Výsledky!$KH$3,Tipy!IR20=Výsledky!$KJ$3),60,0)))</f>
        <v/>
      </c>
      <c r="KF26" s="126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6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6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7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0" t="str">
        <f>IF(ISBLANK($KJ$3),"",IF(ISBLANK(Tipy!IP20),"-",SUM(KE26:KI26)))</f>
        <v/>
      </c>
      <c r="KK26" s="129"/>
      <c r="KL26" s="126" t="str">
        <f>IF(ISBLANK($KQ$3),"",IF(ISBLANK(Tipy!IV20),0,IF(AND(Tipy!IV20=Výsledky!$KO$3,Tipy!IX20=Výsledky!$KQ$3),60,0)))</f>
        <v/>
      </c>
      <c r="KM26" s="126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6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6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7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0" t="str">
        <f>IF(ISBLANK($KQ$3),"",IF(ISBLANK(Tipy!IV20),"-",SUM(KL26:KP26)))</f>
        <v/>
      </c>
      <c r="KR26" s="129"/>
      <c r="KS26" s="126" t="str">
        <f>IF(ISBLANK($KX$3),"",IF(ISBLANK(Tipy!JB20),0,IF(AND(Tipy!JB20=Výsledky!$KV$3,Tipy!JD20=Výsledky!$KX$3),60,0)))</f>
        <v/>
      </c>
      <c r="KT26" s="126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6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6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7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0" t="str">
        <f>IF(ISBLANK($KX$3),"",IF(ISBLANK(Tipy!JB20),"-",SUM(KS26:KW26)))</f>
        <v/>
      </c>
      <c r="KY26" s="129"/>
      <c r="KZ26" s="126" t="str">
        <f>IF(ISBLANK($LE$3),"",IF(ISBLANK(Tipy!JH20),0,IF(AND(Tipy!JH20=Výsledky!$LC$3,Tipy!JJ20=Výsledky!$LE$3),60,0)))</f>
        <v/>
      </c>
      <c r="LA26" s="126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6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6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7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0" t="str">
        <f>IF(ISBLANK($LE$3),"",IF(ISBLANK(Tipy!JH20),"-",SUM(KZ26:LD26)))</f>
        <v/>
      </c>
      <c r="LF26" s="129"/>
      <c r="LG26" s="126" t="str">
        <f>IF(ISBLANK($LL$3),"",IF(ISBLANK(Tipy!JN20),0,IF(AND(Tipy!JN20=Výsledky!$LJ$3,Tipy!JP20=Výsledky!$LL$3),60,0)))</f>
        <v/>
      </c>
      <c r="LH26" s="126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6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6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7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0" t="str">
        <f>IF(ISBLANK($LL$3),"",IF(ISBLANK(Tipy!JN20),"-",SUM(LG26:LK26)))</f>
        <v/>
      </c>
      <c r="LM26" s="129"/>
      <c r="LN26" s="126" t="str">
        <f>IF(ISBLANK($LS$3),"",IF(ISBLANK(Tipy!JT20),0,IF(AND(Tipy!JT20=Výsledky!$LQ$3,Tipy!JV20=Výsledky!$LS$3),60,0)))</f>
        <v/>
      </c>
      <c r="LO26" s="126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6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6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7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0" t="str">
        <f>IF(ISBLANK($LS$3),"",IF(ISBLANK(Tipy!JT20),"-",SUM(LN26:LR26)))</f>
        <v/>
      </c>
      <c r="LT26" s="129"/>
      <c r="LU26" s="126" t="str">
        <f>IF(ISBLANK($LZ$3),"",IF(ISBLANK(Tipy!JZ20),0,IF(AND(Tipy!JZ20=Výsledky!$LX$3,Tipy!KB20=Výsledky!$LZ$3),60,0)))</f>
        <v/>
      </c>
      <c r="LV26" s="126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6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6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7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0" t="str">
        <f>IF(ISBLANK($LZ$3),"",IF(ISBLANK(Tipy!JZ20),"-",SUM(LU26:LY26)))</f>
        <v/>
      </c>
      <c r="MA26" s="129"/>
      <c r="MB26" s="126" t="str">
        <f>IF(ISBLANK($MG$3),"",IF(ISBLANK(Tipy!KF20),0,IF(AND(Tipy!KF20=Výsledky!$ME$3,Tipy!KH20=Výsledky!$MG$3),60,0)))</f>
        <v/>
      </c>
      <c r="MC26" s="126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6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6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7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0" t="str">
        <f>IF(ISBLANK($MG$3),"",IF(ISBLANK(Tipy!KF20),"-",SUM(MB26:MF26)))</f>
        <v/>
      </c>
      <c r="MH26" s="129"/>
      <c r="MI26" s="126" t="str">
        <f>IF(ISBLANK($MN$3),"",IF(ISBLANK(Tipy!KL20),0,IF(AND(Tipy!KL20=Výsledky!$ML$3,Tipy!KN20=Výsledky!$MN$3),60,0)))</f>
        <v/>
      </c>
      <c r="MJ26" s="12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6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6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0" t="str">
        <f>IF(ISBLANK($MN$3),"",IF(ISBLANK(Tipy!KL20),"-",SUM(MI26:MM26)))</f>
        <v/>
      </c>
      <c r="MO26" s="129"/>
      <c r="MP26" s="126" t="str">
        <f>IF(ISBLANK($MU$3),"",IF(ISBLANK(Tipy!KR20),0,IF(AND(Tipy!KR20=Výsledky!$MS$3,Tipy!KT20=Výsledky!$MU$3),60,0)))</f>
        <v/>
      </c>
      <c r="MQ26" s="126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6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6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7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0" t="str">
        <f>IF(ISBLANK($MU$3),"",IF(ISBLANK(Tipy!KR20),"-",SUM(MP26:MT26)))</f>
        <v/>
      </c>
      <c r="MV26" s="129"/>
      <c r="MW26" s="126" t="str">
        <f>IF(ISBLANK($NB$3),"",IF(ISBLANK(Tipy!KX20),0,IF(AND(Tipy!KX20=Výsledky!$MZ$3,Tipy!KZ20=Výsledky!$NB$3),60,0)))</f>
        <v/>
      </c>
      <c r="MX26" s="126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6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6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7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0" t="str">
        <f>IF(ISBLANK($NB$3),"",IF(ISBLANK(Tipy!KX20),"-",SUM(MW26:NA26)))</f>
        <v/>
      </c>
      <c r="NC26" s="129"/>
      <c r="ND26" s="126" t="str">
        <f>IF(ISBLANK($NI$3),"",IF(ISBLANK(Tipy!LD20),0,IF(AND(Tipy!LD20=Výsledky!$NG$3,Tipy!LF20=Výsledky!$NI$3),60,0)))</f>
        <v/>
      </c>
      <c r="NE26" s="126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6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6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7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0" t="str">
        <f>IF(ISBLANK($NI$3),"",IF(ISBLANK(Tipy!LD20),"-",SUM(ND26:NH26)))</f>
        <v/>
      </c>
      <c r="NJ26" s="129"/>
      <c r="NK26" s="126" t="str">
        <f>IF(ISBLANK($NP$3),"",IF(ISBLANK(Tipy!LJ20),0,IF(AND(Tipy!LJ20=Výsledky!$NN$3,Tipy!LL20=Výsledky!$NP$3),60,0)))</f>
        <v/>
      </c>
      <c r="NL26" s="126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6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6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7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0" t="str">
        <f>IF(ISBLANK($NP$3),"",IF(ISBLANK(Tipy!LJ20),"-",SUM(NK26:NO26)))</f>
        <v/>
      </c>
      <c r="NQ26" s="129"/>
      <c r="NR26" s="126" t="str">
        <f>IF(ISBLANK($NW$3),"",IF(ISBLANK(Tipy!LP20),0,IF(AND(Tipy!LP20=Výsledky!$NU$3,Tipy!LR20=Výsledky!$NW$3),60,0)))</f>
        <v/>
      </c>
      <c r="NS26" s="126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6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6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7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0" t="str">
        <f>IF(ISBLANK($NW$3),"",IF(ISBLANK(Tipy!LP20),"-",SUM(NR26:NV26)))</f>
        <v/>
      </c>
      <c r="NX26" s="129"/>
      <c r="NY26" s="126" t="str">
        <f>IF(ISBLANK($OD$3),"",IF(ISBLANK(Tipy!LV20),0,IF(AND(Tipy!LV20=Výsledky!$OB$3,Tipy!LX20=Výsledky!$OD$3),60,0)))</f>
        <v/>
      </c>
      <c r="NZ26" s="126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6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6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7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0" t="str">
        <f>IF(ISBLANK($OD$3),"",IF(ISBLANK(Tipy!LV20),"-",SUM(NY26:OC26)))</f>
        <v/>
      </c>
      <c r="OE26" s="129"/>
      <c r="OF26" s="126" t="str">
        <f>IF(ISBLANK($OK$3),"",IF(ISBLANK(Tipy!MB20),0,IF(AND(Tipy!MB20=Výsledky!$OI$3,Tipy!MD20=Výsledky!$OK$3),60,0)))</f>
        <v/>
      </c>
      <c r="OG26" s="126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6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6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7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0" t="str">
        <f>IF(ISBLANK($OK$3),"",IF(ISBLANK(Tipy!MB20),"-",SUM(OF26:OJ26)))</f>
        <v/>
      </c>
      <c r="OL26" s="129"/>
      <c r="OM26" s="126" t="str">
        <f>IF(ISBLANK($OR$3),"",IF(ISBLANK(Tipy!MH20),0,IF(AND(Tipy!MH20=Výsledky!$OP$3,Tipy!MJ20=Výsledky!$OR$3),60,0)))</f>
        <v/>
      </c>
      <c r="ON26" s="12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6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6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0" t="str">
        <f>IF(ISBLANK($OR$3),"",IF(ISBLANK(Tipy!MH20),"-",SUM(OM26:OQ26)))</f>
        <v/>
      </c>
      <c r="OS26" s="129"/>
      <c r="OT26" s="126" t="str">
        <f>IF(ISBLANK($OY$3),"",IF(ISBLANK(Tipy!MN20),0,IF(AND(Tipy!MN20=Výsledky!$OW$3,Tipy!MP20=Výsledky!$OY$3),60,0)))</f>
        <v/>
      </c>
      <c r="OU26" s="12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6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6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0" t="str">
        <f>IF(ISBLANK($OY$3),"",IF(ISBLANK(Tipy!MN20),"-",SUM(OT26:OX26)))</f>
        <v/>
      </c>
      <c r="OZ26" s="129"/>
      <c r="PA26" s="126" t="str">
        <f>IF(ISBLANK($PF$3),"",IF(ISBLANK(Tipy!MT20),0,IF(AND(Tipy!MT20=Výsledky!$PD$3,Tipy!MV20=Výsledky!$PF$3),60,0)))</f>
        <v/>
      </c>
      <c r="PB26" s="12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6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6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0" t="str">
        <f>IF(ISBLANK($PF$3),"",IF(ISBLANK(Tipy!MT20),"-",SUM(PA26:PE26)))</f>
        <v/>
      </c>
      <c r="PG26" s="129"/>
      <c r="PH26" s="126" t="str">
        <f>IF(ISBLANK($PM$3),"",IF(ISBLANK(Tipy!MZ20),0,IF(AND(Tipy!MZ20=Výsledky!$PK$3,Tipy!NB20=Výsledky!$PM$3),60,0)))</f>
        <v/>
      </c>
      <c r="PI26" s="12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6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6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0" t="str">
        <f>IF(ISBLANK($PM$3),"",IF(ISBLANK(Tipy!MZ20),"-",SUM(PH26:PL26)))</f>
        <v/>
      </c>
      <c r="PN26" s="129"/>
      <c r="PO26" s="126" t="str">
        <f>IF(ISBLANK($PT$3),"",IF(ISBLANK(Tipy!NF20),0,IF(AND(Tipy!NF20=Výsledky!$PR$3,Tipy!NH20=Výsledky!$PT$3),60,0)))</f>
        <v/>
      </c>
      <c r="PP26" s="12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6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6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0" t="str">
        <f>IF(ISBLANK($PT$3),"",IF(ISBLANK(Tipy!NF20),"-",SUM(PO26:PS26)))</f>
        <v/>
      </c>
      <c r="PU26" s="129"/>
      <c r="PV26" s="126" t="str">
        <f>IF(ISBLANK($QA$3),"",IF(ISBLANK(Tipy!NL20),0,IF(AND(Tipy!NL20=Výsledky!$PY$3,Tipy!NN20=Výsledky!$QA$3),60,0)))</f>
        <v/>
      </c>
      <c r="PW26" s="12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6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6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0" t="str">
        <f>IF(ISBLANK($QA$3),"",IF(ISBLANK(Tipy!NL20),"-",SUM(PV26:PZ26)))</f>
        <v/>
      </c>
      <c r="QB26" s="129"/>
      <c r="QC26" s="126" t="str">
        <f>IF(ISBLANK($QH$3),"",IF(ISBLANK(Tipy!NR20),0,IF(AND(Tipy!NR20=Výsledky!$QF$3,Tipy!NT20=Výsledky!$QH$3),60,0)))</f>
        <v/>
      </c>
      <c r="QD26" s="12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6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6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0" t="str">
        <f>IF(ISBLANK($QH$3),"",IF(ISBLANK(Tipy!NR20),"-",SUM(QC26:QG26)))</f>
        <v/>
      </c>
      <c r="QI26" s="131"/>
      <c r="QJ26" s="131"/>
    </row>
    <row r="27" spans="1:452" ht="15" x14ac:dyDescent="0.2">
      <c r="A27" s="124">
        <f>Tipy!A21</f>
        <v>31</v>
      </c>
      <c r="B27" s="166" t="str">
        <f>IF(Tipy!B21="","",Tipy!B21)</f>
        <v>Feri</v>
      </c>
      <c r="C27" s="125"/>
      <c r="D27" s="126">
        <f>IF(ISBLANK($I$3),"",IF(ISBLANK(Tipy!D21),0,IF(AND(Tipy!D21=Výsledky!$G$3,Tipy!F21=Výsledky!$I$3),60,0)))</f>
        <v>0</v>
      </c>
      <c r="E27" s="12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6">
        <f>IF(ISBLANK($I$3),"",IF(OR(Tipy!G21=Výsledky!$D$6,Tipy!G21=Výsledky!$D$7,Tipy!G21=Výsledky!$D$8,Tipy!G21=Výsledky!$D$9),IF(VLOOKUP(Tipy!G21,'Kategórie hráčov'!$A$2:$B$55,2,FALSE)=30,30,20),0))</f>
        <v>20</v>
      </c>
      <c r="G27" s="126">
        <f>IF(ISBLANK($I$3),"",IF(OR(Tipy!H21=Výsledky!$G$6,Tipy!H21=Výsledky!$G$7,Tipy!H21=Výsledky!$G$8,Tipy!H21=Výsledky!$G$9),IF(VLOOKUP(Tipy!H21,'Kategórie hráčov'!$A$2:$B$55,2,FALSE)=30,30,20),0))</f>
        <v>30</v>
      </c>
      <c r="H27" s="12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8">
        <f>IF(ISBLANK($I$3),"",IF(ISBLANK(Tipy!D21),"-",SUM(D27:H27)))</f>
        <v>50</v>
      </c>
      <c r="J27" s="25"/>
      <c r="K27" s="126">
        <f>IF(ISBLANK($P$3),"",IF(ISBLANK(Tipy!J21),0,IF(AND(Tipy!J21=Výsledky!$N$3,Tipy!L21=Výsledky!$P$3),60,0)))</f>
        <v>0</v>
      </c>
      <c r="L27" s="12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6">
        <f>IF(ISBLANK($P$3),"",IF(OR(Tipy!M21=Výsledky!$K$6,Tipy!M21=Výsledky!$K$7,Tipy!M21=Výsledky!$K$8,Tipy!M21=Výsledky!$K$9),IF(VLOOKUP(Tipy!M21,'Kategórie hráčov'!$A$2:$B$55,2,FALSE)=30,30,20),0))</f>
        <v>20</v>
      </c>
      <c r="N27" s="126">
        <f>IF(ISBLANK($P$3),"",IF(OR(Tipy!N21=Výsledky!$N$6,Tipy!N21=Výsledky!$N$7,Tipy!N21=Výsledky!$N$8,Tipy!N21=Výsledky!$N$9),IF(VLOOKUP(Tipy!N21,'Kategórie hráčov'!$A$2:$B$55,2,FALSE)=30,30,20),0))</f>
        <v>0</v>
      </c>
      <c r="O27" s="12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8">
        <f>IF(ISBLANK($P$3),"",IF(ISBLANK(Tipy!J21),"-",SUM(K27:O27)))</f>
        <v>20</v>
      </c>
      <c r="Q27" s="129"/>
      <c r="R27" s="126">
        <f>IF(ISBLANK($W$3),"",IF(ISBLANK(Tipy!P21),0,IF(AND(Tipy!P21=Výsledky!$U$3,Tipy!R21=Výsledky!$W$3),60,0)))</f>
        <v>0</v>
      </c>
      <c r="S27" s="12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6">
        <f>IF(ISBLANK($W$3),"",IF(OR(Tipy!S21=Výsledky!$R$6,Tipy!S21=Výsledky!$R$7,Tipy!S21=Výsledky!$R$8,Tipy!S21=Výsledky!$R$9),IF(VLOOKUP(Tipy!S21,'Kategórie hráčov'!$A$2:$B$55,2,FALSE)=30,30,20),0))</f>
        <v>0</v>
      </c>
      <c r="U27" s="126">
        <f>IF(ISBLANK($W$3),"",IF(OR(Tipy!T21=Výsledky!$U$6,Tipy!T21=Výsledky!$U$7,Tipy!T21=Výsledky!$U$8,Tipy!T21=Výsledky!$U$9),IF(VLOOKUP(Tipy!T21,'Kategórie hráčov'!$A$2:$B$55,2,FALSE)=30,30,20),0))</f>
        <v>0</v>
      </c>
      <c r="V27" s="12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30">
        <f>IF(ISBLANK($W$3),"",IF(ISBLANK(Tipy!P21),"-",SUM(R27:V27)))</f>
        <v>0</v>
      </c>
      <c r="X27" s="129"/>
      <c r="Y27" s="126">
        <f>IF(ISBLANK($AD$3),"",IF(ISBLANK(Tipy!V21),0,IF(AND(Tipy!V21=Výsledky!$AB$3,Tipy!X21=Výsledky!$AD$3),60,0)))</f>
        <v>0</v>
      </c>
      <c r="Z27" s="12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6">
        <f>IF(ISBLANK($AD$3),"",IF(OR(Tipy!Y21=Výsledky!$Y$6,Tipy!Y21=Výsledky!$Y$7,Tipy!Y21=Výsledky!$Y$8,Tipy!Y21=Výsledky!$Y$9),IF(VLOOKUP(Tipy!Y21,'Kategórie hráčov'!$A$2:$B$55,2,FALSE)=30,30,20),0))</f>
        <v>0</v>
      </c>
      <c r="AB27" s="126">
        <f>IF(ISBLANK($AD$3),"",IF(OR(Tipy!Z21=Výsledky!$AB$6,Tipy!Z21=Výsledky!$AB$7,Tipy!Z21=Výsledky!$AB$8,Tipy!Z21=Výsledky!$AB$9),IF(VLOOKUP(Tipy!Z21,'Kategórie hráčov'!$A$2:$B$55,2,FALSE)=30,30,20),0))</f>
        <v>0</v>
      </c>
      <c r="AC27" s="127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30" t="str">
        <f>IF(ISBLANK($AD$3),"",IF(ISBLANK(Tipy!V21),"-",SUM(Y27:AC27)))</f>
        <v>-</v>
      </c>
      <c r="AE27" s="129"/>
      <c r="AF27" s="126">
        <f>IF(ISBLANK($AK$3),"",IF(ISBLANK(Tipy!AB21),0,IF(AND(Tipy!AB21=Výsledky!$AI$3,Tipy!AD21=Výsledky!$AK$3),60,0)))</f>
        <v>0</v>
      </c>
      <c r="AG27" s="12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6">
        <f>IF(ISBLANK($AK$3),"",IF(OR(Tipy!AE21=Výsledky!$AF$6,Tipy!AE21=Výsledky!$AF$7,Tipy!AE21=Výsledky!$AF$8,Tipy!AE21=Výsledky!$AF$9),IF(VLOOKUP(Tipy!AE21,'Kategórie hráčov'!$A$2:$B$55,2,FALSE)=30,30,20),0))</f>
        <v>0</v>
      </c>
      <c r="AI27" s="126">
        <f>IF(ISBLANK($AK$3),"",IF(OR(Tipy!AF21=Výsledky!$AI$6,Tipy!AF21=Výsledky!$AI$7,Tipy!AF21=Výsledky!$AI$8,Tipy!AF21=Výsledky!$AI$9),IF(VLOOKUP(Tipy!AF21,'Kategórie hráčov'!$A$2:$B$55,2,FALSE)=30,30,20),0))</f>
        <v>0</v>
      </c>
      <c r="AJ27" s="127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30">
        <f>IF(ISBLANK($AK$3),"",IF(ISBLANK(Tipy!AB21),"-",SUM(AF27:AJ27)))</f>
        <v>20</v>
      </c>
      <c r="AL27" s="129"/>
      <c r="AM27" s="126">
        <f>IF(ISBLANK($AR$3),"",IF(ISBLANK(Tipy!AH21),0,IF(AND(Tipy!AH21=Výsledky!$AP$3,Tipy!AJ21=Výsledky!$AR$3),60,0)))</f>
        <v>0</v>
      </c>
      <c r="AN27" s="12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6">
        <f>IF(ISBLANK($AR$3),"",IF(OR(Tipy!AK21=Výsledky!$AM$6,Tipy!AK21=Výsledky!$AM$7,Tipy!AK21=Výsledky!$AM$8,Tipy!AK21=Výsledky!$AM$9),IF(VLOOKUP(Tipy!AK21,'Kategórie hráčov'!$A$2:$B$55,2,FALSE)=30,30,20),0))</f>
        <v>0</v>
      </c>
      <c r="AP27" s="126">
        <f>IF(ISBLANK($AR$3),"",IF(OR(Tipy!AL21=Výsledky!$AP$6,Tipy!AL21=Výsledky!$AP$7,Tipy!AL21=Výsledky!$AP$8,Tipy!AL21=Výsledky!$AP$9),IF(VLOOKUP(Tipy!AL21,'Kategórie hráčov'!$A$2:$B$55,2,FALSE)=30,30,20),0))</f>
        <v>0</v>
      </c>
      <c r="AQ27" s="127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30">
        <f>IF(ISBLANK($AR$3),"",IF(ISBLANK(Tipy!AH21),"-",SUM(AM27:AQ27)))</f>
        <v>30</v>
      </c>
      <c r="AS27" s="129"/>
      <c r="AT27" s="126">
        <f>IF(ISBLANK($AY$3),"",IF(ISBLANK(Tipy!AN21),0,IF(AND(Tipy!AN21=Výsledky!$AW$3,Tipy!AP21=Výsledky!$AY$3),60,0)))</f>
        <v>0</v>
      </c>
      <c r="AU27" s="12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6">
        <f>IF(ISBLANK($AY$3),"",IF(OR(Tipy!AQ21=Výsledky!$AT$6,Tipy!AQ21=Výsledky!$AT$7,Tipy!AQ21=Výsledky!$AT$8,Tipy!AQ21=Výsledky!$AT$9),IF(VLOOKUP(Tipy!AQ21,'Kategórie hráčov'!$A$2:$B$55,2,FALSE)=30,30,20),0))</f>
        <v>0</v>
      </c>
      <c r="AW27" s="126">
        <f>IF(ISBLANK($AY$3),"",IF(OR(Tipy!AR21=Výsledky!$AW$6,Tipy!AR21=Výsledky!$AW$7,Tipy!AR21=Výsledky!$AW$8,Tipy!AR21=Výsledky!$AW$9),IF(VLOOKUP(Tipy!AR21,'Kategórie hráčov'!$A$2:$B$55,2,FALSE)=30,30,20),0))</f>
        <v>0</v>
      </c>
      <c r="AX27" s="12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30">
        <f>IF(ISBLANK($AY$3),"",IF(ISBLANK(Tipy!AN21),"-",SUM(AT27:AX27)))</f>
        <v>0</v>
      </c>
      <c r="AZ27" s="129"/>
      <c r="BA27" s="126">
        <f>IF(ISBLANK($BF$3),"",IF(ISBLANK(Tipy!AT21),0,IF(AND(Tipy!AT21=Výsledky!$BD$3,Tipy!AV21=Výsledky!$BF$3),60,0)))</f>
        <v>0</v>
      </c>
      <c r="BB27" s="12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6">
        <f>IF(ISBLANK($BF$3),"",IF(OR(Tipy!AW21=Výsledky!$BA$6,Tipy!AW21=Výsledky!$BA$7,Tipy!AW21=Výsledky!$BA$8,Tipy!AW21=Výsledky!$BA$9),IF(VLOOKUP(Tipy!AW21,'Kategórie hráčov'!$A$2:$B$55,2,FALSE)=30,30,20),0))</f>
        <v>0</v>
      </c>
      <c r="BD27" s="126">
        <f>IF(ISBLANK($BF$3),"",IF(OR(Tipy!AX21=Výsledky!$BD$6,Tipy!AX21=Výsledky!$BD$7,Tipy!AX21=Výsledky!$BD$8,Tipy!AX21=Výsledky!$BD$9),IF(VLOOKUP(Tipy!AX21,'Kategórie hráčov'!$A$2:$B$55,2,FALSE)=30,30,20),0))</f>
        <v>0</v>
      </c>
      <c r="BE27" s="127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30">
        <f>IF(ISBLANK($BF$3),"",IF(ISBLANK(Tipy!AT21),"-",SUM(BA27:BE27)))</f>
        <v>0</v>
      </c>
      <c r="BG27" s="129"/>
      <c r="BH27" s="126" t="str">
        <f>IF(ISBLANK($BM$3),"",IF(ISBLANK(Tipy!AZ21),0,IF(AND(Tipy!AZ21=Výsledky!$BK$3,Tipy!BB21=Výsledky!$BM$3),60,0)))</f>
        <v/>
      </c>
      <c r="BI27" s="126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6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6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7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0" t="str">
        <f>IF(ISBLANK($BM$3),"",IF(ISBLANK(Tipy!AZ21),"-",SUM(BH27:BL27)))</f>
        <v/>
      </c>
      <c r="BN27" s="129"/>
      <c r="BO27" s="126">
        <f>IF(ISBLANK($BT$3),"",IF(ISBLANK(Tipy!BF21),0,IF(AND(Tipy!BF21=Výsledky!$BR$3,Tipy!BH21=Výsledky!$BT$3),60,0)))</f>
        <v>0</v>
      </c>
      <c r="BP27" s="12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6">
        <f>IF(ISBLANK($BT$3),"",IF(OR(Tipy!BI21=Výsledky!$BO$6,Tipy!BI21=Výsledky!$BO$7,Tipy!BI21=Výsledky!$BO$8,Tipy!BI21=Výsledky!$BO$9),IF(VLOOKUP(Tipy!BI21,'Kategórie hráčov'!$A$2:$B$55,2,FALSE)=30,30,20),0))</f>
        <v>0</v>
      </c>
      <c r="BR27" s="126">
        <f>IF(ISBLANK($BT$3),"",IF(OR(Tipy!BJ21=Výsledky!$BR$6,Tipy!BJ21=Výsledky!$BR$7,Tipy!BJ21=Výsledky!$BR$8,Tipy!BJ21=Výsledky!$BR$9),IF(VLOOKUP(Tipy!BJ21,'Kategórie hráčov'!$A$2:$B$55,2,FALSE)=30,30,20),0))</f>
        <v>0</v>
      </c>
      <c r="BS27" s="127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30">
        <f>IF(ISBLANK($BT$3),"",IF(ISBLANK(Tipy!BF21),"-",SUM(BO27:BS27)))</f>
        <v>20</v>
      </c>
      <c r="BU27" s="129"/>
      <c r="BV27" s="126" t="str">
        <f>IF(ISBLANK($CA$3),"",IF(ISBLANK(Tipy!BL21),0,IF(AND(Tipy!BL21=Výsledky!$BY$3,Tipy!BN21=Výsledky!$CA$3),60,0)))</f>
        <v/>
      </c>
      <c r="BW27" s="126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6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6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7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0" t="str">
        <f>IF(ISBLANK($CA$3),"",IF(ISBLANK(Tipy!BL21),"-",SUM(BV27:BZ27)))</f>
        <v/>
      </c>
      <c r="CB27" s="129"/>
      <c r="CC27" s="126">
        <f>IF(ISBLANK($CH$3),"",IF(ISBLANK(Tipy!BR21),0,IF(AND(Tipy!BR21=Výsledky!$CF$3,Tipy!BT21=Výsledky!$CH$3),60,0)))</f>
        <v>0</v>
      </c>
      <c r="CD27" s="12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6">
        <f>IF(ISBLANK($CH$3),"",IF(OR(Tipy!BU21=Výsledky!$CC$6,Tipy!BU21=Výsledky!$CC$7,Tipy!BU21=Výsledky!$CC$8,Tipy!BU21=Výsledky!$CC$9),IF(VLOOKUP(Tipy!BU21,'Kategórie hráčov'!$A$2:$B$55,2,FALSE)=30,30,20),0))</f>
        <v>0</v>
      </c>
      <c r="CF27" s="126">
        <f>IF(ISBLANK($CH$3),"",IF(OR(Tipy!BV21=Výsledky!$CF$6,Tipy!BV21=Výsledky!$CF$7,Tipy!BV21=Výsledky!$CF$8,Tipy!BV21=Výsledky!$CF$9),IF(VLOOKUP(Tipy!BV21,'Kategórie hráčov'!$A$2:$B$55,2,FALSE)=30,30,20),0))</f>
        <v>0</v>
      </c>
      <c r="CG27" s="12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30">
        <f>IF(ISBLANK($CH$3),"",IF(ISBLANK(Tipy!BR21),"-",SUM(CC27:CG27)))</f>
        <v>0</v>
      </c>
      <c r="CI27" s="129"/>
      <c r="CJ27" s="126">
        <f>IF(ISBLANK($CO$3),"",IF(ISBLANK(Tipy!BX21),0,IF(AND(Tipy!BX21=Výsledky!$CM$3,Tipy!BZ21=Výsledky!$CO$3),60,0)))</f>
        <v>0</v>
      </c>
      <c r="CK27" s="12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6">
        <f>IF(ISBLANK($CO$3),"",IF(OR(Tipy!CA21=Výsledky!$CJ$6,Tipy!CA21=Výsledky!$CJ$7,Tipy!CA21=Výsledky!$CJ$8,Tipy!CA21=Výsledky!$CJ$9),IF(VLOOKUP(Tipy!CA21,'Kategórie hráčov'!$A$2:$B$55,2,FALSE)=30,30,20),0))</f>
        <v>20</v>
      </c>
      <c r="CM27" s="126">
        <f>IF(ISBLANK($CO$3),"",IF(OR(Tipy!CB21=Výsledky!$CM$6,Tipy!CB21=Výsledky!$CM$7,Tipy!CB21=Výsledky!$CM$8,Tipy!CB21=Výsledky!$CM$9),IF(VLOOKUP(Tipy!CB21,'Kategórie hráčov'!$A$2:$B$55,2,FALSE)=30,30,20),0))</f>
        <v>0</v>
      </c>
      <c r="CN27" s="127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30">
        <f>IF(ISBLANK($CO$3),"",IF(ISBLANK(Tipy!BX21),"-",SUM(CJ27:CN27)))</f>
        <v>50</v>
      </c>
      <c r="CP27" s="129"/>
      <c r="CQ27" s="126" t="str">
        <f>IF(ISBLANK($CV$3),"",IF(ISBLANK(Tipy!CD21),0,IF(AND(Tipy!CD21=Výsledky!$CT$3,Tipy!CF21=Výsledky!$CV$3),60,0)))</f>
        <v/>
      </c>
      <c r="CR27" s="126" t="str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/>
      </c>
      <c r="CS27" s="126" t="str">
        <f>IF(ISBLANK($CV$3),"",IF(OR(Tipy!CG21=Výsledky!$CQ$6,Tipy!CG21=Výsledky!$CQ$7,Tipy!CG21=Výsledky!$CQ$8,Tipy!CG21=Výsledky!$CQ$9),IF(VLOOKUP(Tipy!CG21,'Kategórie hráčov'!$A$2:$B$55,2,FALSE)=30,30,20),0))</f>
        <v/>
      </c>
      <c r="CT27" s="126" t="str">
        <f>IF(ISBLANK($CV$3),"",IF(OR(Tipy!CH21=Výsledky!$CT$6,Tipy!CH21=Výsledky!$CT$7,Tipy!CH21=Výsledky!$CT$8,Tipy!CH21=Výsledky!$CT$9),IF(VLOOKUP(Tipy!CH21,'Kategórie hráčov'!$A$2:$B$55,2,FALSE)=30,30,20),0))</f>
        <v/>
      </c>
      <c r="CU27" s="127" t="str">
        <f>IF(ISBLANK($CV$3),"",IF(ISBLANK(Tipy!CD21),0,IF(OR(AND(Tipy!CD21=Výsledky!$CT$3,OR(Tipy!CF21=Výsledky!$CV$3+1,Tipy!CF21=Výsledky!$CV$3-1)),AND(Tipy!CF21=Výsledky!$CV$3,OR(Tipy!CD21=Výsledky!$CT$3+1,Tipy!CD21=Výsledky!$CT$3-1))),10,0)))</f>
        <v/>
      </c>
      <c r="CV27" s="130" t="str">
        <f>IF(ISBLANK($CV$3),"",IF(ISBLANK(Tipy!CD21),"-",SUM(CQ27:CU27)))</f>
        <v/>
      </c>
      <c r="CW27" s="129"/>
      <c r="CX27" s="126" t="str">
        <f>IF(ISBLANK($DC$3),"",IF(ISBLANK(Tipy!CJ21),0,IF(AND(Tipy!CJ21=Výsledky!$DA$3,Tipy!CL21=Výsledky!$DC$3),60,0)))</f>
        <v/>
      </c>
      <c r="CY27" s="126" t="str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/>
      </c>
      <c r="CZ27" s="126" t="str">
        <f>IF(ISBLANK($DC$3),"",IF(OR(Tipy!CM21=Výsledky!$CX$6,Tipy!CM21=Výsledky!$CX$7,Tipy!CM21=Výsledky!$CX$8,Tipy!CM21=Výsledky!$CX$9),IF(VLOOKUP(Tipy!CM21,'Kategórie hráčov'!$A$2:$B$55,2,FALSE)=30,30,20),0))</f>
        <v/>
      </c>
      <c r="DA27" s="126" t="str">
        <f>IF(ISBLANK($DC$3),"",IF(OR(Tipy!CN21=Výsledky!$DA$6,Tipy!CN21=Výsledky!$DA$7,Tipy!CN21=Výsledky!$DA$8,Tipy!CN21=Výsledky!$DA$9),IF(VLOOKUP(Tipy!CN21,'Kategórie hráčov'!$A$2:$B$55,2,FALSE)=30,30,20),0))</f>
        <v/>
      </c>
      <c r="DB27" s="127" t="str">
        <f>IF(ISBLANK($DC$3),"",IF(ISBLANK(Tipy!CJ21),0,IF(OR(AND(Tipy!CJ21=Výsledky!$DA$3,OR(Tipy!CL21=Výsledky!$DC$3+1,Tipy!CL21=Výsledky!$DC$3-1)),AND(Tipy!CL21=Výsledky!$DC$3,OR(Tipy!CJ21=Výsledky!$DA$3+1,Tipy!CJ21=Výsledky!$DA$3-1))),10,0)))</f>
        <v/>
      </c>
      <c r="DC27" s="130" t="str">
        <f>IF(ISBLANK($DC$3),"",IF(ISBLANK(Tipy!CJ21),"-",SUM(CX27:DB27)))</f>
        <v/>
      </c>
      <c r="DD27" s="129"/>
      <c r="DE27" s="126" t="str">
        <f>IF(ISBLANK($DJ$3),"",IF(ISBLANK(Tipy!CP21),0,IF(AND(Tipy!CP21=Výsledky!$DH$3,Tipy!CR21=Výsledky!$DJ$3),60,0)))</f>
        <v/>
      </c>
      <c r="DF27" s="126" t="str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/>
      </c>
      <c r="DG27" s="126" t="str">
        <f>IF(ISBLANK($DJ$3),"",IF(OR(Tipy!CS21=Výsledky!$DE$6,Tipy!CS21=Výsledky!$DE$7,Tipy!CS21=Výsledky!$DE$8,Tipy!CS21=Výsledky!$DE$9),IF(VLOOKUP(Tipy!CS21,'Kategórie hráčov'!$A$2:$B$55,2,FALSE)=30,30,20),0))</f>
        <v/>
      </c>
      <c r="DH27" s="126" t="str">
        <f>IF(ISBLANK($DJ$3),"",IF(OR(Tipy!CT21=Výsledky!$DH$6,Tipy!CT21=Výsledky!$DH$7,Tipy!CT21=Výsledky!$DH$8,Tipy!CT21=Výsledky!$DH$9),IF(VLOOKUP(Tipy!CT21,'Kategórie hráčov'!$A$2:$B$55,2,FALSE)=30,30,20),0))</f>
        <v/>
      </c>
      <c r="DI27" s="127" t="str">
        <f>IF(ISBLANK($DJ$3),"",IF(ISBLANK(Tipy!CP21),0,IF(OR(AND(Tipy!CP21=Výsledky!$DH$3,OR(Tipy!CR21=Výsledky!$DJ$3+1,Tipy!CR21=Výsledky!$DJ$3-1)),AND(Tipy!CR21=Výsledky!$DJ$3,OR(Tipy!CP21=Výsledky!$DH$3+1,Tipy!CP21=Výsledky!$DH$3-1))),10,0)))</f>
        <v/>
      </c>
      <c r="DJ27" s="130" t="str">
        <f>IF(ISBLANK($DJ$3),"",IF(ISBLANK(Tipy!CP21),"-",SUM(DE27:DI27)))</f>
        <v/>
      </c>
      <c r="DK27" s="129"/>
      <c r="DL27" s="126" t="str">
        <f>IF(ISBLANK($DQ$3),"",IF(ISBLANK(Tipy!CV21),0,IF(AND(Tipy!CV21=Výsledky!$DO$3,Tipy!CX21=Výsledky!$DQ$3),60,0)))</f>
        <v/>
      </c>
      <c r="DM27" s="126" t="str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/>
      </c>
      <c r="DN27" s="126" t="str">
        <f>IF(ISBLANK($DQ$3),"",IF(OR(Tipy!CY21=Výsledky!$DL$6,Tipy!CY21=Výsledky!$DL$7,Tipy!CY21=Výsledky!$DL$8,Tipy!CY21=Výsledky!$DL$9),IF(VLOOKUP(Tipy!CY21,'Kategórie hráčov'!$A$2:$B$55,2,FALSE)=30,30,20),0))</f>
        <v/>
      </c>
      <c r="DO27" s="126" t="str">
        <f>IF(ISBLANK($DQ$3),"",IF(OR(Tipy!CZ21=Výsledky!$DO$6,Tipy!CZ21=Výsledky!$DO$7,Tipy!CZ21=Výsledky!$DO$8,Tipy!CZ21=Výsledky!$DO$9),IF(VLOOKUP(Tipy!CZ21,'Kategórie hráčov'!$A$2:$B$55,2,FALSE)=30,30,20),0))</f>
        <v/>
      </c>
      <c r="DP27" s="127" t="str">
        <f>IF(ISBLANK($DQ$3),"",IF(ISBLANK(Tipy!CV21),0,IF(OR(AND(Tipy!CV21=Výsledky!$DO$3,OR(Tipy!CX21=Výsledky!$DQ$3+1,Tipy!CX21=Výsledky!$DQ$3-1)),AND(Tipy!CX21=Výsledky!$DQ$3,OR(Tipy!CV21=Výsledky!$DO$3+1,Tipy!CV21=Výsledky!$DO$3-1))),10,0)))</f>
        <v/>
      </c>
      <c r="DQ27" s="130" t="str">
        <f>IF(ISBLANK($DQ$3),"",IF(ISBLANK(Tipy!CV21),"-",SUM(DL27:DP27)))</f>
        <v/>
      </c>
      <c r="DR27" s="129"/>
      <c r="DS27" s="126" t="str">
        <f>IF(ISBLANK($DX$3),"",IF(ISBLANK(Tipy!DB21),0,IF(AND(Tipy!DB21=Výsledky!$DV$3,Tipy!DD21=Výsledky!$DX$3),60,0)))</f>
        <v/>
      </c>
      <c r="DT27" s="126" t="str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/>
      </c>
      <c r="DU27" s="126" t="str">
        <f>IF(ISBLANK($DX$3),"",IF(OR(Tipy!DE21=Výsledky!$DS$6,Tipy!DE21=Výsledky!$DS$7,Tipy!DE21=Výsledky!$DS$8,Tipy!DE21=Výsledky!$DS$9),IF(VLOOKUP(Tipy!DE21,'Kategórie hráčov'!$A$2:$B$55,2,FALSE)=30,30,20),0))</f>
        <v/>
      </c>
      <c r="DV27" s="126" t="str">
        <f>IF(ISBLANK($DX$3),"",IF(OR(Tipy!DF21=Výsledky!$DV$6,Tipy!DF21=Výsledky!$DV$7,Tipy!DF21=Výsledky!$DV$8,Tipy!DF21=Výsledky!$DV$9),IF(VLOOKUP(Tipy!DF21,'Kategórie hráčov'!$A$2:$B$55,2,FALSE)=30,30,20),0))</f>
        <v/>
      </c>
      <c r="DW27" s="127" t="str">
        <f>IF(ISBLANK($DX$3),"",IF(ISBLANK(Tipy!DB21),0,IF(OR(AND(Tipy!DB21=Výsledky!$DV$3,OR(Tipy!DD21=Výsledky!$DX$3+1,Tipy!DD21=Výsledky!$DX$3-1)),AND(Tipy!DD21=Výsledky!$DX$3,OR(Tipy!DB21=Výsledky!$DV$3+1,Tipy!DB21=Výsledky!$DV$3-1))),10,0)))</f>
        <v/>
      </c>
      <c r="DX27" s="130" t="str">
        <f>IF(ISBLANK($DX$3),"",IF(ISBLANK(Tipy!DB21),"-",SUM(DS27:DW27)))</f>
        <v/>
      </c>
      <c r="DY27" s="129"/>
      <c r="DZ27" s="126" t="str">
        <f>IF(ISBLANK($EE$3),"",IF(ISBLANK(Tipy!DH21),0,IF(AND(Tipy!DH21=Výsledky!$EC$3,Tipy!DJ21=Výsledky!$EE$3),60,0)))</f>
        <v/>
      </c>
      <c r="EA27" s="126" t="str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/>
      </c>
      <c r="EB27" s="126" t="str">
        <f>IF(ISBLANK($EE$3),"",IF(OR(Tipy!DK21=Výsledky!$DZ$6,Tipy!DK21=Výsledky!$DZ$7,Tipy!DK21=Výsledky!$DZ$8,Tipy!DK21=Výsledky!$DZ$9),IF(VLOOKUP(Tipy!DK21,'Kategórie hráčov'!$A$2:$B$55,2,FALSE)=30,30,20),0))</f>
        <v/>
      </c>
      <c r="EC27" s="126" t="str">
        <f>IF(ISBLANK($EE$3),"",IF(OR(Tipy!DL21=Výsledky!$EC$6,Tipy!DL21=Výsledky!$EC$7,Tipy!DL21=Výsledky!$EC$8,Tipy!DL21=Výsledky!$EC$9),IF(VLOOKUP(Tipy!DL21,'Kategórie hráčov'!$A$2:$B$55,2,FALSE)=30,30,20),0))</f>
        <v/>
      </c>
      <c r="ED27" s="127" t="str">
        <f>IF(ISBLANK($EE$3),"",IF(ISBLANK(Tipy!DH21),0,IF(OR(AND(Tipy!DH21=Výsledky!$EC$3,OR(Tipy!DJ21=Výsledky!$EE$3+1,Tipy!DJ21=Výsledky!$EE$3-1)),AND(Tipy!DJ21=Výsledky!$EE$3,OR(Tipy!DH21=Výsledky!$EC$3+1,Tipy!DH21=Výsledky!$EC$3-1))),10,0)))</f>
        <v/>
      </c>
      <c r="EE27" s="130" t="str">
        <f>IF(ISBLANK($EE$3),"",IF(ISBLANK(Tipy!DH21),"-",SUM(DZ27:ED27)))</f>
        <v/>
      </c>
      <c r="EF27" s="129"/>
      <c r="EG27" s="126" t="str">
        <f>IF(ISBLANK($EL$3),"",IF(ISBLANK(Tipy!DN21),0,IF(AND(Tipy!DN21=Výsledky!$EJ$3,Tipy!DP21=Výsledky!$EL$3),60,0)))</f>
        <v/>
      </c>
      <c r="EH27" s="126" t="str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/>
      </c>
      <c r="EI27" s="126" t="str">
        <f>IF(ISBLANK($EL$3),"",IF(OR(Tipy!DQ21=Výsledky!$EG$6,Tipy!DQ21=Výsledky!$EG$7,Tipy!DQ21=Výsledky!$EG$8,Tipy!DQ21=Výsledky!$EG$9),IF(VLOOKUP(Tipy!DQ21,'Kategórie hráčov'!$A$2:$B$55,2,FALSE)=30,30,20),0))</f>
        <v/>
      </c>
      <c r="EJ27" s="126" t="str">
        <f>IF(ISBLANK($EL$3),"",IF(OR(Tipy!DR21=Výsledky!$EJ$6,Tipy!DR21=Výsledky!$EJ$7,Tipy!DR21=Výsledky!$EJ$8,Tipy!DR21=Výsledky!$EJ$9),IF(VLOOKUP(Tipy!DR21,'Kategórie hráčov'!$A$2:$B$55,2,FALSE)=30,30,20),0))</f>
        <v/>
      </c>
      <c r="EK27" s="127" t="str">
        <f>IF(ISBLANK($EL$3),"",IF(ISBLANK(Tipy!DN21),0,IF(OR(AND(Tipy!DN21=Výsledky!$EJ$3,OR(Tipy!DP21=Výsledky!$EL$3+1,Tipy!DP21=Výsledky!$EL$3-1)),AND(Tipy!DP21=Výsledky!$EL$3,OR(Tipy!DN21=Výsledky!$EJ$3+1,Tipy!DN21=Výsledky!$EJ$3-1))),10,0)))</f>
        <v/>
      </c>
      <c r="EL27" s="130" t="str">
        <f>IF(ISBLANK($EL$3),"",IF(ISBLANK(Tipy!DN21),"-",SUM(EG27:EK27)))</f>
        <v/>
      </c>
      <c r="EM27" s="129"/>
      <c r="EN27" s="126" t="str">
        <f>IF(ISBLANK($ES$3),"",IF(ISBLANK(Tipy!DT21),0,IF(AND(Tipy!DT21=Výsledky!$EQ$3,Tipy!DV21=Výsledky!$ES$3),60,0)))</f>
        <v/>
      </c>
      <c r="EO27" s="126" t="str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/>
      </c>
      <c r="EP27" s="126" t="str">
        <f>IF(ISBLANK($ES$3),"",IF(OR(Tipy!DW21=Výsledky!$EN$6,Tipy!DW21=Výsledky!$EN$7,Tipy!DW21=Výsledky!$EN$8,Tipy!DW21=Výsledky!$EN$9),IF(VLOOKUP(Tipy!DW21,'Kategórie hráčov'!$A$2:$B$55,2,FALSE)=30,30,20),0))</f>
        <v/>
      </c>
      <c r="EQ27" s="126" t="str">
        <f>IF(ISBLANK($ES$3),"",IF(OR(Tipy!DX21=Výsledky!$EQ$6,Tipy!DX21=Výsledky!$EQ$7,Tipy!DX21=Výsledky!$EQ$8,Tipy!DX21=Výsledky!$EQ$9),IF(VLOOKUP(Tipy!DX21,'Kategórie hráčov'!$A$2:$B$55,2,FALSE)=30,30,20),0))</f>
        <v/>
      </c>
      <c r="ER27" s="127" t="str">
        <f>IF(ISBLANK($ES$3),"",IF(ISBLANK(Tipy!DT21),0,IF(OR(AND(Tipy!DT21=Výsledky!$EQ$3,OR(Tipy!DV21=Výsledky!$ES$3+1,Tipy!DV21=Výsledky!$ES$3-1)),AND(Tipy!DV21=Výsledky!$ES$3,OR(Tipy!DT21=Výsledky!$EQ$3+1,Tipy!DT21=Výsledky!$EQ$3-1))),10,0)))</f>
        <v/>
      </c>
      <c r="ES27" s="130" t="str">
        <f>IF(ISBLANK($ES$3),"",IF(ISBLANK(Tipy!DT21),"-",SUM(EN27:ER27)))</f>
        <v/>
      </c>
      <c r="ET27" s="129"/>
      <c r="EU27" s="126" t="str">
        <f>IF(ISBLANK($EZ$3),"",IF(ISBLANK(Tipy!DZ21),0,IF(AND(Tipy!DZ21=Výsledky!$EX$3,Tipy!EB21=Výsledky!$EZ$3),60,0)))</f>
        <v/>
      </c>
      <c r="EV27" s="126" t="str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/>
      </c>
      <c r="EW27" s="126" t="str">
        <f>IF(ISBLANK($EZ$3),"",IF(OR(Tipy!EC21=Výsledky!$EU$6,Tipy!EC21=Výsledky!$EU$7,Tipy!EC21=Výsledky!$EU$8,Tipy!EC21=Výsledky!$EU$9),IF(VLOOKUP(Tipy!EC21,'Kategórie hráčov'!$A$2:$B$55,2,FALSE)=30,30,20),0))</f>
        <v/>
      </c>
      <c r="EX27" s="126" t="str">
        <f>IF(ISBLANK($EZ$3),"",IF(OR(Tipy!ED21=Výsledky!$EX$6,Tipy!ED21=Výsledky!$EX$7,Tipy!ED21=Výsledky!$EX$8,Tipy!ED21=Výsledky!$EX$9),IF(VLOOKUP(Tipy!ED21,'Kategórie hráčov'!$A$2:$B$55,2,FALSE)=30,30,20),0))</f>
        <v/>
      </c>
      <c r="EY27" s="127" t="str">
        <f>IF(ISBLANK($EZ$3),"",IF(ISBLANK(Tipy!DZ21),0,IF(OR(AND(Tipy!DZ21=Výsledky!$EX$3,OR(Tipy!EB21=Výsledky!$EZ$3+1,Tipy!EB21=Výsledky!$EZ$3-1)),AND(Tipy!EB21=Výsledky!$EZ$3,OR(Tipy!DZ21=Výsledky!$EX$3+1,Tipy!DZ21=Výsledky!$EX$3-1))),10,0)))</f>
        <v/>
      </c>
      <c r="EZ27" s="130" t="str">
        <f>IF(ISBLANK($EZ$3),"",IF(ISBLANK(Tipy!DZ21),"-",SUM(EU27:EY27)))</f>
        <v/>
      </c>
      <c r="FA27" s="129"/>
      <c r="FB27" s="126" t="str">
        <f>IF(ISBLANK($FG$3),"",IF(ISBLANK(Tipy!EF21),0,IF(AND(Tipy!EF21=Výsledky!$FE$3,Tipy!EH21=Výsledky!$FG$3),60,0)))</f>
        <v/>
      </c>
      <c r="FC27" s="126" t="str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/>
      </c>
      <c r="FD27" s="126" t="str">
        <f>IF(ISBLANK($FG$3),"",IF(OR(Tipy!EI21=Výsledky!$FB$6,Tipy!EI21=Výsledky!$FB$7,Tipy!EI21=Výsledky!$FB$8,Tipy!EI21=Výsledky!$FB$9),IF(VLOOKUP(Tipy!EI21,'Kategórie hráčov'!$A$2:$B$55,2,FALSE)=30,30,20),0))</f>
        <v/>
      </c>
      <c r="FE27" s="126" t="str">
        <f>IF(ISBLANK($FG$3),"",IF(OR(Tipy!EJ21=Výsledky!$FE$6,Tipy!EJ21=Výsledky!$FE$7,Tipy!EJ21=Výsledky!$FE$8,Tipy!EJ21=Výsledky!$FE$9),IF(VLOOKUP(Tipy!EJ21,'Kategórie hráčov'!$A$2:$B$55,2,FALSE)=30,30,20),0))</f>
        <v/>
      </c>
      <c r="FF27" s="127" t="str">
        <f>IF(ISBLANK($FG$3),"",IF(ISBLANK(Tipy!EF21),0,IF(OR(AND(Tipy!EF21=Výsledky!$FE$3,OR(Tipy!EH21=Výsledky!$FG$3+1,Tipy!EH21=Výsledky!$FG$3-1)),AND(Tipy!EH21=Výsledky!$FG$3,OR(Tipy!EF21=Výsledky!$FE$3+1,Tipy!EF21=Výsledky!$FE$3-1))),10,0)))</f>
        <v/>
      </c>
      <c r="FG27" s="130" t="str">
        <f>IF(ISBLANK($FG$3),"",IF(ISBLANK(Tipy!EF21),"-",SUM(FB27:FF27)))</f>
        <v/>
      </c>
      <c r="FH27" s="129"/>
      <c r="FI27" s="126" t="str">
        <f>IF(ISBLANK($FN$3),"",IF(ISBLANK(Tipy!EL21),0,IF(AND(Tipy!EL21=Výsledky!$FL$3,Tipy!EN21=Výsledky!$FN$3),60,0)))</f>
        <v/>
      </c>
      <c r="FJ27" s="126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126" t="str">
        <f>IF(ISBLANK($FN$3),"",IF(OR(Tipy!EO21=Výsledky!$FI$6,Tipy!EO21=Výsledky!$FI$7,Tipy!EO21=Výsledky!$FI$8,Tipy!EO21=Výsledky!$FI$9),IF(VLOOKUP(Tipy!EO21,'Kategórie hráčov'!$A$2:$B$55,2,FALSE)=30,30,20),0))</f>
        <v/>
      </c>
      <c r="FL27" s="126" t="str">
        <f>IF(ISBLANK($FN$3),"",IF(OR(Tipy!EP21=Výsledky!$FL$6,Tipy!EP21=Výsledky!$FL$7,Tipy!EP21=Výsledky!$FL$8,Tipy!EP21=Výsledky!$FL$9),IF(VLOOKUP(Tipy!EP21,'Kategórie hráčov'!$A$2:$B$55,2,FALSE)=30,30,20),0))</f>
        <v/>
      </c>
      <c r="FM27" s="127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130" t="str">
        <f>IF(ISBLANK($FN$3),"",IF(ISBLANK(Tipy!EL21),"-",SUM(FI27:FM27)))</f>
        <v/>
      </c>
      <c r="FO27" s="129"/>
      <c r="FP27" s="126" t="str">
        <f>IF(ISBLANK($FU$3),"",IF(ISBLANK(Tipy!ER21),0,IF(AND(Tipy!ER21=Výsledky!$FS$3,Tipy!ET21=Výsledky!$FU$3),60,0)))</f>
        <v/>
      </c>
      <c r="FQ27" s="126" t="str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/>
      </c>
      <c r="FR27" s="126" t="str">
        <f>IF(ISBLANK($FU$3),"",IF(OR(Tipy!EU21=Výsledky!$FP$6,Tipy!EU21=Výsledky!$FP$7,Tipy!EU21=Výsledky!$FP$8,Tipy!EU21=Výsledky!$FP$9),IF(VLOOKUP(Tipy!EU21,'Kategórie hráčov'!$A$2:$B$55,2,FALSE)=30,30,20),0))</f>
        <v/>
      </c>
      <c r="FS27" s="126" t="str">
        <f>IF(ISBLANK($FU$3),"",IF(OR(Tipy!EV21=Výsledky!$FS$6,Tipy!EV21=Výsledky!$FS$7,Tipy!EV21=Výsledky!$FS$8,Tipy!EV21=Výsledky!$FS$9),IF(VLOOKUP(Tipy!EV21,'Kategórie hráčov'!$A$2:$B$55,2,FALSE)=30,30,20),0))</f>
        <v/>
      </c>
      <c r="FT27" s="127" t="str">
        <f>IF(ISBLANK($FU$3),"",IF(ISBLANK(Tipy!ER21),0,IF(OR(AND(Tipy!ER21=Výsledky!$FS$3,OR(Tipy!ET21=Výsledky!$FU$3+1,Tipy!ET21=Výsledky!$FU$3-1)),AND(Tipy!ET21=Výsledky!$FU$3,OR(Tipy!ER21=Výsledky!$FS$3+1,Tipy!ER21=Výsledky!$FS$3-1))),10,0)))</f>
        <v/>
      </c>
      <c r="FU27" s="130" t="str">
        <f>IF(ISBLANK($FU$3),"",IF(ISBLANK(Tipy!ER21),"-",SUM(FP27:FT27)))</f>
        <v/>
      </c>
      <c r="FV27" s="129"/>
      <c r="FW27" s="126" t="str">
        <f>IF(ISBLANK($GB$3),"",IF(ISBLANK(Tipy!EX21),0,IF(AND(Tipy!EX21=Výsledky!$FZ$3,Tipy!EZ21=Výsledky!$GB$3),60,0)))</f>
        <v/>
      </c>
      <c r="FX27" s="126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126" t="str">
        <f>IF(ISBLANK($GB$3),"",IF(OR(Tipy!FA21=Výsledky!$FW$6,Tipy!FA21=Výsledky!$FW$7,Tipy!FA21=Výsledky!$FW$8,Tipy!FA21=Výsledky!$FW$9),IF(VLOOKUP(Tipy!FA21,'Kategórie hráčov'!$A$2:$B$55,2,FALSE)=30,30,20),0))</f>
        <v/>
      </c>
      <c r="FZ27" s="126" t="str">
        <f>IF(ISBLANK($GB$3),"",IF(OR(Tipy!FB21=Výsledky!$FZ$6,Tipy!FB21=Výsledky!$FZ$7,Tipy!FB21=Výsledky!$FZ$8,Tipy!FB21=Výsledky!$FZ$9),IF(VLOOKUP(Tipy!FB21,'Kategórie hráčov'!$A$2:$B$55,2,FALSE)=30,30,20),0))</f>
        <v/>
      </c>
      <c r="GA27" s="127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130" t="str">
        <f>IF(ISBLANK($GB$3),"",IF(ISBLANK(Tipy!EX21),"-",SUM(FW27:GA27)))</f>
        <v/>
      </c>
      <c r="GC27" s="129"/>
      <c r="GD27" s="126" t="str">
        <f>IF(ISBLANK($GI$3),"",IF(ISBLANK(Tipy!FD21),0,IF(AND(Tipy!FD21=Výsledky!$GG$3,Tipy!FF21=Výsledky!$GI$3),60,0)))</f>
        <v/>
      </c>
      <c r="GE27" s="126" t="str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/>
      </c>
      <c r="GF27" s="126" t="str">
        <f>IF(ISBLANK($GI$3),"",IF(OR(Tipy!FG21=Výsledky!$GD$6,Tipy!FG21=Výsledky!$GD$7,Tipy!FG21=Výsledky!$GD$8,Tipy!FG21=Výsledky!$GD$9),IF(VLOOKUP(Tipy!FG21,'Kategórie hráčov'!$A$2:$B$55,2,FALSE)=30,30,20),0))</f>
        <v/>
      </c>
      <c r="GG27" s="126" t="str">
        <f>IF(ISBLANK($GI$3),"",IF(OR(Tipy!FH21=Výsledky!$GG$6,Tipy!FH21=Výsledky!$GG$7,Tipy!FH21=Výsledky!$GG$8,Tipy!FH21=Výsledky!$GG$9),IF(VLOOKUP(Tipy!FH21,'Kategórie hráčov'!$A$2:$B$55,2,FALSE)=30,30,20),0))</f>
        <v/>
      </c>
      <c r="GH27" s="127" t="str">
        <f>IF(ISBLANK($GI$3),"",IF(ISBLANK(Tipy!FD21),0,IF(OR(AND(Tipy!FD21=Výsledky!$GG$3,OR(Tipy!FF21=Výsledky!$GI$3+1,Tipy!FF21=Výsledky!$GI$3-1)),AND(Tipy!FF21=Výsledky!$GI$3,OR(Tipy!FD21=Výsledky!$GG$3+1,Tipy!FD21=Výsledky!$GG$3-1))),10,0)))</f>
        <v/>
      </c>
      <c r="GI27" s="130" t="str">
        <f>IF(ISBLANK($GI$3),"",IF(ISBLANK(Tipy!FD21),"-",SUM(GD27:GH27)))</f>
        <v/>
      </c>
      <c r="GJ27" s="129"/>
      <c r="GK27" s="126" t="str">
        <f>IF(ISBLANK($GP$3),"",IF(ISBLANK(Tipy!FJ21),0,IF(AND(Tipy!FJ21=Výsledky!$GN$3,Tipy!FL21=Výsledky!$GP$3),60,0)))</f>
        <v/>
      </c>
      <c r="GL27" s="126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126" t="str">
        <f>IF(ISBLANK($GP$3),"",IF(OR(Tipy!FM21=Výsledky!$GK$6,Tipy!FM21=Výsledky!$GK$7,Tipy!FM21=Výsledky!$GK$8,Tipy!FM21=Výsledky!$GK$9),IF(VLOOKUP(Tipy!FM21,'Kategórie hráčov'!$A$2:$B$55,2,FALSE)=30,30,20),0))</f>
        <v/>
      </c>
      <c r="GN27" s="126" t="str">
        <f>IF(ISBLANK($GP$3),"",IF(OR(Tipy!FN21=Výsledky!$GN$6,Tipy!FN21=Výsledky!$GN$7,Tipy!FN21=Výsledky!$GN$8,Tipy!FN21=Výsledky!$GN$9),IF(VLOOKUP(Tipy!FN21,'Kategórie hráčov'!$A$2:$B$55,2,FALSE)=30,30,20),0))</f>
        <v/>
      </c>
      <c r="GO27" s="127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130" t="str">
        <f>IF(ISBLANK($GP$3),"",IF(ISBLANK(Tipy!FJ21),"-",SUM(GK27:GO27)))</f>
        <v/>
      </c>
      <c r="GQ27" s="129"/>
      <c r="GR27" s="126" t="str">
        <f>IF(ISBLANK($GW$3),"",IF(ISBLANK(Tipy!FP21),0,IF(AND(Tipy!FP21=Výsledky!$GU$3,Tipy!FR21=Výsledky!$GW$3),60,0)))</f>
        <v/>
      </c>
      <c r="GS27" s="126" t="str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/>
      </c>
      <c r="GT27" s="126" t="str">
        <f>IF(ISBLANK($GW$3),"",IF(OR(Tipy!FS21=Výsledky!$GR$6,Tipy!FS21=Výsledky!$GR$7,Tipy!FS21=Výsledky!$GR$8,Tipy!FS21=Výsledky!$GR$9),IF(VLOOKUP(Tipy!FS21,'Kategórie hráčov'!$A$2:$B$55,2,FALSE)=30,30,20),0))</f>
        <v/>
      </c>
      <c r="GU27" s="126" t="str">
        <f>IF(ISBLANK($GW$3),"",IF(OR(Tipy!FT21=Výsledky!$GU$6,Tipy!FT21=Výsledky!$GU$7,Tipy!FT21=Výsledky!$GU$8,Tipy!FT21=Výsledky!$GU$9),IF(VLOOKUP(Tipy!FT21,'Kategórie hráčov'!$A$2:$B$55,2,FALSE)=30,30,20),0))</f>
        <v/>
      </c>
      <c r="GV27" s="127" t="str">
        <f>IF(ISBLANK($GW$3),"",IF(ISBLANK(Tipy!FP21),0,IF(OR(AND(Tipy!FP21=Výsledky!$GU$3,OR(Tipy!FR21=Výsledky!$GW$3+1,Tipy!FR21=Výsledky!$GW$3-1)),AND(Tipy!FR21=Výsledky!$GW$3,OR(Tipy!FP21=Výsledky!$GU$3+1,Tipy!FP21=Výsledky!$GU$3-1))),10,0)))</f>
        <v/>
      </c>
      <c r="GW27" s="130" t="str">
        <f>IF(ISBLANK($GW$3),"",IF(ISBLANK(Tipy!FP21),"-",SUM(GR27:GV27)))</f>
        <v/>
      </c>
      <c r="GX27" s="129"/>
      <c r="GY27" s="126" t="str">
        <f>IF(ISBLANK($HD$3),"",IF(ISBLANK(Tipy!FV21),0,IF(AND(Tipy!FV21=Výsledky!$HB$3,Tipy!FX21=Výsledky!$HD$3),60,0)))</f>
        <v/>
      </c>
      <c r="GZ27" s="126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26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26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27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0" t="str">
        <f>IF(ISBLANK($HD$3),"",IF(ISBLANK(Tipy!FV21),"-",SUM(GY27:HC27)))</f>
        <v/>
      </c>
      <c r="HE27" s="129"/>
      <c r="HF27" s="126" t="str">
        <f>IF(ISBLANK($HK$3),"",IF(ISBLANK(Tipy!GB21),0,IF(AND(Tipy!GB21=Výsledky!$HI$3,Tipy!GD21=Výsledky!$HK$3),60,0)))</f>
        <v/>
      </c>
      <c r="HG27" s="126" t="str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/>
      </c>
      <c r="HH27" s="126" t="str">
        <f>IF(ISBLANK($HK$3),"",IF(OR(Tipy!GE21=Výsledky!$HF$6,Tipy!GE21=Výsledky!$HF$7,Tipy!GE21=Výsledky!$HF$8,Tipy!GE21=Výsledky!$HF$9),IF(VLOOKUP(Tipy!GE21,'Kategórie hráčov'!$A$2:$B$55,2,FALSE)=30,30,20),0))</f>
        <v/>
      </c>
      <c r="HI27" s="126" t="str">
        <f>IF(ISBLANK($HK$3),"",IF(OR(Tipy!GF21=Výsledky!$HI$6,Tipy!GF21=Výsledky!$HI$7,Tipy!GF21=Výsledky!$HI$8,Tipy!GF21=Výsledky!$HI$9),IF(VLOOKUP(Tipy!GF21,'Kategórie hráčov'!$A$2:$B$55,2,FALSE)=30,30,20),0))</f>
        <v/>
      </c>
      <c r="HJ27" s="127" t="str">
        <f>IF(ISBLANK($HK$3),"",IF(ISBLANK(Tipy!GB21),0,IF(OR(AND(Tipy!GB21=Výsledky!$HI$3,OR(Tipy!GD21=Výsledky!$HK$3+1,Tipy!GD21=Výsledky!$HK$3-1)),AND(Tipy!GD21=Výsledky!$HK$3,OR(Tipy!GB21=Výsledky!$HI$3+1,Tipy!GB21=Výsledky!$HI$3-1))),10,0)))</f>
        <v/>
      </c>
      <c r="HK27" s="130" t="str">
        <f>IF(ISBLANK($HK$3),"",IF(ISBLANK(Tipy!GB21),"-",SUM(HF27:HJ27)))</f>
        <v/>
      </c>
      <c r="HL27" s="129"/>
      <c r="HM27" s="126" t="str">
        <f>IF(ISBLANK($HR$3),"",IF(ISBLANK(Tipy!GH21),0,IF(AND(Tipy!GH21=Výsledky!$HP$3,Tipy!GJ21=Výsledky!$HR$3),60,0)))</f>
        <v/>
      </c>
      <c r="HN27" s="126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26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26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27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0" t="str">
        <f>IF(ISBLANK($HR$3),"",IF(ISBLANK(Tipy!GH21),"-",SUM(HM27:HQ27)))</f>
        <v/>
      </c>
      <c r="HS27" s="129"/>
      <c r="HT27" s="126" t="str">
        <f>IF(ISBLANK($HY$3),"",IF(ISBLANK(Tipy!GN21),0,IF(AND(Tipy!GN21=Výsledky!$HW$3,Tipy!GP21=Výsledky!$HY$3),60,0)))</f>
        <v/>
      </c>
      <c r="HU27" s="126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6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6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7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0" t="str">
        <f>IF(ISBLANK($HY$3),"",IF(ISBLANK(Tipy!GN21),"-",SUM(HT27:HX27)))</f>
        <v/>
      </c>
      <c r="HZ27" s="129"/>
      <c r="IA27" s="126" t="str">
        <f>IF(ISBLANK($IF$3),"",IF(ISBLANK(Tipy!GT21),0,IF(AND(Tipy!GT21=Výsledky!$ID$3,Tipy!GV21=Výsledky!$IF$3),60,0)))</f>
        <v/>
      </c>
      <c r="IB27" s="126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26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26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27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0" t="str">
        <f>IF(ISBLANK($IF$3),"",IF(ISBLANK(Tipy!GT21),"-",SUM(IA27:IE27)))</f>
        <v/>
      </c>
      <c r="IG27" s="129"/>
      <c r="IH27" s="126" t="str">
        <f>IF(ISBLANK($IM$3),"",IF(ISBLANK(Tipy!GZ21),0,IF(AND(Tipy!GZ21=Výsledky!$IK$3,Tipy!HB21=Výsledky!$IM$3),60,0)))</f>
        <v/>
      </c>
      <c r="II27" s="126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6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6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7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0" t="str">
        <f>IF(ISBLANK($IM$3),"",IF(ISBLANK(Tipy!GZ21),"-",SUM(IH27:IL27)))</f>
        <v/>
      </c>
      <c r="IN27" s="129"/>
      <c r="IO27" s="126" t="str">
        <f>IF(ISBLANK($IT$3),"",IF(ISBLANK(Tipy!HF21),0,IF(AND(Tipy!HF21=Výsledky!$IR$3,Tipy!HH21=Výsledky!$IT$3),60,0)))</f>
        <v/>
      </c>
      <c r="IP27" s="126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26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26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27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0" t="str">
        <f>IF(ISBLANK($IT$3),"",IF(ISBLANK(Tipy!HF21),"-",SUM(IO27:IS27)))</f>
        <v/>
      </c>
      <c r="IU27" s="129"/>
      <c r="IV27" s="126" t="str">
        <f>IF(ISBLANK($JA$3),"",IF(ISBLANK(Tipy!HL21),0,IF(AND(Tipy!HL21=Výsledky!$IY$3,Tipy!HN21=Výsledky!$JA$3),60,0)))</f>
        <v/>
      </c>
      <c r="IW27" s="126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26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26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27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0" t="str">
        <f>IF(ISBLANK($JA$3),"",IF(ISBLANK(Tipy!HL21),"-",SUM(IV27:IZ27)))</f>
        <v/>
      </c>
      <c r="JB27" s="129"/>
      <c r="JC27" s="126" t="str">
        <f>IF(ISBLANK($JH$3),"",IF(ISBLANK(Tipy!HR21),0,IF(AND(Tipy!HR21=Výsledky!$JF$3,Tipy!HT21=Výsledky!$JH$3),60,0)))</f>
        <v/>
      </c>
      <c r="JD27" s="126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26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26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27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0" t="str">
        <f>IF(ISBLANK($JH$3),"",IF(ISBLANK(Tipy!HR21),"-",SUM(JC27:JG27)))</f>
        <v/>
      </c>
      <c r="JI27" s="129"/>
      <c r="JJ27" s="126" t="str">
        <f>IF(ISBLANK($JO$3),"",IF(ISBLANK(Tipy!HX21),0,IF(AND(Tipy!HX21=Výsledky!$JM$3,Tipy!HZ21=Výsledky!$JO$3),60,0)))</f>
        <v/>
      </c>
      <c r="JK27" s="126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26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26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27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0" t="str">
        <f>IF(ISBLANK($JO$3),"",IF(ISBLANK(Tipy!HX21),"-",SUM(JJ27:JN27)))</f>
        <v/>
      </c>
      <c r="JP27" s="129"/>
      <c r="JQ27" s="126" t="str">
        <f>IF(ISBLANK($JV$3),"",IF(ISBLANK(Tipy!ID21),0,IF(AND(Tipy!ID21=Výsledky!$JT$3,Tipy!IF21=Výsledky!$JV$3),60,0)))</f>
        <v/>
      </c>
      <c r="JR27" s="126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26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26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27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0" t="str">
        <f>IF(ISBLANK($JV$3),"",IF(ISBLANK(Tipy!ID21),"-",SUM(JQ27:JU27)))</f>
        <v/>
      </c>
      <c r="JW27" s="129"/>
      <c r="JX27" s="126" t="str">
        <f>IF(ISBLANK($KC$3),"",IF(ISBLANK(Tipy!IJ21),0,IF(AND(Tipy!IJ21=Výsledky!$KA$3,Tipy!IL21=Výsledky!$KC$3),60,0)))</f>
        <v/>
      </c>
      <c r="JY27" s="126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6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6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7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0" t="str">
        <f>IF(ISBLANK($KC$3),"",IF(ISBLANK(Tipy!IJ21),"-",SUM(JX27:KB27)))</f>
        <v/>
      </c>
      <c r="KD27" s="129"/>
      <c r="KE27" s="126" t="str">
        <f>IF(ISBLANK($KJ$3),"",IF(ISBLANK(Tipy!IP21),0,IF(AND(Tipy!IP21=Výsledky!$KH$3,Tipy!IR21=Výsledky!$KJ$3),60,0)))</f>
        <v/>
      </c>
      <c r="KF27" s="126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6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6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7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0" t="str">
        <f>IF(ISBLANK($KJ$3),"",IF(ISBLANK(Tipy!IP21),"-",SUM(KE27:KI27)))</f>
        <v/>
      </c>
      <c r="KK27" s="129"/>
      <c r="KL27" s="126" t="str">
        <f>IF(ISBLANK($KQ$3),"",IF(ISBLANK(Tipy!IV21),0,IF(AND(Tipy!IV21=Výsledky!$KO$3,Tipy!IX21=Výsledky!$KQ$3),60,0)))</f>
        <v/>
      </c>
      <c r="KM27" s="126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6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6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7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0" t="str">
        <f>IF(ISBLANK($KQ$3),"",IF(ISBLANK(Tipy!IV21),"-",SUM(KL27:KP27)))</f>
        <v/>
      </c>
      <c r="KR27" s="129"/>
      <c r="KS27" s="126" t="str">
        <f>IF(ISBLANK($KX$3),"",IF(ISBLANK(Tipy!JB21),0,IF(AND(Tipy!JB21=Výsledky!$KV$3,Tipy!JD21=Výsledky!$KX$3),60,0)))</f>
        <v/>
      </c>
      <c r="KT27" s="126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6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6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7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0" t="str">
        <f>IF(ISBLANK($KX$3),"",IF(ISBLANK(Tipy!JB21),"-",SUM(KS27:KW27)))</f>
        <v/>
      </c>
      <c r="KY27" s="129"/>
      <c r="KZ27" s="126" t="str">
        <f>IF(ISBLANK($LE$3),"",IF(ISBLANK(Tipy!JH21),0,IF(AND(Tipy!JH21=Výsledky!$LC$3,Tipy!JJ21=Výsledky!$LE$3),60,0)))</f>
        <v/>
      </c>
      <c r="LA27" s="126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6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6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7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0" t="str">
        <f>IF(ISBLANK($LE$3),"",IF(ISBLANK(Tipy!JH21),"-",SUM(KZ27:LD27)))</f>
        <v/>
      </c>
      <c r="LF27" s="129"/>
      <c r="LG27" s="126" t="str">
        <f>IF(ISBLANK($LL$3),"",IF(ISBLANK(Tipy!JN21),0,IF(AND(Tipy!JN21=Výsledky!$LJ$3,Tipy!JP21=Výsledky!$LL$3),60,0)))</f>
        <v/>
      </c>
      <c r="LH27" s="126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6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6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7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0" t="str">
        <f>IF(ISBLANK($LL$3),"",IF(ISBLANK(Tipy!JN21),"-",SUM(LG27:LK27)))</f>
        <v/>
      </c>
      <c r="LM27" s="129"/>
      <c r="LN27" s="126" t="str">
        <f>IF(ISBLANK($LS$3),"",IF(ISBLANK(Tipy!JT21),0,IF(AND(Tipy!JT21=Výsledky!$LQ$3,Tipy!JV21=Výsledky!$LS$3),60,0)))</f>
        <v/>
      </c>
      <c r="LO27" s="126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6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6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7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0" t="str">
        <f>IF(ISBLANK($LS$3),"",IF(ISBLANK(Tipy!JT21),"-",SUM(LN27:LR27)))</f>
        <v/>
      </c>
      <c r="LT27" s="129"/>
      <c r="LU27" s="126" t="str">
        <f>IF(ISBLANK($LZ$3),"",IF(ISBLANK(Tipy!JZ21),0,IF(AND(Tipy!JZ21=Výsledky!$LX$3,Tipy!KB21=Výsledky!$LZ$3),60,0)))</f>
        <v/>
      </c>
      <c r="LV27" s="126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6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6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7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0" t="str">
        <f>IF(ISBLANK($LZ$3),"",IF(ISBLANK(Tipy!JZ21),"-",SUM(LU27:LY27)))</f>
        <v/>
      </c>
      <c r="MA27" s="129"/>
      <c r="MB27" s="126" t="str">
        <f>IF(ISBLANK($MG$3),"",IF(ISBLANK(Tipy!KF21),0,IF(AND(Tipy!KF21=Výsledky!$ME$3,Tipy!KH21=Výsledky!$MG$3),60,0)))</f>
        <v/>
      </c>
      <c r="MC27" s="126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6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6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7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0" t="str">
        <f>IF(ISBLANK($MG$3),"",IF(ISBLANK(Tipy!KF21),"-",SUM(MB27:MF27)))</f>
        <v/>
      </c>
      <c r="MH27" s="129"/>
      <c r="MI27" s="126" t="str">
        <f>IF(ISBLANK($MN$3),"",IF(ISBLANK(Tipy!KL21),0,IF(AND(Tipy!KL21=Výsledky!$ML$3,Tipy!KN21=Výsledky!$MN$3),60,0)))</f>
        <v/>
      </c>
      <c r="MJ27" s="12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6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6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0" t="str">
        <f>IF(ISBLANK($MN$3),"",IF(ISBLANK(Tipy!KL21),"-",SUM(MI27:MM27)))</f>
        <v/>
      </c>
      <c r="MO27" s="129"/>
      <c r="MP27" s="126" t="str">
        <f>IF(ISBLANK($MU$3),"",IF(ISBLANK(Tipy!KR21),0,IF(AND(Tipy!KR21=Výsledky!$MS$3,Tipy!KT21=Výsledky!$MU$3),60,0)))</f>
        <v/>
      </c>
      <c r="MQ27" s="126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6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6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7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0" t="str">
        <f>IF(ISBLANK($MU$3),"",IF(ISBLANK(Tipy!KR21),"-",SUM(MP27:MT27)))</f>
        <v/>
      </c>
      <c r="MV27" s="129"/>
      <c r="MW27" s="126" t="str">
        <f>IF(ISBLANK($NB$3),"",IF(ISBLANK(Tipy!KX21),0,IF(AND(Tipy!KX21=Výsledky!$MZ$3,Tipy!KZ21=Výsledky!$NB$3),60,0)))</f>
        <v/>
      </c>
      <c r="MX27" s="126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6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6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7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0" t="str">
        <f>IF(ISBLANK($NB$3),"",IF(ISBLANK(Tipy!KX21),"-",SUM(MW27:NA27)))</f>
        <v/>
      </c>
      <c r="NC27" s="129"/>
      <c r="ND27" s="126" t="str">
        <f>IF(ISBLANK($NI$3),"",IF(ISBLANK(Tipy!LD21),0,IF(AND(Tipy!LD21=Výsledky!$NG$3,Tipy!LF21=Výsledky!$NI$3),60,0)))</f>
        <v/>
      </c>
      <c r="NE27" s="126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6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6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7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0" t="str">
        <f>IF(ISBLANK($NI$3),"",IF(ISBLANK(Tipy!LD21),"-",SUM(ND27:NH27)))</f>
        <v/>
      </c>
      <c r="NJ27" s="129"/>
      <c r="NK27" s="126" t="str">
        <f>IF(ISBLANK($NP$3),"",IF(ISBLANK(Tipy!LJ21),0,IF(AND(Tipy!LJ21=Výsledky!$NN$3,Tipy!LL21=Výsledky!$NP$3),60,0)))</f>
        <v/>
      </c>
      <c r="NL27" s="126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6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6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7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0" t="str">
        <f>IF(ISBLANK($NP$3),"",IF(ISBLANK(Tipy!LJ21),"-",SUM(NK27:NO27)))</f>
        <v/>
      </c>
      <c r="NQ27" s="129"/>
      <c r="NR27" s="126" t="str">
        <f>IF(ISBLANK($NW$3),"",IF(ISBLANK(Tipy!LP21),0,IF(AND(Tipy!LP21=Výsledky!$NU$3,Tipy!LR21=Výsledky!$NW$3),60,0)))</f>
        <v/>
      </c>
      <c r="NS27" s="126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6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6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7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0" t="str">
        <f>IF(ISBLANK($NW$3),"",IF(ISBLANK(Tipy!LP21),"-",SUM(NR27:NV27)))</f>
        <v/>
      </c>
      <c r="NX27" s="129"/>
      <c r="NY27" s="126" t="str">
        <f>IF(ISBLANK($OD$3),"",IF(ISBLANK(Tipy!LV21),0,IF(AND(Tipy!LV21=Výsledky!$OB$3,Tipy!LX21=Výsledky!$OD$3),60,0)))</f>
        <v/>
      </c>
      <c r="NZ27" s="126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6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6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7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0" t="str">
        <f>IF(ISBLANK($OD$3),"",IF(ISBLANK(Tipy!LV21),"-",SUM(NY27:OC27)))</f>
        <v/>
      </c>
      <c r="OE27" s="129"/>
      <c r="OF27" s="126" t="str">
        <f>IF(ISBLANK($OK$3),"",IF(ISBLANK(Tipy!MB21),0,IF(AND(Tipy!MB21=Výsledky!$OI$3,Tipy!MD21=Výsledky!$OK$3),60,0)))</f>
        <v/>
      </c>
      <c r="OG27" s="126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6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6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7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0" t="str">
        <f>IF(ISBLANK($OK$3),"",IF(ISBLANK(Tipy!MB21),"-",SUM(OF27:OJ27)))</f>
        <v/>
      </c>
      <c r="OL27" s="129"/>
      <c r="OM27" s="126" t="str">
        <f>IF(ISBLANK($OR$3),"",IF(ISBLANK(Tipy!MH21),0,IF(AND(Tipy!MH21=Výsledky!$OP$3,Tipy!MJ21=Výsledky!$OR$3),60,0)))</f>
        <v/>
      </c>
      <c r="ON27" s="12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6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6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0" t="str">
        <f>IF(ISBLANK($OR$3),"",IF(ISBLANK(Tipy!MH21),"-",SUM(OM27:OQ27)))</f>
        <v/>
      </c>
      <c r="OS27" s="129"/>
      <c r="OT27" s="126" t="str">
        <f>IF(ISBLANK($OY$3),"",IF(ISBLANK(Tipy!MN21),0,IF(AND(Tipy!MN21=Výsledky!$OW$3,Tipy!MP21=Výsledky!$OY$3),60,0)))</f>
        <v/>
      </c>
      <c r="OU27" s="12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6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6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0" t="str">
        <f>IF(ISBLANK($OY$3),"",IF(ISBLANK(Tipy!MN21),"-",SUM(OT27:OX27)))</f>
        <v/>
      </c>
      <c r="OZ27" s="129"/>
      <c r="PA27" s="126" t="str">
        <f>IF(ISBLANK($PF$3),"",IF(ISBLANK(Tipy!MT21),0,IF(AND(Tipy!MT21=Výsledky!$PD$3,Tipy!MV21=Výsledky!$PF$3),60,0)))</f>
        <v/>
      </c>
      <c r="PB27" s="12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6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6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0" t="str">
        <f>IF(ISBLANK($PF$3),"",IF(ISBLANK(Tipy!MT21),"-",SUM(PA27:PE27)))</f>
        <v/>
      </c>
      <c r="PG27" s="129"/>
      <c r="PH27" s="126" t="str">
        <f>IF(ISBLANK($PM$3),"",IF(ISBLANK(Tipy!MZ21),0,IF(AND(Tipy!MZ21=Výsledky!$PK$3,Tipy!NB21=Výsledky!$PM$3),60,0)))</f>
        <v/>
      </c>
      <c r="PI27" s="12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6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6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0" t="str">
        <f>IF(ISBLANK($PM$3),"",IF(ISBLANK(Tipy!MZ21),"-",SUM(PH27:PL27)))</f>
        <v/>
      </c>
      <c r="PN27" s="129"/>
      <c r="PO27" s="126" t="str">
        <f>IF(ISBLANK($PT$3),"",IF(ISBLANK(Tipy!NF21),0,IF(AND(Tipy!NF21=Výsledky!$PR$3,Tipy!NH21=Výsledky!$PT$3),60,0)))</f>
        <v/>
      </c>
      <c r="PP27" s="12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6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6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0" t="str">
        <f>IF(ISBLANK($PT$3),"",IF(ISBLANK(Tipy!NF21),"-",SUM(PO27:PS27)))</f>
        <v/>
      </c>
      <c r="PU27" s="129"/>
      <c r="PV27" s="126" t="str">
        <f>IF(ISBLANK($QA$3),"",IF(ISBLANK(Tipy!NL21),0,IF(AND(Tipy!NL21=Výsledky!$PY$3,Tipy!NN21=Výsledky!$QA$3),60,0)))</f>
        <v/>
      </c>
      <c r="PW27" s="12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6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6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0" t="str">
        <f>IF(ISBLANK($QA$3),"",IF(ISBLANK(Tipy!NL21),"-",SUM(PV27:PZ27)))</f>
        <v/>
      </c>
      <c r="QB27" s="129"/>
      <c r="QC27" s="126" t="str">
        <f>IF(ISBLANK($QH$3),"",IF(ISBLANK(Tipy!NR21),0,IF(AND(Tipy!NR21=Výsledky!$QF$3,Tipy!NT21=Výsledky!$QH$3),60,0)))</f>
        <v/>
      </c>
      <c r="QD27" s="12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6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6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0" t="str">
        <f>IF(ISBLANK($QH$3),"",IF(ISBLANK(Tipy!NR21),"-",SUM(QC27:QG27)))</f>
        <v/>
      </c>
      <c r="QI27" s="131"/>
      <c r="QJ27" s="131"/>
    </row>
    <row r="28" spans="1:452" ht="15" x14ac:dyDescent="0.2">
      <c r="A28" s="124">
        <f>Tipy!A22</f>
        <v>29</v>
      </c>
      <c r="B28" s="166" t="str">
        <f>IF(Tipy!B22="","",Tipy!B22)</f>
        <v>Fifo</v>
      </c>
      <c r="C28" s="125"/>
      <c r="D28" s="126">
        <f>IF(ISBLANK($I$3),"",IF(ISBLANK(Tipy!D22),0,IF(AND(Tipy!D22=Výsledky!$G$3,Tipy!F22=Výsledky!$I$3),60,0)))</f>
        <v>0</v>
      </c>
      <c r="E28" s="12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6">
        <f>IF(ISBLANK($I$3),"",IF(OR(Tipy!G22=Výsledky!$D$6,Tipy!G22=Výsledky!$D$7,Tipy!G22=Výsledky!$D$8,Tipy!G22=Výsledky!$D$9),IF(VLOOKUP(Tipy!G22,'Kategórie hráčov'!$A$2:$B$55,2,FALSE)=30,30,20),0))</f>
        <v>20</v>
      </c>
      <c r="G28" s="126">
        <f>IF(ISBLANK($I$3),"",IF(OR(Tipy!H22=Výsledky!$G$6,Tipy!H22=Výsledky!$G$7,Tipy!H22=Výsledky!$G$8,Tipy!H22=Výsledky!$G$9),IF(VLOOKUP(Tipy!H22,'Kategórie hráčov'!$A$2:$B$55,2,FALSE)=30,30,20),0))</f>
        <v>0</v>
      </c>
      <c r="H28" s="12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8">
        <f>IF(ISBLANK($I$3),"",IF(ISBLANK(Tipy!D22),"-",SUM(D28:H28)))</f>
        <v>20</v>
      </c>
      <c r="J28" s="25"/>
      <c r="K28" s="126">
        <f>IF(ISBLANK($P$3),"",IF(ISBLANK(Tipy!J22),0,IF(AND(Tipy!J22=Výsledky!$N$3,Tipy!L22=Výsledky!$P$3),60,0)))</f>
        <v>0</v>
      </c>
      <c r="L28" s="12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6">
        <f>IF(ISBLANK($P$3),"",IF(OR(Tipy!M22=Výsledky!$K$6,Tipy!M22=Výsledky!$K$7,Tipy!M22=Výsledky!$K$8,Tipy!M22=Výsledky!$K$9),IF(VLOOKUP(Tipy!M22,'Kategórie hráčov'!$A$2:$B$55,2,FALSE)=30,30,20),0))</f>
        <v>20</v>
      </c>
      <c r="N28" s="126">
        <f>IF(ISBLANK($P$3),"",IF(OR(Tipy!N22=Výsledky!$N$6,Tipy!N22=Výsledky!$N$7,Tipy!N22=Výsledky!$N$8,Tipy!N22=Výsledky!$N$9),IF(VLOOKUP(Tipy!N22,'Kategórie hráčov'!$A$2:$B$55,2,FALSE)=30,30,20),0))</f>
        <v>0</v>
      </c>
      <c r="O28" s="12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8">
        <f>IF(ISBLANK($P$3),"",IF(ISBLANK(Tipy!J22),"-",SUM(K28:O28)))</f>
        <v>20</v>
      </c>
      <c r="Q28" s="129"/>
      <c r="R28" s="126">
        <f>IF(ISBLANK($W$3),"",IF(ISBLANK(Tipy!P22),0,IF(AND(Tipy!P22=Výsledky!$U$3,Tipy!R22=Výsledky!$W$3),60,0)))</f>
        <v>0</v>
      </c>
      <c r="S28" s="12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6">
        <f>IF(ISBLANK($W$3),"",IF(OR(Tipy!S22=Výsledky!$R$6,Tipy!S22=Výsledky!$R$7,Tipy!S22=Výsledky!$R$8,Tipy!S22=Výsledky!$R$9),IF(VLOOKUP(Tipy!S22,'Kategórie hráčov'!$A$2:$B$55,2,FALSE)=30,30,20),0))</f>
        <v>0</v>
      </c>
      <c r="U28" s="126">
        <f>IF(ISBLANK($W$3),"",IF(OR(Tipy!T22=Výsledky!$U$6,Tipy!T22=Výsledky!$U$7,Tipy!T22=Výsledky!$U$8,Tipy!T22=Výsledky!$U$9),IF(VLOOKUP(Tipy!T22,'Kategórie hráčov'!$A$2:$B$55,2,FALSE)=30,30,20),0))</f>
        <v>0</v>
      </c>
      <c r="V28" s="12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30">
        <f>IF(ISBLANK($W$3),"",IF(ISBLANK(Tipy!P22),"-",SUM(R28:V28)))</f>
        <v>0</v>
      </c>
      <c r="X28" s="129"/>
      <c r="Y28" s="126">
        <f>IF(ISBLANK($AD$3),"",IF(ISBLANK(Tipy!V22),0,IF(AND(Tipy!V22=Výsledky!$AB$3,Tipy!X22=Výsledky!$AD$3),60,0)))</f>
        <v>0</v>
      </c>
      <c r="Z28" s="12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6">
        <f>IF(ISBLANK($AD$3),"",IF(OR(Tipy!Y22=Výsledky!$Y$6,Tipy!Y22=Výsledky!$Y$7,Tipy!Y22=Výsledky!$Y$8,Tipy!Y22=Výsledky!$Y$9),IF(VLOOKUP(Tipy!Y22,'Kategórie hráčov'!$A$2:$B$55,2,FALSE)=30,30,20),0))</f>
        <v>20</v>
      </c>
      <c r="AB28" s="126">
        <f>IF(ISBLANK($AD$3),"",IF(OR(Tipy!Z22=Výsledky!$AB$6,Tipy!Z22=Výsledky!$AB$7,Tipy!Z22=Výsledky!$AB$8,Tipy!Z22=Výsledky!$AB$9),IF(VLOOKUP(Tipy!Z22,'Kategórie hráčov'!$A$2:$B$55,2,FALSE)=30,30,20),0))</f>
        <v>0</v>
      </c>
      <c r="AC28" s="12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30">
        <f>IF(ISBLANK($AD$3),"",IF(ISBLANK(Tipy!V22),"-",SUM(Y28:AC28)))</f>
        <v>30</v>
      </c>
      <c r="AE28" s="129"/>
      <c r="AF28" s="126">
        <f>IF(ISBLANK($AK$3),"",IF(ISBLANK(Tipy!AB22),0,IF(AND(Tipy!AB22=Výsledky!$AI$3,Tipy!AD22=Výsledky!$AK$3),60,0)))</f>
        <v>0</v>
      </c>
      <c r="AG28" s="12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6">
        <f>IF(ISBLANK($AK$3),"",IF(OR(Tipy!AE22=Výsledky!$AF$6,Tipy!AE22=Výsledky!$AF$7,Tipy!AE22=Výsledky!$AF$8,Tipy!AE22=Výsledky!$AF$9),IF(VLOOKUP(Tipy!AE22,'Kategórie hráčov'!$A$2:$B$55,2,FALSE)=30,30,20),0))</f>
        <v>0</v>
      </c>
      <c r="AI28" s="126">
        <f>IF(ISBLANK($AK$3),"",IF(OR(Tipy!AF22=Výsledky!$AI$6,Tipy!AF22=Výsledky!$AI$7,Tipy!AF22=Výsledky!$AI$8,Tipy!AF22=Výsledky!$AI$9),IF(VLOOKUP(Tipy!AF22,'Kategórie hráčov'!$A$2:$B$55,2,FALSE)=30,30,20),0))</f>
        <v>0</v>
      </c>
      <c r="AJ28" s="12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30">
        <f>IF(ISBLANK($AK$3),"",IF(ISBLANK(Tipy!AB22),"-",SUM(AF28:AJ28)))</f>
        <v>20</v>
      </c>
      <c r="AL28" s="129"/>
      <c r="AM28" s="126">
        <f>IF(ISBLANK($AR$3),"",IF(ISBLANK(Tipy!AH22),0,IF(AND(Tipy!AH22=Výsledky!$AP$3,Tipy!AJ22=Výsledky!$AR$3),60,0)))</f>
        <v>0</v>
      </c>
      <c r="AN28" s="12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6">
        <f>IF(ISBLANK($AR$3),"",IF(OR(Tipy!AK22=Výsledky!$AM$6,Tipy!AK22=Výsledky!$AM$7,Tipy!AK22=Výsledky!$AM$8,Tipy!AK22=Výsledky!$AM$9),IF(VLOOKUP(Tipy!AK22,'Kategórie hráčov'!$A$2:$B$55,2,FALSE)=30,30,20),0))</f>
        <v>0</v>
      </c>
      <c r="AP28" s="126">
        <f>IF(ISBLANK($AR$3),"",IF(OR(Tipy!AL22=Výsledky!$AP$6,Tipy!AL22=Výsledky!$AP$7,Tipy!AL22=Výsledky!$AP$8,Tipy!AL22=Výsledky!$AP$9),IF(VLOOKUP(Tipy!AL22,'Kategórie hráčov'!$A$2:$B$55,2,FALSE)=30,30,20),0))</f>
        <v>20</v>
      </c>
      <c r="AQ28" s="12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30">
        <f>IF(ISBLANK($AR$3),"",IF(ISBLANK(Tipy!AH22),"-",SUM(AM28:AQ28)))</f>
        <v>40</v>
      </c>
      <c r="AS28" s="129"/>
      <c r="AT28" s="126">
        <f>IF(ISBLANK($AY$3),"",IF(ISBLANK(Tipy!AN22),0,IF(AND(Tipy!AN22=Výsledky!$AW$3,Tipy!AP22=Výsledky!$AY$3),60,0)))</f>
        <v>0</v>
      </c>
      <c r="AU28" s="12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6">
        <f>IF(ISBLANK($AY$3),"",IF(OR(Tipy!AQ22=Výsledky!$AT$6,Tipy!AQ22=Výsledky!$AT$7,Tipy!AQ22=Výsledky!$AT$8,Tipy!AQ22=Výsledky!$AT$9),IF(VLOOKUP(Tipy!AQ22,'Kategórie hráčov'!$A$2:$B$55,2,FALSE)=30,30,20),0))</f>
        <v>0</v>
      </c>
      <c r="AW28" s="126">
        <f>IF(ISBLANK($AY$3),"",IF(OR(Tipy!AR22=Výsledky!$AW$6,Tipy!AR22=Výsledky!$AW$7,Tipy!AR22=Výsledky!$AW$8,Tipy!AR22=Výsledky!$AW$9),IF(VLOOKUP(Tipy!AR22,'Kategórie hráčov'!$A$2:$B$55,2,FALSE)=30,30,20),0))</f>
        <v>0</v>
      </c>
      <c r="AX28" s="12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30">
        <f>IF(ISBLANK($AY$3),"",IF(ISBLANK(Tipy!AN22),"-",SUM(AT28:AX28)))</f>
        <v>10</v>
      </c>
      <c r="AZ28" s="129"/>
      <c r="BA28" s="126">
        <f>IF(ISBLANK($BF$3),"",IF(ISBLANK(Tipy!AT22),0,IF(AND(Tipy!AT22=Výsledky!$BD$3,Tipy!AV22=Výsledky!$BF$3),60,0)))</f>
        <v>0</v>
      </c>
      <c r="BB28" s="12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6">
        <f>IF(ISBLANK($BF$3),"",IF(OR(Tipy!AW22=Výsledky!$BA$6,Tipy!AW22=Výsledky!$BA$7,Tipy!AW22=Výsledky!$BA$8,Tipy!AW22=Výsledky!$BA$9),IF(VLOOKUP(Tipy!AW22,'Kategórie hráčov'!$A$2:$B$55,2,FALSE)=30,30,20),0))</f>
        <v>0</v>
      </c>
      <c r="BD28" s="126">
        <f>IF(ISBLANK($BF$3),"",IF(OR(Tipy!AX22=Výsledky!$BD$6,Tipy!AX22=Výsledky!$BD$7,Tipy!AX22=Výsledky!$BD$8,Tipy!AX22=Výsledky!$BD$9),IF(VLOOKUP(Tipy!AX22,'Kategórie hráčov'!$A$2:$B$55,2,FALSE)=30,30,20),0))</f>
        <v>0</v>
      </c>
      <c r="BE28" s="127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30">
        <f>IF(ISBLANK($BF$3),"",IF(ISBLANK(Tipy!AT22),"-",SUM(BA28:BE28)))</f>
        <v>0</v>
      </c>
      <c r="BG28" s="129"/>
      <c r="BH28" s="126" t="str">
        <f>IF(ISBLANK($BM$3),"",IF(ISBLANK(Tipy!AZ22),0,IF(AND(Tipy!AZ22=Výsledky!$BK$3,Tipy!BB22=Výsledky!$BM$3),60,0)))</f>
        <v/>
      </c>
      <c r="BI28" s="126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6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6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7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0" t="str">
        <f>IF(ISBLANK($BM$3),"",IF(ISBLANK(Tipy!AZ22),"-",SUM(BH28:BL28)))</f>
        <v/>
      </c>
      <c r="BN28" s="129"/>
      <c r="BO28" s="126">
        <f>IF(ISBLANK($BT$3),"",IF(ISBLANK(Tipy!BF22),0,IF(AND(Tipy!BF22=Výsledky!$BR$3,Tipy!BH22=Výsledky!$BT$3),60,0)))</f>
        <v>0</v>
      </c>
      <c r="BP28" s="12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6">
        <f>IF(ISBLANK($BT$3),"",IF(OR(Tipy!BI22=Výsledky!$BO$6,Tipy!BI22=Výsledky!$BO$7,Tipy!BI22=Výsledky!$BO$8,Tipy!BI22=Výsledky!$BO$9),IF(VLOOKUP(Tipy!BI22,'Kategórie hráčov'!$A$2:$B$55,2,FALSE)=30,30,20),0))</f>
        <v>20</v>
      </c>
      <c r="BR28" s="126">
        <f>IF(ISBLANK($BT$3),"",IF(OR(Tipy!BJ22=Výsledky!$BR$6,Tipy!BJ22=Výsledky!$BR$7,Tipy!BJ22=Výsledky!$BR$8,Tipy!BJ22=Výsledky!$BR$9),IF(VLOOKUP(Tipy!BJ22,'Kategórie hráčov'!$A$2:$B$55,2,FALSE)=30,30,20),0))</f>
        <v>0</v>
      </c>
      <c r="BS28" s="12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30">
        <f>IF(ISBLANK($BT$3),"",IF(ISBLANK(Tipy!BF22),"-",SUM(BO28:BS28)))</f>
        <v>40</v>
      </c>
      <c r="BU28" s="129"/>
      <c r="BV28" s="126" t="str">
        <f>IF(ISBLANK($CA$3),"",IF(ISBLANK(Tipy!BL22),0,IF(AND(Tipy!BL22=Výsledky!$BY$3,Tipy!BN22=Výsledky!$CA$3),60,0)))</f>
        <v/>
      </c>
      <c r="BW28" s="126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6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6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7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0" t="str">
        <f>IF(ISBLANK($CA$3),"",IF(ISBLANK(Tipy!BL22),"-",SUM(BV28:BZ28)))</f>
        <v/>
      </c>
      <c r="CB28" s="129"/>
      <c r="CC28" s="126">
        <f>IF(ISBLANK($CH$3),"",IF(ISBLANK(Tipy!BR22),0,IF(AND(Tipy!BR22=Výsledky!$CF$3,Tipy!BT22=Výsledky!$CH$3),60,0)))</f>
        <v>0</v>
      </c>
      <c r="CD28" s="12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6">
        <f>IF(ISBLANK($CH$3),"",IF(OR(Tipy!BU22=Výsledky!$CC$6,Tipy!BU22=Výsledky!$CC$7,Tipy!BU22=Výsledky!$CC$8,Tipy!BU22=Výsledky!$CC$9),IF(VLOOKUP(Tipy!BU22,'Kategórie hráčov'!$A$2:$B$55,2,FALSE)=30,30,20),0))</f>
        <v>0</v>
      </c>
      <c r="CF28" s="126">
        <f>IF(ISBLANK($CH$3),"",IF(OR(Tipy!BV22=Výsledky!$CF$6,Tipy!BV22=Výsledky!$CF$7,Tipy!BV22=Výsledky!$CF$8,Tipy!BV22=Výsledky!$CF$9),IF(VLOOKUP(Tipy!BV22,'Kategórie hráčov'!$A$2:$B$55,2,FALSE)=30,30,20),0))</f>
        <v>0</v>
      </c>
      <c r="CG28" s="127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30">
        <f>IF(ISBLANK($CH$3),"",IF(ISBLANK(Tipy!BR22),"-",SUM(CC28:CG28)))</f>
        <v>0</v>
      </c>
      <c r="CI28" s="129"/>
      <c r="CJ28" s="126">
        <f>IF(ISBLANK($CO$3),"",IF(ISBLANK(Tipy!BX22),0,IF(AND(Tipy!BX22=Výsledky!$CM$3,Tipy!BZ22=Výsledky!$CO$3),60,0)))</f>
        <v>60</v>
      </c>
      <c r="CK28" s="12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6">
        <f>IF(ISBLANK($CO$3),"",IF(OR(Tipy!CA22=Výsledky!$CJ$6,Tipy!CA22=Výsledky!$CJ$7,Tipy!CA22=Výsledky!$CJ$8,Tipy!CA22=Výsledky!$CJ$9),IF(VLOOKUP(Tipy!CA22,'Kategórie hráčov'!$A$2:$B$55,2,FALSE)=30,30,20),0))</f>
        <v>0</v>
      </c>
      <c r="CM28" s="126">
        <f>IF(ISBLANK($CO$3),"",IF(OR(Tipy!CB22=Výsledky!$CM$6,Tipy!CB22=Výsledky!$CM$7,Tipy!CB22=Výsledky!$CM$8,Tipy!CB22=Výsledky!$CM$9),IF(VLOOKUP(Tipy!CB22,'Kategórie hráčov'!$A$2:$B$55,2,FALSE)=30,30,20),0))</f>
        <v>0</v>
      </c>
      <c r="CN28" s="12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30">
        <f>IF(ISBLANK($CO$3),"",IF(ISBLANK(Tipy!BX22),"-",SUM(CJ28:CN28)))</f>
        <v>60</v>
      </c>
      <c r="CP28" s="129"/>
      <c r="CQ28" s="126" t="str">
        <f>IF(ISBLANK($CV$3),"",IF(ISBLANK(Tipy!CD22),0,IF(AND(Tipy!CD22=Výsledky!$CT$3,Tipy!CF22=Výsledky!$CV$3),60,0)))</f>
        <v/>
      </c>
      <c r="CR28" s="126" t="str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/>
      </c>
      <c r="CS28" s="126" t="str">
        <f>IF(ISBLANK($CV$3),"",IF(OR(Tipy!CG22=Výsledky!$CQ$6,Tipy!CG22=Výsledky!$CQ$7,Tipy!CG22=Výsledky!$CQ$8,Tipy!CG22=Výsledky!$CQ$9),IF(VLOOKUP(Tipy!CG22,'Kategórie hráčov'!$A$2:$B$55,2,FALSE)=30,30,20),0))</f>
        <v/>
      </c>
      <c r="CT28" s="126" t="str">
        <f>IF(ISBLANK($CV$3),"",IF(OR(Tipy!CH22=Výsledky!$CT$6,Tipy!CH22=Výsledky!$CT$7,Tipy!CH22=Výsledky!$CT$8,Tipy!CH22=Výsledky!$CT$9),IF(VLOOKUP(Tipy!CH22,'Kategórie hráčov'!$A$2:$B$55,2,FALSE)=30,30,20),0))</f>
        <v/>
      </c>
      <c r="CU28" s="127" t="str">
        <f>IF(ISBLANK($CV$3),"",IF(ISBLANK(Tipy!CD22),0,IF(OR(AND(Tipy!CD22=Výsledky!$CT$3,OR(Tipy!CF22=Výsledky!$CV$3+1,Tipy!CF22=Výsledky!$CV$3-1)),AND(Tipy!CF22=Výsledky!$CV$3,OR(Tipy!CD22=Výsledky!$CT$3+1,Tipy!CD22=Výsledky!$CT$3-1))),10,0)))</f>
        <v/>
      </c>
      <c r="CV28" s="130" t="str">
        <f>IF(ISBLANK($CV$3),"",IF(ISBLANK(Tipy!CD22),"-",SUM(CQ28:CU28)))</f>
        <v/>
      </c>
      <c r="CW28" s="129"/>
      <c r="CX28" s="126" t="str">
        <f>IF(ISBLANK($DC$3),"",IF(ISBLANK(Tipy!CJ22),0,IF(AND(Tipy!CJ22=Výsledky!$DA$3,Tipy!CL22=Výsledky!$DC$3),60,0)))</f>
        <v/>
      </c>
      <c r="CY28" s="126" t="str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/>
      </c>
      <c r="CZ28" s="126" t="str">
        <f>IF(ISBLANK($DC$3),"",IF(OR(Tipy!CM22=Výsledky!$CX$6,Tipy!CM22=Výsledky!$CX$7,Tipy!CM22=Výsledky!$CX$8,Tipy!CM22=Výsledky!$CX$9),IF(VLOOKUP(Tipy!CM22,'Kategórie hráčov'!$A$2:$B$55,2,FALSE)=30,30,20),0))</f>
        <v/>
      </c>
      <c r="DA28" s="126" t="str">
        <f>IF(ISBLANK($DC$3),"",IF(OR(Tipy!CN22=Výsledky!$DA$6,Tipy!CN22=Výsledky!$DA$7,Tipy!CN22=Výsledky!$DA$8,Tipy!CN22=Výsledky!$DA$9),IF(VLOOKUP(Tipy!CN22,'Kategórie hráčov'!$A$2:$B$55,2,FALSE)=30,30,20),0))</f>
        <v/>
      </c>
      <c r="DB28" s="127" t="str">
        <f>IF(ISBLANK($DC$3),"",IF(ISBLANK(Tipy!CJ22),0,IF(OR(AND(Tipy!CJ22=Výsledky!$DA$3,OR(Tipy!CL22=Výsledky!$DC$3+1,Tipy!CL22=Výsledky!$DC$3-1)),AND(Tipy!CL22=Výsledky!$DC$3,OR(Tipy!CJ22=Výsledky!$DA$3+1,Tipy!CJ22=Výsledky!$DA$3-1))),10,0)))</f>
        <v/>
      </c>
      <c r="DC28" s="130" t="str">
        <f>IF(ISBLANK($DC$3),"",IF(ISBLANK(Tipy!CJ22),"-",SUM(CX28:DB28)))</f>
        <v/>
      </c>
      <c r="DD28" s="129"/>
      <c r="DE28" s="126" t="str">
        <f>IF(ISBLANK($DJ$3),"",IF(ISBLANK(Tipy!CP22),0,IF(AND(Tipy!CP22=Výsledky!$DH$3,Tipy!CR22=Výsledky!$DJ$3),60,0)))</f>
        <v/>
      </c>
      <c r="DF28" s="126" t="str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/>
      </c>
      <c r="DG28" s="126" t="str">
        <f>IF(ISBLANK($DJ$3),"",IF(OR(Tipy!CS22=Výsledky!$DE$6,Tipy!CS22=Výsledky!$DE$7,Tipy!CS22=Výsledky!$DE$8,Tipy!CS22=Výsledky!$DE$9),IF(VLOOKUP(Tipy!CS22,'Kategórie hráčov'!$A$2:$B$55,2,FALSE)=30,30,20),0))</f>
        <v/>
      </c>
      <c r="DH28" s="126" t="str">
        <f>IF(ISBLANK($DJ$3),"",IF(OR(Tipy!CT22=Výsledky!$DH$6,Tipy!CT22=Výsledky!$DH$7,Tipy!CT22=Výsledky!$DH$8,Tipy!CT22=Výsledky!$DH$9),IF(VLOOKUP(Tipy!CT22,'Kategórie hráčov'!$A$2:$B$55,2,FALSE)=30,30,20),0))</f>
        <v/>
      </c>
      <c r="DI28" s="127" t="str">
        <f>IF(ISBLANK($DJ$3),"",IF(ISBLANK(Tipy!CP22),0,IF(OR(AND(Tipy!CP22=Výsledky!$DH$3,OR(Tipy!CR22=Výsledky!$DJ$3+1,Tipy!CR22=Výsledky!$DJ$3-1)),AND(Tipy!CR22=Výsledky!$DJ$3,OR(Tipy!CP22=Výsledky!$DH$3+1,Tipy!CP22=Výsledky!$DH$3-1))),10,0)))</f>
        <v/>
      </c>
      <c r="DJ28" s="130" t="str">
        <f>IF(ISBLANK($DJ$3),"",IF(ISBLANK(Tipy!CP22),"-",SUM(DE28:DI28)))</f>
        <v/>
      </c>
      <c r="DK28" s="129"/>
      <c r="DL28" s="126" t="str">
        <f>IF(ISBLANK($DQ$3),"",IF(ISBLANK(Tipy!CV22),0,IF(AND(Tipy!CV22=Výsledky!$DO$3,Tipy!CX22=Výsledky!$DQ$3),60,0)))</f>
        <v/>
      </c>
      <c r="DM28" s="126" t="str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/>
      </c>
      <c r="DN28" s="126" t="str">
        <f>IF(ISBLANK($DQ$3),"",IF(OR(Tipy!CY22=Výsledky!$DL$6,Tipy!CY22=Výsledky!$DL$7,Tipy!CY22=Výsledky!$DL$8,Tipy!CY22=Výsledky!$DL$9),IF(VLOOKUP(Tipy!CY22,'Kategórie hráčov'!$A$2:$B$55,2,FALSE)=30,30,20),0))</f>
        <v/>
      </c>
      <c r="DO28" s="126" t="str">
        <f>IF(ISBLANK($DQ$3),"",IF(OR(Tipy!CZ22=Výsledky!$DO$6,Tipy!CZ22=Výsledky!$DO$7,Tipy!CZ22=Výsledky!$DO$8,Tipy!CZ22=Výsledky!$DO$9),IF(VLOOKUP(Tipy!CZ22,'Kategórie hráčov'!$A$2:$B$55,2,FALSE)=30,30,20),0))</f>
        <v/>
      </c>
      <c r="DP28" s="127" t="str">
        <f>IF(ISBLANK($DQ$3),"",IF(ISBLANK(Tipy!CV22),0,IF(OR(AND(Tipy!CV22=Výsledky!$DO$3,OR(Tipy!CX22=Výsledky!$DQ$3+1,Tipy!CX22=Výsledky!$DQ$3-1)),AND(Tipy!CX22=Výsledky!$DQ$3,OR(Tipy!CV22=Výsledky!$DO$3+1,Tipy!CV22=Výsledky!$DO$3-1))),10,0)))</f>
        <v/>
      </c>
      <c r="DQ28" s="130" t="str">
        <f>IF(ISBLANK($DQ$3),"",IF(ISBLANK(Tipy!CV22),"-",SUM(DL28:DP28)))</f>
        <v/>
      </c>
      <c r="DR28" s="129"/>
      <c r="DS28" s="126" t="str">
        <f>IF(ISBLANK($DX$3),"",IF(ISBLANK(Tipy!DB22),0,IF(AND(Tipy!DB22=Výsledky!$DV$3,Tipy!DD22=Výsledky!$DX$3),60,0)))</f>
        <v/>
      </c>
      <c r="DT28" s="126" t="str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/>
      </c>
      <c r="DU28" s="126" t="str">
        <f>IF(ISBLANK($DX$3),"",IF(OR(Tipy!DE22=Výsledky!$DS$6,Tipy!DE22=Výsledky!$DS$7,Tipy!DE22=Výsledky!$DS$8,Tipy!DE22=Výsledky!$DS$9),IF(VLOOKUP(Tipy!DE22,'Kategórie hráčov'!$A$2:$B$55,2,FALSE)=30,30,20),0))</f>
        <v/>
      </c>
      <c r="DV28" s="126" t="str">
        <f>IF(ISBLANK($DX$3),"",IF(OR(Tipy!DF22=Výsledky!$DV$6,Tipy!DF22=Výsledky!$DV$7,Tipy!DF22=Výsledky!$DV$8,Tipy!DF22=Výsledky!$DV$9),IF(VLOOKUP(Tipy!DF22,'Kategórie hráčov'!$A$2:$B$55,2,FALSE)=30,30,20),0))</f>
        <v/>
      </c>
      <c r="DW28" s="127" t="str">
        <f>IF(ISBLANK($DX$3),"",IF(ISBLANK(Tipy!DB22),0,IF(OR(AND(Tipy!DB22=Výsledky!$DV$3,OR(Tipy!DD22=Výsledky!$DX$3+1,Tipy!DD22=Výsledky!$DX$3-1)),AND(Tipy!DD22=Výsledky!$DX$3,OR(Tipy!DB22=Výsledky!$DV$3+1,Tipy!DB22=Výsledky!$DV$3-1))),10,0)))</f>
        <v/>
      </c>
      <c r="DX28" s="130" t="str">
        <f>IF(ISBLANK($DX$3),"",IF(ISBLANK(Tipy!DB22),"-",SUM(DS28:DW28)))</f>
        <v/>
      </c>
      <c r="DY28" s="129"/>
      <c r="DZ28" s="126" t="str">
        <f>IF(ISBLANK($EE$3),"",IF(ISBLANK(Tipy!DH22),0,IF(AND(Tipy!DH22=Výsledky!$EC$3,Tipy!DJ22=Výsledky!$EE$3),60,0)))</f>
        <v/>
      </c>
      <c r="EA28" s="126" t="str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/>
      </c>
      <c r="EB28" s="126" t="str">
        <f>IF(ISBLANK($EE$3),"",IF(OR(Tipy!DK22=Výsledky!$DZ$6,Tipy!DK22=Výsledky!$DZ$7,Tipy!DK22=Výsledky!$DZ$8,Tipy!DK22=Výsledky!$DZ$9),IF(VLOOKUP(Tipy!DK22,'Kategórie hráčov'!$A$2:$B$55,2,FALSE)=30,30,20),0))</f>
        <v/>
      </c>
      <c r="EC28" s="126" t="str">
        <f>IF(ISBLANK($EE$3),"",IF(OR(Tipy!DL22=Výsledky!$EC$6,Tipy!DL22=Výsledky!$EC$7,Tipy!DL22=Výsledky!$EC$8,Tipy!DL22=Výsledky!$EC$9),IF(VLOOKUP(Tipy!DL22,'Kategórie hráčov'!$A$2:$B$55,2,FALSE)=30,30,20),0))</f>
        <v/>
      </c>
      <c r="ED28" s="127" t="str">
        <f>IF(ISBLANK($EE$3),"",IF(ISBLANK(Tipy!DH22),0,IF(OR(AND(Tipy!DH22=Výsledky!$EC$3,OR(Tipy!DJ22=Výsledky!$EE$3+1,Tipy!DJ22=Výsledky!$EE$3-1)),AND(Tipy!DJ22=Výsledky!$EE$3,OR(Tipy!DH22=Výsledky!$EC$3+1,Tipy!DH22=Výsledky!$EC$3-1))),10,0)))</f>
        <v/>
      </c>
      <c r="EE28" s="130" t="str">
        <f>IF(ISBLANK($EE$3),"",IF(ISBLANK(Tipy!DH22),"-",SUM(DZ28:ED28)))</f>
        <v/>
      </c>
      <c r="EF28" s="129"/>
      <c r="EG28" s="126" t="str">
        <f>IF(ISBLANK($EL$3),"",IF(ISBLANK(Tipy!DN22),0,IF(AND(Tipy!DN22=Výsledky!$EJ$3,Tipy!DP22=Výsledky!$EL$3),60,0)))</f>
        <v/>
      </c>
      <c r="EH28" s="126" t="str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/>
      </c>
      <c r="EI28" s="126" t="str">
        <f>IF(ISBLANK($EL$3),"",IF(OR(Tipy!DQ22=Výsledky!$EG$6,Tipy!DQ22=Výsledky!$EG$7,Tipy!DQ22=Výsledky!$EG$8,Tipy!DQ22=Výsledky!$EG$9),IF(VLOOKUP(Tipy!DQ22,'Kategórie hráčov'!$A$2:$B$55,2,FALSE)=30,30,20),0))</f>
        <v/>
      </c>
      <c r="EJ28" s="126" t="str">
        <f>IF(ISBLANK($EL$3),"",IF(OR(Tipy!DR22=Výsledky!$EJ$6,Tipy!DR22=Výsledky!$EJ$7,Tipy!DR22=Výsledky!$EJ$8,Tipy!DR22=Výsledky!$EJ$9),IF(VLOOKUP(Tipy!DR22,'Kategórie hráčov'!$A$2:$B$55,2,FALSE)=30,30,20),0))</f>
        <v/>
      </c>
      <c r="EK28" s="127" t="str">
        <f>IF(ISBLANK($EL$3),"",IF(ISBLANK(Tipy!DN22),0,IF(OR(AND(Tipy!DN22=Výsledky!$EJ$3,OR(Tipy!DP22=Výsledky!$EL$3+1,Tipy!DP22=Výsledky!$EL$3-1)),AND(Tipy!DP22=Výsledky!$EL$3,OR(Tipy!DN22=Výsledky!$EJ$3+1,Tipy!DN22=Výsledky!$EJ$3-1))),10,0)))</f>
        <v/>
      </c>
      <c r="EL28" s="130" t="str">
        <f>IF(ISBLANK($EL$3),"",IF(ISBLANK(Tipy!DN22),"-",SUM(EG28:EK28)))</f>
        <v/>
      </c>
      <c r="EM28" s="129"/>
      <c r="EN28" s="126" t="str">
        <f>IF(ISBLANK($ES$3),"",IF(ISBLANK(Tipy!DT22),0,IF(AND(Tipy!DT22=Výsledky!$EQ$3,Tipy!DV22=Výsledky!$ES$3),60,0)))</f>
        <v/>
      </c>
      <c r="EO28" s="126" t="str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/>
      </c>
      <c r="EP28" s="126" t="str">
        <f>IF(ISBLANK($ES$3),"",IF(OR(Tipy!DW22=Výsledky!$EN$6,Tipy!DW22=Výsledky!$EN$7,Tipy!DW22=Výsledky!$EN$8,Tipy!DW22=Výsledky!$EN$9),IF(VLOOKUP(Tipy!DW22,'Kategórie hráčov'!$A$2:$B$55,2,FALSE)=30,30,20),0))</f>
        <v/>
      </c>
      <c r="EQ28" s="126" t="str">
        <f>IF(ISBLANK($ES$3),"",IF(OR(Tipy!DX22=Výsledky!$EQ$6,Tipy!DX22=Výsledky!$EQ$7,Tipy!DX22=Výsledky!$EQ$8,Tipy!DX22=Výsledky!$EQ$9),IF(VLOOKUP(Tipy!DX22,'Kategórie hráčov'!$A$2:$B$55,2,FALSE)=30,30,20),0))</f>
        <v/>
      </c>
      <c r="ER28" s="127" t="str">
        <f>IF(ISBLANK($ES$3),"",IF(ISBLANK(Tipy!DT22),0,IF(OR(AND(Tipy!DT22=Výsledky!$EQ$3,OR(Tipy!DV22=Výsledky!$ES$3+1,Tipy!DV22=Výsledky!$ES$3-1)),AND(Tipy!DV22=Výsledky!$ES$3,OR(Tipy!DT22=Výsledky!$EQ$3+1,Tipy!DT22=Výsledky!$EQ$3-1))),10,0)))</f>
        <v/>
      </c>
      <c r="ES28" s="130" t="str">
        <f>IF(ISBLANK($ES$3),"",IF(ISBLANK(Tipy!DT22),"-",SUM(EN28:ER28)))</f>
        <v/>
      </c>
      <c r="ET28" s="129"/>
      <c r="EU28" s="126" t="str">
        <f>IF(ISBLANK($EZ$3),"",IF(ISBLANK(Tipy!DZ22),0,IF(AND(Tipy!DZ22=Výsledky!$EX$3,Tipy!EB22=Výsledky!$EZ$3),60,0)))</f>
        <v/>
      </c>
      <c r="EV28" s="126" t="str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/>
      </c>
      <c r="EW28" s="126" t="str">
        <f>IF(ISBLANK($EZ$3),"",IF(OR(Tipy!EC22=Výsledky!$EU$6,Tipy!EC22=Výsledky!$EU$7,Tipy!EC22=Výsledky!$EU$8,Tipy!EC22=Výsledky!$EU$9),IF(VLOOKUP(Tipy!EC22,'Kategórie hráčov'!$A$2:$B$55,2,FALSE)=30,30,20),0))</f>
        <v/>
      </c>
      <c r="EX28" s="126" t="str">
        <f>IF(ISBLANK($EZ$3),"",IF(OR(Tipy!ED22=Výsledky!$EX$6,Tipy!ED22=Výsledky!$EX$7,Tipy!ED22=Výsledky!$EX$8,Tipy!ED22=Výsledky!$EX$9),IF(VLOOKUP(Tipy!ED22,'Kategórie hráčov'!$A$2:$B$55,2,FALSE)=30,30,20),0))</f>
        <v/>
      </c>
      <c r="EY28" s="127" t="str">
        <f>IF(ISBLANK($EZ$3),"",IF(ISBLANK(Tipy!DZ22),0,IF(OR(AND(Tipy!DZ22=Výsledky!$EX$3,OR(Tipy!EB22=Výsledky!$EZ$3+1,Tipy!EB22=Výsledky!$EZ$3-1)),AND(Tipy!EB22=Výsledky!$EZ$3,OR(Tipy!DZ22=Výsledky!$EX$3+1,Tipy!DZ22=Výsledky!$EX$3-1))),10,0)))</f>
        <v/>
      </c>
      <c r="EZ28" s="130" t="str">
        <f>IF(ISBLANK($EZ$3),"",IF(ISBLANK(Tipy!DZ22),"-",SUM(EU28:EY28)))</f>
        <v/>
      </c>
      <c r="FA28" s="129"/>
      <c r="FB28" s="126" t="str">
        <f>IF(ISBLANK($FG$3),"",IF(ISBLANK(Tipy!EF22),0,IF(AND(Tipy!EF22=Výsledky!$FE$3,Tipy!EH22=Výsledky!$FG$3),60,0)))</f>
        <v/>
      </c>
      <c r="FC28" s="126" t="str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/>
      </c>
      <c r="FD28" s="126" t="str">
        <f>IF(ISBLANK($FG$3),"",IF(OR(Tipy!EI22=Výsledky!$FB$6,Tipy!EI22=Výsledky!$FB$7,Tipy!EI22=Výsledky!$FB$8,Tipy!EI22=Výsledky!$FB$9),IF(VLOOKUP(Tipy!EI22,'Kategórie hráčov'!$A$2:$B$55,2,FALSE)=30,30,20),0))</f>
        <v/>
      </c>
      <c r="FE28" s="126" t="str">
        <f>IF(ISBLANK($FG$3),"",IF(OR(Tipy!EJ22=Výsledky!$FE$6,Tipy!EJ22=Výsledky!$FE$7,Tipy!EJ22=Výsledky!$FE$8,Tipy!EJ22=Výsledky!$FE$9),IF(VLOOKUP(Tipy!EJ22,'Kategórie hráčov'!$A$2:$B$55,2,FALSE)=30,30,20),0))</f>
        <v/>
      </c>
      <c r="FF28" s="127" t="str">
        <f>IF(ISBLANK($FG$3),"",IF(ISBLANK(Tipy!EF22),0,IF(OR(AND(Tipy!EF22=Výsledky!$FE$3,OR(Tipy!EH22=Výsledky!$FG$3+1,Tipy!EH22=Výsledky!$FG$3-1)),AND(Tipy!EH22=Výsledky!$FG$3,OR(Tipy!EF22=Výsledky!$FE$3+1,Tipy!EF22=Výsledky!$FE$3-1))),10,0)))</f>
        <v/>
      </c>
      <c r="FG28" s="130" t="str">
        <f>IF(ISBLANK($FG$3),"",IF(ISBLANK(Tipy!EF22),"-",SUM(FB28:FF28)))</f>
        <v/>
      </c>
      <c r="FH28" s="129"/>
      <c r="FI28" s="126" t="str">
        <f>IF(ISBLANK($FN$3),"",IF(ISBLANK(Tipy!EL22),0,IF(AND(Tipy!EL22=Výsledky!$FL$3,Tipy!EN22=Výsledky!$FN$3),60,0)))</f>
        <v/>
      </c>
      <c r="FJ28" s="126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126" t="str">
        <f>IF(ISBLANK($FN$3),"",IF(OR(Tipy!EO22=Výsledky!$FI$6,Tipy!EO22=Výsledky!$FI$7,Tipy!EO22=Výsledky!$FI$8,Tipy!EO22=Výsledky!$FI$9),IF(VLOOKUP(Tipy!EO22,'Kategórie hráčov'!$A$2:$B$55,2,FALSE)=30,30,20),0))</f>
        <v/>
      </c>
      <c r="FL28" s="126" t="str">
        <f>IF(ISBLANK($FN$3),"",IF(OR(Tipy!EP22=Výsledky!$FL$6,Tipy!EP22=Výsledky!$FL$7,Tipy!EP22=Výsledky!$FL$8,Tipy!EP22=Výsledky!$FL$9),IF(VLOOKUP(Tipy!EP22,'Kategórie hráčov'!$A$2:$B$55,2,FALSE)=30,30,20),0))</f>
        <v/>
      </c>
      <c r="FM28" s="127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130" t="str">
        <f>IF(ISBLANK($FN$3),"",IF(ISBLANK(Tipy!EL22),"-",SUM(FI28:FM28)))</f>
        <v/>
      </c>
      <c r="FO28" s="129"/>
      <c r="FP28" s="126" t="str">
        <f>IF(ISBLANK($FU$3),"",IF(ISBLANK(Tipy!ER22),0,IF(AND(Tipy!ER22=Výsledky!$FS$3,Tipy!ET22=Výsledky!$FU$3),60,0)))</f>
        <v/>
      </c>
      <c r="FQ28" s="126" t="str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/>
      </c>
      <c r="FR28" s="126" t="str">
        <f>IF(ISBLANK($FU$3),"",IF(OR(Tipy!EU22=Výsledky!$FP$6,Tipy!EU22=Výsledky!$FP$7,Tipy!EU22=Výsledky!$FP$8,Tipy!EU22=Výsledky!$FP$9),IF(VLOOKUP(Tipy!EU22,'Kategórie hráčov'!$A$2:$B$55,2,FALSE)=30,30,20),0))</f>
        <v/>
      </c>
      <c r="FS28" s="126" t="str">
        <f>IF(ISBLANK($FU$3),"",IF(OR(Tipy!EV22=Výsledky!$FS$6,Tipy!EV22=Výsledky!$FS$7,Tipy!EV22=Výsledky!$FS$8,Tipy!EV22=Výsledky!$FS$9),IF(VLOOKUP(Tipy!EV22,'Kategórie hráčov'!$A$2:$B$55,2,FALSE)=30,30,20),0))</f>
        <v/>
      </c>
      <c r="FT28" s="127" t="str">
        <f>IF(ISBLANK($FU$3),"",IF(ISBLANK(Tipy!ER22),0,IF(OR(AND(Tipy!ER22=Výsledky!$FS$3,OR(Tipy!ET22=Výsledky!$FU$3+1,Tipy!ET22=Výsledky!$FU$3-1)),AND(Tipy!ET22=Výsledky!$FU$3,OR(Tipy!ER22=Výsledky!$FS$3+1,Tipy!ER22=Výsledky!$FS$3-1))),10,0)))</f>
        <v/>
      </c>
      <c r="FU28" s="130" t="str">
        <f>IF(ISBLANK($FU$3),"",IF(ISBLANK(Tipy!ER22),"-",SUM(FP28:FT28)))</f>
        <v/>
      </c>
      <c r="FV28" s="129"/>
      <c r="FW28" s="126" t="str">
        <f>IF(ISBLANK($GB$3),"",IF(ISBLANK(Tipy!EX22),0,IF(AND(Tipy!EX22=Výsledky!$FZ$3,Tipy!EZ22=Výsledky!$GB$3),60,0)))</f>
        <v/>
      </c>
      <c r="FX28" s="126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126" t="str">
        <f>IF(ISBLANK($GB$3),"",IF(OR(Tipy!FA22=Výsledky!$FW$6,Tipy!FA22=Výsledky!$FW$7,Tipy!FA22=Výsledky!$FW$8,Tipy!FA22=Výsledky!$FW$9),IF(VLOOKUP(Tipy!FA22,'Kategórie hráčov'!$A$2:$B$55,2,FALSE)=30,30,20),0))</f>
        <v/>
      </c>
      <c r="FZ28" s="126" t="str">
        <f>IF(ISBLANK($GB$3),"",IF(OR(Tipy!FB22=Výsledky!$FZ$6,Tipy!FB22=Výsledky!$FZ$7,Tipy!FB22=Výsledky!$FZ$8,Tipy!FB22=Výsledky!$FZ$9),IF(VLOOKUP(Tipy!FB22,'Kategórie hráčov'!$A$2:$B$55,2,FALSE)=30,30,20),0))</f>
        <v/>
      </c>
      <c r="GA28" s="127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130" t="str">
        <f>IF(ISBLANK($GB$3),"",IF(ISBLANK(Tipy!EX22),"-",SUM(FW28:GA28)))</f>
        <v/>
      </c>
      <c r="GC28" s="129"/>
      <c r="GD28" s="126" t="str">
        <f>IF(ISBLANK($GI$3),"",IF(ISBLANK(Tipy!FD22),0,IF(AND(Tipy!FD22=Výsledky!$GG$3,Tipy!FF22=Výsledky!$GI$3),60,0)))</f>
        <v/>
      </c>
      <c r="GE28" s="126" t="str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/>
      </c>
      <c r="GF28" s="126" t="str">
        <f>IF(ISBLANK($GI$3),"",IF(OR(Tipy!FG22=Výsledky!$GD$6,Tipy!FG22=Výsledky!$GD$7,Tipy!FG22=Výsledky!$GD$8,Tipy!FG22=Výsledky!$GD$9),IF(VLOOKUP(Tipy!FG22,'Kategórie hráčov'!$A$2:$B$55,2,FALSE)=30,30,20),0))</f>
        <v/>
      </c>
      <c r="GG28" s="126" t="str">
        <f>IF(ISBLANK($GI$3),"",IF(OR(Tipy!FH22=Výsledky!$GG$6,Tipy!FH22=Výsledky!$GG$7,Tipy!FH22=Výsledky!$GG$8,Tipy!FH22=Výsledky!$GG$9),IF(VLOOKUP(Tipy!FH22,'Kategórie hráčov'!$A$2:$B$55,2,FALSE)=30,30,20),0))</f>
        <v/>
      </c>
      <c r="GH28" s="127" t="str">
        <f>IF(ISBLANK($GI$3),"",IF(ISBLANK(Tipy!FD22),0,IF(OR(AND(Tipy!FD22=Výsledky!$GG$3,OR(Tipy!FF22=Výsledky!$GI$3+1,Tipy!FF22=Výsledky!$GI$3-1)),AND(Tipy!FF22=Výsledky!$GI$3,OR(Tipy!FD22=Výsledky!$GG$3+1,Tipy!FD22=Výsledky!$GG$3-1))),10,0)))</f>
        <v/>
      </c>
      <c r="GI28" s="130" t="str">
        <f>IF(ISBLANK($GI$3),"",IF(ISBLANK(Tipy!FD22),"-",SUM(GD28:GH28)))</f>
        <v/>
      </c>
      <c r="GJ28" s="129"/>
      <c r="GK28" s="126" t="str">
        <f>IF(ISBLANK($GP$3),"",IF(ISBLANK(Tipy!FJ22),0,IF(AND(Tipy!FJ22=Výsledky!$GN$3,Tipy!FL22=Výsledky!$GP$3),60,0)))</f>
        <v/>
      </c>
      <c r="GL28" s="126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126" t="str">
        <f>IF(ISBLANK($GP$3),"",IF(OR(Tipy!FM22=Výsledky!$GK$6,Tipy!FM22=Výsledky!$GK$7,Tipy!FM22=Výsledky!$GK$8,Tipy!FM22=Výsledky!$GK$9),IF(VLOOKUP(Tipy!FM22,'Kategórie hráčov'!$A$2:$B$55,2,FALSE)=30,30,20),0))</f>
        <v/>
      </c>
      <c r="GN28" s="126" t="str">
        <f>IF(ISBLANK($GP$3),"",IF(OR(Tipy!FN22=Výsledky!$GN$6,Tipy!FN22=Výsledky!$GN$7,Tipy!FN22=Výsledky!$GN$8,Tipy!FN22=Výsledky!$GN$9),IF(VLOOKUP(Tipy!FN22,'Kategórie hráčov'!$A$2:$B$55,2,FALSE)=30,30,20),0))</f>
        <v/>
      </c>
      <c r="GO28" s="127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130" t="str">
        <f>IF(ISBLANK($GP$3),"",IF(ISBLANK(Tipy!FJ22),"-",SUM(GK28:GO28)))</f>
        <v/>
      </c>
      <c r="GQ28" s="129"/>
      <c r="GR28" s="126" t="str">
        <f>IF(ISBLANK($GW$3),"",IF(ISBLANK(Tipy!FP22),0,IF(AND(Tipy!FP22=Výsledky!$GU$3,Tipy!FR22=Výsledky!$GW$3),60,0)))</f>
        <v/>
      </c>
      <c r="GS28" s="126" t="str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/>
      </c>
      <c r="GT28" s="126" t="str">
        <f>IF(ISBLANK($GW$3),"",IF(OR(Tipy!FS22=Výsledky!$GR$6,Tipy!FS22=Výsledky!$GR$7,Tipy!FS22=Výsledky!$GR$8,Tipy!FS22=Výsledky!$GR$9),IF(VLOOKUP(Tipy!FS22,'Kategórie hráčov'!$A$2:$B$55,2,FALSE)=30,30,20),0))</f>
        <v/>
      </c>
      <c r="GU28" s="126" t="str">
        <f>IF(ISBLANK($GW$3),"",IF(OR(Tipy!FT22=Výsledky!$GU$6,Tipy!FT22=Výsledky!$GU$7,Tipy!FT22=Výsledky!$GU$8,Tipy!FT22=Výsledky!$GU$9),IF(VLOOKUP(Tipy!FT22,'Kategórie hráčov'!$A$2:$B$55,2,FALSE)=30,30,20),0))</f>
        <v/>
      </c>
      <c r="GV28" s="127" t="str">
        <f>IF(ISBLANK($GW$3),"",IF(ISBLANK(Tipy!FP22),0,IF(OR(AND(Tipy!FP22=Výsledky!$GU$3,OR(Tipy!FR22=Výsledky!$GW$3+1,Tipy!FR22=Výsledky!$GW$3-1)),AND(Tipy!FR22=Výsledky!$GW$3,OR(Tipy!FP22=Výsledky!$GU$3+1,Tipy!FP22=Výsledky!$GU$3-1))),10,0)))</f>
        <v/>
      </c>
      <c r="GW28" s="130" t="str">
        <f>IF(ISBLANK($GW$3),"",IF(ISBLANK(Tipy!FP22),"-",SUM(GR28:GV28)))</f>
        <v/>
      </c>
      <c r="GX28" s="129"/>
      <c r="GY28" s="126" t="str">
        <f>IF(ISBLANK($HD$3),"",IF(ISBLANK(Tipy!FV22),0,IF(AND(Tipy!FV22=Výsledky!$HB$3,Tipy!FX22=Výsledky!$HD$3),60,0)))</f>
        <v/>
      </c>
      <c r="GZ28" s="126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26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26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27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0" t="str">
        <f>IF(ISBLANK($HD$3),"",IF(ISBLANK(Tipy!FV22),"-",SUM(GY28:HC28)))</f>
        <v/>
      </c>
      <c r="HE28" s="129"/>
      <c r="HF28" s="126" t="str">
        <f>IF(ISBLANK($HK$3),"",IF(ISBLANK(Tipy!GB22),0,IF(AND(Tipy!GB22=Výsledky!$HI$3,Tipy!GD22=Výsledky!$HK$3),60,0)))</f>
        <v/>
      </c>
      <c r="HG28" s="126" t="str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/>
      </c>
      <c r="HH28" s="126" t="str">
        <f>IF(ISBLANK($HK$3),"",IF(OR(Tipy!GE22=Výsledky!$HF$6,Tipy!GE22=Výsledky!$HF$7,Tipy!GE22=Výsledky!$HF$8,Tipy!GE22=Výsledky!$HF$9),IF(VLOOKUP(Tipy!GE22,'Kategórie hráčov'!$A$2:$B$55,2,FALSE)=30,30,20),0))</f>
        <v/>
      </c>
      <c r="HI28" s="126" t="str">
        <f>IF(ISBLANK($HK$3),"",IF(OR(Tipy!GF22=Výsledky!$HI$6,Tipy!GF22=Výsledky!$HI$7,Tipy!GF22=Výsledky!$HI$8,Tipy!GF22=Výsledky!$HI$9),IF(VLOOKUP(Tipy!GF22,'Kategórie hráčov'!$A$2:$B$55,2,FALSE)=30,30,20),0))</f>
        <v/>
      </c>
      <c r="HJ28" s="127" t="str">
        <f>IF(ISBLANK($HK$3),"",IF(ISBLANK(Tipy!GB22),0,IF(OR(AND(Tipy!GB22=Výsledky!$HI$3,OR(Tipy!GD22=Výsledky!$HK$3+1,Tipy!GD22=Výsledky!$HK$3-1)),AND(Tipy!GD22=Výsledky!$HK$3,OR(Tipy!GB22=Výsledky!$HI$3+1,Tipy!GB22=Výsledky!$HI$3-1))),10,0)))</f>
        <v/>
      </c>
      <c r="HK28" s="130" t="str">
        <f>IF(ISBLANK($HK$3),"",IF(ISBLANK(Tipy!GB22),"-",SUM(HF28:HJ28)))</f>
        <v/>
      </c>
      <c r="HL28" s="129"/>
      <c r="HM28" s="126" t="str">
        <f>IF(ISBLANK($HR$3),"",IF(ISBLANK(Tipy!GH22),0,IF(AND(Tipy!GH22=Výsledky!$HP$3,Tipy!GJ22=Výsledky!$HR$3),60,0)))</f>
        <v/>
      </c>
      <c r="HN28" s="126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26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26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27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0" t="str">
        <f>IF(ISBLANK($HR$3),"",IF(ISBLANK(Tipy!GH22),"-",SUM(HM28:HQ28)))</f>
        <v/>
      </c>
      <c r="HS28" s="129"/>
      <c r="HT28" s="126" t="str">
        <f>IF(ISBLANK($HY$3),"",IF(ISBLANK(Tipy!GN22),0,IF(AND(Tipy!GN22=Výsledky!$HW$3,Tipy!GP22=Výsledky!$HY$3),60,0)))</f>
        <v/>
      </c>
      <c r="HU28" s="126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6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6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7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0" t="str">
        <f>IF(ISBLANK($HY$3),"",IF(ISBLANK(Tipy!GN22),"-",SUM(HT28:HX28)))</f>
        <v/>
      </c>
      <c r="HZ28" s="129"/>
      <c r="IA28" s="126" t="str">
        <f>IF(ISBLANK($IF$3),"",IF(ISBLANK(Tipy!GT22),0,IF(AND(Tipy!GT22=Výsledky!$ID$3,Tipy!GV22=Výsledky!$IF$3),60,0)))</f>
        <v/>
      </c>
      <c r="IB28" s="126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26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26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27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0" t="str">
        <f>IF(ISBLANK($IF$3),"",IF(ISBLANK(Tipy!GT22),"-",SUM(IA28:IE28)))</f>
        <v/>
      </c>
      <c r="IG28" s="129"/>
      <c r="IH28" s="126" t="str">
        <f>IF(ISBLANK($IM$3),"",IF(ISBLANK(Tipy!GZ22),0,IF(AND(Tipy!GZ22=Výsledky!$IK$3,Tipy!HB22=Výsledky!$IM$3),60,0)))</f>
        <v/>
      </c>
      <c r="II28" s="126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6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6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7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0" t="str">
        <f>IF(ISBLANK($IM$3),"",IF(ISBLANK(Tipy!GZ22),"-",SUM(IH28:IL28)))</f>
        <v/>
      </c>
      <c r="IN28" s="129"/>
      <c r="IO28" s="126" t="str">
        <f>IF(ISBLANK($IT$3),"",IF(ISBLANK(Tipy!HF22),0,IF(AND(Tipy!HF22=Výsledky!$IR$3,Tipy!HH22=Výsledky!$IT$3),60,0)))</f>
        <v/>
      </c>
      <c r="IP28" s="126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26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26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27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0" t="str">
        <f>IF(ISBLANK($IT$3),"",IF(ISBLANK(Tipy!HF22),"-",SUM(IO28:IS28)))</f>
        <v/>
      </c>
      <c r="IU28" s="129"/>
      <c r="IV28" s="126" t="str">
        <f>IF(ISBLANK($JA$3),"",IF(ISBLANK(Tipy!HL22),0,IF(AND(Tipy!HL22=Výsledky!$IY$3,Tipy!HN22=Výsledky!$JA$3),60,0)))</f>
        <v/>
      </c>
      <c r="IW28" s="126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26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26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27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0" t="str">
        <f>IF(ISBLANK($JA$3),"",IF(ISBLANK(Tipy!HL22),"-",SUM(IV28:IZ28)))</f>
        <v/>
      </c>
      <c r="JB28" s="129"/>
      <c r="JC28" s="126" t="str">
        <f>IF(ISBLANK($JH$3),"",IF(ISBLANK(Tipy!HR22),0,IF(AND(Tipy!HR22=Výsledky!$JF$3,Tipy!HT22=Výsledky!$JH$3),60,0)))</f>
        <v/>
      </c>
      <c r="JD28" s="126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26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26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27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0" t="str">
        <f>IF(ISBLANK($JH$3),"",IF(ISBLANK(Tipy!HR22),"-",SUM(JC28:JG28)))</f>
        <v/>
      </c>
      <c r="JI28" s="129"/>
      <c r="JJ28" s="126" t="str">
        <f>IF(ISBLANK($JO$3),"",IF(ISBLANK(Tipy!HX22),0,IF(AND(Tipy!HX22=Výsledky!$JM$3,Tipy!HZ22=Výsledky!$JO$3),60,0)))</f>
        <v/>
      </c>
      <c r="JK28" s="126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26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26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27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0" t="str">
        <f>IF(ISBLANK($JO$3),"",IF(ISBLANK(Tipy!HX22),"-",SUM(JJ28:JN28)))</f>
        <v/>
      </c>
      <c r="JP28" s="129"/>
      <c r="JQ28" s="126" t="str">
        <f>IF(ISBLANK($JV$3),"",IF(ISBLANK(Tipy!ID22),0,IF(AND(Tipy!ID22=Výsledky!$JT$3,Tipy!IF22=Výsledky!$JV$3),60,0)))</f>
        <v/>
      </c>
      <c r="JR28" s="126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26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26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27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0" t="str">
        <f>IF(ISBLANK($JV$3),"",IF(ISBLANK(Tipy!ID22),"-",SUM(JQ28:JU28)))</f>
        <v/>
      </c>
      <c r="JW28" s="129"/>
      <c r="JX28" s="126" t="str">
        <f>IF(ISBLANK($KC$3),"",IF(ISBLANK(Tipy!IJ22),0,IF(AND(Tipy!IJ22=Výsledky!$KA$3,Tipy!IL22=Výsledky!$KC$3),60,0)))</f>
        <v/>
      </c>
      <c r="JY28" s="126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6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6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7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0" t="str">
        <f>IF(ISBLANK($KC$3),"",IF(ISBLANK(Tipy!IJ22),"-",SUM(JX28:KB28)))</f>
        <v/>
      </c>
      <c r="KD28" s="129"/>
      <c r="KE28" s="126" t="str">
        <f>IF(ISBLANK($KJ$3),"",IF(ISBLANK(Tipy!IP22),0,IF(AND(Tipy!IP22=Výsledky!$KH$3,Tipy!IR22=Výsledky!$KJ$3),60,0)))</f>
        <v/>
      </c>
      <c r="KF28" s="126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6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6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7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0" t="str">
        <f>IF(ISBLANK($KJ$3),"",IF(ISBLANK(Tipy!IP22),"-",SUM(KE28:KI28)))</f>
        <v/>
      </c>
      <c r="KK28" s="129"/>
      <c r="KL28" s="126" t="str">
        <f>IF(ISBLANK($KQ$3),"",IF(ISBLANK(Tipy!IV22),0,IF(AND(Tipy!IV22=Výsledky!$KO$3,Tipy!IX22=Výsledky!$KQ$3),60,0)))</f>
        <v/>
      </c>
      <c r="KM28" s="126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6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6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7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0" t="str">
        <f>IF(ISBLANK($KQ$3),"",IF(ISBLANK(Tipy!IV22),"-",SUM(KL28:KP28)))</f>
        <v/>
      </c>
      <c r="KR28" s="129"/>
      <c r="KS28" s="126" t="str">
        <f>IF(ISBLANK($KX$3),"",IF(ISBLANK(Tipy!JB22),0,IF(AND(Tipy!JB22=Výsledky!$KV$3,Tipy!JD22=Výsledky!$KX$3),60,0)))</f>
        <v/>
      </c>
      <c r="KT28" s="126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6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6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7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0" t="str">
        <f>IF(ISBLANK($KX$3),"",IF(ISBLANK(Tipy!JB22),"-",SUM(KS28:KW28)))</f>
        <v/>
      </c>
      <c r="KY28" s="129"/>
      <c r="KZ28" s="126" t="str">
        <f>IF(ISBLANK($LE$3),"",IF(ISBLANK(Tipy!JH22),0,IF(AND(Tipy!JH22=Výsledky!$LC$3,Tipy!JJ22=Výsledky!$LE$3),60,0)))</f>
        <v/>
      </c>
      <c r="LA28" s="126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6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6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7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0" t="str">
        <f>IF(ISBLANK($LE$3),"",IF(ISBLANK(Tipy!JH22),"-",SUM(KZ28:LD28)))</f>
        <v/>
      </c>
      <c r="LF28" s="129"/>
      <c r="LG28" s="126" t="str">
        <f>IF(ISBLANK($LL$3),"",IF(ISBLANK(Tipy!JN22),0,IF(AND(Tipy!JN22=Výsledky!$LJ$3,Tipy!JP22=Výsledky!$LL$3),60,0)))</f>
        <v/>
      </c>
      <c r="LH28" s="126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6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6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7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0" t="str">
        <f>IF(ISBLANK($LL$3),"",IF(ISBLANK(Tipy!JN22),"-",SUM(LG28:LK28)))</f>
        <v/>
      </c>
      <c r="LM28" s="129"/>
      <c r="LN28" s="126" t="str">
        <f>IF(ISBLANK($LS$3),"",IF(ISBLANK(Tipy!JT22),0,IF(AND(Tipy!JT22=Výsledky!$LQ$3,Tipy!JV22=Výsledky!$LS$3),60,0)))</f>
        <v/>
      </c>
      <c r="LO28" s="126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6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6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7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0" t="str">
        <f>IF(ISBLANK($LS$3),"",IF(ISBLANK(Tipy!JT22),"-",SUM(LN28:LR28)))</f>
        <v/>
      </c>
      <c r="LT28" s="129"/>
      <c r="LU28" s="126" t="str">
        <f>IF(ISBLANK($LZ$3),"",IF(ISBLANK(Tipy!JZ22),0,IF(AND(Tipy!JZ22=Výsledky!$LX$3,Tipy!KB22=Výsledky!$LZ$3),60,0)))</f>
        <v/>
      </c>
      <c r="LV28" s="126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6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6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7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0" t="str">
        <f>IF(ISBLANK($LZ$3),"",IF(ISBLANK(Tipy!JZ22),"-",SUM(LU28:LY28)))</f>
        <v/>
      </c>
      <c r="MA28" s="129"/>
      <c r="MB28" s="126" t="str">
        <f>IF(ISBLANK($MG$3),"",IF(ISBLANK(Tipy!KF22),0,IF(AND(Tipy!KF22=Výsledky!$ME$3,Tipy!KH22=Výsledky!$MG$3),60,0)))</f>
        <v/>
      </c>
      <c r="MC28" s="126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6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6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7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0" t="str">
        <f>IF(ISBLANK($MG$3),"",IF(ISBLANK(Tipy!KF22),"-",SUM(MB28:MF28)))</f>
        <v/>
      </c>
      <c r="MH28" s="129"/>
      <c r="MI28" s="126" t="str">
        <f>IF(ISBLANK($MN$3),"",IF(ISBLANK(Tipy!KL22),0,IF(AND(Tipy!KL22=Výsledky!$ML$3,Tipy!KN22=Výsledky!$MN$3),60,0)))</f>
        <v/>
      </c>
      <c r="MJ28" s="12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6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6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0" t="str">
        <f>IF(ISBLANK($MN$3),"",IF(ISBLANK(Tipy!KL22),"-",SUM(MI28:MM28)))</f>
        <v/>
      </c>
      <c r="MO28" s="129"/>
      <c r="MP28" s="126" t="str">
        <f>IF(ISBLANK($MU$3),"",IF(ISBLANK(Tipy!KR22),0,IF(AND(Tipy!KR22=Výsledky!$MS$3,Tipy!KT22=Výsledky!$MU$3),60,0)))</f>
        <v/>
      </c>
      <c r="MQ28" s="126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6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6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7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0" t="str">
        <f>IF(ISBLANK($MU$3),"",IF(ISBLANK(Tipy!KR22),"-",SUM(MP28:MT28)))</f>
        <v/>
      </c>
      <c r="MV28" s="129"/>
      <c r="MW28" s="126" t="str">
        <f>IF(ISBLANK($NB$3),"",IF(ISBLANK(Tipy!KX22),0,IF(AND(Tipy!KX22=Výsledky!$MZ$3,Tipy!KZ22=Výsledky!$NB$3),60,0)))</f>
        <v/>
      </c>
      <c r="MX28" s="126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6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6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7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0" t="str">
        <f>IF(ISBLANK($NB$3),"",IF(ISBLANK(Tipy!KX22),"-",SUM(MW28:NA28)))</f>
        <v/>
      </c>
      <c r="NC28" s="129"/>
      <c r="ND28" s="126" t="str">
        <f>IF(ISBLANK($NI$3),"",IF(ISBLANK(Tipy!LD22),0,IF(AND(Tipy!LD22=Výsledky!$NG$3,Tipy!LF22=Výsledky!$NI$3),60,0)))</f>
        <v/>
      </c>
      <c r="NE28" s="126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6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6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7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0" t="str">
        <f>IF(ISBLANK($NI$3),"",IF(ISBLANK(Tipy!LD22),"-",SUM(ND28:NH28)))</f>
        <v/>
      </c>
      <c r="NJ28" s="129"/>
      <c r="NK28" s="126" t="str">
        <f>IF(ISBLANK($NP$3),"",IF(ISBLANK(Tipy!LJ22),0,IF(AND(Tipy!LJ22=Výsledky!$NN$3,Tipy!LL22=Výsledky!$NP$3),60,0)))</f>
        <v/>
      </c>
      <c r="NL28" s="126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6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6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7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0" t="str">
        <f>IF(ISBLANK($NP$3),"",IF(ISBLANK(Tipy!LJ22),"-",SUM(NK28:NO28)))</f>
        <v/>
      </c>
      <c r="NQ28" s="129"/>
      <c r="NR28" s="126" t="str">
        <f>IF(ISBLANK($NW$3),"",IF(ISBLANK(Tipy!LP22),0,IF(AND(Tipy!LP22=Výsledky!$NU$3,Tipy!LR22=Výsledky!$NW$3),60,0)))</f>
        <v/>
      </c>
      <c r="NS28" s="126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6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6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7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0" t="str">
        <f>IF(ISBLANK($NW$3),"",IF(ISBLANK(Tipy!LP22),"-",SUM(NR28:NV28)))</f>
        <v/>
      </c>
      <c r="NX28" s="129"/>
      <c r="NY28" s="126" t="str">
        <f>IF(ISBLANK($OD$3),"",IF(ISBLANK(Tipy!LV22),0,IF(AND(Tipy!LV22=Výsledky!$OB$3,Tipy!LX22=Výsledky!$OD$3),60,0)))</f>
        <v/>
      </c>
      <c r="NZ28" s="126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6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6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7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0" t="str">
        <f>IF(ISBLANK($OD$3),"",IF(ISBLANK(Tipy!LV22),"-",SUM(NY28:OC28)))</f>
        <v/>
      </c>
      <c r="OE28" s="129"/>
      <c r="OF28" s="126" t="str">
        <f>IF(ISBLANK($OK$3),"",IF(ISBLANK(Tipy!MB22),0,IF(AND(Tipy!MB22=Výsledky!$OI$3,Tipy!MD22=Výsledky!$OK$3),60,0)))</f>
        <v/>
      </c>
      <c r="OG28" s="126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6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6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7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0" t="str">
        <f>IF(ISBLANK($OK$3),"",IF(ISBLANK(Tipy!MB22),"-",SUM(OF28:OJ28)))</f>
        <v/>
      </c>
      <c r="OL28" s="129"/>
      <c r="OM28" s="126" t="str">
        <f>IF(ISBLANK($OR$3),"",IF(ISBLANK(Tipy!MH22),0,IF(AND(Tipy!MH22=Výsledky!$OP$3,Tipy!MJ22=Výsledky!$OR$3),60,0)))</f>
        <v/>
      </c>
      <c r="ON28" s="12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6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6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0" t="str">
        <f>IF(ISBLANK($OR$3),"",IF(ISBLANK(Tipy!MH22),"-",SUM(OM28:OQ28)))</f>
        <v/>
      </c>
      <c r="OS28" s="129"/>
      <c r="OT28" s="126" t="str">
        <f>IF(ISBLANK($OY$3),"",IF(ISBLANK(Tipy!MN22),0,IF(AND(Tipy!MN22=Výsledky!$OW$3,Tipy!MP22=Výsledky!$OY$3),60,0)))</f>
        <v/>
      </c>
      <c r="OU28" s="12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6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6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0" t="str">
        <f>IF(ISBLANK($OY$3),"",IF(ISBLANK(Tipy!MN22),"-",SUM(OT28:OX28)))</f>
        <v/>
      </c>
      <c r="OZ28" s="129"/>
      <c r="PA28" s="126" t="str">
        <f>IF(ISBLANK($PF$3),"",IF(ISBLANK(Tipy!MT22),0,IF(AND(Tipy!MT22=Výsledky!$PD$3,Tipy!MV22=Výsledky!$PF$3),60,0)))</f>
        <v/>
      </c>
      <c r="PB28" s="12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6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6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0" t="str">
        <f>IF(ISBLANK($PF$3),"",IF(ISBLANK(Tipy!MT22),"-",SUM(PA28:PE28)))</f>
        <v/>
      </c>
      <c r="PG28" s="129"/>
      <c r="PH28" s="126" t="str">
        <f>IF(ISBLANK($PM$3),"",IF(ISBLANK(Tipy!MZ22),0,IF(AND(Tipy!MZ22=Výsledky!$PK$3,Tipy!NB22=Výsledky!$PM$3),60,0)))</f>
        <v/>
      </c>
      <c r="PI28" s="12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6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6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0" t="str">
        <f>IF(ISBLANK($PM$3),"",IF(ISBLANK(Tipy!MZ22),"-",SUM(PH28:PL28)))</f>
        <v/>
      </c>
      <c r="PN28" s="129"/>
      <c r="PO28" s="126" t="str">
        <f>IF(ISBLANK($PT$3),"",IF(ISBLANK(Tipy!NF22),0,IF(AND(Tipy!NF22=Výsledky!$PR$3,Tipy!NH22=Výsledky!$PT$3),60,0)))</f>
        <v/>
      </c>
      <c r="PP28" s="12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6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6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0" t="str">
        <f>IF(ISBLANK($PT$3),"",IF(ISBLANK(Tipy!NF22),"-",SUM(PO28:PS28)))</f>
        <v/>
      </c>
      <c r="PU28" s="129"/>
      <c r="PV28" s="126" t="str">
        <f>IF(ISBLANK($QA$3),"",IF(ISBLANK(Tipy!NL22),0,IF(AND(Tipy!NL22=Výsledky!$PY$3,Tipy!NN22=Výsledky!$QA$3),60,0)))</f>
        <v/>
      </c>
      <c r="PW28" s="12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6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6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0" t="str">
        <f>IF(ISBLANK($QA$3),"",IF(ISBLANK(Tipy!NL22),"-",SUM(PV28:PZ28)))</f>
        <v/>
      </c>
      <c r="QB28" s="129"/>
      <c r="QC28" s="126" t="str">
        <f>IF(ISBLANK($QH$3),"",IF(ISBLANK(Tipy!NR22),0,IF(AND(Tipy!NR22=Výsledky!$QF$3,Tipy!NT22=Výsledky!$QH$3),60,0)))</f>
        <v/>
      </c>
      <c r="QD28" s="12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6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6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0" t="str">
        <f>IF(ISBLANK($QH$3),"",IF(ISBLANK(Tipy!NR22),"-",SUM(QC28:QG28)))</f>
        <v/>
      </c>
      <c r="QI28" s="131"/>
      <c r="QJ28" s="131"/>
    </row>
    <row r="29" spans="1:452" ht="15" x14ac:dyDescent="0.2">
      <c r="A29" s="124">
        <f>Tipy!A23</f>
        <v>18</v>
      </c>
      <c r="B29" s="166" t="str">
        <f>IF(Tipy!B23="","",Tipy!B23)</f>
        <v>GaboLFC</v>
      </c>
      <c r="C29" s="125"/>
      <c r="D29" s="126">
        <f>IF(ISBLANK($I$3),"",IF(ISBLANK(Tipy!D23),0,IF(AND(Tipy!D23=Výsledky!$G$3,Tipy!F23=Výsledky!$I$3),60,0)))</f>
        <v>0</v>
      </c>
      <c r="E29" s="12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6">
        <f>IF(ISBLANK($I$3),"",IF(OR(Tipy!G23=Výsledky!$D$6,Tipy!G23=Výsledky!$D$7,Tipy!G23=Výsledky!$D$8,Tipy!G23=Výsledky!$D$9),IF(VLOOKUP(Tipy!G23,'Kategórie hráčov'!$A$2:$B$55,2,FALSE)=30,30,20),0))</f>
        <v>0</v>
      </c>
      <c r="G29" s="126">
        <f>IF(ISBLANK($I$3),"",IF(OR(Tipy!H23=Výsledky!$G$6,Tipy!H23=Výsledky!$G$7,Tipy!H23=Výsledky!$G$8,Tipy!H23=Výsledky!$G$9),IF(VLOOKUP(Tipy!H23,'Kategórie hráčov'!$A$2:$B$55,2,FALSE)=30,30,20),0))</f>
        <v>0</v>
      </c>
      <c r="H29" s="12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8">
        <f>IF(ISBLANK($I$3),"",IF(ISBLANK(Tipy!D23),"-",SUM(D29:H29)))</f>
        <v>0</v>
      </c>
      <c r="J29" s="25"/>
      <c r="K29" s="126">
        <f>IF(ISBLANK($P$3),"",IF(ISBLANK(Tipy!J23),0,IF(AND(Tipy!J23=Výsledky!$N$3,Tipy!L23=Výsledky!$P$3),60,0)))</f>
        <v>0</v>
      </c>
      <c r="L29" s="12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6">
        <f>IF(ISBLANK($P$3),"",IF(OR(Tipy!M23=Výsledky!$K$6,Tipy!M23=Výsledky!$K$7,Tipy!M23=Výsledky!$K$8,Tipy!M23=Výsledky!$K$9),IF(VLOOKUP(Tipy!M23,'Kategórie hráčov'!$A$2:$B$55,2,FALSE)=30,30,20),0))</f>
        <v>20</v>
      </c>
      <c r="N29" s="126">
        <f>IF(ISBLANK($P$3),"",IF(OR(Tipy!N23=Výsledky!$N$6,Tipy!N23=Výsledky!$N$7,Tipy!N23=Výsledky!$N$8,Tipy!N23=Výsledky!$N$9),IF(VLOOKUP(Tipy!N23,'Kategórie hráčov'!$A$2:$B$55,2,FALSE)=30,30,20),0))</f>
        <v>20</v>
      </c>
      <c r="O29" s="12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8">
        <f>IF(ISBLANK($P$3),"",IF(ISBLANK(Tipy!J23),"-",SUM(K29:O29)))</f>
        <v>40</v>
      </c>
      <c r="Q29" s="129"/>
      <c r="R29" s="126">
        <f>IF(ISBLANK($W$3),"",IF(ISBLANK(Tipy!P23),0,IF(AND(Tipy!P23=Výsledky!$U$3,Tipy!R23=Výsledky!$W$3),60,0)))</f>
        <v>0</v>
      </c>
      <c r="S29" s="12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6">
        <f>IF(ISBLANK($W$3),"",IF(OR(Tipy!S23=Výsledky!$R$6,Tipy!S23=Výsledky!$R$7,Tipy!S23=Výsledky!$R$8,Tipy!S23=Výsledky!$R$9),IF(VLOOKUP(Tipy!S23,'Kategórie hráčov'!$A$2:$B$55,2,FALSE)=30,30,20),0))</f>
        <v>0</v>
      </c>
      <c r="U29" s="126">
        <f>IF(ISBLANK($W$3),"",IF(OR(Tipy!T23=Výsledky!$U$6,Tipy!T23=Výsledky!$U$7,Tipy!T23=Výsledky!$U$8,Tipy!T23=Výsledky!$U$9),IF(VLOOKUP(Tipy!T23,'Kategórie hráčov'!$A$2:$B$55,2,FALSE)=30,30,20),0))</f>
        <v>0</v>
      </c>
      <c r="V29" s="12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30">
        <f>IF(ISBLANK($W$3),"",IF(ISBLANK(Tipy!P23),"-",SUM(R29:V29)))</f>
        <v>0</v>
      </c>
      <c r="X29" s="129"/>
      <c r="Y29" s="126">
        <f>IF(ISBLANK($AD$3),"",IF(ISBLANK(Tipy!V23),0,IF(AND(Tipy!V23=Výsledky!$AB$3,Tipy!X23=Výsledky!$AD$3),60,0)))</f>
        <v>0</v>
      </c>
      <c r="Z29" s="12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6">
        <f>IF(ISBLANK($AD$3),"",IF(OR(Tipy!Y23=Výsledky!$Y$6,Tipy!Y23=Výsledky!$Y$7,Tipy!Y23=Výsledky!$Y$8,Tipy!Y23=Výsledky!$Y$9),IF(VLOOKUP(Tipy!Y23,'Kategórie hráčov'!$A$2:$B$55,2,FALSE)=30,30,20),0))</f>
        <v>20</v>
      </c>
      <c r="AB29" s="126">
        <f>IF(ISBLANK($AD$3),"",IF(OR(Tipy!Z23=Výsledky!$AB$6,Tipy!Z23=Výsledky!$AB$7,Tipy!Z23=Výsledky!$AB$8,Tipy!Z23=Výsledky!$AB$9),IF(VLOOKUP(Tipy!Z23,'Kategórie hráčov'!$A$2:$B$55,2,FALSE)=30,30,20),0))</f>
        <v>0</v>
      </c>
      <c r="AC29" s="12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30">
        <f>IF(ISBLANK($AD$3),"",IF(ISBLANK(Tipy!V23),"-",SUM(Y29:AC29)))</f>
        <v>20</v>
      </c>
      <c r="AE29" s="129"/>
      <c r="AF29" s="126">
        <f>IF(ISBLANK($AK$3),"",IF(ISBLANK(Tipy!AB23),0,IF(AND(Tipy!AB23=Výsledky!$AI$3,Tipy!AD23=Výsledky!$AK$3),60,0)))</f>
        <v>0</v>
      </c>
      <c r="AG29" s="12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6">
        <f>IF(ISBLANK($AK$3),"",IF(OR(Tipy!AE23=Výsledky!$AF$6,Tipy!AE23=Výsledky!$AF$7,Tipy!AE23=Výsledky!$AF$8,Tipy!AE23=Výsledky!$AF$9),IF(VLOOKUP(Tipy!AE23,'Kategórie hráčov'!$A$2:$B$55,2,FALSE)=30,30,20),0))</f>
        <v>0</v>
      </c>
      <c r="AI29" s="126">
        <f>IF(ISBLANK($AK$3),"",IF(OR(Tipy!AF23=Výsledky!$AI$6,Tipy!AF23=Výsledky!$AI$7,Tipy!AF23=Výsledky!$AI$8,Tipy!AF23=Výsledky!$AI$9),IF(VLOOKUP(Tipy!AF23,'Kategórie hráčov'!$A$2:$B$55,2,FALSE)=30,30,20),0))</f>
        <v>0</v>
      </c>
      <c r="AJ29" s="12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30">
        <f>IF(ISBLANK($AK$3),"",IF(ISBLANK(Tipy!AB23),"-",SUM(AF29:AJ29)))</f>
        <v>20</v>
      </c>
      <c r="AL29" s="129"/>
      <c r="AM29" s="126">
        <f>IF(ISBLANK($AR$3),"",IF(ISBLANK(Tipy!AH23),0,IF(AND(Tipy!AH23=Výsledky!$AP$3,Tipy!AJ23=Výsledky!$AR$3),60,0)))</f>
        <v>0</v>
      </c>
      <c r="AN29" s="12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6">
        <f>IF(ISBLANK($AR$3),"",IF(OR(Tipy!AK23=Výsledky!$AM$6,Tipy!AK23=Výsledky!$AM$7,Tipy!AK23=Výsledky!$AM$8,Tipy!AK23=Výsledky!$AM$9),IF(VLOOKUP(Tipy!AK23,'Kategórie hráčov'!$A$2:$B$55,2,FALSE)=30,30,20),0))</f>
        <v>0</v>
      </c>
      <c r="AP29" s="126">
        <f>IF(ISBLANK($AR$3),"",IF(OR(Tipy!AL23=Výsledky!$AP$6,Tipy!AL23=Výsledky!$AP$7,Tipy!AL23=Výsledky!$AP$8,Tipy!AL23=Výsledky!$AP$9),IF(VLOOKUP(Tipy!AL23,'Kategórie hráčov'!$A$2:$B$55,2,FALSE)=30,30,20),0))</f>
        <v>20</v>
      </c>
      <c r="AQ29" s="127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30">
        <f>IF(ISBLANK($AR$3),"",IF(ISBLANK(Tipy!AH23),"-",SUM(AM29:AQ29)))</f>
        <v>40</v>
      </c>
      <c r="AS29" s="129"/>
      <c r="AT29" s="126">
        <f>IF(ISBLANK($AY$3),"",IF(ISBLANK(Tipy!AN23),0,IF(AND(Tipy!AN23=Výsledky!$AW$3,Tipy!AP23=Výsledky!$AY$3),60,0)))</f>
        <v>0</v>
      </c>
      <c r="AU29" s="12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6">
        <f>IF(ISBLANK($AY$3),"",IF(OR(Tipy!AQ23=Výsledky!$AT$6,Tipy!AQ23=Výsledky!$AT$7,Tipy!AQ23=Výsledky!$AT$8,Tipy!AQ23=Výsledky!$AT$9),IF(VLOOKUP(Tipy!AQ23,'Kategórie hráčov'!$A$2:$B$55,2,FALSE)=30,30,20),0))</f>
        <v>0</v>
      </c>
      <c r="AW29" s="126">
        <f>IF(ISBLANK($AY$3),"",IF(OR(Tipy!AR23=Výsledky!$AW$6,Tipy!AR23=Výsledky!$AW$7,Tipy!AR23=Výsledky!$AW$8,Tipy!AR23=Výsledky!$AW$9),IF(VLOOKUP(Tipy!AR23,'Kategórie hráčov'!$A$2:$B$55,2,FALSE)=30,30,20),0))</f>
        <v>0</v>
      </c>
      <c r="AX29" s="127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30">
        <f>IF(ISBLANK($AY$3),"",IF(ISBLANK(Tipy!AN23),"-",SUM(AT29:AX29)))</f>
        <v>0</v>
      </c>
      <c r="AZ29" s="129"/>
      <c r="BA29" s="126">
        <f>IF(ISBLANK($BF$3),"",IF(ISBLANK(Tipy!AT23),0,IF(AND(Tipy!AT23=Výsledky!$BD$3,Tipy!AV23=Výsledky!$BF$3),60,0)))</f>
        <v>0</v>
      </c>
      <c r="BB29" s="12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6">
        <f>IF(ISBLANK($BF$3),"",IF(OR(Tipy!AW23=Výsledky!$BA$6,Tipy!AW23=Výsledky!$BA$7,Tipy!AW23=Výsledky!$BA$8,Tipy!AW23=Výsledky!$BA$9),IF(VLOOKUP(Tipy!AW23,'Kategórie hráčov'!$A$2:$B$55,2,FALSE)=30,30,20),0))</f>
        <v>0</v>
      </c>
      <c r="BD29" s="126">
        <f>IF(ISBLANK($BF$3),"",IF(OR(Tipy!AX23=Výsledky!$BD$6,Tipy!AX23=Výsledky!$BD$7,Tipy!AX23=Výsledky!$BD$8,Tipy!AX23=Výsledky!$BD$9),IF(VLOOKUP(Tipy!AX23,'Kategórie hráčov'!$A$2:$B$55,2,FALSE)=30,30,20),0))</f>
        <v>0</v>
      </c>
      <c r="BE29" s="127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30">
        <f>IF(ISBLANK($BF$3),"",IF(ISBLANK(Tipy!AT23),"-",SUM(BA29:BE29)))</f>
        <v>0</v>
      </c>
      <c r="BG29" s="129"/>
      <c r="BH29" s="126" t="str">
        <f>IF(ISBLANK($BM$3),"",IF(ISBLANK(Tipy!AZ23),0,IF(AND(Tipy!AZ23=Výsledky!$BK$3,Tipy!BB23=Výsledky!$BM$3),60,0)))</f>
        <v/>
      </c>
      <c r="BI29" s="126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6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6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7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0" t="str">
        <f>IF(ISBLANK($BM$3),"",IF(ISBLANK(Tipy!AZ23),"-",SUM(BH29:BL29)))</f>
        <v/>
      </c>
      <c r="BN29" s="129"/>
      <c r="BO29" s="126">
        <f>IF(ISBLANK($BT$3),"",IF(ISBLANK(Tipy!BF23),0,IF(AND(Tipy!BF23=Výsledky!$BR$3,Tipy!BH23=Výsledky!$BT$3),60,0)))</f>
        <v>0</v>
      </c>
      <c r="BP29" s="12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6">
        <f>IF(ISBLANK($BT$3),"",IF(OR(Tipy!BI23=Výsledky!$BO$6,Tipy!BI23=Výsledky!$BO$7,Tipy!BI23=Výsledky!$BO$8,Tipy!BI23=Výsledky!$BO$9),IF(VLOOKUP(Tipy!BI23,'Kategórie hráčov'!$A$2:$B$55,2,FALSE)=30,30,20),0))</f>
        <v>0</v>
      </c>
      <c r="BR29" s="126">
        <f>IF(ISBLANK($BT$3),"",IF(OR(Tipy!BJ23=Výsledky!$BR$6,Tipy!BJ23=Výsledky!$BR$7,Tipy!BJ23=Výsledky!$BR$8,Tipy!BJ23=Výsledky!$BR$9),IF(VLOOKUP(Tipy!BJ23,'Kategórie hráčov'!$A$2:$B$55,2,FALSE)=30,30,20),0))</f>
        <v>0</v>
      </c>
      <c r="BS29" s="12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30">
        <f>IF(ISBLANK($BT$3),"",IF(ISBLANK(Tipy!BF23),"-",SUM(BO29:BS29)))</f>
        <v>20</v>
      </c>
      <c r="BU29" s="129"/>
      <c r="BV29" s="126" t="str">
        <f>IF(ISBLANK($CA$3),"",IF(ISBLANK(Tipy!BL23),0,IF(AND(Tipy!BL23=Výsledky!$BY$3,Tipy!BN23=Výsledky!$CA$3),60,0)))</f>
        <v/>
      </c>
      <c r="BW29" s="126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6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6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7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0" t="str">
        <f>IF(ISBLANK($CA$3),"",IF(ISBLANK(Tipy!BL23),"-",SUM(BV29:BZ29)))</f>
        <v/>
      </c>
      <c r="CB29" s="129"/>
      <c r="CC29" s="126">
        <f>IF(ISBLANK($CH$3),"",IF(ISBLANK(Tipy!BR23),0,IF(AND(Tipy!BR23=Výsledky!$CF$3,Tipy!BT23=Výsledky!$CH$3),60,0)))</f>
        <v>0</v>
      </c>
      <c r="CD29" s="12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6">
        <f>IF(ISBLANK($CH$3),"",IF(OR(Tipy!BU23=Výsledky!$CC$6,Tipy!BU23=Výsledky!$CC$7,Tipy!BU23=Výsledky!$CC$8,Tipy!BU23=Výsledky!$CC$9),IF(VLOOKUP(Tipy!BU23,'Kategórie hráčov'!$A$2:$B$55,2,FALSE)=30,30,20),0))</f>
        <v>0</v>
      </c>
      <c r="CF29" s="126">
        <f>IF(ISBLANK($CH$3),"",IF(OR(Tipy!BV23=Výsledky!$CF$6,Tipy!BV23=Výsledky!$CF$7,Tipy!BV23=Výsledky!$CF$8,Tipy!BV23=Výsledky!$CF$9),IF(VLOOKUP(Tipy!BV23,'Kategórie hráčov'!$A$2:$B$55,2,FALSE)=30,30,20),0))</f>
        <v>20</v>
      </c>
      <c r="CG29" s="12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30">
        <f>IF(ISBLANK($CH$3),"",IF(ISBLANK(Tipy!BR23),"-",SUM(CC29:CG29)))</f>
        <v>20</v>
      </c>
      <c r="CI29" s="129"/>
      <c r="CJ29" s="126">
        <f>IF(ISBLANK($CO$3),"",IF(ISBLANK(Tipy!BX23),0,IF(AND(Tipy!BX23=Výsledky!$CM$3,Tipy!BZ23=Výsledky!$CO$3),60,0)))</f>
        <v>0</v>
      </c>
      <c r="CK29" s="12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6">
        <f>IF(ISBLANK($CO$3),"",IF(OR(Tipy!CA23=Výsledky!$CJ$6,Tipy!CA23=Výsledky!$CJ$7,Tipy!CA23=Výsledky!$CJ$8,Tipy!CA23=Výsledky!$CJ$9),IF(VLOOKUP(Tipy!CA23,'Kategórie hráčov'!$A$2:$B$55,2,FALSE)=30,30,20),0))</f>
        <v>0</v>
      </c>
      <c r="CM29" s="126">
        <f>IF(ISBLANK($CO$3),"",IF(OR(Tipy!CB23=Výsledky!$CM$6,Tipy!CB23=Výsledky!$CM$7,Tipy!CB23=Výsledky!$CM$8,Tipy!CB23=Výsledky!$CM$9),IF(VLOOKUP(Tipy!CB23,'Kategórie hráčov'!$A$2:$B$55,2,FALSE)=30,30,20),0))</f>
        <v>0</v>
      </c>
      <c r="CN29" s="127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30">
        <f>IF(ISBLANK($CO$3),"",IF(ISBLANK(Tipy!BX23),"-",SUM(CJ29:CN29)))</f>
        <v>30</v>
      </c>
      <c r="CP29" s="129"/>
      <c r="CQ29" s="126" t="str">
        <f>IF(ISBLANK($CV$3),"",IF(ISBLANK(Tipy!CD23),0,IF(AND(Tipy!CD23=Výsledky!$CT$3,Tipy!CF23=Výsledky!$CV$3),60,0)))</f>
        <v/>
      </c>
      <c r="CR29" s="126" t="str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/>
      </c>
      <c r="CS29" s="126" t="str">
        <f>IF(ISBLANK($CV$3),"",IF(OR(Tipy!CG23=Výsledky!$CQ$6,Tipy!CG23=Výsledky!$CQ$7,Tipy!CG23=Výsledky!$CQ$8,Tipy!CG23=Výsledky!$CQ$9),IF(VLOOKUP(Tipy!CG23,'Kategórie hráčov'!$A$2:$B$55,2,FALSE)=30,30,20),0))</f>
        <v/>
      </c>
      <c r="CT29" s="126" t="str">
        <f>IF(ISBLANK($CV$3),"",IF(OR(Tipy!CH23=Výsledky!$CT$6,Tipy!CH23=Výsledky!$CT$7,Tipy!CH23=Výsledky!$CT$8,Tipy!CH23=Výsledky!$CT$9),IF(VLOOKUP(Tipy!CH23,'Kategórie hráčov'!$A$2:$B$55,2,FALSE)=30,30,20),0))</f>
        <v/>
      </c>
      <c r="CU29" s="127" t="str">
        <f>IF(ISBLANK($CV$3),"",IF(ISBLANK(Tipy!CD23),0,IF(OR(AND(Tipy!CD23=Výsledky!$CT$3,OR(Tipy!CF23=Výsledky!$CV$3+1,Tipy!CF23=Výsledky!$CV$3-1)),AND(Tipy!CF23=Výsledky!$CV$3,OR(Tipy!CD23=Výsledky!$CT$3+1,Tipy!CD23=Výsledky!$CT$3-1))),10,0)))</f>
        <v/>
      </c>
      <c r="CV29" s="130" t="str">
        <f>IF(ISBLANK($CV$3),"",IF(ISBLANK(Tipy!CD23),"-",SUM(CQ29:CU29)))</f>
        <v/>
      </c>
      <c r="CW29" s="129"/>
      <c r="CX29" s="126" t="str">
        <f>IF(ISBLANK($DC$3),"",IF(ISBLANK(Tipy!CJ23),0,IF(AND(Tipy!CJ23=Výsledky!$DA$3,Tipy!CL23=Výsledky!$DC$3),60,0)))</f>
        <v/>
      </c>
      <c r="CY29" s="126" t="str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/>
      </c>
      <c r="CZ29" s="126" t="str">
        <f>IF(ISBLANK($DC$3),"",IF(OR(Tipy!CM23=Výsledky!$CX$6,Tipy!CM23=Výsledky!$CX$7,Tipy!CM23=Výsledky!$CX$8,Tipy!CM23=Výsledky!$CX$9),IF(VLOOKUP(Tipy!CM23,'Kategórie hráčov'!$A$2:$B$55,2,FALSE)=30,30,20),0))</f>
        <v/>
      </c>
      <c r="DA29" s="126" t="str">
        <f>IF(ISBLANK($DC$3),"",IF(OR(Tipy!CN23=Výsledky!$DA$6,Tipy!CN23=Výsledky!$DA$7,Tipy!CN23=Výsledky!$DA$8,Tipy!CN23=Výsledky!$DA$9),IF(VLOOKUP(Tipy!CN23,'Kategórie hráčov'!$A$2:$B$55,2,FALSE)=30,30,20),0))</f>
        <v/>
      </c>
      <c r="DB29" s="127" t="str">
        <f>IF(ISBLANK($DC$3),"",IF(ISBLANK(Tipy!CJ23),0,IF(OR(AND(Tipy!CJ23=Výsledky!$DA$3,OR(Tipy!CL23=Výsledky!$DC$3+1,Tipy!CL23=Výsledky!$DC$3-1)),AND(Tipy!CL23=Výsledky!$DC$3,OR(Tipy!CJ23=Výsledky!$DA$3+1,Tipy!CJ23=Výsledky!$DA$3-1))),10,0)))</f>
        <v/>
      </c>
      <c r="DC29" s="130" t="str">
        <f>IF(ISBLANK($DC$3),"",IF(ISBLANK(Tipy!CJ23),"-",SUM(CX29:DB29)))</f>
        <v/>
      </c>
      <c r="DD29" s="129"/>
      <c r="DE29" s="126" t="str">
        <f>IF(ISBLANK($DJ$3),"",IF(ISBLANK(Tipy!CP23),0,IF(AND(Tipy!CP23=Výsledky!$DH$3,Tipy!CR23=Výsledky!$DJ$3),60,0)))</f>
        <v/>
      </c>
      <c r="DF29" s="126" t="str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/>
      </c>
      <c r="DG29" s="126" t="str">
        <f>IF(ISBLANK($DJ$3),"",IF(OR(Tipy!CS23=Výsledky!$DE$6,Tipy!CS23=Výsledky!$DE$7,Tipy!CS23=Výsledky!$DE$8,Tipy!CS23=Výsledky!$DE$9),IF(VLOOKUP(Tipy!CS23,'Kategórie hráčov'!$A$2:$B$55,2,FALSE)=30,30,20),0))</f>
        <v/>
      </c>
      <c r="DH29" s="126" t="str">
        <f>IF(ISBLANK($DJ$3),"",IF(OR(Tipy!CT23=Výsledky!$DH$6,Tipy!CT23=Výsledky!$DH$7,Tipy!CT23=Výsledky!$DH$8,Tipy!CT23=Výsledky!$DH$9),IF(VLOOKUP(Tipy!CT23,'Kategórie hráčov'!$A$2:$B$55,2,FALSE)=30,30,20),0))</f>
        <v/>
      </c>
      <c r="DI29" s="127" t="str">
        <f>IF(ISBLANK($DJ$3),"",IF(ISBLANK(Tipy!CP23),0,IF(OR(AND(Tipy!CP23=Výsledky!$DH$3,OR(Tipy!CR23=Výsledky!$DJ$3+1,Tipy!CR23=Výsledky!$DJ$3-1)),AND(Tipy!CR23=Výsledky!$DJ$3,OR(Tipy!CP23=Výsledky!$DH$3+1,Tipy!CP23=Výsledky!$DH$3-1))),10,0)))</f>
        <v/>
      </c>
      <c r="DJ29" s="130" t="str">
        <f>IF(ISBLANK($DJ$3),"",IF(ISBLANK(Tipy!CP23),"-",SUM(DE29:DI29)))</f>
        <v/>
      </c>
      <c r="DK29" s="129"/>
      <c r="DL29" s="126" t="str">
        <f>IF(ISBLANK($DQ$3),"",IF(ISBLANK(Tipy!CV23),0,IF(AND(Tipy!CV23=Výsledky!$DO$3,Tipy!CX23=Výsledky!$DQ$3),60,0)))</f>
        <v/>
      </c>
      <c r="DM29" s="126" t="str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/>
      </c>
      <c r="DN29" s="126" t="str">
        <f>IF(ISBLANK($DQ$3),"",IF(OR(Tipy!CY23=Výsledky!$DL$6,Tipy!CY23=Výsledky!$DL$7,Tipy!CY23=Výsledky!$DL$8,Tipy!CY23=Výsledky!$DL$9),IF(VLOOKUP(Tipy!CY23,'Kategórie hráčov'!$A$2:$B$55,2,FALSE)=30,30,20),0))</f>
        <v/>
      </c>
      <c r="DO29" s="126" t="str">
        <f>IF(ISBLANK($DQ$3),"",IF(OR(Tipy!CZ23=Výsledky!$DO$6,Tipy!CZ23=Výsledky!$DO$7,Tipy!CZ23=Výsledky!$DO$8,Tipy!CZ23=Výsledky!$DO$9),IF(VLOOKUP(Tipy!CZ23,'Kategórie hráčov'!$A$2:$B$55,2,FALSE)=30,30,20),0))</f>
        <v/>
      </c>
      <c r="DP29" s="127" t="str">
        <f>IF(ISBLANK($DQ$3),"",IF(ISBLANK(Tipy!CV23),0,IF(OR(AND(Tipy!CV23=Výsledky!$DO$3,OR(Tipy!CX23=Výsledky!$DQ$3+1,Tipy!CX23=Výsledky!$DQ$3-1)),AND(Tipy!CX23=Výsledky!$DQ$3,OR(Tipy!CV23=Výsledky!$DO$3+1,Tipy!CV23=Výsledky!$DO$3-1))),10,0)))</f>
        <v/>
      </c>
      <c r="DQ29" s="130" t="str">
        <f>IF(ISBLANK($DQ$3),"",IF(ISBLANK(Tipy!CV23),"-",SUM(DL29:DP29)))</f>
        <v/>
      </c>
      <c r="DR29" s="129"/>
      <c r="DS29" s="126" t="str">
        <f>IF(ISBLANK($DX$3),"",IF(ISBLANK(Tipy!DB23),0,IF(AND(Tipy!DB23=Výsledky!$DV$3,Tipy!DD23=Výsledky!$DX$3),60,0)))</f>
        <v/>
      </c>
      <c r="DT29" s="126" t="str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/>
      </c>
      <c r="DU29" s="126" t="str">
        <f>IF(ISBLANK($DX$3),"",IF(OR(Tipy!DE23=Výsledky!$DS$6,Tipy!DE23=Výsledky!$DS$7,Tipy!DE23=Výsledky!$DS$8,Tipy!DE23=Výsledky!$DS$9),IF(VLOOKUP(Tipy!DE23,'Kategórie hráčov'!$A$2:$B$55,2,FALSE)=30,30,20),0))</f>
        <v/>
      </c>
      <c r="DV29" s="126" t="str">
        <f>IF(ISBLANK($DX$3),"",IF(OR(Tipy!DF23=Výsledky!$DV$6,Tipy!DF23=Výsledky!$DV$7,Tipy!DF23=Výsledky!$DV$8,Tipy!DF23=Výsledky!$DV$9),IF(VLOOKUP(Tipy!DF23,'Kategórie hráčov'!$A$2:$B$55,2,FALSE)=30,30,20),0))</f>
        <v/>
      </c>
      <c r="DW29" s="127" t="str">
        <f>IF(ISBLANK($DX$3),"",IF(ISBLANK(Tipy!DB23),0,IF(OR(AND(Tipy!DB23=Výsledky!$DV$3,OR(Tipy!DD23=Výsledky!$DX$3+1,Tipy!DD23=Výsledky!$DX$3-1)),AND(Tipy!DD23=Výsledky!$DX$3,OR(Tipy!DB23=Výsledky!$DV$3+1,Tipy!DB23=Výsledky!$DV$3-1))),10,0)))</f>
        <v/>
      </c>
      <c r="DX29" s="130" t="str">
        <f>IF(ISBLANK($DX$3),"",IF(ISBLANK(Tipy!DB23),"-",SUM(DS29:DW29)))</f>
        <v/>
      </c>
      <c r="DY29" s="129"/>
      <c r="DZ29" s="126" t="str">
        <f>IF(ISBLANK($EE$3),"",IF(ISBLANK(Tipy!DH23),0,IF(AND(Tipy!DH23=Výsledky!$EC$3,Tipy!DJ23=Výsledky!$EE$3),60,0)))</f>
        <v/>
      </c>
      <c r="EA29" s="126" t="str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/>
      </c>
      <c r="EB29" s="126" t="str">
        <f>IF(ISBLANK($EE$3),"",IF(OR(Tipy!DK23=Výsledky!$DZ$6,Tipy!DK23=Výsledky!$DZ$7,Tipy!DK23=Výsledky!$DZ$8,Tipy!DK23=Výsledky!$DZ$9),IF(VLOOKUP(Tipy!DK23,'Kategórie hráčov'!$A$2:$B$55,2,FALSE)=30,30,20),0))</f>
        <v/>
      </c>
      <c r="EC29" s="126" t="str">
        <f>IF(ISBLANK($EE$3),"",IF(OR(Tipy!DL23=Výsledky!$EC$6,Tipy!DL23=Výsledky!$EC$7,Tipy!DL23=Výsledky!$EC$8,Tipy!DL23=Výsledky!$EC$9),IF(VLOOKUP(Tipy!DL23,'Kategórie hráčov'!$A$2:$B$55,2,FALSE)=30,30,20),0))</f>
        <v/>
      </c>
      <c r="ED29" s="127" t="str">
        <f>IF(ISBLANK($EE$3),"",IF(ISBLANK(Tipy!DH23),0,IF(OR(AND(Tipy!DH23=Výsledky!$EC$3,OR(Tipy!DJ23=Výsledky!$EE$3+1,Tipy!DJ23=Výsledky!$EE$3-1)),AND(Tipy!DJ23=Výsledky!$EE$3,OR(Tipy!DH23=Výsledky!$EC$3+1,Tipy!DH23=Výsledky!$EC$3-1))),10,0)))</f>
        <v/>
      </c>
      <c r="EE29" s="130" t="str">
        <f>IF(ISBLANK($EE$3),"",IF(ISBLANK(Tipy!DH23),"-",SUM(DZ29:ED29)))</f>
        <v/>
      </c>
      <c r="EF29" s="129"/>
      <c r="EG29" s="126" t="str">
        <f>IF(ISBLANK($EL$3),"",IF(ISBLANK(Tipy!DN23),0,IF(AND(Tipy!DN23=Výsledky!$EJ$3,Tipy!DP23=Výsledky!$EL$3),60,0)))</f>
        <v/>
      </c>
      <c r="EH29" s="126" t="str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/>
      </c>
      <c r="EI29" s="126" t="str">
        <f>IF(ISBLANK($EL$3),"",IF(OR(Tipy!DQ23=Výsledky!$EG$6,Tipy!DQ23=Výsledky!$EG$7,Tipy!DQ23=Výsledky!$EG$8,Tipy!DQ23=Výsledky!$EG$9),IF(VLOOKUP(Tipy!DQ23,'Kategórie hráčov'!$A$2:$B$55,2,FALSE)=30,30,20),0))</f>
        <v/>
      </c>
      <c r="EJ29" s="126" t="str">
        <f>IF(ISBLANK($EL$3),"",IF(OR(Tipy!DR23=Výsledky!$EJ$6,Tipy!DR23=Výsledky!$EJ$7,Tipy!DR23=Výsledky!$EJ$8,Tipy!DR23=Výsledky!$EJ$9),IF(VLOOKUP(Tipy!DR23,'Kategórie hráčov'!$A$2:$B$55,2,FALSE)=30,30,20),0))</f>
        <v/>
      </c>
      <c r="EK29" s="127" t="str">
        <f>IF(ISBLANK($EL$3),"",IF(ISBLANK(Tipy!DN23),0,IF(OR(AND(Tipy!DN23=Výsledky!$EJ$3,OR(Tipy!DP23=Výsledky!$EL$3+1,Tipy!DP23=Výsledky!$EL$3-1)),AND(Tipy!DP23=Výsledky!$EL$3,OR(Tipy!DN23=Výsledky!$EJ$3+1,Tipy!DN23=Výsledky!$EJ$3-1))),10,0)))</f>
        <v/>
      </c>
      <c r="EL29" s="130" t="str">
        <f>IF(ISBLANK($EL$3),"",IF(ISBLANK(Tipy!DN23),"-",SUM(EG29:EK29)))</f>
        <v/>
      </c>
      <c r="EM29" s="129"/>
      <c r="EN29" s="126" t="str">
        <f>IF(ISBLANK($ES$3),"",IF(ISBLANK(Tipy!DT23),0,IF(AND(Tipy!DT23=Výsledky!$EQ$3,Tipy!DV23=Výsledky!$ES$3),60,0)))</f>
        <v/>
      </c>
      <c r="EO29" s="126" t="str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/>
      </c>
      <c r="EP29" s="126" t="str">
        <f>IF(ISBLANK($ES$3),"",IF(OR(Tipy!DW23=Výsledky!$EN$6,Tipy!DW23=Výsledky!$EN$7,Tipy!DW23=Výsledky!$EN$8,Tipy!DW23=Výsledky!$EN$9),IF(VLOOKUP(Tipy!DW23,'Kategórie hráčov'!$A$2:$B$55,2,FALSE)=30,30,20),0))</f>
        <v/>
      </c>
      <c r="EQ29" s="126" t="str">
        <f>IF(ISBLANK($ES$3),"",IF(OR(Tipy!DX23=Výsledky!$EQ$6,Tipy!DX23=Výsledky!$EQ$7,Tipy!DX23=Výsledky!$EQ$8,Tipy!DX23=Výsledky!$EQ$9),IF(VLOOKUP(Tipy!DX23,'Kategórie hráčov'!$A$2:$B$55,2,FALSE)=30,30,20),0))</f>
        <v/>
      </c>
      <c r="ER29" s="127" t="str">
        <f>IF(ISBLANK($ES$3),"",IF(ISBLANK(Tipy!DT23),0,IF(OR(AND(Tipy!DT23=Výsledky!$EQ$3,OR(Tipy!DV23=Výsledky!$ES$3+1,Tipy!DV23=Výsledky!$ES$3-1)),AND(Tipy!DV23=Výsledky!$ES$3,OR(Tipy!DT23=Výsledky!$EQ$3+1,Tipy!DT23=Výsledky!$EQ$3-1))),10,0)))</f>
        <v/>
      </c>
      <c r="ES29" s="130" t="str">
        <f>IF(ISBLANK($ES$3),"",IF(ISBLANK(Tipy!DT23),"-",SUM(EN29:ER29)))</f>
        <v/>
      </c>
      <c r="ET29" s="129"/>
      <c r="EU29" s="126" t="str">
        <f>IF(ISBLANK($EZ$3),"",IF(ISBLANK(Tipy!DZ23),0,IF(AND(Tipy!DZ23=Výsledky!$EX$3,Tipy!EB23=Výsledky!$EZ$3),60,0)))</f>
        <v/>
      </c>
      <c r="EV29" s="126" t="str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/>
      </c>
      <c r="EW29" s="126" t="str">
        <f>IF(ISBLANK($EZ$3),"",IF(OR(Tipy!EC23=Výsledky!$EU$6,Tipy!EC23=Výsledky!$EU$7,Tipy!EC23=Výsledky!$EU$8,Tipy!EC23=Výsledky!$EU$9),IF(VLOOKUP(Tipy!EC23,'Kategórie hráčov'!$A$2:$B$55,2,FALSE)=30,30,20),0))</f>
        <v/>
      </c>
      <c r="EX29" s="126" t="str">
        <f>IF(ISBLANK($EZ$3),"",IF(OR(Tipy!ED23=Výsledky!$EX$6,Tipy!ED23=Výsledky!$EX$7,Tipy!ED23=Výsledky!$EX$8,Tipy!ED23=Výsledky!$EX$9),IF(VLOOKUP(Tipy!ED23,'Kategórie hráčov'!$A$2:$B$55,2,FALSE)=30,30,20),0))</f>
        <v/>
      </c>
      <c r="EY29" s="127" t="str">
        <f>IF(ISBLANK($EZ$3),"",IF(ISBLANK(Tipy!DZ23),0,IF(OR(AND(Tipy!DZ23=Výsledky!$EX$3,OR(Tipy!EB23=Výsledky!$EZ$3+1,Tipy!EB23=Výsledky!$EZ$3-1)),AND(Tipy!EB23=Výsledky!$EZ$3,OR(Tipy!DZ23=Výsledky!$EX$3+1,Tipy!DZ23=Výsledky!$EX$3-1))),10,0)))</f>
        <v/>
      </c>
      <c r="EZ29" s="130" t="str">
        <f>IF(ISBLANK($EZ$3),"",IF(ISBLANK(Tipy!DZ23),"-",SUM(EU29:EY29)))</f>
        <v/>
      </c>
      <c r="FA29" s="129"/>
      <c r="FB29" s="126" t="str">
        <f>IF(ISBLANK($FG$3),"",IF(ISBLANK(Tipy!EF23),0,IF(AND(Tipy!EF23=Výsledky!$FE$3,Tipy!EH23=Výsledky!$FG$3),60,0)))</f>
        <v/>
      </c>
      <c r="FC29" s="126" t="str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/>
      </c>
      <c r="FD29" s="126" t="str">
        <f>IF(ISBLANK($FG$3),"",IF(OR(Tipy!EI23=Výsledky!$FB$6,Tipy!EI23=Výsledky!$FB$7,Tipy!EI23=Výsledky!$FB$8,Tipy!EI23=Výsledky!$FB$9),IF(VLOOKUP(Tipy!EI23,'Kategórie hráčov'!$A$2:$B$55,2,FALSE)=30,30,20),0))</f>
        <v/>
      </c>
      <c r="FE29" s="126" t="str">
        <f>IF(ISBLANK($FG$3),"",IF(OR(Tipy!EJ23=Výsledky!$FE$6,Tipy!EJ23=Výsledky!$FE$7,Tipy!EJ23=Výsledky!$FE$8,Tipy!EJ23=Výsledky!$FE$9),IF(VLOOKUP(Tipy!EJ23,'Kategórie hráčov'!$A$2:$B$55,2,FALSE)=30,30,20),0))</f>
        <v/>
      </c>
      <c r="FF29" s="127" t="str">
        <f>IF(ISBLANK($FG$3),"",IF(ISBLANK(Tipy!EF23),0,IF(OR(AND(Tipy!EF23=Výsledky!$FE$3,OR(Tipy!EH23=Výsledky!$FG$3+1,Tipy!EH23=Výsledky!$FG$3-1)),AND(Tipy!EH23=Výsledky!$FG$3,OR(Tipy!EF23=Výsledky!$FE$3+1,Tipy!EF23=Výsledky!$FE$3-1))),10,0)))</f>
        <v/>
      </c>
      <c r="FG29" s="130" t="str">
        <f>IF(ISBLANK($FG$3),"",IF(ISBLANK(Tipy!EF23),"-",SUM(FB29:FF29)))</f>
        <v/>
      </c>
      <c r="FH29" s="129"/>
      <c r="FI29" s="126" t="str">
        <f>IF(ISBLANK($FN$3),"",IF(ISBLANK(Tipy!EL23),0,IF(AND(Tipy!EL23=Výsledky!$FL$3,Tipy!EN23=Výsledky!$FN$3),60,0)))</f>
        <v/>
      </c>
      <c r="FJ29" s="126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126" t="str">
        <f>IF(ISBLANK($FN$3),"",IF(OR(Tipy!EO23=Výsledky!$FI$6,Tipy!EO23=Výsledky!$FI$7,Tipy!EO23=Výsledky!$FI$8,Tipy!EO23=Výsledky!$FI$9),IF(VLOOKUP(Tipy!EO23,'Kategórie hráčov'!$A$2:$B$55,2,FALSE)=30,30,20),0))</f>
        <v/>
      </c>
      <c r="FL29" s="126" t="str">
        <f>IF(ISBLANK($FN$3),"",IF(OR(Tipy!EP23=Výsledky!$FL$6,Tipy!EP23=Výsledky!$FL$7,Tipy!EP23=Výsledky!$FL$8,Tipy!EP23=Výsledky!$FL$9),IF(VLOOKUP(Tipy!EP23,'Kategórie hráčov'!$A$2:$B$55,2,FALSE)=30,30,20),0))</f>
        <v/>
      </c>
      <c r="FM29" s="127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130" t="str">
        <f>IF(ISBLANK($FN$3),"",IF(ISBLANK(Tipy!EL23),"-",SUM(FI29:FM29)))</f>
        <v/>
      </c>
      <c r="FO29" s="129"/>
      <c r="FP29" s="126" t="str">
        <f>IF(ISBLANK($FU$3),"",IF(ISBLANK(Tipy!ER23),0,IF(AND(Tipy!ER23=Výsledky!$FS$3,Tipy!ET23=Výsledky!$FU$3),60,0)))</f>
        <v/>
      </c>
      <c r="FQ29" s="126" t="str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/>
      </c>
      <c r="FR29" s="126" t="str">
        <f>IF(ISBLANK($FU$3),"",IF(OR(Tipy!EU23=Výsledky!$FP$6,Tipy!EU23=Výsledky!$FP$7,Tipy!EU23=Výsledky!$FP$8,Tipy!EU23=Výsledky!$FP$9),IF(VLOOKUP(Tipy!EU23,'Kategórie hráčov'!$A$2:$B$55,2,FALSE)=30,30,20),0))</f>
        <v/>
      </c>
      <c r="FS29" s="126" t="str">
        <f>IF(ISBLANK($FU$3),"",IF(OR(Tipy!EV23=Výsledky!$FS$6,Tipy!EV23=Výsledky!$FS$7,Tipy!EV23=Výsledky!$FS$8,Tipy!EV23=Výsledky!$FS$9),IF(VLOOKUP(Tipy!EV23,'Kategórie hráčov'!$A$2:$B$55,2,FALSE)=30,30,20),0))</f>
        <v/>
      </c>
      <c r="FT29" s="127" t="str">
        <f>IF(ISBLANK($FU$3),"",IF(ISBLANK(Tipy!ER23),0,IF(OR(AND(Tipy!ER23=Výsledky!$FS$3,OR(Tipy!ET23=Výsledky!$FU$3+1,Tipy!ET23=Výsledky!$FU$3-1)),AND(Tipy!ET23=Výsledky!$FU$3,OR(Tipy!ER23=Výsledky!$FS$3+1,Tipy!ER23=Výsledky!$FS$3-1))),10,0)))</f>
        <v/>
      </c>
      <c r="FU29" s="130" t="str">
        <f>IF(ISBLANK($FU$3),"",IF(ISBLANK(Tipy!ER23),"-",SUM(FP29:FT29)))</f>
        <v/>
      </c>
      <c r="FV29" s="129"/>
      <c r="FW29" s="126" t="str">
        <f>IF(ISBLANK($GB$3),"",IF(ISBLANK(Tipy!EX23),0,IF(AND(Tipy!EX23=Výsledky!$FZ$3,Tipy!EZ23=Výsledky!$GB$3),60,0)))</f>
        <v/>
      </c>
      <c r="FX29" s="126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126" t="str">
        <f>IF(ISBLANK($GB$3),"",IF(OR(Tipy!FA23=Výsledky!$FW$6,Tipy!FA23=Výsledky!$FW$7,Tipy!FA23=Výsledky!$FW$8,Tipy!FA23=Výsledky!$FW$9),IF(VLOOKUP(Tipy!FA23,'Kategórie hráčov'!$A$2:$B$55,2,FALSE)=30,30,20),0))</f>
        <v/>
      </c>
      <c r="FZ29" s="126" t="str">
        <f>IF(ISBLANK($GB$3),"",IF(OR(Tipy!FB23=Výsledky!$FZ$6,Tipy!FB23=Výsledky!$FZ$7,Tipy!FB23=Výsledky!$FZ$8,Tipy!FB23=Výsledky!$FZ$9),IF(VLOOKUP(Tipy!FB23,'Kategórie hráčov'!$A$2:$B$55,2,FALSE)=30,30,20),0))</f>
        <v/>
      </c>
      <c r="GA29" s="127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130" t="str">
        <f>IF(ISBLANK($GB$3),"",IF(ISBLANK(Tipy!EX23),"-",SUM(FW29:GA29)))</f>
        <v/>
      </c>
      <c r="GC29" s="129"/>
      <c r="GD29" s="126" t="str">
        <f>IF(ISBLANK($GI$3),"",IF(ISBLANK(Tipy!FD23),0,IF(AND(Tipy!FD23=Výsledky!$GG$3,Tipy!FF23=Výsledky!$GI$3),60,0)))</f>
        <v/>
      </c>
      <c r="GE29" s="126" t="str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/>
      </c>
      <c r="GF29" s="126" t="str">
        <f>IF(ISBLANK($GI$3),"",IF(OR(Tipy!FG23=Výsledky!$GD$6,Tipy!FG23=Výsledky!$GD$7,Tipy!FG23=Výsledky!$GD$8,Tipy!FG23=Výsledky!$GD$9),IF(VLOOKUP(Tipy!FG23,'Kategórie hráčov'!$A$2:$B$55,2,FALSE)=30,30,20),0))</f>
        <v/>
      </c>
      <c r="GG29" s="126" t="str">
        <f>IF(ISBLANK($GI$3),"",IF(OR(Tipy!FH23=Výsledky!$GG$6,Tipy!FH23=Výsledky!$GG$7,Tipy!FH23=Výsledky!$GG$8,Tipy!FH23=Výsledky!$GG$9),IF(VLOOKUP(Tipy!FH23,'Kategórie hráčov'!$A$2:$B$55,2,FALSE)=30,30,20),0))</f>
        <v/>
      </c>
      <c r="GH29" s="127" t="str">
        <f>IF(ISBLANK($GI$3),"",IF(ISBLANK(Tipy!FD23),0,IF(OR(AND(Tipy!FD23=Výsledky!$GG$3,OR(Tipy!FF23=Výsledky!$GI$3+1,Tipy!FF23=Výsledky!$GI$3-1)),AND(Tipy!FF23=Výsledky!$GI$3,OR(Tipy!FD23=Výsledky!$GG$3+1,Tipy!FD23=Výsledky!$GG$3-1))),10,0)))</f>
        <v/>
      </c>
      <c r="GI29" s="130" t="str">
        <f>IF(ISBLANK($GI$3),"",IF(ISBLANK(Tipy!FD23),"-",SUM(GD29:GH29)))</f>
        <v/>
      </c>
      <c r="GJ29" s="129"/>
      <c r="GK29" s="126" t="str">
        <f>IF(ISBLANK($GP$3),"",IF(ISBLANK(Tipy!FJ23),0,IF(AND(Tipy!FJ23=Výsledky!$GN$3,Tipy!FL23=Výsledky!$GP$3),60,0)))</f>
        <v/>
      </c>
      <c r="GL29" s="126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126" t="str">
        <f>IF(ISBLANK($GP$3),"",IF(OR(Tipy!FM23=Výsledky!$GK$6,Tipy!FM23=Výsledky!$GK$7,Tipy!FM23=Výsledky!$GK$8,Tipy!FM23=Výsledky!$GK$9),IF(VLOOKUP(Tipy!FM23,'Kategórie hráčov'!$A$2:$B$55,2,FALSE)=30,30,20),0))</f>
        <v/>
      </c>
      <c r="GN29" s="126" t="str">
        <f>IF(ISBLANK($GP$3),"",IF(OR(Tipy!FN23=Výsledky!$GN$6,Tipy!FN23=Výsledky!$GN$7,Tipy!FN23=Výsledky!$GN$8,Tipy!FN23=Výsledky!$GN$9),IF(VLOOKUP(Tipy!FN23,'Kategórie hráčov'!$A$2:$B$55,2,FALSE)=30,30,20),0))</f>
        <v/>
      </c>
      <c r="GO29" s="127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130" t="str">
        <f>IF(ISBLANK($GP$3),"",IF(ISBLANK(Tipy!FJ23),"-",SUM(GK29:GO29)))</f>
        <v/>
      </c>
      <c r="GQ29" s="129"/>
      <c r="GR29" s="126" t="str">
        <f>IF(ISBLANK($GW$3),"",IF(ISBLANK(Tipy!FP23),0,IF(AND(Tipy!FP23=Výsledky!$GU$3,Tipy!FR23=Výsledky!$GW$3),60,0)))</f>
        <v/>
      </c>
      <c r="GS29" s="126" t="str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/>
      </c>
      <c r="GT29" s="126" t="str">
        <f>IF(ISBLANK($GW$3),"",IF(OR(Tipy!FS23=Výsledky!$GR$6,Tipy!FS23=Výsledky!$GR$7,Tipy!FS23=Výsledky!$GR$8,Tipy!FS23=Výsledky!$GR$9),IF(VLOOKUP(Tipy!FS23,'Kategórie hráčov'!$A$2:$B$55,2,FALSE)=30,30,20),0))</f>
        <v/>
      </c>
      <c r="GU29" s="126" t="str">
        <f>IF(ISBLANK($GW$3),"",IF(OR(Tipy!FT23=Výsledky!$GU$6,Tipy!FT23=Výsledky!$GU$7,Tipy!FT23=Výsledky!$GU$8,Tipy!FT23=Výsledky!$GU$9),IF(VLOOKUP(Tipy!FT23,'Kategórie hráčov'!$A$2:$B$55,2,FALSE)=30,30,20),0))</f>
        <v/>
      </c>
      <c r="GV29" s="127" t="str">
        <f>IF(ISBLANK($GW$3),"",IF(ISBLANK(Tipy!FP23),0,IF(OR(AND(Tipy!FP23=Výsledky!$GU$3,OR(Tipy!FR23=Výsledky!$GW$3+1,Tipy!FR23=Výsledky!$GW$3-1)),AND(Tipy!FR23=Výsledky!$GW$3,OR(Tipy!FP23=Výsledky!$GU$3+1,Tipy!FP23=Výsledky!$GU$3-1))),10,0)))</f>
        <v/>
      </c>
      <c r="GW29" s="130" t="str">
        <f>IF(ISBLANK($GW$3),"",IF(ISBLANK(Tipy!FP23),"-",SUM(GR29:GV29)))</f>
        <v/>
      </c>
      <c r="GX29" s="129"/>
      <c r="GY29" s="126" t="str">
        <f>IF(ISBLANK($HD$3),"",IF(ISBLANK(Tipy!FV23),0,IF(AND(Tipy!FV23=Výsledky!$HB$3,Tipy!FX23=Výsledky!$HD$3),60,0)))</f>
        <v/>
      </c>
      <c r="GZ29" s="126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26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26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27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0" t="str">
        <f>IF(ISBLANK($HD$3),"",IF(ISBLANK(Tipy!FV23),"-",SUM(GY29:HC29)))</f>
        <v/>
      </c>
      <c r="HE29" s="129"/>
      <c r="HF29" s="126" t="str">
        <f>IF(ISBLANK($HK$3),"",IF(ISBLANK(Tipy!GB23),0,IF(AND(Tipy!GB23=Výsledky!$HI$3,Tipy!GD23=Výsledky!$HK$3),60,0)))</f>
        <v/>
      </c>
      <c r="HG29" s="126" t="str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/>
      </c>
      <c r="HH29" s="126" t="str">
        <f>IF(ISBLANK($HK$3),"",IF(OR(Tipy!GE23=Výsledky!$HF$6,Tipy!GE23=Výsledky!$HF$7,Tipy!GE23=Výsledky!$HF$8,Tipy!GE23=Výsledky!$HF$9),IF(VLOOKUP(Tipy!GE23,'Kategórie hráčov'!$A$2:$B$55,2,FALSE)=30,30,20),0))</f>
        <v/>
      </c>
      <c r="HI29" s="126" t="str">
        <f>IF(ISBLANK($HK$3),"",IF(OR(Tipy!GF23=Výsledky!$HI$6,Tipy!GF23=Výsledky!$HI$7,Tipy!GF23=Výsledky!$HI$8,Tipy!GF23=Výsledky!$HI$9),IF(VLOOKUP(Tipy!GF23,'Kategórie hráčov'!$A$2:$B$55,2,FALSE)=30,30,20),0))</f>
        <v/>
      </c>
      <c r="HJ29" s="127" t="str">
        <f>IF(ISBLANK($HK$3),"",IF(ISBLANK(Tipy!GB23),0,IF(OR(AND(Tipy!GB23=Výsledky!$HI$3,OR(Tipy!GD23=Výsledky!$HK$3+1,Tipy!GD23=Výsledky!$HK$3-1)),AND(Tipy!GD23=Výsledky!$HK$3,OR(Tipy!GB23=Výsledky!$HI$3+1,Tipy!GB23=Výsledky!$HI$3-1))),10,0)))</f>
        <v/>
      </c>
      <c r="HK29" s="130" t="str">
        <f>IF(ISBLANK($HK$3),"",IF(ISBLANK(Tipy!GB23),"-",SUM(HF29:HJ29)))</f>
        <v/>
      </c>
      <c r="HL29" s="129"/>
      <c r="HM29" s="126" t="str">
        <f>IF(ISBLANK($HR$3),"",IF(ISBLANK(Tipy!GH23),0,IF(AND(Tipy!GH23=Výsledky!$HP$3,Tipy!GJ23=Výsledky!$HR$3),60,0)))</f>
        <v/>
      </c>
      <c r="HN29" s="126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26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26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27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0" t="str">
        <f>IF(ISBLANK($HR$3),"",IF(ISBLANK(Tipy!GH23),"-",SUM(HM29:HQ29)))</f>
        <v/>
      </c>
      <c r="HS29" s="129"/>
      <c r="HT29" s="126" t="str">
        <f>IF(ISBLANK($HY$3),"",IF(ISBLANK(Tipy!GN23),0,IF(AND(Tipy!GN23=Výsledky!$HW$3,Tipy!GP23=Výsledky!$HY$3),60,0)))</f>
        <v/>
      </c>
      <c r="HU29" s="126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6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6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7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0" t="str">
        <f>IF(ISBLANK($HY$3),"",IF(ISBLANK(Tipy!GN23),"-",SUM(HT29:HX29)))</f>
        <v/>
      </c>
      <c r="HZ29" s="129"/>
      <c r="IA29" s="126" t="str">
        <f>IF(ISBLANK($IF$3),"",IF(ISBLANK(Tipy!GT23),0,IF(AND(Tipy!GT23=Výsledky!$ID$3,Tipy!GV23=Výsledky!$IF$3),60,0)))</f>
        <v/>
      </c>
      <c r="IB29" s="126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26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26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27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0" t="str">
        <f>IF(ISBLANK($IF$3),"",IF(ISBLANK(Tipy!GT23),"-",SUM(IA29:IE29)))</f>
        <v/>
      </c>
      <c r="IG29" s="129"/>
      <c r="IH29" s="126" t="str">
        <f>IF(ISBLANK($IM$3),"",IF(ISBLANK(Tipy!GZ23),0,IF(AND(Tipy!GZ23=Výsledky!$IK$3,Tipy!HB23=Výsledky!$IM$3),60,0)))</f>
        <v/>
      </c>
      <c r="II29" s="126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6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6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7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0" t="str">
        <f>IF(ISBLANK($IM$3),"",IF(ISBLANK(Tipy!GZ23),"-",SUM(IH29:IL29)))</f>
        <v/>
      </c>
      <c r="IN29" s="129"/>
      <c r="IO29" s="126" t="str">
        <f>IF(ISBLANK($IT$3),"",IF(ISBLANK(Tipy!HF23),0,IF(AND(Tipy!HF23=Výsledky!$IR$3,Tipy!HH23=Výsledky!$IT$3),60,0)))</f>
        <v/>
      </c>
      <c r="IP29" s="126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26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26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27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0" t="str">
        <f>IF(ISBLANK($IT$3),"",IF(ISBLANK(Tipy!HF23),"-",SUM(IO29:IS29)))</f>
        <v/>
      </c>
      <c r="IU29" s="129"/>
      <c r="IV29" s="126" t="str">
        <f>IF(ISBLANK($JA$3),"",IF(ISBLANK(Tipy!HL23),0,IF(AND(Tipy!HL23=Výsledky!$IY$3,Tipy!HN23=Výsledky!$JA$3),60,0)))</f>
        <v/>
      </c>
      <c r="IW29" s="126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26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26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27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0" t="str">
        <f>IF(ISBLANK($JA$3),"",IF(ISBLANK(Tipy!HL23),"-",SUM(IV29:IZ29)))</f>
        <v/>
      </c>
      <c r="JB29" s="129"/>
      <c r="JC29" s="126" t="str">
        <f>IF(ISBLANK($JH$3),"",IF(ISBLANK(Tipy!HR23),0,IF(AND(Tipy!HR23=Výsledky!$JF$3,Tipy!HT23=Výsledky!$JH$3),60,0)))</f>
        <v/>
      </c>
      <c r="JD29" s="126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26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26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27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0" t="str">
        <f>IF(ISBLANK($JH$3),"",IF(ISBLANK(Tipy!HR23),"-",SUM(JC29:JG29)))</f>
        <v/>
      </c>
      <c r="JI29" s="129"/>
      <c r="JJ29" s="126" t="str">
        <f>IF(ISBLANK($JO$3),"",IF(ISBLANK(Tipy!HX23),0,IF(AND(Tipy!HX23=Výsledky!$JM$3,Tipy!HZ23=Výsledky!$JO$3),60,0)))</f>
        <v/>
      </c>
      <c r="JK29" s="126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26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26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27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0" t="str">
        <f>IF(ISBLANK($JO$3),"",IF(ISBLANK(Tipy!HX23),"-",SUM(JJ29:JN29)))</f>
        <v/>
      </c>
      <c r="JP29" s="129"/>
      <c r="JQ29" s="126" t="str">
        <f>IF(ISBLANK($JV$3),"",IF(ISBLANK(Tipy!ID23),0,IF(AND(Tipy!ID23=Výsledky!$JT$3,Tipy!IF23=Výsledky!$JV$3),60,0)))</f>
        <v/>
      </c>
      <c r="JR29" s="126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26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26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27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0" t="str">
        <f>IF(ISBLANK($JV$3),"",IF(ISBLANK(Tipy!ID23),"-",SUM(JQ29:JU29)))</f>
        <v/>
      </c>
      <c r="JW29" s="129"/>
      <c r="JX29" s="126" t="str">
        <f>IF(ISBLANK($KC$3),"",IF(ISBLANK(Tipy!IJ23),0,IF(AND(Tipy!IJ23=Výsledky!$KA$3,Tipy!IL23=Výsledky!$KC$3),60,0)))</f>
        <v/>
      </c>
      <c r="JY29" s="126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6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6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7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0" t="str">
        <f>IF(ISBLANK($KC$3),"",IF(ISBLANK(Tipy!IJ23),"-",SUM(JX29:KB29)))</f>
        <v/>
      </c>
      <c r="KD29" s="129"/>
      <c r="KE29" s="126" t="str">
        <f>IF(ISBLANK($KJ$3),"",IF(ISBLANK(Tipy!IP23),0,IF(AND(Tipy!IP23=Výsledky!$KH$3,Tipy!IR23=Výsledky!$KJ$3),60,0)))</f>
        <v/>
      </c>
      <c r="KF29" s="126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6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6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7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0" t="str">
        <f>IF(ISBLANK($KJ$3),"",IF(ISBLANK(Tipy!IP23),"-",SUM(KE29:KI29)))</f>
        <v/>
      </c>
      <c r="KK29" s="129"/>
      <c r="KL29" s="126" t="str">
        <f>IF(ISBLANK($KQ$3),"",IF(ISBLANK(Tipy!IV23),0,IF(AND(Tipy!IV23=Výsledky!$KO$3,Tipy!IX23=Výsledky!$KQ$3),60,0)))</f>
        <v/>
      </c>
      <c r="KM29" s="126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6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6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7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0" t="str">
        <f>IF(ISBLANK($KQ$3),"",IF(ISBLANK(Tipy!IV23),"-",SUM(KL29:KP29)))</f>
        <v/>
      </c>
      <c r="KR29" s="129"/>
      <c r="KS29" s="126" t="str">
        <f>IF(ISBLANK($KX$3),"",IF(ISBLANK(Tipy!JB23),0,IF(AND(Tipy!JB23=Výsledky!$KV$3,Tipy!JD23=Výsledky!$KX$3),60,0)))</f>
        <v/>
      </c>
      <c r="KT29" s="126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6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6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7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0" t="str">
        <f>IF(ISBLANK($KX$3),"",IF(ISBLANK(Tipy!JB23),"-",SUM(KS29:KW29)))</f>
        <v/>
      </c>
      <c r="KY29" s="129"/>
      <c r="KZ29" s="126" t="str">
        <f>IF(ISBLANK($LE$3),"",IF(ISBLANK(Tipy!JH23),0,IF(AND(Tipy!JH23=Výsledky!$LC$3,Tipy!JJ23=Výsledky!$LE$3),60,0)))</f>
        <v/>
      </c>
      <c r="LA29" s="126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6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6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7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0" t="str">
        <f>IF(ISBLANK($LE$3),"",IF(ISBLANK(Tipy!JH23),"-",SUM(KZ29:LD29)))</f>
        <v/>
      </c>
      <c r="LF29" s="129"/>
      <c r="LG29" s="126" t="str">
        <f>IF(ISBLANK($LL$3),"",IF(ISBLANK(Tipy!JN23),0,IF(AND(Tipy!JN23=Výsledky!$LJ$3,Tipy!JP23=Výsledky!$LL$3),60,0)))</f>
        <v/>
      </c>
      <c r="LH29" s="126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6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6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7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0" t="str">
        <f>IF(ISBLANK($LL$3),"",IF(ISBLANK(Tipy!JN23),"-",SUM(LG29:LK29)))</f>
        <v/>
      </c>
      <c r="LM29" s="129"/>
      <c r="LN29" s="126" t="str">
        <f>IF(ISBLANK($LS$3),"",IF(ISBLANK(Tipy!JT23),0,IF(AND(Tipy!JT23=Výsledky!$LQ$3,Tipy!JV23=Výsledky!$LS$3),60,0)))</f>
        <v/>
      </c>
      <c r="LO29" s="126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6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6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7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0" t="str">
        <f>IF(ISBLANK($LS$3),"",IF(ISBLANK(Tipy!JT23),"-",SUM(LN29:LR29)))</f>
        <v/>
      </c>
      <c r="LT29" s="129"/>
      <c r="LU29" s="126" t="str">
        <f>IF(ISBLANK($LZ$3),"",IF(ISBLANK(Tipy!JZ23),0,IF(AND(Tipy!JZ23=Výsledky!$LX$3,Tipy!KB23=Výsledky!$LZ$3),60,0)))</f>
        <v/>
      </c>
      <c r="LV29" s="126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6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6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7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0" t="str">
        <f>IF(ISBLANK($LZ$3),"",IF(ISBLANK(Tipy!JZ23),"-",SUM(LU29:LY29)))</f>
        <v/>
      </c>
      <c r="MA29" s="129"/>
      <c r="MB29" s="126" t="str">
        <f>IF(ISBLANK($MG$3),"",IF(ISBLANK(Tipy!KF23),0,IF(AND(Tipy!KF23=Výsledky!$ME$3,Tipy!KH23=Výsledky!$MG$3),60,0)))</f>
        <v/>
      </c>
      <c r="MC29" s="126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6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6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7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0" t="str">
        <f>IF(ISBLANK($MG$3),"",IF(ISBLANK(Tipy!KF23),"-",SUM(MB29:MF29)))</f>
        <v/>
      </c>
      <c r="MH29" s="129"/>
      <c r="MI29" s="126" t="str">
        <f>IF(ISBLANK($MN$3),"",IF(ISBLANK(Tipy!KL23),0,IF(AND(Tipy!KL23=Výsledky!$ML$3,Tipy!KN23=Výsledky!$MN$3),60,0)))</f>
        <v/>
      </c>
      <c r="MJ29" s="12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6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6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0" t="str">
        <f>IF(ISBLANK($MN$3),"",IF(ISBLANK(Tipy!KL23),"-",SUM(MI29:MM29)))</f>
        <v/>
      </c>
      <c r="MO29" s="129"/>
      <c r="MP29" s="126" t="str">
        <f>IF(ISBLANK($MU$3),"",IF(ISBLANK(Tipy!KR23),0,IF(AND(Tipy!KR23=Výsledky!$MS$3,Tipy!KT23=Výsledky!$MU$3),60,0)))</f>
        <v/>
      </c>
      <c r="MQ29" s="126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6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6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7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0" t="str">
        <f>IF(ISBLANK($MU$3),"",IF(ISBLANK(Tipy!KR23),"-",SUM(MP29:MT29)))</f>
        <v/>
      </c>
      <c r="MV29" s="129"/>
      <c r="MW29" s="126" t="str">
        <f>IF(ISBLANK($NB$3),"",IF(ISBLANK(Tipy!KX23),0,IF(AND(Tipy!KX23=Výsledky!$MZ$3,Tipy!KZ23=Výsledky!$NB$3),60,0)))</f>
        <v/>
      </c>
      <c r="MX29" s="126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6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6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7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0" t="str">
        <f>IF(ISBLANK($NB$3),"",IF(ISBLANK(Tipy!KX23),"-",SUM(MW29:NA29)))</f>
        <v/>
      </c>
      <c r="NC29" s="129"/>
      <c r="ND29" s="126" t="str">
        <f>IF(ISBLANK($NI$3),"",IF(ISBLANK(Tipy!LD23),0,IF(AND(Tipy!LD23=Výsledky!$NG$3,Tipy!LF23=Výsledky!$NI$3),60,0)))</f>
        <v/>
      </c>
      <c r="NE29" s="126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6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6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7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0" t="str">
        <f>IF(ISBLANK($NI$3),"",IF(ISBLANK(Tipy!LD23),"-",SUM(ND29:NH29)))</f>
        <v/>
      </c>
      <c r="NJ29" s="129"/>
      <c r="NK29" s="126" t="str">
        <f>IF(ISBLANK($NP$3),"",IF(ISBLANK(Tipy!LJ23),0,IF(AND(Tipy!LJ23=Výsledky!$NN$3,Tipy!LL23=Výsledky!$NP$3),60,0)))</f>
        <v/>
      </c>
      <c r="NL29" s="126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6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6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7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0" t="str">
        <f>IF(ISBLANK($NP$3),"",IF(ISBLANK(Tipy!LJ23),"-",SUM(NK29:NO29)))</f>
        <v/>
      </c>
      <c r="NQ29" s="129"/>
      <c r="NR29" s="126" t="str">
        <f>IF(ISBLANK($NW$3),"",IF(ISBLANK(Tipy!LP23),0,IF(AND(Tipy!LP23=Výsledky!$NU$3,Tipy!LR23=Výsledky!$NW$3),60,0)))</f>
        <v/>
      </c>
      <c r="NS29" s="126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6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6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7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0" t="str">
        <f>IF(ISBLANK($NW$3),"",IF(ISBLANK(Tipy!LP23),"-",SUM(NR29:NV29)))</f>
        <v/>
      </c>
      <c r="NX29" s="129"/>
      <c r="NY29" s="126" t="str">
        <f>IF(ISBLANK($OD$3),"",IF(ISBLANK(Tipy!LV23),0,IF(AND(Tipy!LV23=Výsledky!$OB$3,Tipy!LX23=Výsledky!$OD$3),60,0)))</f>
        <v/>
      </c>
      <c r="NZ29" s="126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6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6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7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0" t="str">
        <f>IF(ISBLANK($OD$3),"",IF(ISBLANK(Tipy!LV23),"-",SUM(NY29:OC29)))</f>
        <v/>
      </c>
      <c r="OE29" s="129"/>
      <c r="OF29" s="126" t="str">
        <f>IF(ISBLANK($OK$3),"",IF(ISBLANK(Tipy!MB23),0,IF(AND(Tipy!MB23=Výsledky!$OI$3,Tipy!MD23=Výsledky!$OK$3),60,0)))</f>
        <v/>
      </c>
      <c r="OG29" s="126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6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6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7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0" t="str">
        <f>IF(ISBLANK($OK$3),"",IF(ISBLANK(Tipy!MB23),"-",SUM(OF29:OJ29)))</f>
        <v/>
      </c>
      <c r="OL29" s="129"/>
      <c r="OM29" s="126" t="str">
        <f>IF(ISBLANK($OR$3),"",IF(ISBLANK(Tipy!MH23),0,IF(AND(Tipy!MH23=Výsledky!$OP$3,Tipy!MJ23=Výsledky!$OR$3),60,0)))</f>
        <v/>
      </c>
      <c r="ON29" s="12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6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6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0" t="str">
        <f>IF(ISBLANK($OR$3),"",IF(ISBLANK(Tipy!MH23),"-",SUM(OM29:OQ29)))</f>
        <v/>
      </c>
      <c r="OS29" s="129"/>
      <c r="OT29" s="126" t="str">
        <f>IF(ISBLANK($OY$3),"",IF(ISBLANK(Tipy!MN23),0,IF(AND(Tipy!MN23=Výsledky!$OW$3,Tipy!MP23=Výsledky!$OY$3),60,0)))</f>
        <v/>
      </c>
      <c r="OU29" s="12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6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6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0" t="str">
        <f>IF(ISBLANK($OY$3),"",IF(ISBLANK(Tipy!MN23),"-",SUM(OT29:OX29)))</f>
        <v/>
      </c>
      <c r="OZ29" s="129"/>
      <c r="PA29" s="126" t="str">
        <f>IF(ISBLANK($PF$3),"",IF(ISBLANK(Tipy!MT23),0,IF(AND(Tipy!MT23=Výsledky!$PD$3,Tipy!MV23=Výsledky!$PF$3),60,0)))</f>
        <v/>
      </c>
      <c r="PB29" s="12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6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6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0" t="str">
        <f>IF(ISBLANK($PF$3),"",IF(ISBLANK(Tipy!MT23),"-",SUM(PA29:PE29)))</f>
        <v/>
      </c>
      <c r="PG29" s="129"/>
      <c r="PH29" s="126" t="str">
        <f>IF(ISBLANK($PM$3),"",IF(ISBLANK(Tipy!MZ23),0,IF(AND(Tipy!MZ23=Výsledky!$PK$3,Tipy!NB23=Výsledky!$PM$3),60,0)))</f>
        <v/>
      </c>
      <c r="PI29" s="12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6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6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0" t="str">
        <f>IF(ISBLANK($PM$3),"",IF(ISBLANK(Tipy!MZ23),"-",SUM(PH29:PL29)))</f>
        <v/>
      </c>
      <c r="PN29" s="129"/>
      <c r="PO29" s="126" t="str">
        <f>IF(ISBLANK($PT$3),"",IF(ISBLANK(Tipy!NF23),0,IF(AND(Tipy!NF23=Výsledky!$PR$3,Tipy!NH23=Výsledky!$PT$3),60,0)))</f>
        <v/>
      </c>
      <c r="PP29" s="12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6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6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0" t="str">
        <f>IF(ISBLANK($PT$3),"",IF(ISBLANK(Tipy!NF23),"-",SUM(PO29:PS29)))</f>
        <v/>
      </c>
      <c r="PU29" s="129"/>
      <c r="PV29" s="126" t="str">
        <f>IF(ISBLANK($QA$3),"",IF(ISBLANK(Tipy!NL23),0,IF(AND(Tipy!NL23=Výsledky!$PY$3,Tipy!NN23=Výsledky!$QA$3),60,0)))</f>
        <v/>
      </c>
      <c r="PW29" s="12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6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6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0" t="str">
        <f>IF(ISBLANK($QA$3),"",IF(ISBLANK(Tipy!NL23),"-",SUM(PV29:PZ29)))</f>
        <v/>
      </c>
      <c r="QB29" s="129"/>
      <c r="QC29" s="126" t="str">
        <f>IF(ISBLANK($QH$3),"",IF(ISBLANK(Tipy!NR23),0,IF(AND(Tipy!NR23=Výsledky!$QF$3,Tipy!NT23=Výsledky!$QH$3),60,0)))</f>
        <v/>
      </c>
      <c r="QD29" s="12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6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6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0" t="str">
        <f>IF(ISBLANK($QH$3),"",IF(ISBLANK(Tipy!NR23),"-",SUM(QC29:QG29)))</f>
        <v/>
      </c>
      <c r="QI29" s="131"/>
      <c r="QJ29" s="131"/>
    </row>
    <row r="30" spans="1:452" ht="15" x14ac:dyDescent="0.2">
      <c r="A30" s="124">
        <f>Tipy!A24</f>
        <v>55</v>
      </c>
      <c r="B30" s="166" t="str">
        <f>IF(Tipy!B24="","",Tipy!B24)</f>
        <v>ivez</v>
      </c>
      <c r="C30" s="125"/>
      <c r="D30" s="126">
        <f>IF(ISBLANK($I$3),"",IF(ISBLANK(Tipy!D24),0,IF(AND(Tipy!D24=Výsledky!$G$3,Tipy!F24=Výsledky!$I$3),60,0)))</f>
        <v>60</v>
      </c>
      <c r="E30" s="12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6">
        <f>IF(ISBLANK($I$3),"",IF(OR(Tipy!G24=Výsledky!$D$6,Tipy!G24=Výsledky!$D$7,Tipy!G24=Výsledky!$D$8,Tipy!G24=Výsledky!$D$9),IF(VLOOKUP(Tipy!G24,'Kategórie hráčov'!$A$2:$B$55,2,FALSE)=30,30,20),0))</f>
        <v>20</v>
      </c>
      <c r="G30" s="126">
        <f>IF(ISBLANK($I$3),"",IF(OR(Tipy!H24=Výsledky!$G$6,Tipy!H24=Výsledky!$G$7,Tipy!H24=Výsledky!$G$8,Tipy!H24=Výsledky!$G$9),IF(VLOOKUP(Tipy!H24,'Kategórie hráčov'!$A$2:$B$55,2,FALSE)=30,30,20),0))</f>
        <v>0</v>
      </c>
      <c r="H30" s="12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8">
        <f>IF(ISBLANK($I$3),"",IF(ISBLANK(Tipy!D24),"-",SUM(D30:H30)))</f>
        <v>80</v>
      </c>
      <c r="J30" s="25"/>
      <c r="K30" s="126">
        <f>IF(ISBLANK($P$3),"",IF(ISBLANK(Tipy!J24),0,IF(AND(Tipy!J24=Výsledky!$N$3,Tipy!L24=Výsledky!$P$3),60,0)))</f>
        <v>0</v>
      </c>
      <c r="L30" s="12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6">
        <f>IF(ISBLANK($P$3),"",IF(OR(Tipy!M24=Výsledky!$K$6,Tipy!M24=Výsledky!$K$7,Tipy!M24=Výsledky!$K$8,Tipy!M24=Výsledky!$K$9),IF(VLOOKUP(Tipy!M24,'Kategórie hráčov'!$A$2:$B$55,2,FALSE)=30,30,20),0))</f>
        <v>0</v>
      </c>
      <c r="N30" s="126">
        <f>IF(ISBLANK($P$3),"",IF(OR(Tipy!N24=Výsledky!$N$6,Tipy!N24=Výsledky!$N$7,Tipy!N24=Výsledky!$N$8,Tipy!N24=Výsledky!$N$9),IF(VLOOKUP(Tipy!N24,'Kategórie hráčov'!$A$2:$B$55,2,FALSE)=30,30,20),0))</f>
        <v>0</v>
      </c>
      <c r="O30" s="12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8" t="str">
        <f>IF(ISBLANK($P$3),"",IF(ISBLANK(Tipy!J24),"-",SUM(K30:O30)))</f>
        <v>-</v>
      </c>
      <c r="Q30" s="129"/>
      <c r="R30" s="126">
        <f>IF(ISBLANK($W$3),"",IF(ISBLANK(Tipy!P24),0,IF(AND(Tipy!P24=Výsledky!$U$3,Tipy!R24=Výsledky!$W$3),60,0)))</f>
        <v>0</v>
      </c>
      <c r="S30" s="12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6">
        <f>IF(ISBLANK($W$3),"",IF(OR(Tipy!S24=Výsledky!$R$6,Tipy!S24=Výsledky!$R$7,Tipy!S24=Výsledky!$R$8,Tipy!S24=Výsledky!$R$9),IF(VLOOKUP(Tipy!S24,'Kategórie hráčov'!$A$2:$B$55,2,FALSE)=30,30,20),0))</f>
        <v>0</v>
      </c>
      <c r="U30" s="126">
        <f>IF(ISBLANK($W$3),"",IF(OR(Tipy!T24=Výsledky!$U$6,Tipy!T24=Výsledky!$U$7,Tipy!T24=Výsledky!$U$8,Tipy!T24=Výsledky!$U$9),IF(VLOOKUP(Tipy!T24,'Kategórie hráčov'!$A$2:$B$55,2,FALSE)=30,30,20),0))</f>
        <v>0</v>
      </c>
      <c r="V30" s="12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30">
        <f>IF(ISBLANK($W$3),"",IF(ISBLANK(Tipy!P24),"-",SUM(R30:V30)))</f>
        <v>0</v>
      </c>
      <c r="X30" s="129"/>
      <c r="Y30" s="126">
        <f>IF(ISBLANK($AD$3),"",IF(ISBLANK(Tipy!V24),0,IF(AND(Tipy!V24=Výsledky!$AB$3,Tipy!X24=Výsledky!$AD$3),60,0)))</f>
        <v>0</v>
      </c>
      <c r="Z30" s="12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6">
        <f>IF(ISBLANK($AD$3),"",IF(OR(Tipy!Y24=Výsledky!$Y$6,Tipy!Y24=Výsledky!$Y$7,Tipy!Y24=Výsledky!$Y$8,Tipy!Y24=Výsledky!$Y$9),IF(VLOOKUP(Tipy!Y24,'Kategórie hráčov'!$A$2:$B$55,2,FALSE)=30,30,20),0))</f>
        <v>20</v>
      </c>
      <c r="AB30" s="126">
        <f>IF(ISBLANK($AD$3),"",IF(OR(Tipy!Z24=Výsledky!$AB$6,Tipy!Z24=Výsledky!$AB$7,Tipy!Z24=Výsledky!$AB$8,Tipy!Z24=Výsledky!$AB$9),IF(VLOOKUP(Tipy!Z24,'Kategórie hráčov'!$A$2:$B$55,2,FALSE)=30,30,20),0))</f>
        <v>0</v>
      </c>
      <c r="AC30" s="127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30">
        <f>IF(ISBLANK($AD$3),"",IF(ISBLANK(Tipy!V24),"-",SUM(Y30:AC30)))</f>
        <v>20</v>
      </c>
      <c r="AE30" s="129"/>
      <c r="AF30" s="126">
        <f>IF(ISBLANK($AK$3),"",IF(ISBLANK(Tipy!AB24),0,IF(AND(Tipy!AB24=Výsledky!$AI$3,Tipy!AD24=Výsledky!$AK$3),60,0)))</f>
        <v>0</v>
      </c>
      <c r="AG30" s="12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6">
        <f>IF(ISBLANK($AK$3),"",IF(OR(Tipy!AE24=Výsledky!$AF$6,Tipy!AE24=Výsledky!$AF$7,Tipy!AE24=Výsledky!$AF$8,Tipy!AE24=Výsledky!$AF$9),IF(VLOOKUP(Tipy!AE24,'Kategórie hráčov'!$A$2:$B$55,2,FALSE)=30,30,20),0))</f>
        <v>0</v>
      </c>
      <c r="AI30" s="126">
        <f>IF(ISBLANK($AK$3),"",IF(OR(Tipy!AF24=Výsledky!$AI$6,Tipy!AF24=Výsledky!$AI$7,Tipy!AF24=Výsledky!$AI$8,Tipy!AF24=Výsledky!$AI$9),IF(VLOOKUP(Tipy!AF24,'Kategórie hráčov'!$A$2:$B$55,2,FALSE)=30,30,20),0))</f>
        <v>0</v>
      </c>
      <c r="AJ30" s="127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30">
        <f>IF(ISBLANK($AK$3),"",IF(ISBLANK(Tipy!AB24),"-",SUM(AF30:AJ30)))</f>
        <v>20</v>
      </c>
      <c r="AL30" s="129"/>
      <c r="AM30" s="126">
        <f>IF(ISBLANK($AR$3),"",IF(ISBLANK(Tipy!AH24),0,IF(AND(Tipy!AH24=Výsledky!$AP$3,Tipy!AJ24=Výsledky!$AR$3),60,0)))</f>
        <v>0</v>
      </c>
      <c r="AN30" s="12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6">
        <f>IF(ISBLANK($AR$3),"",IF(OR(Tipy!AK24=Výsledky!$AM$6,Tipy!AK24=Výsledky!$AM$7,Tipy!AK24=Výsledky!$AM$8,Tipy!AK24=Výsledky!$AM$9),IF(VLOOKUP(Tipy!AK24,'Kategórie hráčov'!$A$2:$B$55,2,FALSE)=30,30,20),0))</f>
        <v>0</v>
      </c>
      <c r="AP30" s="126">
        <f>IF(ISBLANK($AR$3),"",IF(OR(Tipy!AL24=Výsledky!$AP$6,Tipy!AL24=Výsledky!$AP$7,Tipy!AL24=Výsledky!$AP$8,Tipy!AL24=Výsledky!$AP$9),IF(VLOOKUP(Tipy!AL24,'Kategórie hráčov'!$A$2:$B$55,2,FALSE)=30,30,20),0))</f>
        <v>0</v>
      </c>
      <c r="AQ30" s="12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30">
        <f>IF(ISBLANK($AR$3),"",IF(ISBLANK(Tipy!AH24),"-",SUM(AM30:AQ30)))</f>
        <v>20</v>
      </c>
      <c r="AS30" s="129"/>
      <c r="AT30" s="126">
        <f>IF(ISBLANK($AY$3),"",IF(ISBLANK(Tipy!AN24),0,IF(AND(Tipy!AN24=Výsledky!$AW$3,Tipy!AP24=Výsledky!$AY$3),60,0)))</f>
        <v>0</v>
      </c>
      <c r="AU30" s="12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6">
        <f>IF(ISBLANK($AY$3),"",IF(OR(Tipy!AQ24=Výsledky!$AT$6,Tipy!AQ24=Výsledky!$AT$7,Tipy!AQ24=Výsledky!$AT$8,Tipy!AQ24=Výsledky!$AT$9),IF(VLOOKUP(Tipy!AQ24,'Kategórie hráčov'!$A$2:$B$55,2,FALSE)=30,30,20),0))</f>
        <v>0</v>
      </c>
      <c r="AW30" s="126">
        <f>IF(ISBLANK($AY$3),"",IF(OR(Tipy!AR24=Výsledky!$AW$6,Tipy!AR24=Výsledky!$AW$7,Tipy!AR24=Výsledky!$AW$8,Tipy!AR24=Výsledky!$AW$9),IF(VLOOKUP(Tipy!AR24,'Kategórie hráčov'!$A$2:$B$55,2,FALSE)=30,30,20),0))</f>
        <v>0</v>
      </c>
      <c r="AX30" s="127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30">
        <f>IF(ISBLANK($AY$3),"",IF(ISBLANK(Tipy!AN24),"-",SUM(AT30:AX30)))</f>
        <v>0</v>
      </c>
      <c r="AZ30" s="129"/>
      <c r="BA30" s="126">
        <f>IF(ISBLANK($BF$3),"",IF(ISBLANK(Tipy!AT24),0,IF(AND(Tipy!AT24=Výsledky!$BD$3,Tipy!AV24=Výsledky!$BF$3),60,0)))</f>
        <v>0</v>
      </c>
      <c r="BB30" s="12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6">
        <f>IF(ISBLANK($BF$3),"",IF(OR(Tipy!AW24=Výsledky!$BA$6,Tipy!AW24=Výsledky!$BA$7,Tipy!AW24=Výsledky!$BA$8,Tipy!AW24=Výsledky!$BA$9),IF(VLOOKUP(Tipy!AW24,'Kategórie hráčov'!$A$2:$B$55,2,FALSE)=30,30,20),0))</f>
        <v>0</v>
      </c>
      <c r="BD30" s="126">
        <f>IF(ISBLANK($BF$3),"",IF(OR(Tipy!AX24=Výsledky!$BD$6,Tipy!AX24=Výsledky!$BD$7,Tipy!AX24=Výsledky!$BD$8,Tipy!AX24=Výsledky!$BD$9),IF(VLOOKUP(Tipy!AX24,'Kategórie hráčov'!$A$2:$B$55,2,FALSE)=30,30,20),0))</f>
        <v>0</v>
      </c>
      <c r="BE30" s="127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30">
        <f>IF(ISBLANK($BF$3),"",IF(ISBLANK(Tipy!AT24),"-",SUM(BA30:BE30)))</f>
        <v>0</v>
      </c>
      <c r="BG30" s="129"/>
      <c r="BH30" s="126" t="str">
        <f>IF(ISBLANK($BM$3),"",IF(ISBLANK(Tipy!AZ24),0,IF(AND(Tipy!AZ24=Výsledky!$BK$3,Tipy!BB24=Výsledky!$BM$3),60,0)))</f>
        <v/>
      </c>
      <c r="BI30" s="126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6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6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7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0" t="str">
        <f>IF(ISBLANK($BM$3),"",IF(ISBLANK(Tipy!AZ24),"-",SUM(BH30:BL30)))</f>
        <v/>
      </c>
      <c r="BN30" s="129"/>
      <c r="BO30" s="126">
        <f>IF(ISBLANK($BT$3),"",IF(ISBLANK(Tipy!BF24),0,IF(AND(Tipy!BF24=Výsledky!$BR$3,Tipy!BH24=Výsledky!$BT$3),60,0)))</f>
        <v>0</v>
      </c>
      <c r="BP30" s="12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6">
        <f>IF(ISBLANK($BT$3),"",IF(OR(Tipy!BI24=Výsledky!$BO$6,Tipy!BI24=Výsledky!$BO$7,Tipy!BI24=Výsledky!$BO$8,Tipy!BI24=Výsledky!$BO$9),IF(VLOOKUP(Tipy!BI24,'Kategórie hráčov'!$A$2:$B$55,2,FALSE)=30,30,20),0))</f>
        <v>20</v>
      </c>
      <c r="BR30" s="126">
        <f>IF(ISBLANK($BT$3),"",IF(OR(Tipy!BJ24=Výsledky!$BR$6,Tipy!BJ24=Výsledky!$BR$7,Tipy!BJ24=Výsledky!$BR$8,Tipy!BJ24=Výsledky!$BR$9),IF(VLOOKUP(Tipy!BJ24,'Kategórie hráčov'!$A$2:$B$55,2,FALSE)=30,30,20),0))</f>
        <v>0</v>
      </c>
      <c r="BS30" s="127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30">
        <f>IF(ISBLANK($BT$3),"",IF(ISBLANK(Tipy!BF24),"-",SUM(BO30:BS30)))</f>
        <v>50</v>
      </c>
      <c r="BU30" s="129"/>
      <c r="BV30" s="126" t="str">
        <f>IF(ISBLANK($CA$3),"",IF(ISBLANK(Tipy!BL24),0,IF(AND(Tipy!BL24=Výsledky!$BY$3,Tipy!BN24=Výsledky!$CA$3),60,0)))</f>
        <v/>
      </c>
      <c r="BW30" s="126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6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6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7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0" t="str">
        <f>IF(ISBLANK($CA$3),"",IF(ISBLANK(Tipy!BL24),"-",SUM(BV30:BZ30)))</f>
        <v/>
      </c>
      <c r="CB30" s="129"/>
      <c r="CC30" s="126">
        <f>IF(ISBLANK($CH$3),"",IF(ISBLANK(Tipy!BR24),0,IF(AND(Tipy!BR24=Výsledky!$CF$3,Tipy!BT24=Výsledky!$CH$3),60,0)))</f>
        <v>0</v>
      </c>
      <c r="CD30" s="12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6">
        <f>IF(ISBLANK($CH$3),"",IF(OR(Tipy!BU24=Výsledky!$CC$6,Tipy!BU24=Výsledky!$CC$7,Tipy!BU24=Výsledky!$CC$8,Tipy!BU24=Výsledky!$CC$9),IF(VLOOKUP(Tipy!BU24,'Kategórie hráčov'!$A$2:$B$55,2,FALSE)=30,30,20),0))</f>
        <v>0</v>
      </c>
      <c r="CF30" s="126">
        <f>IF(ISBLANK($CH$3),"",IF(OR(Tipy!BV24=Výsledky!$CF$6,Tipy!BV24=Výsledky!$CF$7,Tipy!BV24=Výsledky!$CF$8,Tipy!BV24=Výsledky!$CF$9),IF(VLOOKUP(Tipy!BV24,'Kategórie hráčov'!$A$2:$B$55,2,FALSE)=30,30,20),0))</f>
        <v>20</v>
      </c>
      <c r="CG30" s="12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30">
        <f>IF(ISBLANK($CH$3),"",IF(ISBLANK(Tipy!BR24),"-",SUM(CC30:CG30)))</f>
        <v>20</v>
      </c>
      <c r="CI30" s="129"/>
      <c r="CJ30" s="126">
        <f>IF(ISBLANK($CO$3),"",IF(ISBLANK(Tipy!BX24),0,IF(AND(Tipy!BX24=Výsledky!$CM$3,Tipy!BZ24=Výsledky!$CO$3),60,0)))</f>
        <v>0</v>
      </c>
      <c r="CK30" s="12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6">
        <f>IF(ISBLANK($CO$3),"",IF(OR(Tipy!CA24=Výsledky!$CJ$6,Tipy!CA24=Výsledky!$CJ$7,Tipy!CA24=Výsledky!$CJ$8,Tipy!CA24=Výsledky!$CJ$9),IF(VLOOKUP(Tipy!CA24,'Kategórie hráčov'!$A$2:$B$55,2,FALSE)=30,30,20),0))</f>
        <v>20</v>
      </c>
      <c r="CM30" s="126">
        <f>IF(ISBLANK($CO$3),"",IF(OR(Tipy!CB24=Výsledky!$CM$6,Tipy!CB24=Výsledky!$CM$7,Tipy!CB24=Výsledky!$CM$8,Tipy!CB24=Výsledky!$CM$9),IF(VLOOKUP(Tipy!CB24,'Kategórie hráčov'!$A$2:$B$55,2,FALSE)=30,30,20),0))</f>
        <v>0</v>
      </c>
      <c r="CN30" s="127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30">
        <f>IF(ISBLANK($CO$3),"",IF(ISBLANK(Tipy!BX24),"-",SUM(CJ30:CN30)))</f>
        <v>50</v>
      </c>
      <c r="CP30" s="129"/>
      <c r="CQ30" s="126" t="str">
        <f>IF(ISBLANK($CV$3),"",IF(ISBLANK(Tipy!CD24),0,IF(AND(Tipy!CD24=Výsledky!$CT$3,Tipy!CF24=Výsledky!$CV$3),60,0)))</f>
        <v/>
      </c>
      <c r="CR30" s="126" t="str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/>
      </c>
      <c r="CS30" s="126" t="str">
        <f>IF(ISBLANK($CV$3),"",IF(OR(Tipy!CG24=Výsledky!$CQ$6,Tipy!CG24=Výsledky!$CQ$7,Tipy!CG24=Výsledky!$CQ$8,Tipy!CG24=Výsledky!$CQ$9),IF(VLOOKUP(Tipy!CG24,'Kategórie hráčov'!$A$2:$B$55,2,FALSE)=30,30,20),0))</f>
        <v/>
      </c>
      <c r="CT30" s="126" t="str">
        <f>IF(ISBLANK($CV$3),"",IF(OR(Tipy!CH24=Výsledky!$CT$6,Tipy!CH24=Výsledky!$CT$7,Tipy!CH24=Výsledky!$CT$8,Tipy!CH24=Výsledky!$CT$9),IF(VLOOKUP(Tipy!CH24,'Kategórie hráčov'!$A$2:$B$55,2,FALSE)=30,30,20),0))</f>
        <v/>
      </c>
      <c r="CU30" s="127" t="str">
        <f>IF(ISBLANK($CV$3),"",IF(ISBLANK(Tipy!CD24),0,IF(OR(AND(Tipy!CD24=Výsledky!$CT$3,OR(Tipy!CF24=Výsledky!$CV$3+1,Tipy!CF24=Výsledky!$CV$3-1)),AND(Tipy!CF24=Výsledky!$CV$3,OR(Tipy!CD24=Výsledky!$CT$3+1,Tipy!CD24=Výsledky!$CT$3-1))),10,0)))</f>
        <v/>
      </c>
      <c r="CV30" s="130" t="str">
        <f>IF(ISBLANK($CV$3),"",IF(ISBLANK(Tipy!CD24),"-",SUM(CQ30:CU30)))</f>
        <v/>
      </c>
      <c r="CW30" s="129"/>
      <c r="CX30" s="126" t="str">
        <f>IF(ISBLANK($DC$3),"",IF(ISBLANK(Tipy!CJ24),0,IF(AND(Tipy!CJ24=Výsledky!$DA$3,Tipy!CL24=Výsledky!$DC$3),60,0)))</f>
        <v/>
      </c>
      <c r="CY30" s="126" t="str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/>
      </c>
      <c r="CZ30" s="126" t="str">
        <f>IF(ISBLANK($DC$3),"",IF(OR(Tipy!CM24=Výsledky!$CX$6,Tipy!CM24=Výsledky!$CX$7,Tipy!CM24=Výsledky!$CX$8,Tipy!CM24=Výsledky!$CX$9),IF(VLOOKUP(Tipy!CM24,'Kategórie hráčov'!$A$2:$B$55,2,FALSE)=30,30,20),0))</f>
        <v/>
      </c>
      <c r="DA30" s="126" t="str">
        <f>IF(ISBLANK($DC$3),"",IF(OR(Tipy!CN24=Výsledky!$DA$6,Tipy!CN24=Výsledky!$DA$7,Tipy!CN24=Výsledky!$DA$8,Tipy!CN24=Výsledky!$DA$9),IF(VLOOKUP(Tipy!CN24,'Kategórie hráčov'!$A$2:$B$55,2,FALSE)=30,30,20),0))</f>
        <v/>
      </c>
      <c r="DB30" s="127" t="str">
        <f>IF(ISBLANK($DC$3),"",IF(ISBLANK(Tipy!CJ24),0,IF(OR(AND(Tipy!CJ24=Výsledky!$DA$3,OR(Tipy!CL24=Výsledky!$DC$3+1,Tipy!CL24=Výsledky!$DC$3-1)),AND(Tipy!CL24=Výsledky!$DC$3,OR(Tipy!CJ24=Výsledky!$DA$3+1,Tipy!CJ24=Výsledky!$DA$3-1))),10,0)))</f>
        <v/>
      </c>
      <c r="DC30" s="130" t="str">
        <f>IF(ISBLANK($DC$3),"",IF(ISBLANK(Tipy!CJ24),"-",SUM(CX30:DB30)))</f>
        <v/>
      </c>
      <c r="DD30" s="129"/>
      <c r="DE30" s="126" t="str">
        <f>IF(ISBLANK($DJ$3),"",IF(ISBLANK(Tipy!CP24),0,IF(AND(Tipy!CP24=Výsledky!$DH$3,Tipy!CR24=Výsledky!$DJ$3),60,0)))</f>
        <v/>
      </c>
      <c r="DF30" s="126" t="str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/>
      </c>
      <c r="DG30" s="126" t="str">
        <f>IF(ISBLANK($DJ$3),"",IF(OR(Tipy!CS24=Výsledky!$DE$6,Tipy!CS24=Výsledky!$DE$7,Tipy!CS24=Výsledky!$DE$8,Tipy!CS24=Výsledky!$DE$9),IF(VLOOKUP(Tipy!CS24,'Kategórie hráčov'!$A$2:$B$55,2,FALSE)=30,30,20),0))</f>
        <v/>
      </c>
      <c r="DH30" s="126" t="str">
        <f>IF(ISBLANK($DJ$3),"",IF(OR(Tipy!CT24=Výsledky!$DH$6,Tipy!CT24=Výsledky!$DH$7,Tipy!CT24=Výsledky!$DH$8,Tipy!CT24=Výsledky!$DH$9),IF(VLOOKUP(Tipy!CT24,'Kategórie hráčov'!$A$2:$B$55,2,FALSE)=30,30,20),0))</f>
        <v/>
      </c>
      <c r="DI30" s="127" t="str">
        <f>IF(ISBLANK($DJ$3),"",IF(ISBLANK(Tipy!CP24),0,IF(OR(AND(Tipy!CP24=Výsledky!$DH$3,OR(Tipy!CR24=Výsledky!$DJ$3+1,Tipy!CR24=Výsledky!$DJ$3-1)),AND(Tipy!CR24=Výsledky!$DJ$3,OR(Tipy!CP24=Výsledky!$DH$3+1,Tipy!CP24=Výsledky!$DH$3-1))),10,0)))</f>
        <v/>
      </c>
      <c r="DJ30" s="130" t="str">
        <f>IF(ISBLANK($DJ$3),"",IF(ISBLANK(Tipy!CP24),"-",SUM(DE30:DI30)))</f>
        <v/>
      </c>
      <c r="DK30" s="129"/>
      <c r="DL30" s="126" t="str">
        <f>IF(ISBLANK($DQ$3),"",IF(ISBLANK(Tipy!CV24),0,IF(AND(Tipy!CV24=Výsledky!$DO$3,Tipy!CX24=Výsledky!$DQ$3),60,0)))</f>
        <v/>
      </c>
      <c r="DM30" s="126" t="str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/>
      </c>
      <c r="DN30" s="126" t="str">
        <f>IF(ISBLANK($DQ$3),"",IF(OR(Tipy!CY24=Výsledky!$DL$6,Tipy!CY24=Výsledky!$DL$7,Tipy!CY24=Výsledky!$DL$8,Tipy!CY24=Výsledky!$DL$9),IF(VLOOKUP(Tipy!CY24,'Kategórie hráčov'!$A$2:$B$55,2,FALSE)=30,30,20),0))</f>
        <v/>
      </c>
      <c r="DO30" s="126" t="str">
        <f>IF(ISBLANK($DQ$3),"",IF(OR(Tipy!CZ24=Výsledky!$DO$6,Tipy!CZ24=Výsledky!$DO$7,Tipy!CZ24=Výsledky!$DO$8,Tipy!CZ24=Výsledky!$DO$9),IF(VLOOKUP(Tipy!CZ24,'Kategórie hráčov'!$A$2:$B$55,2,FALSE)=30,30,20),0))</f>
        <v/>
      </c>
      <c r="DP30" s="127" t="str">
        <f>IF(ISBLANK($DQ$3),"",IF(ISBLANK(Tipy!CV24),0,IF(OR(AND(Tipy!CV24=Výsledky!$DO$3,OR(Tipy!CX24=Výsledky!$DQ$3+1,Tipy!CX24=Výsledky!$DQ$3-1)),AND(Tipy!CX24=Výsledky!$DQ$3,OR(Tipy!CV24=Výsledky!$DO$3+1,Tipy!CV24=Výsledky!$DO$3-1))),10,0)))</f>
        <v/>
      </c>
      <c r="DQ30" s="130" t="str">
        <f>IF(ISBLANK($DQ$3),"",IF(ISBLANK(Tipy!CV24),"-",SUM(DL30:DP30)))</f>
        <v/>
      </c>
      <c r="DR30" s="129"/>
      <c r="DS30" s="126" t="str">
        <f>IF(ISBLANK($DX$3),"",IF(ISBLANK(Tipy!DB24),0,IF(AND(Tipy!DB24=Výsledky!$DV$3,Tipy!DD24=Výsledky!$DX$3),60,0)))</f>
        <v/>
      </c>
      <c r="DT30" s="126" t="str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/>
      </c>
      <c r="DU30" s="126" t="str">
        <f>IF(ISBLANK($DX$3),"",IF(OR(Tipy!DE24=Výsledky!$DS$6,Tipy!DE24=Výsledky!$DS$7,Tipy!DE24=Výsledky!$DS$8,Tipy!DE24=Výsledky!$DS$9),IF(VLOOKUP(Tipy!DE24,'Kategórie hráčov'!$A$2:$B$55,2,FALSE)=30,30,20),0))</f>
        <v/>
      </c>
      <c r="DV30" s="126" t="str">
        <f>IF(ISBLANK($DX$3),"",IF(OR(Tipy!DF24=Výsledky!$DV$6,Tipy!DF24=Výsledky!$DV$7,Tipy!DF24=Výsledky!$DV$8,Tipy!DF24=Výsledky!$DV$9),IF(VLOOKUP(Tipy!DF24,'Kategórie hráčov'!$A$2:$B$55,2,FALSE)=30,30,20),0))</f>
        <v/>
      </c>
      <c r="DW30" s="127" t="str">
        <f>IF(ISBLANK($DX$3),"",IF(ISBLANK(Tipy!DB24),0,IF(OR(AND(Tipy!DB24=Výsledky!$DV$3,OR(Tipy!DD24=Výsledky!$DX$3+1,Tipy!DD24=Výsledky!$DX$3-1)),AND(Tipy!DD24=Výsledky!$DX$3,OR(Tipy!DB24=Výsledky!$DV$3+1,Tipy!DB24=Výsledky!$DV$3-1))),10,0)))</f>
        <v/>
      </c>
      <c r="DX30" s="130" t="str">
        <f>IF(ISBLANK($DX$3),"",IF(ISBLANK(Tipy!DB24),"-",SUM(DS30:DW30)))</f>
        <v/>
      </c>
      <c r="DY30" s="129"/>
      <c r="DZ30" s="126" t="str">
        <f>IF(ISBLANK($EE$3),"",IF(ISBLANK(Tipy!DH24),0,IF(AND(Tipy!DH24=Výsledky!$EC$3,Tipy!DJ24=Výsledky!$EE$3),60,0)))</f>
        <v/>
      </c>
      <c r="EA30" s="126" t="str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/>
      </c>
      <c r="EB30" s="126" t="str">
        <f>IF(ISBLANK($EE$3),"",IF(OR(Tipy!DK24=Výsledky!$DZ$6,Tipy!DK24=Výsledky!$DZ$7,Tipy!DK24=Výsledky!$DZ$8,Tipy!DK24=Výsledky!$DZ$9),IF(VLOOKUP(Tipy!DK24,'Kategórie hráčov'!$A$2:$B$55,2,FALSE)=30,30,20),0))</f>
        <v/>
      </c>
      <c r="EC30" s="126" t="str">
        <f>IF(ISBLANK($EE$3),"",IF(OR(Tipy!DL24=Výsledky!$EC$6,Tipy!DL24=Výsledky!$EC$7,Tipy!DL24=Výsledky!$EC$8,Tipy!DL24=Výsledky!$EC$9),IF(VLOOKUP(Tipy!DL24,'Kategórie hráčov'!$A$2:$B$55,2,FALSE)=30,30,20),0))</f>
        <v/>
      </c>
      <c r="ED30" s="127" t="str">
        <f>IF(ISBLANK($EE$3),"",IF(ISBLANK(Tipy!DH24),0,IF(OR(AND(Tipy!DH24=Výsledky!$EC$3,OR(Tipy!DJ24=Výsledky!$EE$3+1,Tipy!DJ24=Výsledky!$EE$3-1)),AND(Tipy!DJ24=Výsledky!$EE$3,OR(Tipy!DH24=Výsledky!$EC$3+1,Tipy!DH24=Výsledky!$EC$3-1))),10,0)))</f>
        <v/>
      </c>
      <c r="EE30" s="130" t="str">
        <f>IF(ISBLANK($EE$3),"",IF(ISBLANK(Tipy!DH24),"-",SUM(DZ30:ED30)))</f>
        <v/>
      </c>
      <c r="EF30" s="129"/>
      <c r="EG30" s="126" t="str">
        <f>IF(ISBLANK($EL$3),"",IF(ISBLANK(Tipy!DN24),0,IF(AND(Tipy!DN24=Výsledky!$EJ$3,Tipy!DP24=Výsledky!$EL$3),60,0)))</f>
        <v/>
      </c>
      <c r="EH30" s="126" t="str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/>
      </c>
      <c r="EI30" s="126" t="str">
        <f>IF(ISBLANK($EL$3),"",IF(OR(Tipy!DQ24=Výsledky!$EG$6,Tipy!DQ24=Výsledky!$EG$7,Tipy!DQ24=Výsledky!$EG$8,Tipy!DQ24=Výsledky!$EG$9),IF(VLOOKUP(Tipy!DQ24,'Kategórie hráčov'!$A$2:$B$55,2,FALSE)=30,30,20),0))</f>
        <v/>
      </c>
      <c r="EJ30" s="126" t="str">
        <f>IF(ISBLANK($EL$3),"",IF(OR(Tipy!DR24=Výsledky!$EJ$6,Tipy!DR24=Výsledky!$EJ$7,Tipy!DR24=Výsledky!$EJ$8,Tipy!DR24=Výsledky!$EJ$9),IF(VLOOKUP(Tipy!DR24,'Kategórie hráčov'!$A$2:$B$55,2,FALSE)=30,30,20),0))</f>
        <v/>
      </c>
      <c r="EK30" s="127" t="str">
        <f>IF(ISBLANK($EL$3),"",IF(ISBLANK(Tipy!DN24),0,IF(OR(AND(Tipy!DN24=Výsledky!$EJ$3,OR(Tipy!DP24=Výsledky!$EL$3+1,Tipy!DP24=Výsledky!$EL$3-1)),AND(Tipy!DP24=Výsledky!$EL$3,OR(Tipy!DN24=Výsledky!$EJ$3+1,Tipy!DN24=Výsledky!$EJ$3-1))),10,0)))</f>
        <v/>
      </c>
      <c r="EL30" s="130" t="str">
        <f>IF(ISBLANK($EL$3),"",IF(ISBLANK(Tipy!DN24),"-",SUM(EG30:EK30)))</f>
        <v/>
      </c>
      <c r="EM30" s="129"/>
      <c r="EN30" s="126" t="str">
        <f>IF(ISBLANK($ES$3),"",IF(ISBLANK(Tipy!DT24),0,IF(AND(Tipy!DT24=Výsledky!$EQ$3,Tipy!DV24=Výsledky!$ES$3),60,0)))</f>
        <v/>
      </c>
      <c r="EO30" s="126" t="str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/>
      </c>
      <c r="EP30" s="126" t="str">
        <f>IF(ISBLANK($ES$3),"",IF(OR(Tipy!DW24=Výsledky!$EN$6,Tipy!DW24=Výsledky!$EN$7,Tipy!DW24=Výsledky!$EN$8,Tipy!DW24=Výsledky!$EN$9),IF(VLOOKUP(Tipy!DW24,'Kategórie hráčov'!$A$2:$B$55,2,FALSE)=30,30,20),0))</f>
        <v/>
      </c>
      <c r="EQ30" s="126" t="str">
        <f>IF(ISBLANK($ES$3),"",IF(OR(Tipy!DX24=Výsledky!$EQ$6,Tipy!DX24=Výsledky!$EQ$7,Tipy!DX24=Výsledky!$EQ$8,Tipy!DX24=Výsledky!$EQ$9),IF(VLOOKUP(Tipy!DX24,'Kategórie hráčov'!$A$2:$B$55,2,FALSE)=30,30,20),0))</f>
        <v/>
      </c>
      <c r="ER30" s="127" t="str">
        <f>IF(ISBLANK($ES$3),"",IF(ISBLANK(Tipy!DT24),0,IF(OR(AND(Tipy!DT24=Výsledky!$EQ$3,OR(Tipy!DV24=Výsledky!$ES$3+1,Tipy!DV24=Výsledky!$ES$3-1)),AND(Tipy!DV24=Výsledky!$ES$3,OR(Tipy!DT24=Výsledky!$EQ$3+1,Tipy!DT24=Výsledky!$EQ$3-1))),10,0)))</f>
        <v/>
      </c>
      <c r="ES30" s="130" t="str">
        <f>IF(ISBLANK($ES$3),"",IF(ISBLANK(Tipy!DT24),"-",SUM(EN30:ER30)))</f>
        <v/>
      </c>
      <c r="ET30" s="129"/>
      <c r="EU30" s="126" t="str">
        <f>IF(ISBLANK($EZ$3),"",IF(ISBLANK(Tipy!DZ24),0,IF(AND(Tipy!DZ24=Výsledky!$EX$3,Tipy!EB24=Výsledky!$EZ$3),60,0)))</f>
        <v/>
      </c>
      <c r="EV30" s="126" t="str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/>
      </c>
      <c r="EW30" s="126" t="str">
        <f>IF(ISBLANK($EZ$3),"",IF(OR(Tipy!EC24=Výsledky!$EU$6,Tipy!EC24=Výsledky!$EU$7,Tipy!EC24=Výsledky!$EU$8,Tipy!EC24=Výsledky!$EU$9),IF(VLOOKUP(Tipy!EC24,'Kategórie hráčov'!$A$2:$B$55,2,FALSE)=30,30,20),0))</f>
        <v/>
      </c>
      <c r="EX30" s="126" t="str">
        <f>IF(ISBLANK($EZ$3),"",IF(OR(Tipy!ED24=Výsledky!$EX$6,Tipy!ED24=Výsledky!$EX$7,Tipy!ED24=Výsledky!$EX$8,Tipy!ED24=Výsledky!$EX$9),IF(VLOOKUP(Tipy!ED24,'Kategórie hráčov'!$A$2:$B$55,2,FALSE)=30,30,20),0))</f>
        <v/>
      </c>
      <c r="EY30" s="127" t="str">
        <f>IF(ISBLANK($EZ$3),"",IF(ISBLANK(Tipy!DZ24),0,IF(OR(AND(Tipy!DZ24=Výsledky!$EX$3,OR(Tipy!EB24=Výsledky!$EZ$3+1,Tipy!EB24=Výsledky!$EZ$3-1)),AND(Tipy!EB24=Výsledky!$EZ$3,OR(Tipy!DZ24=Výsledky!$EX$3+1,Tipy!DZ24=Výsledky!$EX$3-1))),10,0)))</f>
        <v/>
      </c>
      <c r="EZ30" s="130" t="str">
        <f>IF(ISBLANK($EZ$3),"",IF(ISBLANK(Tipy!DZ24),"-",SUM(EU30:EY30)))</f>
        <v/>
      </c>
      <c r="FA30" s="129"/>
      <c r="FB30" s="126" t="str">
        <f>IF(ISBLANK($FG$3),"",IF(ISBLANK(Tipy!EF24),0,IF(AND(Tipy!EF24=Výsledky!$FE$3,Tipy!EH24=Výsledky!$FG$3),60,0)))</f>
        <v/>
      </c>
      <c r="FC30" s="126" t="str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/>
      </c>
      <c r="FD30" s="126" t="str">
        <f>IF(ISBLANK($FG$3),"",IF(OR(Tipy!EI24=Výsledky!$FB$6,Tipy!EI24=Výsledky!$FB$7,Tipy!EI24=Výsledky!$FB$8,Tipy!EI24=Výsledky!$FB$9),IF(VLOOKUP(Tipy!EI24,'Kategórie hráčov'!$A$2:$B$55,2,FALSE)=30,30,20),0))</f>
        <v/>
      </c>
      <c r="FE30" s="126" t="str">
        <f>IF(ISBLANK($FG$3),"",IF(OR(Tipy!EJ24=Výsledky!$FE$6,Tipy!EJ24=Výsledky!$FE$7,Tipy!EJ24=Výsledky!$FE$8,Tipy!EJ24=Výsledky!$FE$9),IF(VLOOKUP(Tipy!EJ24,'Kategórie hráčov'!$A$2:$B$55,2,FALSE)=30,30,20),0))</f>
        <v/>
      </c>
      <c r="FF30" s="127" t="str">
        <f>IF(ISBLANK($FG$3),"",IF(ISBLANK(Tipy!EF24),0,IF(OR(AND(Tipy!EF24=Výsledky!$FE$3,OR(Tipy!EH24=Výsledky!$FG$3+1,Tipy!EH24=Výsledky!$FG$3-1)),AND(Tipy!EH24=Výsledky!$FG$3,OR(Tipy!EF24=Výsledky!$FE$3+1,Tipy!EF24=Výsledky!$FE$3-1))),10,0)))</f>
        <v/>
      </c>
      <c r="FG30" s="130" t="str">
        <f>IF(ISBLANK($FG$3),"",IF(ISBLANK(Tipy!EF24),"-",SUM(FB30:FF30)))</f>
        <v/>
      </c>
      <c r="FH30" s="129"/>
      <c r="FI30" s="126" t="str">
        <f>IF(ISBLANK($FN$3),"",IF(ISBLANK(Tipy!EL24),0,IF(AND(Tipy!EL24=Výsledky!$FL$3,Tipy!EN24=Výsledky!$FN$3),60,0)))</f>
        <v/>
      </c>
      <c r="FJ30" s="126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126" t="str">
        <f>IF(ISBLANK($FN$3),"",IF(OR(Tipy!EO24=Výsledky!$FI$6,Tipy!EO24=Výsledky!$FI$7,Tipy!EO24=Výsledky!$FI$8,Tipy!EO24=Výsledky!$FI$9),IF(VLOOKUP(Tipy!EO24,'Kategórie hráčov'!$A$2:$B$55,2,FALSE)=30,30,20),0))</f>
        <v/>
      </c>
      <c r="FL30" s="126" t="str">
        <f>IF(ISBLANK($FN$3),"",IF(OR(Tipy!EP24=Výsledky!$FL$6,Tipy!EP24=Výsledky!$FL$7,Tipy!EP24=Výsledky!$FL$8,Tipy!EP24=Výsledky!$FL$9),IF(VLOOKUP(Tipy!EP24,'Kategórie hráčov'!$A$2:$B$55,2,FALSE)=30,30,20),0))</f>
        <v/>
      </c>
      <c r="FM30" s="127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130" t="str">
        <f>IF(ISBLANK($FN$3),"",IF(ISBLANK(Tipy!EL24),"-",SUM(FI30:FM30)))</f>
        <v/>
      </c>
      <c r="FO30" s="129"/>
      <c r="FP30" s="126" t="str">
        <f>IF(ISBLANK($FU$3),"",IF(ISBLANK(Tipy!ER24),0,IF(AND(Tipy!ER24=Výsledky!$FS$3,Tipy!ET24=Výsledky!$FU$3),60,0)))</f>
        <v/>
      </c>
      <c r="FQ30" s="126" t="str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/>
      </c>
      <c r="FR30" s="126" t="str">
        <f>IF(ISBLANK($FU$3),"",IF(OR(Tipy!EU24=Výsledky!$FP$6,Tipy!EU24=Výsledky!$FP$7,Tipy!EU24=Výsledky!$FP$8,Tipy!EU24=Výsledky!$FP$9),IF(VLOOKUP(Tipy!EU24,'Kategórie hráčov'!$A$2:$B$55,2,FALSE)=30,30,20),0))</f>
        <v/>
      </c>
      <c r="FS30" s="126" t="str">
        <f>IF(ISBLANK($FU$3),"",IF(OR(Tipy!EV24=Výsledky!$FS$6,Tipy!EV24=Výsledky!$FS$7,Tipy!EV24=Výsledky!$FS$8,Tipy!EV24=Výsledky!$FS$9),IF(VLOOKUP(Tipy!EV24,'Kategórie hráčov'!$A$2:$B$55,2,FALSE)=30,30,20),0))</f>
        <v/>
      </c>
      <c r="FT30" s="127" t="str">
        <f>IF(ISBLANK($FU$3),"",IF(ISBLANK(Tipy!ER24),0,IF(OR(AND(Tipy!ER24=Výsledky!$FS$3,OR(Tipy!ET24=Výsledky!$FU$3+1,Tipy!ET24=Výsledky!$FU$3-1)),AND(Tipy!ET24=Výsledky!$FU$3,OR(Tipy!ER24=Výsledky!$FS$3+1,Tipy!ER24=Výsledky!$FS$3-1))),10,0)))</f>
        <v/>
      </c>
      <c r="FU30" s="130" t="str">
        <f>IF(ISBLANK($FU$3),"",IF(ISBLANK(Tipy!ER24),"-",SUM(FP30:FT30)))</f>
        <v/>
      </c>
      <c r="FV30" s="129"/>
      <c r="FW30" s="126" t="str">
        <f>IF(ISBLANK($GB$3),"",IF(ISBLANK(Tipy!EX24),0,IF(AND(Tipy!EX24=Výsledky!$FZ$3,Tipy!EZ24=Výsledky!$GB$3),60,0)))</f>
        <v/>
      </c>
      <c r="FX30" s="126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126" t="str">
        <f>IF(ISBLANK($GB$3),"",IF(OR(Tipy!FA24=Výsledky!$FW$6,Tipy!FA24=Výsledky!$FW$7,Tipy!FA24=Výsledky!$FW$8,Tipy!FA24=Výsledky!$FW$9),IF(VLOOKUP(Tipy!FA24,'Kategórie hráčov'!$A$2:$B$55,2,FALSE)=30,30,20),0))</f>
        <v/>
      </c>
      <c r="FZ30" s="126" t="str">
        <f>IF(ISBLANK($GB$3),"",IF(OR(Tipy!FB24=Výsledky!$FZ$6,Tipy!FB24=Výsledky!$FZ$7,Tipy!FB24=Výsledky!$FZ$8,Tipy!FB24=Výsledky!$FZ$9),IF(VLOOKUP(Tipy!FB24,'Kategórie hráčov'!$A$2:$B$55,2,FALSE)=30,30,20),0))</f>
        <v/>
      </c>
      <c r="GA30" s="127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130" t="str">
        <f>IF(ISBLANK($GB$3),"",IF(ISBLANK(Tipy!EX24),"-",SUM(FW30:GA30)))</f>
        <v/>
      </c>
      <c r="GC30" s="129"/>
      <c r="GD30" s="126" t="str">
        <f>IF(ISBLANK($GI$3),"",IF(ISBLANK(Tipy!FD24),0,IF(AND(Tipy!FD24=Výsledky!$GG$3,Tipy!FF24=Výsledky!$GI$3),60,0)))</f>
        <v/>
      </c>
      <c r="GE30" s="126" t="str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/>
      </c>
      <c r="GF30" s="126" t="str">
        <f>IF(ISBLANK($GI$3),"",IF(OR(Tipy!FG24=Výsledky!$GD$6,Tipy!FG24=Výsledky!$GD$7,Tipy!FG24=Výsledky!$GD$8,Tipy!FG24=Výsledky!$GD$9),IF(VLOOKUP(Tipy!FG24,'Kategórie hráčov'!$A$2:$B$55,2,FALSE)=30,30,20),0))</f>
        <v/>
      </c>
      <c r="GG30" s="126" t="str">
        <f>IF(ISBLANK($GI$3),"",IF(OR(Tipy!FH24=Výsledky!$GG$6,Tipy!FH24=Výsledky!$GG$7,Tipy!FH24=Výsledky!$GG$8,Tipy!FH24=Výsledky!$GG$9),IF(VLOOKUP(Tipy!FH24,'Kategórie hráčov'!$A$2:$B$55,2,FALSE)=30,30,20),0))</f>
        <v/>
      </c>
      <c r="GH30" s="127" t="str">
        <f>IF(ISBLANK($GI$3),"",IF(ISBLANK(Tipy!FD24),0,IF(OR(AND(Tipy!FD24=Výsledky!$GG$3,OR(Tipy!FF24=Výsledky!$GI$3+1,Tipy!FF24=Výsledky!$GI$3-1)),AND(Tipy!FF24=Výsledky!$GI$3,OR(Tipy!FD24=Výsledky!$GG$3+1,Tipy!FD24=Výsledky!$GG$3-1))),10,0)))</f>
        <v/>
      </c>
      <c r="GI30" s="130" t="str">
        <f>IF(ISBLANK($GI$3),"",IF(ISBLANK(Tipy!FD24),"-",SUM(GD30:GH30)))</f>
        <v/>
      </c>
      <c r="GJ30" s="129"/>
      <c r="GK30" s="126" t="str">
        <f>IF(ISBLANK($GP$3),"",IF(ISBLANK(Tipy!FJ24),0,IF(AND(Tipy!FJ24=Výsledky!$GN$3,Tipy!FL24=Výsledky!$GP$3),60,0)))</f>
        <v/>
      </c>
      <c r="GL30" s="126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126" t="str">
        <f>IF(ISBLANK($GP$3),"",IF(OR(Tipy!FM24=Výsledky!$GK$6,Tipy!FM24=Výsledky!$GK$7,Tipy!FM24=Výsledky!$GK$8,Tipy!FM24=Výsledky!$GK$9),IF(VLOOKUP(Tipy!FM24,'Kategórie hráčov'!$A$2:$B$55,2,FALSE)=30,30,20),0))</f>
        <v/>
      </c>
      <c r="GN30" s="126" t="str">
        <f>IF(ISBLANK($GP$3),"",IF(OR(Tipy!FN24=Výsledky!$GN$6,Tipy!FN24=Výsledky!$GN$7,Tipy!FN24=Výsledky!$GN$8,Tipy!FN24=Výsledky!$GN$9),IF(VLOOKUP(Tipy!FN24,'Kategórie hráčov'!$A$2:$B$55,2,FALSE)=30,30,20),0))</f>
        <v/>
      </c>
      <c r="GO30" s="127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130" t="str">
        <f>IF(ISBLANK($GP$3),"",IF(ISBLANK(Tipy!FJ24),"-",SUM(GK30:GO30)))</f>
        <v/>
      </c>
      <c r="GQ30" s="129"/>
      <c r="GR30" s="126" t="str">
        <f>IF(ISBLANK($GW$3),"",IF(ISBLANK(Tipy!FP24),0,IF(AND(Tipy!FP24=Výsledky!$GU$3,Tipy!FR24=Výsledky!$GW$3),60,0)))</f>
        <v/>
      </c>
      <c r="GS30" s="126" t="str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/>
      </c>
      <c r="GT30" s="126" t="str">
        <f>IF(ISBLANK($GW$3),"",IF(OR(Tipy!FS24=Výsledky!$GR$6,Tipy!FS24=Výsledky!$GR$7,Tipy!FS24=Výsledky!$GR$8,Tipy!FS24=Výsledky!$GR$9),IF(VLOOKUP(Tipy!FS24,'Kategórie hráčov'!$A$2:$B$55,2,FALSE)=30,30,20),0))</f>
        <v/>
      </c>
      <c r="GU30" s="126" t="str">
        <f>IF(ISBLANK($GW$3),"",IF(OR(Tipy!FT24=Výsledky!$GU$6,Tipy!FT24=Výsledky!$GU$7,Tipy!FT24=Výsledky!$GU$8,Tipy!FT24=Výsledky!$GU$9),IF(VLOOKUP(Tipy!FT24,'Kategórie hráčov'!$A$2:$B$55,2,FALSE)=30,30,20),0))</f>
        <v/>
      </c>
      <c r="GV30" s="127" t="str">
        <f>IF(ISBLANK($GW$3),"",IF(ISBLANK(Tipy!FP24),0,IF(OR(AND(Tipy!FP24=Výsledky!$GU$3,OR(Tipy!FR24=Výsledky!$GW$3+1,Tipy!FR24=Výsledky!$GW$3-1)),AND(Tipy!FR24=Výsledky!$GW$3,OR(Tipy!FP24=Výsledky!$GU$3+1,Tipy!FP24=Výsledky!$GU$3-1))),10,0)))</f>
        <v/>
      </c>
      <c r="GW30" s="130" t="str">
        <f>IF(ISBLANK($GW$3),"",IF(ISBLANK(Tipy!FP24),"-",SUM(GR30:GV30)))</f>
        <v/>
      </c>
      <c r="GX30" s="129"/>
      <c r="GY30" s="126" t="str">
        <f>IF(ISBLANK($HD$3),"",IF(ISBLANK(Tipy!FV24),0,IF(AND(Tipy!FV24=Výsledky!$HB$3,Tipy!FX24=Výsledky!$HD$3),60,0)))</f>
        <v/>
      </c>
      <c r="GZ30" s="126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26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26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27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0" t="str">
        <f>IF(ISBLANK($HD$3),"",IF(ISBLANK(Tipy!FV24),"-",SUM(GY30:HC30)))</f>
        <v/>
      </c>
      <c r="HE30" s="129"/>
      <c r="HF30" s="126" t="str">
        <f>IF(ISBLANK($HK$3),"",IF(ISBLANK(Tipy!GB24),0,IF(AND(Tipy!GB24=Výsledky!$HI$3,Tipy!GD24=Výsledky!$HK$3),60,0)))</f>
        <v/>
      </c>
      <c r="HG30" s="126" t="str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/>
      </c>
      <c r="HH30" s="126" t="str">
        <f>IF(ISBLANK($HK$3),"",IF(OR(Tipy!GE24=Výsledky!$HF$6,Tipy!GE24=Výsledky!$HF$7,Tipy!GE24=Výsledky!$HF$8,Tipy!GE24=Výsledky!$HF$9),IF(VLOOKUP(Tipy!GE24,'Kategórie hráčov'!$A$2:$B$55,2,FALSE)=30,30,20),0))</f>
        <v/>
      </c>
      <c r="HI30" s="126" t="str">
        <f>IF(ISBLANK($HK$3),"",IF(OR(Tipy!GF24=Výsledky!$HI$6,Tipy!GF24=Výsledky!$HI$7,Tipy!GF24=Výsledky!$HI$8,Tipy!GF24=Výsledky!$HI$9),IF(VLOOKUP(Tipy!GF24,'Kategórie hráčov'!$A$2:$B$55,2,FALSE)=30,30,20),0))</f>
        <v/>
      </c>
      <c r="HJ30" s="127" t="str">
        <f>IF(ISBLANK($HK$3),"",IF(ISBLANK(Tipy!GB24),0,IF(OR(AND(Tipy!GB24=Výsledky!$HI$3,OR(Tipy!GD24=Výsledky!$HK$3+1,Tipy!GD24=Výsledky!$HK$3-1)),AND(Tipy!GD24=Výsledky!$HK$3,OR(Tipy!GB24=Výsledky!$HI$3+1,Tipy!GB24=Výsledky!$HI$3-1))),10,0)))</f>
        <v/>
      </c>
      <c r="HK30" s="130" t="str">
        <f>IF(ISBLANK($HK$3),"",IF(ISBLANK(Tipy!GB24),"-",SUM(HF30:HJ30)))</f>
        <v/>
      </c>
      <c r="HL30" s="129"/>
      <c r="HM30" s="126" t="str">
        <f>IF(ISBLANK($HR$3),"",IF(ISBLANK(Tipy!GH24),0,IF(AND(Tipy!GH24=Výsledky!$HP$3,Tipy!GJ24=Výsledky!$HR$3),60,0)))</f>
        <v/>
      </c>
      <c r="HN30" s="126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26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26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27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0" t="str">
        <f>IF(ISBLANK($HR$3),"",IF(ISBLANK(Tipy!GH24),"-",SUM(HM30:HQ30)))</f>
        <v/>
      </c>
      <c r="HS30" s="129"/>
      <c r="HT30" s="126" t="str">
        <f>IF(ISBLANK($HY$3),"",IF(ISBLANK(Tipy!GN24),0,IF(AND(Tipy!GN24=Výsledky!$HW$3,Tipy!GP24=Výsledky!$HY$3),60,0)))</f>
        <v/>
      </c>
      <c r="HU30" s="126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6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6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7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0" t="str">
        <f>IF(ISBLANK($HY$3),"",IF(ISBLANK(Tipy!GN24),"-",SUM(HT30:HX30)))</f>
        <v/>
      </c>
      <c r="HZ30" s="129"/>
      <c r="IA30" s="126" t="str">
        <f>IF(ISBLANK($IF$3),"",IF(ISBLANK(Tipy!GT24),0,IF(AND(Tipy!GT24=Výsledky!$ID$3,Tipy!GV24=Výsledky!$IF$3),60,0)))</f>
        <v/>
      </c>
      <c r="IB30" s="126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26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26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27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0" t="str">
        <f>IF(ISBLANK($IF$3),"",IF(ISBLANK(Tipy!GT24),"-",SUM(IA30:IE30)))</f>
        <v/>
      </c>
      <c r="IG30" s="129"/>
      <c r="IH30" s="126" t="str">
        <f>IF(ISBLANK($IM$3),"",IF(ISBLANK(Tipy!GZ24),0,IF(AND(Tipy!GZ24=Výsledky!$IK$3,Tipy!HB24=Výsledky!$IM$3),60,0)))</f>
        <v/>
      </c>
      <c r="II30" s="126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6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6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7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0" t="str">
        <f>IF(ISBLANK($IM$3),"",IF(ISBLANK(Tipy!GZ24),"-",SUM(IH30:IL30)))</f>
        <v/>
      </c>
      <c r="IN30" s="129"/>
      <c r="IO30" s="126" t="str">
        <f>IF(ISBLANK($IT$3),"",IF(ISBLANK(Tipy!HF24),0,IF(AND(Tipy!HF24=Výsledky!$IR$3,Tipy!HH24=Výsledky!$IT$3),60,0)))</f>
        <v/>
      </c>
      <c r="IP30" s="126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26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26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27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0" t="str">
        <f>IF(ISBLANK($IT$3),"",IF(ISBLANK(Tipy!HF24),"-",SUM(IO30:IS30)))</f>
        <v/>
      </c>
      <c r="IU30" s="129"/>
      <c r="IV30" s="126" t="str">
        <f>IF(ISBLANK($JA$3),"",IF(ISBLANK(Tipy!HL24),0,IF(AND(Tipy!HL24=Výsledky!$IY$3,Tipy!HN24=Výsledky!$JA$3),60,0)))</f>
        <v/>
      </c>
      <c r="IW30" s="126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26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26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27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0" t="str">
        <f>IF(ISBLANK($JA$3),"",IF(ISBLANK(Tipy!HL24),"-",SUM(IV30:IZ30)))</f>
        <v/>
      </c>
      <c r="JB30" s="129"/>
      <c r="JC30" s="126" t="str">
        <f>IF(ISBLANK($JH$3),"",IF(ISBLANK(Tipy!HR24),0,IF(AND(Tipy!HR24=Výsledky!$JF$3,Tipy!HT24=Výsledky!$JH$3),60,0)))</f>
        <v/>
      </c>
      <c r="JD30" s="126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26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26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27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0" t="str">
        <f>IF(ISBLANK($JH$3),"",IF(ISBLANK(Tipy!HR24),"-",SUM(JC30:JG30)))</f>
        <v/>
      </c>
      <c r="JI30" s="129"/>
      <c r="JJ30" s="126" t="str">
        <f>IF(ISBLANK($JO$3),"",IF(ISBLANK(Tipy!HX24),0,IF(AND(Tipy!HX24=Výsledky!$JM$3,Tipy!HZ24=Výsledky!$JO$3),60,0)))</f>
        <v/>
      </c>
      <c r="JK30" s="126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26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26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27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0" t="str">
        <f>IF(ISBLANK($JO$3),"",IF(ISBLANK(Tipy!HX24),"-",SUM(JJ30:JN30)))</f>
        <v/>
      </c>
      <c r="JP30" s="129"/>
      <c r="JQ30" s="126" t="str">
        <f>IF(ISBLANK($JV$3),"",IF(ISBLANK(Tipy!ID24),0,IF(AND(Tipy!ID24=Výsledky!$JT$3,Tipy!IF24=Výsledky!$JV$3),60,0)))</f>
        <v/>
      </c>
      <c r="JR30" s="126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26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26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27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0" t="str">
        <f>IF(ISBLANK($JV$3),"",IF(ISBLANK(Tipy!ID24),"-",SUM(JQ30:JU30)))</f>
        <v/>
      </c>
      <c r="JW30" s="129"/>
      <c r="JX30" s="126" t="str">
        <f>IF(ISBLANK($KC$3),"",IF(ISBLANK(Tipy!IJ24),0,IF(AND(Tipy!IJ24=Výsledky!$KA$3,Tipy!IL24=Výsledky!$KC$3),60,0)))</f>
        <v/>
      </c>
      <c r="JY30" s="126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6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6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7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0" t="str">
        <f>IF(ISBLANK($KC$3),"",IF(ISBLANK(Tipy!IJ24),"-",SUM(JX30:KB30)))</f>
        <v/>
      </c>
      <c r="KD30" s="129"/>
      <c r="KE30" s="126" t="str">
        <f>IF(ISBLANK($KJ$3),"",IF(ISBLANK(Tipy!IP24),0,IF(AND(Tipy!IP24=Výsledky!$KH$3,Tipy!IR24=Výsledky!$KJ$3),60,0)))</f>
        <v/>
      </c>
      <c r="KF30" s="126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6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6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7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0" t="str">
        <f>IF(ISBLANK($KJ$3),"",IF(ISBLANK(Tipy!IP24),"-",SUM(KE30:KI30)))</f>
        <v/>
      </c>
      <c r="KK30" s="129"/>
      <c r="KL30" s="126" t="str">
        <f>IF(ISBLANK($KQ$3),"",IF(ISBLANK(Tipy!IV24),0,IF(AND(Tipy!IV24=Výsledky!$KO$3,Tipy!IX24=Výsledky!$KQ$3),60,0)))</f>
        <v/>
      </c>
      <c r="KM30" s="126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6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6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7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0" t="str">
        <f>IF(ISBLANK($KQ$3),"",IF(ISBLANK(Tipy!IV24),"-",SUM(KL30:KP30)))</f>
        <v/>
      </c>
      <c r="KR30" s="129"/>
      <c r="KS30" s="126" t="str">
        <f>IF(ISBLANK($KX$3),"",IF(ISBLANK(Tipy!JB24),0,IF(AND(Tipy!JB24=Výsledky!$KV$3,Tipy!JD24=Výsledky!$KX$3),60,0)))</f>
        <v/>
      </c>
      <c r="KT30" s="126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6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6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7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0" t="str">
        <f>IF(ISBLANK($KX$3),"",IF(ISBLANK(Tipy!JB24),"-",SUM(KS30:KW30)))</f>
        <v/>
      </c>
      <c r="KY30" s="129"/>
      <c r="KZ30" s="126" t="str">
        <f>IF(ISBLANK($LE$3),"",IF(ISBLANK(Tipy!JH24),0,IF(AND(Tipy!JH24=Výsledky!$LC$3,Tipy!JJ24=Výsledky!$LE$3),60,0)))</f>
        <v/>
      </c>
      <c r="LA30" s="126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6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6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7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0" t="str">
        <f>IF(ISBLANK($LE$3),"",IF(ISBLANK(Tipy!JH24),"-",SUM(KZ30:LD30)))</f>
        <v/>
      </c>
      <c r="LF30" s="129"/>
      <c r="LG30" s="126" t="str">
        <f>IF(ISBLANK($LL$3),"",IF(ISBLANK(Tipy!JN24),0,IF(AND(Tipy!JN24=Výsledky!$LJ$3,Tipy!JP24=Výsledky!$LL$3),60,0)))</f>
        <v/>
      </c>
      <c r="LH30" s="126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6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6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7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0" t="str">
        <f>IF(ISBLANK($LL$3),"",IF(ISBLANK(Tipy!JN24),"-",SUM(LG30:LK30)))</f>
        <v/>
      </c>
      <c r="LM30" s="129"/>
      <c r="LN30" s="126" t="str">
        <f>IF(ISBLANK($LS$3),"",IF(ISBLANK(Tipy!JT24),0,IF(AND(Tipy!JT24=Výsledky!$LQ$3,Tipy!JV24=Výsledky!$LS$3),60,0)))</f>
        <v/>
      </c>
      <c r="LO30" s="126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6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6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7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0" t="str">
        <f>IF(ISBLANK($LS$3),"",IF(ISBLANK(Tipy!JT24),"-",SUM(LN30:LR30)))</f>
        <v/>
      </c>
      <c r="LT30" s="129"/>
      <c r="LU30" s="126" t="str">
        <f>IF(ISBLANK($LZ$3),"",IF(ISBLANK(Tipy!JZ24),0,IF(AND(Tipy!JZ24=Výsledky!$LX$3,Tipy!KB24=Výsledky!$LZ$3),60,0)))</f>
        <v/>
      </c>
      <c r="LV30" s="126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6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6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7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0" t="str">
        <f>IF(ISBLANK($LZ$3),"",IF(ISBLANK(Tipy!JZ24),"-",SUM(LU30:LY30)))</f>
        <v/>
      </c>
      <c r="MA30" s="129"/>
      <c r="MB30" s="126" t="str">
        <f>IF(ISBLANK($MG$3),"",IF(ISBLANK(Tipy!KF24),0,IF(AND(Tipy!KF24=Výsledky!$ME$3,Tipy!KH24=Výsledky!$MG$3),60,0)))</f>
        <v/>
      </c>
      <c r="MC30" s="126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6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6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7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0" t="str">
        <f>IF(ISBLANK($MG$3),"",IF(ISBLANK(Tipy!KF24),"-",SUM(MB30:MF30)))</f>
        <v/>
      </c>
      <c r="MH30" s="129"/>
      <c r="MI30" s="126" t="str">
        <f>IF(ISBLANK($MN$3),"",IF(ISBLANK(Tipy!KL24),0,IF(AND(Tipy!KL24=Výsledky!$ML$3,Tipy!KN24=Výsledky!$MN$3),60,0)))</f>
        <v/>
      </c>
      <c r="MJ30" s="12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6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6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0" t="str">
        <f>IF(ISBLANK($MN$3),"",IF(ISBLANK(Tipy!KL24),"-",SUM(MI30:MM30)))</f>
        <v/>
      </c>
      <c r="MO30" s="129"/>
      <c r="MP30" s="126" t="str">
        <f>IF(ISBLANK($MU$3),"",IF(ISBLANK(Tipy!KR24),0,IF(AND(Tipy!KR24=Výsledky!$MS$3,Tipy!KT24=Výsledky!$MU$3),60,0)))</f>
        <v/>
      </c>
      <c r="MQ30" s="126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6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6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7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0" t="str">
        <f>IF(ISBLANK($MU$3),"",IF(ISBLANK(Tipy!KR24),"-",SUM(MP30:MT30)))</f>
        <v/>
      </c>
      <c r="MV30" s="129"/>
      <c r="MW30" s="126" t="str">
        <f>IF(ISBLANK($NB$3),"",IF(ISBLANK(Tipy!KX24),0,IF(AND(Tipy!KX24=Výsledky!$MZ$3,Tipy!KZ24=Výsledky!$NB$3),60,0)))</f>
        <v/>
      </c>
      <c r="MX30" s="126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6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6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7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0" t="str">
        <f>IF(ISBLANK($NB$3),"",IF(ISBLANK(Tipy!KX24),"-",SUM(MW30:NA30)))</f>
        <v/>
      </c>
      <c r="NC30" s="129"/>
      <c r="ND30" s="126" t="str">
        <f>IF(ISBLANK($NI$3),"",IF(ISBLANK(Tipy!LD24),0,IF(AND(Tipy!LD24=Výsledky!$NG$3,Tipy!LF24=Výsledky!$NI$3),60,0)))</f>
        <v/>
      </c>
      <c r="NE30" s="126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6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6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7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0" t="str">
        <f>IF(ISBLANK($NI$3),"",IF(ISBLANK(Tipy!LD24),"-",SUM(ND30:NH30)))</f>
        <v/>
      </c>
      <c r="NJ30" s="129"/>
      <c r="NK30" s="126" t="str">
        <f>IF(ISBLANK($NP$3),"",IF(ISBLANK(Tipy!LJ24),0,IF(AND(Tipy!LJ24=Výsledky!$NN$3,Tipy!LL24=Výsledky!$NP$3),60,0)))</f>
        <v/>
      </c>
      <c r="NL30" s="126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6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6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7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0" t="str">
        <f>IF(ISBLANK($NP$3),"",IF(ISBLANK(Tipy!LJ24),"-",SUM(NK30:NO30)))</f>
        <v/>
      </c>
      <c r="NQ30" s="129"/>
      <c r="NR30" s="126" t="str">
        <f>IF(ISBLANK($NW$3),"",IF(ISBLANK(Tipy!LP24),0,IF(AND(Tipy!LP24=Výsledky!$NU$3,Tipy!LR24=Výsledky!$NW$3),60,0)))</f>
        <v/>
      </c>
      <c r="NS30" s="126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6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6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7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0" t="str">
        <f>IF(ISBLANK($NW$3),"",IF(ISBLANK(Tipy!LP24),"-",SUM(NR30:NV30)))</f>
        <v/>
      </c>
      <c r="NX30" s="129"/>
      <c r="NY30" s="126" t="str">
        <f>IF(ISBLANK($OD$3),"",IF(ISBLANK(Tipy!LV24),0,IF(AND(Tipy!LV24=Výsledky!$OB$3,Tipy!LX24=Výsledky!$OD$3),60,0)))</f>
        <v/>
      </c>
      <c r="NZ30" s="126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6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6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7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0" t="str">
        <f>IF(ISBLANK($OD$3),"",IF(ISBLANK(Tipy!LV24),"-",SUM(NY30:OC30)))</f>
        <v/>
      </c>
      <c r="OE30" s="129"/>
      <c r="OF30" s="126" t="str">
        <f>IF(ISBLANK($OK$3),"",IF(ISBLANK(Tipy!MB24),0,IF(AND(Tipy!MB24=Výsledky!$OI$3,Tipy!MD24=Výsledky!$OK$3),60,0)))</f>
        <v/>
      </c>
      <c r="OG30" s="126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6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6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7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0" t="str">
        <f>IF(ISBLANK($OK$3),"",IF(ISBLANK(Tipy!MB24),"-",SUM(OF30:OJ30)))</f>
        <v/>
      </c>
      <c r="OL30" s="129"/>
      <c r="OM30" s="126" t="str">
        <f>IF(ISBLANK($OR$3),"",IF(ISBLANK(Tipy!MH24),0,IF(AND(Tipy!MH24=Výsledky!$OP$3,Tipy!MJ24=Výsledky!$OR$3),60,0)))</f>
        <v/>
      </c>
      <c r="ON30" s="12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6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6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0" t="str">
        <f>IF(ISBLANK($OR$3),"",IF(ISBLANK(Tipy!MH24),"-",SUM(OM30:OQ30)))</f>
        <v/>
      </c>
      <c r="OS30" s="129"/>
      <c r="OT30" s="126" t="str">
        <f>IF(ISBLANK($OY$3),"",IF(ISBLANK(Tipy!MN24),0,IF(AND(Tipy!MN24=Výsledky!$OW$3,Tipy!MP24=Výsledky!$OY$3),60,0)))</f>
        <v/>
      </c>
      <c r="OU30" s="12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6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6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0" t="str">
        <f>IF(ISBLANK($OY$3),"",IF(ISBLANK(Tipy!MN24),"-",SUM(OT30:OX30)))</f>
        <v/>
      </c>
      <c r="OZ30" s="129"/>
      <c r="PA30" s="126" t="str">
        <f>IF(ISBLANK($PF$3),"",IF(ISBLANK(Tipy!MT24),0,IF(AND(Tipy!MT24=Výsledky!$PD$3,Tipy!MV24=Výsledky!$PF$3),60,0)))</f>
        <v/>
      </c>
      <c r="PB30" s="12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6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6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0" t="str">
        <f>IF(ISBLANK($PF$3),"",IF(ISBLANK(Tipy!MT24),"-",SUM(PA30:PE30)))</f>
        <v/>
      </c>
      <c r="PG30" s="129"/>
      <c r="PH30" s="126" t="str">
        <f>IF(ISBLANK($PM$3),"",IF(ISBLANK(Tipy!MZ24),0,IF(AND(Tipy!MZ24=Výsledky!$PK$3,Tipy!NB24=Výsledky!$PM$3),60,0)))</f>
        <v/>
      </c>
      <c r="PI30" s="12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6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6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0" t="str">
        <f>IF(ISBLANK($PM$3),"",IF(ISBLANK(Tipy!MZ24),"-",SUM(PH30:PL30)))</f>
        <v/>
      </c>
      <c r="PN30" s="129"/>
      <c r="PO30" s="126" t="str">
        <f>IF(ISBLANK($PT$3),"",IF(ISBLANK(Tipy!NF24),0,IF(AND(Tipy!NF24=Výsledky!$PR$3,Tipy!NH24=Výsledky!$PT$3),60,0)))</f>
        <v/>
      </c>
      <c r="PP30" s="12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6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6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0" t="str">
        <f>IF(ISBLANK($PT$3),"",IF(ISBLANK(Tipy!NF24),"-",SUM(PO30:PS30)))</f>
        <v/>
      </c>
      <c r="PU30" s="129"/>
      <c r="PV30" s="126" t="str">
        <f>IF(ISBLANK($QA$3),"",IF(ISBLANK(Tipy!NL24),0,IF(AND(Tipy!NL24=Výsledky!$PY$3,Tipy!NN24=Výsledky!$QA$3),60,0)))</f>
        <v/>
      </c>
      <c r="PW30" s="12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6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6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0" t="str">
        <f>IF(ISBLANK($QA$3),"",IF(ISBLANK(Tipy!NL24),"-",SUM(PV30:PZ30)))</f>
        <v/>
      </c>
      <c r="QB30" s="129"/>
      <c r="QC30" s="126" t="str">
        <f>IF(ISBLANK($QH$3),"",IF(ISBLANK(Tipy!NR24),0,IF(AND(Tipy!NR24=Výsledky!$QF$3,Tipy!NT24=Výsledky!$QH$3),60,0)))</f>
        <v/>
      </c>
      <c r="QD30" s="12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6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6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0" t="str">
        <f>IF(ISBLANK($QH$3),"",IF(ISBLANK(Tipy!NR24),"-",SUM(QC30:QG30)))</f>
        <v/>
      </c>
      <c r="QI30" s="131"/>
      <c r="QJ30" s="131"/>
    </row>
    <row r="31" spans="1:452" ht="15" x14ac:dyDescent="0.2">
      <c r="A31" s="124">
        <f>Tipy!A25</f>
        <v>24</v>
      </c>
      <c r="B31" s="166" t="str">
        <f>IF(Tipy!B25="","",Tipy!B25)</f>
        <v>ja</v>
      </c>
      <c r="C31" s="125"/>
      <c r="D31" s="126">
        <f>IF(ISBLANK($I$3),"",IF(ISBLANK(Tipy!D25),0,IF(AND(Tipy!D25=Výsledky!$G$3,Tipy!F25=Výsledky!$I$3),60,0)))</f>
        <v>0</v>
      </c>
      <c r="E31" s="12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6">
        <f>IF(ISBLANK($I$3),"",IF(OR(Tipy!G25=Výsledky!$D$6,Tipy!G25=Výsledky!$D$7,Tipy!G25=Výsledky!$D$8,Tipy!G25=Výsledky!$D$9),IF(VLOOKUP(Tipy!G25,'Kategórie hráčov'!$A$2:$B$55,2,FALSE)=30,30,20),0))</f>
        <v>0</v>
      </c>
      <c r="G31" s="126">
        <f>IF(ISBLANK($I$3),"",IF(OR(Tipy!H25=Výsledky!$G$6,Tipy!H25=Výsledky!$G$7,Tipy!H25=Výsledky!$G$8,Tipy!H25=Výsledky!$G$9),IF(VLOOKUP(Tipy!H25,'Kategórie hráčov'!$A$2:$B$55,2,FALSE)=30,30,20),0))</f>
        <v>0</v>
      </c>
      <c r="H31" s="12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8" t="str">
        <f>IF(ISBLANK($I$3),"",IF(ISBLANK(Tipy!D25),"-",SUM(D31:H31)))</f>
        <v>-</v>
      </c>
      <c r="J31" s="25"/>
      <c r="K31" s="126">
        <f>IF(ISBLANK($P$3),"",IF(ISBLANK(Tipy!J25),0,IF(AND(Tipy!J25=Výsledky!$N$3,Tipy!L25=Výsledky!$P$3),60,0)))</f>
        <v>0</v>
      </c>
      <c r="L31" s="12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6">
        <f>IF(ISBLANK($P$3),"",IF(OR(Tipy!M25=Výsledky!$K$6,Tipy!M25=Výsledky!$K$7,Tipy!M25=Výsledky!$K$8,Tipy!M25=Výsledky!$K$9),IF(VLOOKUP(Tipy!M25,'Kategórie hráčov'!$A$2:$B$55,2,FALSE)=30,30,20),0))</f>
        <v>20</v>
      </c>
      <c r="N31" s="126">
        <f>IF(ISBLANK($P$3),"",IF(OR(Tipy!N25=Výsledky!$N$6,Tipy!N25=Výsledky!$N$7,Tipy!N25=Výsledky!$N$8,Tipy!N25=Výsledky!$N$9),IF(VLOOKUP(Tipy!N25,'Kategórie hráčov'!$A$2:$B$55,2,FALSE)=30,30,20),0))</f>
        <v>0</v>
      </c>
      <c r="O31" s="12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8">
        <f>IF(ISBLANK($P$3),"",IF(ISBLANK(Tipy!J25),"-",SUM(K31:O31)))</f>
        <v>20</v>
      </c>
      <c r="Q31" s="129"/>
      <c r="R31" s="126">
        <f>IF(ISBLANK($W$3),"",IF(ISBLANK(Tipy!P25),0,IF(AND(Tipy!P25=Výsledky!$U$3,Tipy!R25=Výsledky!$W$3),60,0)))</f>
        <v>0</v>
      </c>
      <c r="S31" s="12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6">
        <f>IF(ISBLANK($W$3),"",IF(OR(Tipy!S25=Výsledky!$R$6,Tipy!S25=Výsledky!$R$7,Tipy!S25=Výsledky!$R$8,Tipy!S25=Výsledky!$R$9),IF(VLOOKUP(Tipy!S25,'Kategórie hráčov'!$A$2:$B$55,2,FALSE)=30,30,20),0))</f>
        <v>20</v>
      </c>
      <c r="U31" s="126">
        <f>IF(ISBLANK($W$3),"",IF(OR(Tipy!T25=Výsledky!$U$6,Tipy!T25=Výsledky!$U$7,Tipy!T25=Výsledky!$U$8,Tipy!T25=Výsledky!$U$9),IF(VLOOKUP(Tipy!T25,'Kategórie hráčov'!$A$2:$B$55,2,FALSE)=30,30,20),0))</f>
        <v>0</v>
      </c>
      <c r="V31" s="127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30">
        <f>IF(ISBLANK($W$3),"",IF(ISBLANK(Tipy!P25),"-",SUM(R31:V31)))</f>
        <v>20</v>
      </c>
      <c r="X31" s="129"/>
      <c r="Y31" s="126">
        <f>IF(ISBLANK($AD$3),"",IF(ISBLANK(Tipy!V25),0,IF(AND(Tipy!V25=Výsledky!$AB$3,Tipy!X25=Výsledky!$AD$3),60,0)))</f>
        <v>0</v>
      </c>
      <c r="Z31" s="12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6">
        <f>IF(ISBLANK($AD$3),"",IF(OR(Tipy!Y25=Výsledky!$Y$6,Tipy!Y25=Výsledky!$Y$7,Tipy!Y25=Výsledky!$Y$8,Tipy!Y25=Výsledky!$Y$9),IF(VLOOKUP(Tipy!Y25,'Kategórie hráčov'!$A$2:$B$55,2,FALSE)=30,30,20),0))</f>
        <v>0</v>
      </c>
      <c r="AB31" s="126">
        <f>IF(ISBLANK($AD$3),"",IF(OR(Tipy!Z25=Výsledky!$AB$6,Tipy!Z25=Výsledky!$AB$7,Tipy!Z25=Výsledky!$AB$8,Tipy!Z25=Výsledky!$AB$9),IF(VLOOKUP(Tipy!Z25,'Kategórie hráčov'!$A$2:$B$55,2,FALSE)=30,30,20),0))</f>
        <v>0</v>
      </c>
      <c r="AC31" s="12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30">
        <f>IF(ISBLANK($AD$3),"",IF(ISBLANK(Tipy!V25),"-",SUM(Y31:AC31)))</f>
        <v>0</v>
      </c>
      <c r="AE31" s="129"/>
      <c r="AF31" s="126">
        <f>IF(ISBLANK($AK$3),"",IF(ISBLANK(Tipy!AB25),0,IF(AND(Tipy!AB25=Výsledky!$AI$3,Tipy!AD25=Výsledky!$AK$3),60,0)))</f>
        <v>0</v>
      </c>
      <c r="AG31" s="12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6">
        <f>IF(ISBLANK($AK$3),"",IF(OR(Tipy!AE25=Výsledky!$AF$6,Tipy!AE25=Výsledky!$AF$7,Tipy!AE25=Výsledky!$AF$8,Tipy!AE25=Výsledky!$AF$9),IF(VLOOKUP(Tipy!AE25,'Kategórie hráčov'!$A$2:$B$55,2,FALSE)=30,30,20),0))</f>
        <v>0</v>
      </c>
      <c r="AI31" s="126">
        <f>IF(ISBLANK($AK$3),"",IF(OR(Tipy!AF25=Výsledky!$AI$6,Tipy!AF25=Výsledky!$AI$7,Tipy!AF25=Výsledky!$AI$8,Tipy!AF25=Výsledky!$AI$9),IF(VLOOKUP(Tipy!AF25,'Kategórie hráčov'!$A$2:$B$55,2,FALSE)=30,30,20),0))</f>
        <v>0</v>
      </c>
      <c r="AJ31" s="127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30">
        <f>IF(ISBLANK($AK$3),"",IF(ISBLANK(Tipy!AB25),"-",SUM(AF31:AJ31)))</f>
        <v>20</v>
      </c>
      <c r="AL31" s="129"/>
      <c r="AM31" s="126">
        <f>IF(ISBLANK($AR$3),"",IF(ISBLANK(Tipy!AH25),0,IF(AND(Tipy!AH25=Výsledky!$AP$3,Tipy!AJ25=Výsledky!$AR$3),60,0)))</f>
        <v>0</v>
      </c>
      <c r="AN31" s="12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6">
        <f>IF(ISBLANK($AR$3),"",IF(OR(Tipy!AK25=Výsledky!$AM$6,Tipy!AK25=Výsledky!$AM$7,Tipy!AK25=Výsledky!$AM$8,Tipy!AK25=Výsledky!$AM$9),IF(VLOOKUP(Tipy!AK25,'Kategórie hráčov'!$A$2:$B$55,2,FALSE)=30,30,20),0))</f>
        <v>0</v>
      </c>
      <c r="AP31" s="126">
        <f>IF(ISBLANK($AR$3),"",IF(OR(Tipy!AL25=Výsledky!$AP$6,Tipy!AL25=Výsledky!$AP$7,Tipy!AL25=Výsledky!$AP$8,Tipy!AL25=Výsledky!$AP$9),IF(VLOOKUP(Tipy!AL25,'Kategórie hráčov'!$A$2:$B$55,2,FALSE)=30,30,20),0))</f>
        <v>0</v>
      </c>
      <c r="AQ31" s="127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30">
        <f>IF(ISBLANK($AR$3),"",IF(ISBLANK(Tipy!AH25),"-",SUM(AM31:AQ31)))</f>
        <v>30</v>
      </c>
      <c r="AS31" s="129"/>
      <c r="AT31" s="126">
        <f>IF(ISBLANK($AY$3),"",IF(ISBLANK(Tipy!AN25),0,IF(AND(Tipy!AN25=Výsledky!$AW$3,Tipy!AP25=Výsledky!$AY$3),60,0)))</f>
        <v>0</v>
      </c>
      <c r="AU31" s="12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6">
        <f>IF(ISBLANK($AY$3),"",IF(OR(Tipy!AQ25=Výsledky!$AT$6,Tipy!AQ25=Výsledky!$AT$7,Tipy!AQ25=Výsledky!$AT$8,Tipy!AQ25=Výsledky!$AT$9),IF(VLOOKUP(Tipy!AQ25,'Kategórie hráčov'!$A$2:$B$55,2,FALSE)=30,30,20),0))</f>
        <v>0</v>
      </c>
      <c r="AW31" s="126">
        <f>IF(ISBLANK($AY$3),"",IF(OR(Tipy!AR25=Výsledky!$AW$6,Tipy!AR25=Výsledky!$AW$7,Tipy!AR25=Výsledky!$AW$8,Tipy!AR25=Výsledky!$AW$9),IF(VLOOKUP(Tipy!AR25,'Kategórie hráčov'!$A$2:$B$55,2,FALSE)=30,30,20),0))</f>
        <v>0</v>
      </c>
      <c r="AX31" s="127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30">
        <f>IF(ISBLANK($AY$3),"",IF(ISBLANK(Tipy!AN25),"-",SUM(AT31:AX31)))</f>
        <v>0</v>
      </c>
      <c r="AZ31" s="129"/>
      <c r="BA31" s="126">
        <f>IF(ISBLANK($BF$3),"",IF(ISBLANK(Tipy!AT25),0,IF(AND(Tipy!AT25=Výsledky!$BD$3,Tipy!AV25=Výsledky!$BF$3),60,0)))</f>
        <v>0</v>
      </c>
      <c r="BB31" s="12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6">
        <f>IF(ISBLANK($BF$3),"",IF(OR(Tipy!AW25=Výsledky!$BA$6,Tipy!AW25=Výsledky!$BA$7,Tipy!AW25=Výsledky!$BA$8,Tipy!AW25=Výsledky!$BA$9),IF(VLOOKUP(Tipy!AW25,'Kategórie hráčov'!$A$2:$B$55,2,FALSE)=30,30,20),0))</f>
        <v>0</v>
      </c>
      <c r="BD31" s="126">
        <f>IF(ISBLANK($BF$3),"",IF(OR(Tipy!AX25=Výsledky!$BD$6,Tipy!AX25=Výsledky!$BD$7,Tipy!AX25=Výsledky!$BD$8,Tipy!AX25=Výsledky!$BD$9),IF(VLOOKUP(Tipy!AX25,'Kategórie hráčov'!$A$2:$B$55,2,FALSE)=30,30,20),0))</f>
        <v>0</v>
      </c>
      <c r="BE31" s="127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30">
        <f>IF(ISBLANK($BF$3),"",IF(ISBLANK(Tipy!AT25),"-",SUM(BA31:BE31)))</f>
        <v>0</v>
      </c>
      <c r="BG31" s="129"/>
      <c r="BH31" s="126" t="str">
        <f>IF(ISBLANK($BM$3),"",IF(ISBLANK(Tipy!AZ25),0,IF(AND(Tipy!AZ25=Výsledky!$BK$3,Tipy!BB25=Výsledky!$BM$3),60,0)))</f>
        <v/>
      </c>
      <c r="BI31" s="126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6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6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7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0" t="str">
        <f>IF(ISBLANK($BM$3),"",IF(ISBLANK(Tipy!AZ25),"-",SUM(BH31:BL31)))</f>
        <v/>
      </c>
      <c r="BN31" s="129"/>
      <c r="BO31" s="126">
        <f>IF(ISBLANK($BT$3),"",IF(ISBLANK(Tipy!BF25),0,IF(AND(Tipy!BF25=Výsledky!$BR$3,Tipy!BH25=Výsledky!$BT$3),60,0)))</f>
        <v>0</v>
      </c>
      <c r="BP31" s="12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6">
        <f>IF(ISBLANK($BT$3),"",IF(OR(Tipy!BI25=Výsledky!$BO$6,Tipy!BI25=Výsledky!$BO$7,Tipy!BI25=Výsledky!$BO$8,Tipy!BI25=Výsledky!$BO$9),IF(VLOOKUP(Tipy!BI25,'Kategórie hráčov'!$A$2:$B$55,2,FALSE)=30,30,20),0))</f>
        <v>0</v>
      </c>
      <c r="BR31" s="126">
        <f>IF(ISBLANK($BT$3),"",IF(OR(Tipy!BJ25=Výsledky!$BR$6,Tipy!BJ25=Výsledky!$BR$7,Tipy!BJ25=Výsledky!$BR$8,Tipy!BJ25=Výsledky!$BR$9),IF(VLOOKUP(Tipy!BJ25,'Kategórie hráčov'!$A$2:$B$55,2,FALSE)=30,30,20),0))</f>
        <v>0</v>
      </c>
      <c r="BS31" s="12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30">
        <f>IF(ISBLANK($BT$3),"",IF(ISBLANK(Tipy!BF25),"-",SUM(BO31:BS31)))</f>
        <v>20</v>
      </c>
      <c r="BU31" s="129"/>
      <c r="BV31" s="126" t="str">
        <f>IF(ISBLANK($CA$3),"",IF(ISBLANK(Tipy!BL25),0,IF(AND(Tipy!BL25=Výsledky!$BY$3,Tipy!BN25=Výsledky!$CA$3),60,0)))</f>
        <v/>
      </c>
      <c r="BW31" s="126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6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6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7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0" t="str">
        <f>IF(ISBLANK($CA$3),"",IF(ISBLANK(Tipy!BL25),"-",SUM(BV31:BZ31)))</f>
        <v/>
      </c>
      <c r="CB31" s="129"/>
      <c r="CC31" s="126">
        <f>IF(ISBLANK($CH$3),"",IF(ISBLANK(Tipy!BR25),0,IF(AND(Tipy!BR25=Výsledky!$CF$3,Tipy!BT25=Výsledky!$CH$3),60,0)))</f>
        <v>0</v>
      </c>
      <c r="CD31" s="12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6">
        <f>IF(ISBLANK($CH$3),"",IF(OR(Tipy!BU25=Výsledky!$CC$6,Tipy!BU25=Výsledky!$CC$7,Tipy!BU25=Výsledky!$CC$8,Tipy!BU25=Výsledky!$CC$9),IF(VLOOKUP(Tipy!BU25,'Kategórie hráčov'!$A$2:$B$55,2,FALSE)=30,30,20),0))</f>
        <v>0</v>
      </c>
      <c r="CF31" s="126">
        <f>IF(ISBLANK($CH$3),"",IF(OR(Tipy!BV25=Výsledky!$CF$6,Tipy!BV25=Výsledky!$CF$7,Tipy!BV25=Výsledky!$CF$8,Tipy!BV25=Výsledky!$CF$9),IF(VLOOKUP(Tipy!BV25,'Kategórie hráčov'!$A$2:$B$55,2,FALSE)=30,30,20),0))</f>
        <v>20</v>
      </c>
      <c r="CG31" s="12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30">
        <f>IF(ISBLANK($CH$3),"",IF(ISBLANK(Tipy!BR25),"-",SUM(CC31:CG31)))</f>
        <v>20</v>
      </c>
      <c r="CI31" s="129"/>
      <c r="CJ31" s="126">
        <f>IF(ISBLANK($CO$3),"",IF(ISBLANK(Tipy!BX25),0,IF(AND(Tipy!BX25=Výsledky!$CM$3,Tipy!BZ25=Výsledky!$CO$3),60,0)))</f>
        <v>0</v>
      </c>
      <c r="CK31" s="12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6">
        <f>IF(ISBLANK($CO$3),"",IF(OR(Tipy!CA25=Výsledky!$CJ$6,Tipy!CA25=Výsledky!$CJ$7,Tipy!CA25=Výsledky!$CJ$8,Tipy!CA25=Výsledky!$CJ$9),IF(VLOOKUP(Tipy!CA25,'Kategórie hráčov'!$A$2:$B$55,2,FALSE)=30,30,20),0))</f>
        <v>0</v>
      </c>
      <c r="CM31" s="126">
        <f>IF(ISBLANK($CO$3),"",IF(OR(Tipy!CB25=Výsledky!$CM$6,Tipy!CB25=Výsledky!$CM$7,Tipy!CB25=Výsledky!$CM$8,Tipy!CB25=Výsledky!$CM$9),IF(VLOOKUP(Tipy!CB25,'Kategórie hráčov'!$A$2:$B$55,2,FALSE)=30,30,20),0))</f>
        <v>0</v>
      </c>
      <c r="CN31" s="12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30">
        <f>IF(ISBLANK($CO$3),"",IF(ISBLANK(Tipy!BX25),"-",SUM(CJ31:CN31)))</f>
        <v>20</v>
      </c>
      <c r="CP31" s="129"/>
      <c r="CQ31" s="126" t="str">
        <f>IF(ISBLANK($CV$3),"",IF(ISBLANK(Tipy!CD25),0,IF(AND(Tipy!CD25=Výsledky!$CT$3,Tipy!CF25=Výsledky!$CV$3),60,0)))</f>
        <v/>
      </c>
      <c r="CR31" s="126" t="str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/>
      </c>
      <c r="CS31" s="126" t="str">
        <f>IF(ISBLANK($CV$3),"",IF(OR(Tipy!CG25=Výsledky!$CQ$6,Tipy!CG25=Výsledky!$CQ$7,Tipy!CG25=Výsledky!$CQ$8,Tipy!CG25=Výsledky!$CQ$9),IF(VLOOKUP(Tipy!CG25,'Kategórie hráčov'!$A$2:$B$55,2,FALSE)=30,30,20),0))</f>
        <v/>
      </c>
      <c r="CT31" s="126" t="str">
        <f>IF(ISBLANK($CV$3),"",IF(OR(Tipy!CH25=Výsledky!$CT$6,Tipy!CH25=Výsledky!$CT$7,Tipy!CH25=Výsledky!$CT$8,Tipy!CH25=Výsledky!$CT$9),IF(VLOOKUP(Tipy!CH25,'Kategórie hráčov'!$A$2:$B$55,2,FALSE)=30,30,20),0))</f>
        <v/>
      </c>
      <c r="CU31" s="127" t="str">
        <f>IF(ISBLANK($CV$3),"",IF(ISBLANK(Tipy!CD25),0,IF(OR(AND(Tipy!CD25=Výsledky!$CT$3,OR(Tipy!CF25=Výsledky!$CV$3+1,Tipy!CF25=Výsledky!$CV$3-1)),AND(Tipy!CF25=Výsledky!$CV$3,OR(Tipy!CD25=Výsledky!$CT$3+1,Tipy!CD25=Výsledky!$CT$3-1))),10,0)))</f>
        <v/>
      </c>
      <c r="CV31" s="130" t="str">
        <f>IF(ISBLANK($CV$3),"",IF(ISBLANK(Tipy!CD25),"-",SUM(CQ31:CU31)))</f>
        <v/>
      </c>
      <c r="CW31" s="129"/>
      <c r="CX31" s="126" t="str">
        <f>IF(ISBLANK($DC$3),"",IF(ISBLANK(Tipy!CJ25),0,IF(AND(Tipy!CJ25=Výsledky!$DA$3,Tipy!CL25=Výsledky!$DC$3),60,0)))</f>
        <v/>
      </c>
      <c r="CY31" s="126" t="str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/>
      </c>
      <c r="CZ31" s="126" t="str">
        <f>IF(ISBLANK($DC$3),"",IF(OR(Tipy!CM25=Výsledky!$CX$6,Tipy!CM25=Výsledky!$CX$7,Tipy!CM25=Výsledky!$CX$8,Tipy!CM25=Výsledky!$CX$9),IF(VLOOKUP(Tipy!CM25,'Kategórie hráčov'!$A$2:$B$55,2,FALSE)=30,30,20),0))</f>
        <v/>
      </c>
      <c r="DA31" s="126" t="str">
        <f>IF(ISBLANK($DC$3),"",IF(OR(Tipy!CN25=Výsledky!$DA$6,Tipy!CN25=Výsledky!$DA$7,Tipy!CN25=Výsledky!$DA$8,Tipy!CN25=Výsledky!$DA$9),IF(VLOOKUP(Tipy!CN25,'Kategórie hráčov'!$A$2:$B$55,2,FALSE)=30,30,20),0))</f>
        <v/>
      </c>
      <c r="DB31" s="127" t="str">
        <f>IF(ISBLANK($DC$3),"",IF(ISBLANK(Tipy!CJ25),0,IF(OR(AND(Tipy!CJ25=Výsledky!$DA$3,OR(Tipy!CL25=Výsledky!$DC$3+1,Tipy!CL25=Výsledky!$DC$3-1)),AND(Tipy!CL25=Výsledky!$DC$3,OR(Tipy!CJ25=Výsledky!$DA$3+1,Tipy!CJ25=Výsledky!$DA$3-1))),10,0)))</f>
        <v/>
      </c>
      <c r="DC31" s="130" t="str">
        <f>IF(ISBLANK($DC$3),"",IF(ISBLANK(Tipy!CJ25),"-",SUM(CX31:DB31)))</f>
        <v/>
      </c>
      <c r="DD31" s="129"/>
      <c r="DE31" s="126" t="str">
        <f>IF(ISBLANK($DJ$3),"",IF(ISBLANK(Tipy!CP25),0,IF(AND(Tipy!CP25=Výsledky!$DH$3,Tipy!CR25=Výsledky!$DJ$3),60,0)))</f>
        <v/>
      </c>
      <c r="DF31" s="126" t="str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/>
      </c>
      <c r="DG31" s="126" t="str">
        <f>IF(ISBLANK($DJ$3),"",IF(OR(Tipy!CS25=Výsledky!$DE$6,Tipy!CS25=Výsledky!$DE$7,Tipy!CS25=Výsledky!$DE$8,Tipy!CS25=Výsledky!$DE$9),IF(VLOOKUP(Tipy!CS25,'Kategórie hráčov'!$A$2:$B$55,2,FALSE)=30,30,20),0))</f>
        <v/>
      </c>
      <c r="DH31" s="126" t="str">
        <f>IF(ISBLANK($DJ$3),"",IF(OR(Tipy!CT25=Výsledky!$DH$6,Tipy!CT25=Výsledky!$DH$7,Tipy!CT25=Výsledky!$DH$8,Tipy!CT25=Výsledky!$DH$9),IF(VLOOKUP(Tipy!CT25,'Kategórie hráčov'!$A$2:$B$55,2,FALSE)=30,30,20),0))</f>
        <v/>
      </c>
      <c r="DI31" s="127" t="str">
        <f>IF(ISBLANK($DJ$3),"",IF(ISBLANK(Tipy!CP25),0,IF(OR(AND(Tipy!CP25=Výsledky!$DH$3,OR(Tipy!CR25=Výsledky!$DJ$3+1,Tipy!CR25=Výsledky!$DJ$3-1)),AND(Tipy!CR25=Výsledky!$DJ$3,OR(Tipy!CP25=Výsledky!$DH$3+1,Tipy!CP25=Výsledky!$DH$3-1))),10,0)))</f>
        <v/>
      </c>
      <c r="DJ31" s="130" t="str">
        <f>IF(ISBLANK($DJ$3),"",IF(ISBLANK(Tipy!CP25),"-",SUM(DE31:DI31)))</f>
        <v/>
      </c>
      <c r="DK31" s="129"/>
      <c r="DL31" s="126" t="str">
        <f>IF(ISBLANK($DQ$3),"",IF(ISBLANK(Tipy!CV25),0,IF(AND(Tipy!CV25=Výsledky!$DO$3,Tipy!CX25=Výsledky!$DQ$3),60,0)))</f>
        <v/>
      </c>
      <c r="DM31" s="126" t="str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/>
      </c>
      <c r="DN31" s="126" t="str">
        <f>IF(ISBLANK($DQ$3),"",IF(OR(Tipy!CY25=Výsledky!$DL$6,Tipy!CY25=Výsledky!$DL$7,Tipy!CY25=Výsledky!$DL$8,Tipy!CY25=Výsledky!$DL$9),IF(VLOOKUP(Tipy!CY25,'Kategórie hráčov'!$A$2:$B$55,2,FALSE)=30,30,20),0))</f>
        <v/>
      </c>
      <c r="DO31" s="126" t="str">
        <f>IF(ISBLANK($DQ$3),"",IF(OR(Tipy!CZ25=Výsledky!$DO$6,Tipy!CZ25=Výsledky!$DO$7,Tipy!CZ25=Výsledky!$DO$8,Tipy!CZ25=Výsledky!$DO$9),IF(VLOOKUP(Tipy!CZ25,'Kategórie hráčov'!$A$2:$B$55,2,FALSE)=30,30,20),0))</f>
        <v/>
      </c>
      <c r="DP31" s="127" t="str">
        <f>IF(ISBLANK($DQ$3),"",IF(ISBLANK(Tipy!CV25),0,IF(OR(AND(Tipy!CV25=Výsledky!$DO$3,OR(Tipy!CX25=Výsledky!$DQ$3+1,Tipy!CX25=Výsledky!$DQ$3-1)),AND(Tipy!CX25=Výsledky!$DQ$3,OR(Tipy!CV25=Výsledky!$DO$3+1,Tipy!CV25=Výsledky!$DO$3-1))),10,0)))</f>
        <v/>
      </c>
      <c r="DQ31" s="130" t="str">
        <f>IF(ISBLANK($DQ$3),"",IF(ISBLANK(Tipy!CV25),"-",SUM(DL31:DP31)))</f>
        <v/>
      </c>
      <c r="DR31" s="129"/>
      <c r="DS31" s="126" t="str">
        <f>IF(ISBLANK($DX$3),"",IF(ISBLANK(Tipy!DB25),0,IF(AND(Tipy!DB25=Výsledky!$DV$3,Tipy!DD25=Výsledky!$DX$3),60,0)))</f>
        <v/>
      </c>
      <c r="DT31" s="126" t="str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/>
      </c>
      <c r="DU31" s="126" t="str">
        <f>IF(ISBLANK($DX$3),"",IF(OR(Tipy!DE25=Výsledky!$DS$6,Tipy!DE25=Výsledky!$DS$7,Tipy!DE25=Výsledky!$DS$8,Tipy!DE25=Výsledky!$DS$9),IF(VLOOKUP(Tipy!DE25,'Kategórie hráčov'!$A$2:$B$55,2,FALSE)=30,30,20),0))</f>
        <v/>
      </c>
      <c r="DV31" s="126" t="str">
        <f>IF(ISBLANK($DX$3),"",IF(OR(Tipy!DF25=Výsledky!$DV$6,Tipy!DF25=Výsledky!$DV$7,Tipy!DF25=Výsledky!$DV$8,Tipy!DF25=Výsledky!$DV$9),IF(VLOOKUP(Tipy!DF25,'Kategórie hráčov'!$A$2:$B$55,2,FALSE)=30,30,20),0))</f>
        <v/>
      </c>
      <c r="DW31" s="127" t="str">
        <f>IF(ISBLANK($DX$3),"",IF(ISBLANK(Tipy!DB25),0,IF(OR(AND(Tipy!DB25=Výsledky!$DV$3,OR(Tipy!DD25=Výsledky!$DX$3+1,Tipy!DD25=Výsledky!$DX$3-1)),AND(Tipy!DD25=Výsledky!$DX$3,OR(Tipy!DB25=Výsledky!$DV$3+1,Tipy!DB25=Výsledky!$DV$3-1))),10,0)))</f>
        <v/>
      </c>
      <c r="DX31" s="130" t="str">
        <f>IF(ISBLANK($DX$3),"",IF(ISBLANK(Tipy!DB25),"-",SUM(DS31:DW31)))</f>
        <v/>
      </c>
      <c r="DY31" s="129"/>
      <c r="DZ31" s="126" t="str">
        <f>IF(ISBLANK($EE$3),"",IF(ISBLANK(Tipy!DH25),0,IF(AND(Tipy!DH25=Výsledky!$EC$3,Tipy!DJ25=Výsledky!$EE$3),60,0)))</f>
        <v/>
      </c>
      <c r="EA31" s="126" t="str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/>
      </c>
      <c r="EB31" s="126" t="str">
        <f>IF(ISBLANK($EE$3),"",IF(OR(Tipy!DK25=Výsledky!$DZ$6,Tipy!DK25=Výsledky!$DZ$7,Tipy!DK25=Výsledky!$DZ$8,Tipy!DK25=Výsledky!$DZ$9),IF(VLOOKUP(Tipy!DK25,'Kategórie hráčov'!$A$2:$B$55,2,FALSE)=30,30,20),0))</f>
        <v/>
      </c>
      <c r="EC31" s="126" t="str">
        <f>IF(ISBLANK($EE$3),"",IF(OR(Tipy!DL25=Výsledky!$EC$6,Tipy!DL25=Výsledky!$EC$7,Tipy!DL25=Výsledky!$EC$8,Tipy!DL25=Výsledky!$EC$9),IF(VLOOKUP(Tipy!DL25,'Kategórie hráčov'!$A$2:$B$55,2,FALSE)=30,30,20),0))</f>
        <v/>
      </c>
      <c r="ED31" s="127" t="str">
        <f>IF(ISBLANK($EE$3),"",IF(ISBLANK(Tipy!DH25),0,IF(OR(AND(Tipy!DH25=Výsledky!$EC$3,OR(Tipy!DJ25=Výsledky!$EE$3+1,Tipy!DJ25=Výsledky!$EE$3-1)),AND(Tipy!DJ25=Výsledky!$EE$3,OR(Tipy!DH25=Výsledky!$EC$3+1,Tipy!DH25=Výsledky!$EC$3-1))),10,0)))</f>
        <v/>
      </c>
      <c r="EE31" s="130" t="str">
        <f>IF(ISBLANK($EE$3),"",IF(ISBLANK(Tipy!DH25),"-",SUM(DZ31:ED31)))</f>
        <v/>
      </c>
      <c r="EF31" s="129"/>
      <c r="EG31" s="126" t="str">
        <f>IF(ISBLANK($EL$3),"",IF(ISBLANK(Tipy!DN25),0,IF(AND(Tipy!DN25=Výsledky!$EJ$3,Tipy!DP25=Výsledky!$EL$3),60,0)))</f>
        <v/>
      </c>
      <c r="EH31" s="126" t="str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/>
      </c>
      <c r="EI31" s="126" t="str">
        <f>IF(ISBLANK($EL$3),"",IF(OR(Tipy!DQ25=Výsledky!$EG$6,Tipy!DQ25=Výsledky!$EG$7,Tipy!DQ25=Výsledky!$EG$8,Tipy!DQ25=Výsledky!$EG$9),IF(VLOOKUP(Tipy!DQ25,'Kategórie hráčov'!$A$2:$B$55,2,FALSE)=30,30,20),0))</f>
        <v/>
      </c>
      <c r="EJ31" s="126" t="str">
        <f>IF(ISBLANK($EL$3),"",IF(OR(Tipy!DR25=Výsledky!$EJ$6,Tipy!DR25=Výsledky!$EJ$7,Tipy!DR25=Výsledky!$EJ$8,Tipy!DR25=Výsledky!$EJ$9),IF(VLOOKUP(Tipy!DR25,'Kategórie hráčov'!$A$2:$B$55,2,FALSE)=30,30,20),0))</f>
        <v/>
      </c>
      <c r="EK31" s="127" t="str">
        <f>IF(ISBLANK($EL$3),"",IF(ISBLANK(Tipy!DN25),0,IF(OR(AND(Tipy!DN25=Výsledky!$EJ$3,OR(Tipy!DP25=Výsledky!$EL$3+1,Tipy!DP25=Výsledky!$EL$3-1)),AND(Tipy!DP25=Výsledky!$EL$3,OR(Tipy!DN25=Výsledky!$EJ$3+1,Tipy!DN25=Výsledky!$EJ$3-1))),10,0)))</f>
        <v/>
      </c>
      <c r="EL31" s="130" t="str">
        <f>IF(ISBLANK($EL$3),"",IF(ISBLANK(Tipy!DN25),"-",SUM(EG31:EK31)))</f>
        <v/>
      </c>
      <c r="EM31" s="129"/>
      <c r="EN31" s="126" t="str">
        <f>IF(ISBLANK($ES$3),"",IF(ISBLANK(Tipy!DT25),0,IF(AND(Tipy!DT25=Výsledky!$EQ$3,Tipy!DV25=Výsledky!$ES$3),60,0)))</f>
        <v/>
      </c>
      <c r="EO31" s="126" t="str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/>
      </c>
      <c r="EP31" s="126" t="str">
        <f>IF(ISBLANK($ES$3),"",IF(OR(Tipy!DW25=Výsledky!$EN$6,Tipy!DW25=Výsledky!$EN$7,Tipy!DW25=Výsledky!$EN$8,Tipy!DW25=Výsledky!$EN$9),IF(VLOOKUP(Tipy!DW25,'Kategórie hráčov'!$A$2:$B$55,2,FALSE)=30,30,20),0))</f>
        <v/>
      </c>
      <c r="EQ31" s="126" t="str">
        <f>IF(ISBLANK($ES$3),"",IF(OR(Tipy!DX25=Výsledky!$EQ$6,Tipy!DX25=Výsledky!$EQ$7,Tipy!DX25=Výsledky!$EQ$8,Tipy!DX25=Výsledky!$EQ$9),IF(VLOOKUP(Tipy!DX25,'Kategórie hráčov'!$A$2:$B$55,2,FALSE)=30,30,20),0))</f>
        <v/>
      </c>
      <c r="ER31" s="127" t="str">
        <f>IF(ISBLANK($ES$3),"",IF(ISBLANK(Tipy!DT25),0,IF(OR(AND(Tipy!DT25=Výsledky!$EQ$3,OR(Tipy!DV25=Výsledky!$ES$3+1,Tipy!DV25=Výsledky!$ES$3-1)),AND(Tipy!DV25=Výsledky!$ES$3,OR(Tipy!DT25=Výsledky!$EQ$3+1,Tipy!DT25=Výsledky!$EQ$3-1))),10,0)))</f>
        <v/>
      </c>
      <c r="ES31" s="130" t="str">
        <f>IF(ISBLANK($ES$3),"",IF(ISBLANK(Tipy!DT25),"-",SUM(EN31:ER31)))</f>
        <v/>
      </c>
      <c r="ET31" s="129"/>
      <c r="EU31" s="126" t="str">
        <f>IF(ISBLANK($EZ$3),"",IF(ISBLANK(Tipy!DZ25),0,IF(AND(Tipy!DZ25=Výsledky!$EX$3,Tipy!EB25=Výsledky!$EZ$3),60,0)))</f>
        <v/>
      </c>
      <c r="EV31" s="126" t="str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/>
      </c>
      <c r="EW31" s="126" t="str">
        <f>IF(ISBLANK($EZ$3),"",IF(OR(Tipy!EC25=Výsledky!$EU$6,Tipy!EC25=Výsledky!$EU$7,Tipy!EC25=Výsledky!$EU$8,Tipy!EC25=Výsledky!$EU$9),IF(VLOOKUP(Tipy!EC25,'Kategórie hráčov'!$A$2:$B$55,2,FALSE)=30,30,20),0))</f>
        <v/>
      </c>
      <c r="EX31" s="126" t="str">
        <f>IF(ISBLANK($EZ$3),"",IF(OR(Tipy!ED25=Výsledky!$EX$6,Tipy!ED25=Výsledky!$EX$7,Tipy!ED25=Výsledky!$EX$8,Tipy!ED25=Výsledky!$EX$9),IF(VLOOKUP(Tipy!ED25,'Kategórie hráčov'!$A$2:$B$55,2,FALSE)=30,30,20),0))</f>
        <v/>
      </c>
      <c r="EY31" s="127" t="str">
        <f>IF(ISBLANK($EZ$3),"",IF(ISBLANK(Tipy!DZ25),0,IF(OR(AND(Tipy!DZ25=Výsledky!$EX$3,OR(Tipy!EB25=Výsledky!$EZ$3+1,Tipy!EB25=Výsledky!$EZ$3-1)),AND(Tipy!EB25=Výsledky!$EZ$3,OR(Tipy!DZ25=Výsledky!$EX$3+1,Tipy!DZ25=Výsledky!$EX$3-1))),10,0)))</f>
        <v/>
      </c>
      <c r="EZ31" s="130" t="str">
        <f>IF(ISBLANK($EZ$3),"",IF(ISBLANK(Tipy!DZ25),"-",SUM(EU31:EY31)))</f>
        <v/>
      </c>
      <c r="FA31" s="129"/>
      <c r="FB31" s="126" t="str">
        <f>IF(ISBLANK($FG$3),"",IF(ISBLANK(Tipy!EF25),0,IF(AND(Tipy!EF25=Výsledky!$FE$3,Tipy!EH25=Výsledky!$FG$3),60,0)))</f>
        <v/>
      </c>
      <c r="FC31" s="126" t="str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/>
      </c>
      <c r="FD31" s="126" t="str">
        <f>IF(ISBLANK($FG$3),"",IF(OR(Tipy!EI25=Výsledky!$FB$6,Tipy!EI25=Výsledky!$FB$7,Tipy!EI25=Výsledky!$FB$8,Tipy!EI25=Výsledky!$FB$9),IF(VLOOKUP(Tipy!EI25,'Kategórie hráčov'!$A$2:$B$55,2,FALSE)=30,30,20),0))</f>
        <v/>
      </c>
      <c r="FE31" s="126" t="str">
        <f>IF(ISBLANK($FG$3),"",IF(OR(Tipy!EJ25=Výsledky!$FE$6,Tipy!EJ25=Výsledky!$FE$7,Tipy!EJ25=Výsledky!$FE$8,Tipy!EJ25=Výsledky!$FE$9),IF(VLOOKUP(Tipy!EJ25,'Kategórie hráčov'!$A$2:$B$55,2,FALSE)=30,30,20),0))</f>
        <v/>
      </c>
      <c r="FF31" s="127" t="str">
        <f>IF(ISBLANK($FG$3),"",IF(ISBLANK(Tipy!EF25),0,IF(OR(AND(Tipy!EF25=Výsledky!$FE$3,OR(Tipy!EH25=Výsledky!$FG$3+1,Tipy!EH25=Výsledky!$FG$3-1)),AND(Tipy!EH25=Výsledky!$FG$3,OR(Tipy!EF25=Výsledky!$FE$3+1,Tipy!EF25=Výsledky!$FE$3-1))),10,0)))</f>
        <v/>
      </c>
      <c r="FG31" s="130" t="str">
        <f>IF(ISBLANK($FG$3),"",IF(ISBLANK(Tipy!EF25),"-",SUM(FB31:FF31)))</f>
        <v/>
      </c>
      <c r="FH31" s="129"/>
      <c r="FI31" s="126" t="str">
        <f>IF(ISBLANK($FN$3),"",IF(ISBLANK(Tipy!EL25),0,IF(AND(Tipy!EL25=Výsledky!$FL$3,Tipy!EN25=Výsledky!$FN$3),60,0)))</f>
        <v/>
      </c>
      <c r="FJ31" s="126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126" t="str">
        <f>IF(ISBLANK($FN$3),"",IF(OR(Tipy!EO25=Výsledky!$FI$6,Tipy!EO25=Výsledky!$FI$7,Tipy!EO25=Výsledky!$FI$8,Tipy!EO25=Výsledky!$FI$9),IF(VLOOKUP(Tipy!EO25,'Kategórie hráčov'!$A$2:$B$55,2,FALSE)=30,30,20),0))</f>
        <v/>
      </c>
      <c r="FL31" s="126" t="str">
        <f>IF(ISBLANK($FN$3),"",IF(OR(Tipy!EP25=Výsledky!$FL$6,Tipy!EP25=Výsledky!$FL$7,Tipy!EP25=Výsledky!$FL$8,Tipy!EP25=Výsledky!$FL$9),IF(VLOOKUP(Tipy!EP25,'Kategórie hráčov'!$A$2:$B$55,2,FALSE)=30,30,20),0))</f>
        <v/>
      </c>
      <c r="FM31" s="127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130" t="str">
        <f>IF(ISBLANK($FN$3),"",IF(ISBLANK(Tipy!EL25),"-",SUM(FI31:FM31)))</f>
        <v/>
      </c>
      <c r="FO31" s="129"/>
      <c r="FP31" s="126" t="str">
        <f>IF(ISBLANK($FU$3),"",IF(ISBLANK(Tipy!ER25),0,IF(AND(Tipy!ER25=Výsledky!$FS$3,Tipy!ET25=Výsledky!$FU$3),60,0)))</f>
        <v/>
      </c>
      <c r="FQ31" s="126" t="str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/>
      </c>
      <c r="FR31" s="126" t="str">
        <f>IF(ISBLANK($FU$3),"",IF(OR(Tipy!EU25=Výsledky!$FP$6,Tipy!EU25=Výsledky!$FP$7,Tipy!EU25=Výsledky!$FP$8,Tipy!EU25=Výsledky!$FP$9),IF(VLOOKUP(Tipy!EU25,'Kategórie hráčov'!$A$2:$B$55,2,FALSE)=30,30,20),0))</f>
        <v/>
      </c>
      <c r="FS31" s="126" t="str">
        <f>IF(ISBLANK($FU$3),"",IF(OR(Tipy!EV25=Výsledky!$FS$6,Tipy!EV25=Výsledky!$FS$7,Tipy!EV25=Výsledky!$FS$8,Tipy!EV25=Výsledky!$FS$9),IF(VLOOKUP(Tipy!EV25,'Kategórie hráčov'!$A$2:$B$55,2,FALSE)=30,30,20),0))</f>
        <v/>
      </c>
      <c r="FT31" s="127" t="str">
        <f>IF(ISBLANK($FU$3),"",IF(ISBLANK(Tipy!ER25),0,IF(OR(AND(Tipy!ER25=Výsledky!$FS$3,OR(Tipy!ET25=Výsledky!$FU$3+1,Tipy!ET25=Výsledky!$FU$3-1)),AND(Tipy!ET25=Výsledky!$FU$3,OR(Tipy!ER25=Výsledky!$FS$3+1,Tipy!ER25=Výsledky!$FS$3-1))),10,0)))</f>
        <v/>
      </c>
      <c r="FU31" s="130" t="str">
        <f>IF(ISBLANK($FU$3),"",IF(ISBLANK(Tipy!ER25),"-",SUM(FP31:FT31)))</f>
        <v/>
      </c>
      <c r="FV31" s="129"/>
      <c r="FW31" s="126" t="str">
        <f>IF(ISBLANK($GB$3),"",IF(ISBLANK(Tipy!EX25),0,IF(AND(Tipy!EX25=Výsledky!$FZ$3,Tipy!EZ25=Výsledky!$GB$3),60,0)))</f>
        <v/>
      </c>
      <c r="FX31" s="126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126" t="str">
        <f>IF(ISBLANK($GB$3),"",IF(OR(Tipy!FA25=Výsledky!$FW$6,Tipy!FA25=Výsledky!$FW$7,Tipy!FA25=Výsledky!$FW$8,Tipy!FA25=Výsledky!$FW$9),IF(VLOOKUP(Tipy!FA25,'Kategórie hráčov'!$A$2:$B$55,2,FALSE)=30,30,20),0))</f>
        <v/>
      </c>
      <c r="FZ31" s="126" t="str">
        <f>IF(ISBLANK($GB$3),"",IF(OR(Tipy!FB25=Výsledky!$FZ$6,Tipy!FB25=Výsledky!$FZ$7,Tipy!FB25=Výsledky!$FZ$8,Tipy!FB25=Výsledky!$FZ$9),IF(VLOOKUP(Tipy!FB25,'Kategórie hráčov'!$A$2:$B$55,2,FALSE)=30,30,20),0))</f>
        <v/>
      </c>
      <c r="GA31" s="127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130" t="str">
        <f>IF(ISBLANK($GB$3),"",IF(ISBLANK(Tipy!EX25),"-",SUM(FW31:GA31)))</f>
        <v/>
      </c>
      <c r="GC31" s="129"/>
      <c r="GD31" s="126" t="str">
        <f>IF(ISBLANK($GI$3),"",IF(ISBLANK(Tipy!FD25),0,IF(AND(Tipy!FD25=Výsledky!$GG$3,Tipy!FF25=Výsledky!$GI$3),60,0)))</f>
        <v/>
      </c>
      <c r="GE31" s="126" t="str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/>
      </c>
      <c r="GF31" s="126" t="str">
        <f>IF(ISBLANK($GI$3),"",IF(OR(Tipy!FG25=Výsledky!$GD$6,Tipy!FG25=Výsledky!$GD$7,Tipy!FG25=Výsledky!$GD$8,Tipy!FG25=Výsledky!$GD$9),IF(VLOOKUP(Tipy!FG25,'Kategórie hráčov'!$A$2:$B$55,2,FALSE)=30,30,20),0))</f>
        <v/>
      </c>
      <c r="GG31" s="126" t="str">
        <f>IF(ISBLANK($GI$3),"",IF(OR(Tipy!FH25=Výsledky!$GG$6,Tipy!FH25=Výsledky!$GG$7,Tipy!FH25=Výsledky!$GG$8,Tipy!FH25=Výsledky!$GG$9),IF(VLOOKUP(Tipy!FH25,'Kategórie hráčov'!$A$2:$B$55,2,FALSE)=30,30,20),0))</f>
        <v/>
      </c>
      <c r="GH31" s="127" t="str">
        <f>IF(ISBLANK($GI$3),"",IF(ISBLANK(Tipy!FD25),0,IF(OR(AND(Tipy!FD25=Výsledky!$GG$3,OR(Tipy!FF25=Výsledky!$GI$3+1,Tipy!FF25=Výsledky!$GI$3-1)),AND(Tipy!FF25=Výsledky!$GI$3,OR(Tipy!FD25=Výsledky!$GG$3+1,Tipy!FD25=Výsledky!$GG$3-1))),10,0)))</f>
        <v/>
      </c>
      <c r="GI31" s="130" t="str">
        <f>IF(ISBLANK($GI$3),"",IF(ISBLANK(Tipy!FD25),"-",SUM(GD31:GH31)))</f>
        <v/>
      </c>
      <c r="GJ31" s="129"/>
      <c r="GK31" s="126" t="str">
        <f>IF(ISBLANK($GP$3),"",IF(ISBLANK(Tipy!FJ25),0,IF(AND(Tipy!FJ25=Výsledky!$GN$3,Tipy!FL25=Výsledky!$GP$3),60,0)))</f>
        <v/>
      </c>
      <c r="GL31" s="126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126" t="str">
        <f>IF(ISBLANK($GP$3),"",IF(OR(Tipy!FM25=Výsledky!$GK$6,Tipy!FM25=Výsledky!$GK$7,Tipy!FM25=Výsledky!$GK$8,Tipy!FM25=Výsledky!$GK$9),IF(VLOOKUP(Tipy!FM25,'Kategórie hráčov'!$A$2:$B$55,2,FALSE)=30,30,20),0))</f>
        <v/>
      </c>
      <c r="GN31" s="126" t="str">
        <f>IF(ISBLANK($GP$3),"",IF(OR(Tipy!FN25=Výsledky!$GN$6,Tipy!FN25=Výsledky!$GN$7,Tipy!FN25=Výsledky!$GN$8,Tipy!FN25=Výsledky!$GN$9),IF(VLOOKUP(Tipy!FN25,'Kategórie hráčov'!$A$2:$B$55,2,FALSE)=30,30,20),0))</f>
        <v/>
      </c>
      <c r="GO31" s="127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130" t="str">
        <f>IF(ISBLANK($GP$3),"",IF(ISBLANK(Tipy!FJ25),"-",SUM(GK31:GO31)))</f>
        <v/>
      </c>
      <c r="GQ31" s="129"/>
      <c r="GR31" s="126" t="str">
        <f>IF(ISBLANK($GW$3),"",IF(ISBLANK(Tipy!FP25),0,IF(AND(Tipy!FP25=Výsledky!$GU$3,Tipy!FR25=Výsledky!$GW$3),60,0)))</f>
        <v/>
      </c>
      <c r="GS31" s="126" t="str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/>
      </c>
      <c r="GT31" s="126" t="str">
        <f>IF(ISBLANK($GW$3),"",IF(OR(Tipy!FS25=Výsledky!$GR$6,Tipy!FS25=Výsledky!$GR$7,Tipy!FS25=Výsledky!$GR$8,Tipy!FS25=Výsledky!$GR$9),IF(VLOOKUP(Tipy!FS25,'Kategórie hráčov'!$A$2:$B$55,2,FALSE)=30,30,20),0))</f>
        <v/>
      </c>
      <c r="GU31" s="126" t="str">
        <f>IF(ISBLANK($GW$3),"",IF(OR(Tipy!FT25=Výsledky!$GU$6,Tipy!FT25=Výsledky!$GU$7,Tipy!FT25=Výsledky!$GU$8,Tipy!FT25=Výsledky!$GU$9),IF(VLOOKUP(Tipy!FT25,'Kategórie hráčov'!$A$2:$B$55,2,FALSE)=30,30,20),0))</f>
        <v/>
      </c>
      <c r="GV31" s="127" t="str">
        <f>IF(ISBLANK($GW$3),"",IF(ISBLANK(Tipy!FP25),0,IF(OR(AND(Tipy!FP25=Výsledky!$GU$3,OR(Tipy!FR25=Výsledky!$GW$3+1,Tipy!FR25=Výsledky!$GW$3-1)),AND(Tipy!FR25=Výsledky!$GW$3,OR(Tipy!FP25=Výsledky!$GU$3+1,Tipy!FP25=Výsledky!$GU$3-1))),10,0)))</f>
        <v/>
      </c>
      <c r="GW31" s="130" t="str">
        <f>IF(ISBLANK($GW$3),"",IF(ISBLANK(Tipy!FP25),"-",SUM(GR31:GV31)))</f>
        <v/>
      </c>
      <c r="GX31" s="129"/>
      <c r="GY31" s="126" t="str">
        <f>IF(ISBLANK($HD$3),"",IF(ISBLANK(Tipy!FV25),0,IF(AND(Tipy!FV25=Výsledky!$HB$3,Tipy!FX25=Výsledky!$HD$3),60,0)))</f>
        <v/>
      </c>
      <c r="GZ31" s="126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26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26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27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0" t="str">
        <f>IF(ISBLANK($HD$3),"",IF(ISBLANK(Tipy!FV25),"-",SUM(GY31:HC31)))</f>
        <v/>
      </c>
      <c r="HE31" s="129"/>
      <c r="HF31" s="126" t="str">
        <f>IF(ISBLANK($HK$3),"",IF(ISBLANK(Tipy!GB25),0,IF(AND(Tipy!GB25=Výsledky!$HI$3,Tipy!GD25=Výsledky!$HK$3),60,0)))</f>
        <v/>
      </c>
      <c r="HG31" s="126" t="str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/>
      </c>
      <c r="HH31" s="126" t="str">
        <f>IF(ISBLANK($HK$3),"",IF(OR(Tipy!GE25=Výsledky!$HF$6,Tipy!GE25=Výsledky!$HF$7,Tipy!GE25=Výsledky!$HF$8,Tipy!GE25=Výsledky!$HF$9),IF(VLOOKUP(Tipy!GE25,'Kategórie hráčov'!$A$2:$B$55,2,FALSE)=30,30,20),0))</f>
        <v/>
      </c>
      <c r="HI31" s="126" t="str">
        <f>IF(ISBLANK($HK$3),"",IF(OR(Tipy!GF25=Výsledky!$HI$6,Tipy!GF25=Výsledky!$HI$7,Tipy!GF25=Výsledky!$HI$8,Tipy!GF25=Výsledky!$HI$9),IF(VLOOKUP(Tipy!GF25,'Kategórie hráčov'!$A$2:$B$55,2,FALSE)=30,30,20),0))</f>
        <v/>
      </c>
      <c r="HJ31" s="127" t="str">
        <f>IF(ISBLANK($HK$3),"",IF(ISBLANK(Tipy!GB25),0,IF(OR(AND(Tipy!GB25=Výsledky!$HI$3,OR(Tipy!GD25=Výsledky!$HK$3+1,Tipy!GD25=Výsledky!$HK$3-1)),AND(Tipy!GD25=Výsledky!$HK$3,OR(Tipy!GB25=Výsledky!$HI$3+1,Tipy!GB25=Výsledky!$HI$3-1))),10,0)))</f>
        <v/>
      </c>
      <c r="HK31" s="130" t="str">
        <f>IF(ISBLANK($HK$3),"",IF(ISBLANK(Tipy!GB25),"-",SUM(HF31:HJ31)))</f>
        <v/>
      </c>
      <c r="HL31" s="129"/>
      <c r="HM31" s="126" t="str">
        <f>IF(ISBLANK($HR$3),"",IF(ISBLANK(Tipy!GH25),0,IF(AND(Tipy!GH25=Výsledky!$HP$3,Tipy!GJ25=Výsledky!$HR$3),60,0)))</f>
        <v/>
      </c>
      <c r="HN31" s="126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26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26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27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0" t="str">
        <f>IF(ISBLANK($HR$3),"",IF(ISBLANK(Tipy!GH25),"-",SUM(HM31:HQ31)))</f>
        <v/>
      </c>
      <c r="HS31" s="129"/>
      <c r="HT31" s="126" t="str">
        <f>IF(ISBLANK($HY$3),"",IF(ISBLANK(Tipy!GN25),0,IF(AND(Tipy!GN25=Výsledky!$HW$3,Tipy!GP25=Výsledky!$HY$3),60,0)))</f>
        <v/>
      </c>
      <c r="HU31" s="126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6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6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7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0" t="str">
        <f>IF(ISBLANK($HY$3),"",IF(ISBLANK(Tipy!GN25),"-",SUM(HT31:HX31)))</f>
        <v/>
      </c>
      <c r="HZ31" s="129"/>
      <c r="IA31" s="126" t="str">
        <f>IF(ISBLANK($IF$3),"",IF(ISBLANK(Tipy!GT25),0,IF(AND(Tipy!GT25=Výsledky!$ID$3,Tipy!GV25=Výsledky!$IF$3),60,0)))</f>
        <v/>
      </c>
      <c r="IB31" s="126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26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26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27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0" t="str">
        <f>IF(ISBLANK($IF$3),"",IF(ISBLANK(Tipy!GT25),"-",SUM(IA31:IE31)))</f>
        <v/>
      </c>
      <c r="IG31" s="129"/>
      <c r="IH31" s="126" t="str">
        <f>IF(ISBLANK($IM$3),"",IF(ISBLANK(Tipy!GZ25),0,IF(AND(Tipy!GZ25=Výsledky!$IK$3,Tipy!HB25=Výsledky!$IM$3),60,0)))</f>
        <v/>
      </c>
      <c r="II31" s="126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6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6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7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0" t="str">
        <f>IF(ISBLANK($IM$3),"",IF(ISBLANK(Tipy!GZ25),"-",SUM(IH31:IL31)))</f>
        <v/>
      </c>
      <c r="IN31" s="129"/>
      <c r="IO31" s="126" t="str">
        <f>IF(ISBLANK($IT$3),"",IF(ISBLANK(Tipy!HF25),0,IF(AND(Tipy!HF25=Výsledky!$IR$3,Tipy!HH25=Výsledky!$IT$3),60,0)))</f>
        <v/>
      </c>
      <c r="IP31" s="126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26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26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27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0" t="str">
        <f>IF(ISBLANK($IT$3),"",IF(ISBLANK(Tipy!HF25),"-",SUM(IO31:IS31)))</f>
        <v/>
      </c>
      <c r="IU31" s="129"/>
      <c r="IV31" s="126" t="str">
        <f>IF(ISBLANK($JA$3),"",IF(ISBLANK(Tipy!HL25),0,IF(AND(Tipy!HL25=Výsledky!$IY$3,Tipy!HN25=Výsledky!$JA$3),60,0)))</f>
        <v/>
      </c>
      <c r="IW31" s="126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26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26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27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0" t="str">
        <f>IF(ISBLANK($JA$3),"",IF(ISBLANK(Tipy!HL25),"-",SUM(IV31:IZ31)))</f>
        <v/>
      </c>
      <c r="JB31" s="129"/>
      <c r="JC31" s="126" t="str">
        <f>IF(ISBLANK($JH$3),"",IF(ISBLANK(Tipy!HR25),0,IF(AND(Tipy!HR25=Výsledky!$JF$3,Tipy!HT25=Výsledky!$JH$3),60,0)))</f>
        <v/>
      </c>
      <c r="JD31" s="126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26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26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27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0" t="str">
        <f>IF(ISBLANK($JH$3),"",IF(ISBLANK(Tipy!HR25),"-",SUM(JC31:JG31)))</f>
        <v/>
      </c>
      <c r="JI31" s="129"/>
      <c r="JJ31" s="126" t="str">
        <f>IF(ISBLANK($JO$3),"",IF(ISBLANK(Tipy!HX25),0,IF(AND(Tipy!HX25=Výsledky!$JM$3,Tipy!HZ25=Výsledky!$JO$3),60,0)))</f>
        <v/>
      </c>
      <c r="JK31" s="126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26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26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27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0" t="str">
        <f>IF(ISBLANK($JO$3),"",IF(ISBLANK(Tipy!HX25),"-",SUM(JJ31:JN31)))</f>
        <v/>
      </c>
      <c r="JP31" s="129"/>
      <c r="JQ31" s="126" t="str">
        <f>IF(ISBLANK($JV$3),"",IF(ISBLANK(Tipy!ID25),0,IF(AND(Tipy!ID25=Výsledky!$JT$3,Tipy!IF25=Výsledky!$JV$3),60,0)))</f>
        <v/>
      </c>
      <c r="JR31" s="126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26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26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27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0" t="str">
        <f>IF(ISBLANK($JV$3),"",IF(ISBLANK(Tipy!ID25),"-",SUM(JQ31:JU31)))</f>
        <v/>
      </c>
      <c r="JW31" s="129"/>
      <c r="JX31" s="126" t="str">
        <f>IF(ISBLANK($KC$3),"",IF(ISBLANK(Tipy!IJ25),0,IF(AND(Tipy!IJ25=Výsledky!$KA$3,Tipy!IL25=Výsledky!$KC$3),60,0)))</f>
        <v/>
      </c>
      <c r="JY31" s="126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6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6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7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0" t="str">
        <f>IF(ISBLANK($KC$3),"",IF(ISBLANK(Tipy!IJ25),"-",SUM(JX31:KB31)))</f>
        <v/>
      </c>
      <c r="KD31" s="129"/>
      <c r="KE31" s="126" t="str">
        <f>IF(ISBLANK($KJ$3),"",IF(ISBLANK(Tipy!IP25),0,IF(AND(Tipy!IP25=Výsledky!$KH$3,Tipy!IR25=Výsledky!$KJ$3),60,0)))</f>
        <v/>
      </c>
      <c r="KF31" s="126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6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6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7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0" t="str">
        <f>IF(ISBLANK($KJ$3),"",IF(ISBLANK(Tipy!IP25),"-",SUM(KE31:KI31)))</f>
        <v/>
      </c>
      <c r="KK31" s="129"/>
      <c r="KL31" s="126" t="str">
        <f>IF(ISBLANK($KQ$3),"",IF(ISBLANK(Tipy!IV25),0,IF(AND(Tipy!IV25=Výsledky!$KO$3,Tipy!IX25=Výsledky!$KQ$3),60,0)))</f>
        <v/>
      </c>
      <c r="KM31" s="126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6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6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7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0" t="str">
        <f>IF(ISBLANK($KQ$3),"",IF(ISBLANK(Tipy!IV25),"-",SUM(KL31:KP31)))</f>
        <v/>
      </c>
      <c r="KR31" s="129"/>
      <c r="KS31" s="126" t="str">
        <f>IF(ISBLANK($KX$3),"",IF(ISBLANK(Tipy!JB25),0,IF(AND(Tipy!JB25=Výsledky!$KV$3,Tipy!JD25=Výsledky!$KX$3),60,0)))</f>
        <v/>
      </c>
      <c r="KT31" s="126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6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6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7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0" t="str">
        <f>IF(ISBLANK($KX$3),"",IF(ISBLANK(Tipy!JB25),"-",SUM(KS31:KW31)))</f>
        <v/>
      </c>
      <c r="KY31" s="129"/>
      <c r="KZ31" s="126" t="str">
        <f>IF(ISBLANK($LE$3),"",IF(ISBLANK(Tipy!JH25),0,IF(AND(Tipy!JH25=Výsledky!$LC$3,Tipy!JJ25=Výsledky!$LE$3),60,0)))</f>
        <v/>
      </c>
      <c r="LA31" s="126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6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6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7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0" t="str">
        <f>IF(ISBLANK($LE$3),"",IF(ISBLANK(Tipy!JH25),"-",SUM(KZ31:LD31)))</f>
        <v/>
      </c>
      <c r="LF31" s="129"/>
      <c r="LG31" s="126" t="str">
        <f>IF(ISBLANK($LL$3),"",IF(ISBLANK(Tipy!JN25),0,IF(AND(Tipy!JN25=Výsledky!$LJ$3,Tipy!JP25=Výsledky!$LL$3),60,0)))</f>
        <v/>
      </c>
      <c r="LH31" s="126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6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6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7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0" t="str">
        <f>IF(ISBLANK($LL$3),"",IF(ISBLANK(Tipy!JN25),"-",SUM(LG31:LK31)))</f>
        <v/>
      </c>
      <c r="LM31" s="129"/>
      <c r="LN31" s="126" t="str">
        <f>IF(ISBLANK($LS$3),"",IF(ISBLANK(Tipy!JT25),0,IF(AND(Tipy!JT25=Výsledky!$LQ$3,Tipy!JV25=Výsledky!$LS$3),60,0)))</f>
        <v/>
      </c>
      <c r="LO31" s="126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6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6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7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0" t="str">
        <f>IF(ISBLANK($LS$3),"",IF(ISBLANK(Tipy!JT25),"-",SUM(LN31:LR31)))</f>
        <v/>
      </c>
      <c r="LT31" s="129"/>
      <c r="LU31" s="126" t="str">
        <f>IF(ISBLANK($LZ$3),"",IF(ISBLANK(Tipy!JZ25),0,IF(AND(Tipy!JZ25=Výsledky!$LX$3,Tipy!KB25=Výsledky!$LZ$3),60,0)))</f>
        <v/>
      </c>
      <c r="LV31" s="126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6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6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7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0" t="str">
        <f>IF(ISBLANK($LZ$3),"",IF(ISBLANK(Tipy!JZ25),"-",SUM(LU31:LY31)))</f>
        <v/>
      </c>
      <c r="MA31" s="129"/>
      <c r="MB31" s="126" t="str">
        <f>IF(ISBLANK($MG$3),"",IF(ISBLANK(Tipy!KF25),0,IF(AND(Tipy!KF25=Výsledky!$ME$3,Tipy!KH25=Výsledky!$MG$3),60,0)))</f>
        <v/>
      </c>
      <c r="MC31" s="126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6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6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7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0" t="str">
        <f>IF(ISBLANK($MG$3),"",IF(ISBLANK(Tipy!KF25),"-",SUM(MB31:MF31)))</f>
        <v/>
      </c>
      <c r="MH31" s="129"/>
      <c r="MI31" s="126" t="str">
        <f>IF(ISBLANK($MN$3),"",IF(ISBLANK(Tipy!KL25),0,IF(AND(Tipy!KL25=Výsledky!$ML$3,Tipy!KN25=Výsledky!$MN$3),60,0)))</f>
        <v/>
      </c>
      <c r="MJ31" s="12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6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6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0" t="str">
        <f>IF(ISBLANK($MN$3),"",IF(ISBLANK(Tipy!KL25),"-",SUM(MI31:MM31)))</f>
        <v/>
      </c>
      <c r="MO31" s="129"/>
      <c r="MP31" s="126" t="str">
        <f>IF(ISBLANK($MU$3),"",IF(ISBLANK(Tipy!KR25),0,IF(AND(Tipy!KR25=Výsledky!$MS$3,Tipy!KT25=Výsledky!$MU$3),60,0)))</f>
        <v/>
      </c>
      <c r="MQ31" s="126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6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6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7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0" t="str">
        <f>IF(ISBLANK($MU$3),"",IF(ISBLANK(Tipy!KR25),"-",SUM(MP31:MT31)))</f>
        <v/>
      </c>
      <c r="MV31" s="129"/>
      <c r="MW31" s="126" t="str">
        <f>IF(ISBLANK($NB$3),"",IF(ISBLANK(Tipy!KX25),0,IF(AND(Tipy!KX25=Výsledky!$MZ$3,Tipy!KZ25=Výsledky!$NB$3),60,0)))</f>
        <v/>
      </c>
      <c r="MX31" s="126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6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6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7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0" t="str">
        <f>IF(ISBLANK($NB$3),"",IF(ISBLANK(Tipy!KX25),"-",SUM(MW31:NA31)))</f>
        <v/>
      </c>
      <c r="NC31" s="129"/>
      <c r="ND31" s="126" t="str">
        <f>IF(ISBLANK($NI$3),"",IF(ISBLANK(Tipy!LD25),0,IF(AND(Tipy!LD25=Výsledky!$NG$3,Tipy!LF25=Výsledky!$NI$3),60,0)))</f>
        <v/>
      </c>
      <c r="NE31" s="126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6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6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7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0" t="str">
        <f>IF(ISBLANK($NI$3),"",IF(ISBLANK(Tipy!LD25),"-",SUM(ND31:NH31)))</f>
        <v/>
      </c>
      <c r="NJ31" s="129"/>
      <c r="NK31" s="126" t="str">
        <f>IF(ISBLANK($NP$3),"",IF(ISBLANK(Tipy!LJ25),0,IF(AND(Tipy!LJ25=Výsledky!$NN$3,Tipy!LL25=Výsledky!$NP$3),60,0)))</f>
        <v/>
      </c>
      <c r="NL31" s="126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6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6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7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0" t="str">
        <f>IF(ISBLANK($NP$3),"",IF(ISBLANK(Tipy!LJ25),"-",SUM(NK31:NO31)))</f>
        <v/>
      </c>
      <c r="NQ31" s="129"/>
      <c r="NR31" s="126" t="str">
        <f>IF(ISBLANK($NW$3),"",IF(ISBLANK(Tipy!LP25),0,IF(AND(Tipy!LP25=Výsledky!$NU$3,Tipy!LR25=Výsledky!$NW$3),60,0)))</f>
        <v/>
      </c>
      <c r="NS31" s="126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6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6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7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0" t="str">
        <f>IF(ISBLANK($NW$3),"",IF(ISBLANK(Tipy!LP25),"-",SUM(NR31:NV31)))</f>
        <v/>
      </c>
      <c r="NX31" s="129"/>
      <c r="NY31" s="126" t="str">
        <f>IF(ISBLANK($OD$3),"",IF(ISBLANK(Tipy!LV25),0,IF(AND(Tipy!LV25=Výsledky!$OB$3,Tipy!LX25=Výsledky!$OD$3),60,0)))</f>
        <v/>
      </c>
      <c r="NZ31" s="126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6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6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7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0" t="str">
        <f>IF(ISBLANK($OD$3),"",IF(ISBLANK(Tipy!LV25),"-",SUM(NY31:OC31)))</f>
        <v/>
      </c>
      <c r="OE31" s="129"/>
      <c r="OF31" s="126" t="str">
        <f>IF(ISBLANK($OK$3),"",IF(ISBLANK(Tipy!MB25),0,IF(AND(Tipy!MB25=Výsledky!$OI$3,Tipy!MD25=Výsledky!$OK$3),60,0)))</f>
        <v/>
      </c>
      <c r="OG31" s="126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6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6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7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0" t="str">
        <f>IF(ISBLANK($OK$3),"",IF(ISBLANK(Tipy!MB25),"-",SUM(OF31:OJ31)))</f>
        <v/>
      </c>
      <c r="OL31" s="129"/>
      <c r="OM31" s="126" t="str">
        <f>IF(ISBLANK($OR$3),"",IF(ISBLANK(Tipy!MH25),0,IF(AND(Tipy!MH25=Výsledky!$OP$3,Tipy!MJ25=Výsledky!$OR$3),60,0)))</f>
        <v/>
      </c>
      <c r="ON31" s="12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6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6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0" t="str">
        <f>IF(ISBLANK($OR$3),"",IF(ISBLANK(Tipy!MH25),"-",SUM(OM31:OQ31)))</f>
        <v/>
      </c>
      <c r="OS31" s="129"/>
      <c r="OT31" s="126" t="str">
        <f>IF(ISBLANK($OY$3),"",IF(ISBLANK(Tipy!MN25),0,IF(AND(Tipy!MN25=Výsledky!$OW$3,Tipy!MP25=Výsledky!$OY$3),60,0)))</f>
        <v/>
      </c>
      <c r="OU31" s="12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6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6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0" t="str">
        <f>IF(ISBLANK($OY$3),"",IF(ISBLANK(Tipy!MN25),"-",SUM(OT31:OX31)))</f>
        <v/>
      </c>
      <c r="OZ31" s="129"/>
      <c r="PA31" s="126" t="str">
        <f>IF(ISBLANK($PF$3),"",IF(ISBLANK(Tipy!MT25),0,IF(AND(Tipy!MT25=Výsledky!$PD$3,Tipy!MV25=Výsledky!$PF$3),60,0)))</f>
        <v/>
      </c>
      <c r="PB31" s="12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6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6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0" t="str">
        <f>IF(ISBLANK($PF$3),"",IF(ISBLANK(Tipy!MT25),"-",SUM(PA31:PE31)))</f>
        <v/>
      </c>
      <c r="PG31" s="129"/>
      <c r="PH31" s="126" t="str">
        <f>IF(ISBLANK($PM$3),"",IF(ISBLANK(Tipy!MZ25),0,IF(AND(Tipy!MZ25=Výsledky!$PK$3,Tipy!NB25=Výsledky!$PM$3),60,0)))</f>
        <v/>
      </c>
      <c r="PI31" s="12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6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6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0" t="str">
        <f>IF(ISBLANK($PM$3),"",IF(ISBLANK(Tipy!MZ25),"-",SUM(PH31:PL31)))</f>
        <v/>
      </c>
      <c r="PN31" s="129"/>
      <c r="PO31" s="126" t="str">
        <f>IF(ISBLANK($PT$3),"",IF(ISBLANK(Tipy!NF25),0,IF(AND(Tipy!NF25=Výsledky!$PR$3,Tipy!NH25=Výsledky!$PT$3),60,0)))</f>
        <v/>
      </c>
      <c r="PP31" s="12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6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6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0" t="str">
        <f>IF(ISBLANK($PT$3),"",IF(ISBLANK(Tipy!NF25),"-",SUM(PO31:PS31)))</f>
        <v/>
      </c>
      <c r="PU31" s="129"/>
      <c r="PV31" s="126" t="str">
        <f>IF(ISBLANK($QA$3),"",IF(ISBLANK(Tipy!NL25),0,IF(AND(Tipy!NL25=Výsledky!$PY$3,Tipy!NN25=Výsledky!$QA$3),60,0)))</f>
        <v/>
      </c>
      <c r="PW31" s="12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6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6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0" t="str">
        <f>IF(ISBLANK($QA$3),"",IF(ISBLANK(Tipy!NL25),"-",SUM(PV31:PZ31)))</f>
        <v/>
      </c>
      <c r="QB31" s="129"/>
      <c r="QC31" s="126" t="str">
        <f>IF(ISBLANK($QH$3),"",IF(ISBLANK(Tipy!NR25),0,IF(AND(Tipy!NR25=Výsledky!$QF$3,Tipy!NT25=Výsledky!$QH$3),60,0)))</f>
        <v/>
      </c>
      <c r="QD31" s="12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6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6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0" t="str">
        <f>IF(ISBLANK($QH$3),"",IF(ISBLANK(Tipy!NR25),"-",SUM(QC31:QG31)))</f>
        <v/>
      </c>
      <c r="QI31" s="131"/>
      <c r="QJ31" s="131"/>
    </row>
    <row r="32" spans="1:452" ht="15" x14ac:dyDescent="0.2">
      <c r="A32" s="124">
        <f>Tipy!A26</f>
        <v>23</v>
      </c>
      <c r="B32" s="166" t="str">
        <f>IF(Tipy!B26="","",Tipy!B26)</f>
        <v>Jaroslav95</v>
      </c>
      <c r="C32" s="125"/>
      <c r="D32" s="126">
        <f>IF(ISBLANK($I$3),"",IF(ISBLANK(Tipy!D26),0,IF(AND(Tipy!D26=Výsledky!$G$3,Tipy!F26=Výsledky!$I$3),60,0)))</f>
        <v>0</v>
      </c>
      <c r="E32" s="12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6">
        <f>IF(ISBLANK($I$3),"",IF(OR(Tipy!G26=Výsledky!$D$6,Tipy!G26=Výsledky!$D$7,Tipy!G26=Výsledky!$D$8,Tipy!G26=Výsledky!$D$9),IF(VLOOKUP(Tipy!G26,'Kategórie hráčov'!$A$2:$B$55,2,FALSE)=30,30,20),0))</f>
        <v>20</v>
      </c>
      <c r="G32" s="126">
        <f>IF(ISBLANK($I$3),"",IF(OR(Tipy!H26=Výsledky!$G$6,Tipy!H26=Výsledky!$G$7,Tipy!H26=Výsledky!$G$8,Tipy!H26=Výsledky!$G$9),IF(VLOOKUP(Tipy!H26,'Kategórie hráčov'!$A$2:$B$55,2,FALSE)=30,30,20),0))</f>
        <v>0</v>
      </c>
      <c r="H32" s="12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8">
        <f>IF(ISBLANK($I$3),"",IF(ISBLANK(Tipy!D26),"-",SUM(D32:H32)))</f>
        <v>20</v>
      </c>
      <c r="J32" s="25"/>
      <c r="K32" s="126">
        <f>IF(ISBLANK($P$3),"",IF(ISBLANK(Tipy!J26),0,IF(AND(Tipy!J26=Výsledky!$N$3,Tipy!L26=Výsledky!$P$3),60,0)))</f>
        <v>0</v>
      </c>
      <c r="L32" s="12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6">
        <f>IF(ISBLANK($P$3),"",IF(OR(Tipy!M26=Výsledky!$K$6,Tipy!M26=Výsledky!$K$7,Tipy!M26=Výsledky!$K$8,Tipy!M26=Výsledky!$K$9),IF(VLOOKUP(Tipy!M26,'Kategórie hráčov'!$A$2:$B$55,2,FALSE)=30,30,20),0))</f>
        <v>20</v>
      </c>
      <c r="N32" s="126">
        <f>IF(ISBLANK($P$3),"",IF(OR(Tipy!N26=Výsledky!$N$6,Tipy!N26=Výsledky!$N$7,Tipy!N26=Výsledky!$N$8,Tipy!N26=Výsledky!$N$9),IF(VLOOKUP(Tipy!N26,'Kategórie hráčov'!$A$2:$B$55,2,FALSE)=30,30,20),0))</f>
        <v>20</v>
      </c>
      <c r="O32" s="12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8">
        <f>IF(ISBLANK($P$3),"",IF(ISBLANK(Tipy!J26),"-",SUM(K32:O32)))</f>
        <v>40</v>
      </c>
      <c r="Q32" s="129"/>
      <c r="R32" s="126">
        <f>IF(ISBLANK($W$3),"",IF(ISBLANK(Tipy!P26),0,IF(AND(Tipy!P26=Výsledky!$U$3,Tipy!R26=Výsledky!$W$3),60,0)))</f>
        <v>0</v>
      </c>
      <c r="S32" s="12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6">
        <f>IF(ISBLANK($W$3),"",IF(OR(Tipy!S26=Výsledky!$R$6,Tipy!S26=Výsledky!$R$7,Tipy!S26=Výsledky!$R$8,Tipy!S26=Výsledky!$R$9),IF(VLOOKUP(Tipy!S26,'Kategórie hráčov'!$A$2:$B$55,2,FALSE)=30,30,20),0))</f>
        <v>0</v>
      </c>
      <c r="U32" s="126">
        <f>IF(ISBLANK($W$3),"",IF(OR(Tipy!T26=Výsledky!$U$6,Tipy!T26=Výsledky!$U$7,Tipy!T26=Výsledky!$U$8,Tipy!T26=Výsledky!$U$9),IF(VLOOKUP(Tipy!T26,'Kategórie hráčov'!$A$2:$B$55,2,FALSE)=30,30,20),0))</f>
        <v>0</v>
      </c>
      <c r="V32" s="12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30" t="str">
        <f>IF(ISBLANK($W$3),"",IF(ISBLANK(Tipy!P26),"-",SUM(R32:V32)))</f>
        <v>-</v>
      </c>
      <c r="X32" s="129"/>
      <c r="Y32" s="126">
        <f>IF(ISBLANK($AD$3),"",IF(ISBLANK(Tipy!V26),0,IF(AND(Tipy!V26=Výsledky!$AB$3,Tipy!X26=Výsledky!$AD$3),60,0)))</f>
        <v>0</v>
      </c>
      <c r="Z32" s="12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6">
        <f>IF(ISBLANK($AD$3),"",IF(OR(Tipy!Y26=Výsledky!$Y$6,Tipy!Y26=Výsledky!$Y$7,Tipy!Y26=Výsledky!$Y$8,Tipy!Y26=Výsledky!$Y$9),IF(VLOOKUP(Tipy!Y26,'Kategórie hráčov'!$A$2:$B$55,2,FALSE)=30,30,20),0))</f>
        <v>20</v>
      </c>
      <c r="AB32" s="126">
        <f>IF(ISBLANK($AD$3),"",IF(OR(Tipy!Z26=Výsledky!$AB$6,Tipy!Z26=Výsledky!$AB$7,Tipy!Z26=Výsledky!$AB$8,Tipy!Z26=Výsledky!$AB$9),IF(VLOOKUP(Tipy!Z26,'Kategórie hráčov'!$A$2:$B$55,2,FALSE)=30,30,20),0))</f>
        <v>0</v>
      </c>
      <c r="AC32" s="12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30">
        <f>IF(ISBLANK($AD$3),"",IF(ISBLANK(Tipy!V26),"-",SUM(Y32:AC32)))</f>
        <v>20</v>
      </c>
      <c r="AE32" s="129"/>
      <c r="AF32" s="126">
        <f>IF(ISBLANK($AK$3),"",IF(ISBLANK(Tipy!AB26),0,IF(AND(Tipy!AB26=Výsledky!$AI$3,Tipy!AD26=Výsledky!$AK$3),60,0)))</f>
        <v>0</v>
      </c>
      <c r="AG32" s="12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6">
        <f>IF(ISBLANK($AK$3),"",IF(OR(Tipy!AE26=Výsledky!$AF$6,Tipy!AE26=Výsledky!$AF$7,Tipy!AE26=Výsledky!$AF$8,Tipy!AE26=Výsledky!$AF$9),IF(VLOOKUP(Tipy!AE26,'Kategórie hráčov'!$A$2:$B$55,2,FALSE)=30,30,20),0))</f>
        <v>0</v>
      </c>
      <c r="AI32" s="126">
        <f>IF(ISBLANK($AK$3),"",IF(OR(Tipy!AF26=Výsledky!$AI$6,Tipy!AF26=Výsledky!$AI$7,Tipy!AF26=Výsledky!$AI$8,Tipy!AF26=Výsledky!$AI$9),IF(VLOOKUP(Tipy!AF26,'Kategórie hráčov'!$A$2:$B$55,2,FALSE)=30,30,20),0))</f>
        <v>0</v>
      </c>
      <c r="AJ32" s="12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30">
        <f>IF(ISBLANK($AK$3),"",IF(ISBLANK(Tipy!AB26),"-",SUM(AF32:AJ32)))</f>
        <v>20</v>
      </c>
      <c r="AL32" s="129"/>
      <c r="AM32" s="126">
        <f>IF(ISBLANK($AR$3),"",IF(ISBLANK(Tipy!AH26),0,IF(AND(Tipy!AH26=Výsledky!$AP$3,Tipy!AJ26=Výsledky!$AR$3),60,0)))</f>
        <v>0</v>
      </c>
      <c r="AN32" s="12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6">
        <f>IF(ISBLANK($AR$3),"",IF(OR(Tipy!AK26=Výsledky!$AM$6,Tipy!AK26=Výsledky!$AM$7,Tipy!AK26=Výsledky!$AM$8,Tipy!AK26=Výsledky!$AM$9),IF(VLOOKUP(Tipy!AK26,'Kategórie hráčov'!$A$2:$B$55,2,FALSE)=30,30,20),0))</f>
        <v>0</v>
      </c>
      <c r="AP32" s="126">
        <f>IF(ISBLANK($AR$3),"",IF(OR(Tipy!AL26=Výsledky!$AP$6,Tipy!AL26=Výsledky!$AP$7,Tipy!AL26=Výsledky!$AP$8,Tipy!AL26=Výsledky!$AP$9),IF(VLOOKUP(Tipy!AL26,'Kategórie hráčov'!$A$2:$B$55,2,FALSE)=30,30,20),0))</f>
        <v>0</v>
      </c>
      <c r="AQ32" s="12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30">
        <f>IF(ISBLANK($AR$3),"",IF(ISBLANK(Tipy!AH26),"-",SUM(AM32:AQ32)))</f>
        <v>30</v>
      </c>
      <c r="AS32" s="129"/>
      <c r="AT32" s="126">
        <f>IF(ISBLANK($AY$3),"",IF(ISBLANK(Tipy!AN26),0,IF(AND(Tipy!AN26=Výsledky!$AW$3,Tipy!AP26=Výsledky!$AY$3),60,0)))</f>
        <v>0</v>
      </c>
      <c r="AU32" s="12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6">
        <f>IF(ISBLANK($AY$3),"",IF(OR(Tipy!AQ26=Výsledky!$AT$6,Tipy!AQ26=Výsledky!$AT$7,Tipy!AQ26=Výsledky!$AT$8,Tipy!AQ26=Výsledky!$AT$9),IF(VLOOKUP(Tipy!AQ26,'Kategórie hráčov'!$A$2:$B$55,2,FALSE)=30,30,20),0))</f>
        <v>0</v>
      </c>
      <c r="AW32" s="126">
        <f>IF(ISBLANK($AY$3),"",IF(OR(Tipy!AR26=Výsledky!$AW$6,Tipy!AR26=Výsledky!$AW$7,Tipy!AR26=Výsledky!$AW$8,Tipy!AR26=Výsledky!$AW$9),IF(VLOOKUP(Tipy!AR26,'Kategórie hráčov'!$A$2:$B$55,2,FALSE)=30,30,20),0))</f>
        <v>0</v>
      </c>
      <c r="AX32" s="12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30">
        <f>IF(ISBLANK($AY$3),"",IF(ISBLANK(Tipy!AN26),"-",SUM(AT32:AX32)))</f>
        <v>0</v>
      </c>
      <c r="AZ32" s="129"/>
      <c r="BA32" s="126">
        <f>IF(ISBLANK($BF$3),"",IF(ISBLANK(Tipy!AT26),0,IF(AND(Tipy!AT26=Výsledky!$BD$3,Tipy!AV26=Výsledky!$BF$3),60,0)))</f>
        <v>0</v>
      </c>
      <c r="BB32" s="12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6">
        <f>IF(ISBLANK($BF$3),"",IF(OR(Tipy!AW26=Výsledky!$BA$6,Tipy!AW26=Výsledky!$BA$7,Tipy!AW26=Výsledky!$BA$8,Tipy!AW26=Výsledky!$BA$9),IF(VLOOKUP(Tipy!AW26,'Kategórie hráčov'!$A$2:$B$55,2,FALSE)=30,30,20),0))</f>
        <v>0</v>
      </c>
      <c r="BD32" s="126">
        <f>IF(ISBLANK($BF$3),"",IF(OR(Tipy!AX26=Výsledky!$BD$6,Tipy!AX26=Výsledky!$BD$7,Tipy!AX26=Výsledky!$BD$8,Tipy!AX26=Výsledky!$BD$9),IF(VLOOKUP(Tipy!AX26,'Kategórie hráčov'!$A$2:$B$55,2,FALSE)=30,30,20),0))</f>
        <v>0</v>
      </c>
      <c r="BE32" s="127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30">
        <f>IF(ISBLANK($BF$3),"",IF(ISBLANK(Tipy!AT26),"-",SUM(BA32:BE32)))</f>
        <v>0</v>
      </c>
      <c r="BG32" s="129"/>
      <c r="BH32" s="126" t="str">
        <f>IF(ISBLANK($BM$3),"",IF(ISBLANK(Tipy!AZ26),0,IF(AND(Tipy!AZ26=Výsledky!$BK$3,Tipy!BB26=Výsledky!$BM$3),60,0)))</f>
        <v/>
      </c>
      <c r="BI32" s="126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6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6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7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0" t="str">
        <f>IF(ISBLANK($BM$3),"",IF(ISBLANK(Tipy!AZ26),"-",SUM(BH32:BL32)))</f>
        <v/>
      </c>
      <c r="BN32" s="129"/>
      <c r="BO32" s="126">
        <f>IF(ISBLANK($BT$3),"",IF(ISBLANK(Tipy!BF26),0,IF(AND(Tipy!BF26=Výsledky!$BR$3,Tipy!BH26=Výsledky!$BT$3),60,0)))</f>
        <v>0</v>
      </c>
      <c r="BP32" s="12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6">
        <f>IF(ISBLANK($BT$3),"",IF(OR(Tipy!BI26=Výsledky!$BO$6,Tipy!BI26=Výsledky!$BO$7,Tipy!BI26=Výsledky!$BO$8,Tipy!BI26=Výsledky!$BO$9),IF(VLOOKUP(Tipy!BI26,'Kategórie hráčov'!$A$2:$B$55,2,FALSE)=30,30,20),0))</f>
        <v>0</v>
      </c>
      <c r="BR32" s="126">
        <f>IF(ISBLANK($BT$3),"",IF(OR(Tipy!BJ26=Výsledky!$BR$6,Tipy!BJ26=Výsledky!$BR$7,Tipy!BJ26=Výsledky!$BR$8,Tipy!BJ26=Výsledky!$BR$9),IF(VLOOKUP(Tipy!BJ26,'Kategórie hráčov'!$A$2:$B$55,2,FALSE)=30,30,20),0))</f>
        <v>0</v>
      </c>
      <c r="BS32" s="12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30" t="str">
        <f>IF(ISBLANK($BT$3),"",IF(ISBLANK(Tipy!BF26),"-",SUM(BO32:BS32)))</f>
        <v>-</v>
      </c>
      <c r="BU32" s="129"/>
      <c r="BV32" s="126" t="str">
        <f>IF(ISBLANK($CA$3),"",IF(ISBLANK(Tipy!BL26),0,IF(AND(Tipy!BL26=Výsledky!$BY$3,Tipy!BN26=Výsledky!$CA$3),60,0)))</f>
        <v/>
      </c>
      <c r="BW32" s="126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6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6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7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0" t="str">
        <f>IF(ISBLANK($CA$3),"",IF(ISBLANK(Tipy!BL26),"-",SUM(BV32:BZ32)))</f>
        <v/>
      </c>
      <c r="CB32" s="129"/>
      <c r="CC32" s="126">
        <f>IF(ISBLANK($CH$3),"",IF(ISBLANK(Tipy!BR26),0,IF(AND(Tipy!BR26=Výsledky!$CF$3,Tipy!BT26=Výsledky!$CH$3),60,0)))</f>
        <v>0</v>
      </c>
      <c r="CD32" s="12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6">
        <f>IF(ISBLANK($CH$3),"",IF(OR(Tipy!BU26=Výsledky!$CC$6,Tipy!BU26=Výsledky!$CC$7,Tipy!BU26=Výsledky!$CC$8,Tipy!BU26=Výsledky!$CC$9),IF(VLOOKUP(Tipy!BU26,'Kategórie hráčov'!$A$2:$B$55,2,FALSE)=30,30,20),0))</f>
        <v>0</v>
      </c>
      <c r="CF32" s="126">
        <f>IF(ISBLANK($CH$3),"",IF(OR(Tipy!BV26=Výsledky!$CF$6,Tipy!BV26=Výsledky!$CF$7,Tipy!BV26=Výsledky!$CF$8,Tipy!BV26=Výsledky!$CF$9),IF(VLOOKUP(Tipy!BV26,'Kategórie hráčov'!$A$2:$B$55,2,FALSE)=30,30,20),0))</f>
        <v>0</v>
      </c>
      <c r="CG32" s="12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30">
        <f>IF(ISBLANK($CH$3),"",IF(ISBLANK(Tipy!BR26),"-",SUM(CC32:CG32)))</f>
        <v>0</v>
      </c>
      <c r="CI32" s="129"/>
      <c r="CJ32" s="126">
        <f>IF(ISBLANK($CO$3),"",IF(ISBLANK(Tipy!BX26),0,IF(AND(Tipy!BX26=Výsledky!$CM$3,Tipy!BZ26=Výsledky!$CO$3),60,0)))</f>
        <v>0</v>
      </c>
      <c r="CK32" s="12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6">
        <f>IF(ISBLANK($CO$3),"",IF(OR(Tipy!CA26=Výsledky!$CJ$6,Tipy!CA26=Výsledky!$CJ$7,Tipy!CA26=Výsledky!$CJ$8,Tipy!CA26=Výsledky!$CJ$9),IF(VLOOKUP(Tipy!CA26,'Kategórie hráčov'!$A$2:$B$55,2,FALSE)=30,30,20),0))</f>
        <v>0</v>
      </c>
      <c r="CM32" s="126">
        <f>IF(ISBLANK($CO$3),"",IF(OR(Tipy!CB26=Výsledky!$CM$6,Tipy!CB26=Výsledky!$CM$7,Tipy!CB26=Výsledky!$CM$8,Tipy!CB26=Výsledky!$CM$9),IF(VLOOKUP(Tipy!CB26,'Kategórie hráčov'!$A$2:$B$55,2,FALSE)=30,30,20),0))</f>
        <v>0</v>
      </c>
      <c r="CN32" s="12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30">
        <f>IF(ISBLANK($CO$3),"",IF(ISBLANK(Tipy!BX26),"-",SUM(CJ32:CN32)))</f>
        <v>20</v>
      </c>
      <c r="CP32" s="129"/>
      <c r="CQ32" s="126" t="str">
        <f>IF(ISBLANK($CV$3),"",IF(ISBLANK(Tipy!CD26),0,IF(AND(Tipy!CD26=Výsledky!$CT$3,Tipy!CF26=Výsledky!$CV$3),60,0)))</f>
        <v/>
      </c>
      <c r="CR32" s="126" t="str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/>
      </c>
      <c r="CS32" s="126" t="str">
        <f>IF(ISBLANK($CV$3),"",IF(OR(Tipy!CG26=Výsledky!$CQ$6,Tipy!CG26=Výsledky!$CQ$7,Tipy!CG26=Výsledky!$CQ$8,Tipy!CG26=Výsledky!$CQ$9),IF(VLOOKUP(Tipy!CG26,'Kategórie hráčov'!$A$2:$B$55,2,FALSE)=30,30,20),0))</f>
        <v/>
      </c>
      <c r="CT32" s="126" t="str">
        <f>IF(ISBLANK($CV$3),"",IF(OR(Tipy!CH26=Výsledky!$CT$6,Tipy!CH26=Výsledky!$CT$7,Tipy!CH26=Výsledky!$CT$8,Tipy!CH26=Výsledky!$CT$9),IF(VLOOKUP(Tipy!CH26,'Kategórie hráčov'!$A$2:$B$55,2,FALSE)=30,30,20),0))</f>
        <v/>
      </c>
      <c r="CU32" s="127" t="str">
        <f>IF(ISBLANK($CV$3),"",IF(ISBLANK(Tipy!CD26),0,IF(OR(AND(Tipy!CD26=Výsledky!$CT$3,OR(Tipy!CF26=Výsledky!$CV$3+1,Tipy!CF26=Výsledky!$CV$3-1)),AND(Tipy!CF26=Výsledky!$CV$3,OR(Tipy!CD26=Výsledky!$CT$3+1,Tipy!CD26=Výsledky!$CT$3-1))),10,0)))</f>
        <v/>
      </c>
      <c r="CV32" s="130" t="str">
        <f>IF(ISBLANK($CV$3),"",IF(ISBLANK(Tipy!CD26),"-",SUM(CQ32:CU32)))</f>
        <v/>
      </c>
      <c r="CW32" s="129"/>
      <c r="CX32" s="126" t="str">
        <f>IF(ISBLANK($DC$3),"",IF(ISBLANK(Tipy!CJ26),0,IF(AND(Tipy!CJ26=Výsledky!$DA$3,Tipy!CL26=Výsledky!$DC$3),60,0)))</f>
        <v/>
      </c>
      <c r="CY32" s="126" t="str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/>
      </c>
      <c r="CZ32" s="126" t="str">
        <f>IF(ISBLANK($DC$3),"",IF(OR(Tipy!CM26=Výsledky!$CX$6,Tipy!CM26=Výsledky!$CX$7,Tipy!CM26=Výsledky!$CX$8,Tipy!CM26=Výsledky!$CX$9),IF(VLOOKUP(Tipy!CM26,'Kategórie hráčov'!$A$2:$B$55,2,FALSE)=30,30,20),0))</f>
        <v/>
      </c>
      <c r="DA32" s="126" t="str">
        <f>IF(ISBLANK($DC$3),"",IF(OR(Tipy!CN26=Výsledky!$DA$6,Tipy!CN26=Výsledky!$DA$7,Tipy!CN26=Výsledky!$DA$8,Tipy!CN26=Výsledky!$DA$9),IF(VLOOKUP(Tipy!CN26,'Kategórie hráčov'!$A$2:$B$55,2,FALSE)=30,30,20),0))</f>
        <v/>
      </c>
      <c r="DB32" s="127" t="str">
        <f>IF(ISBLANK($DC$3),"",IF(ISBLANK(Tipy!CJ26),0,IF(OR(AND(Tipy!CJ26=Výsledky!$DA$3,OR(Tipy!CL26=Výsledky!$DC$3+1,Tipy!CL26=Výsledky!$DC$3-1)),AND(Tipy!CL26=Výsledky!$DC$3,OR(Tipy!CJ26=Výsledky!$DA$3+1,Tipy!CJ26=Výsledky!$DA$3-1))),10,0)))</f>
        <v/>
      </c>
      <c r="DC32" s="130" t="str">
        <f>IF(ISBLANK($DC$3),"",IF(ISBLANK(Tipy!CJ26),"-",SUM(CX32:DB32)))</f>
        <v/>
      </c>
      <c r="DD32" s="129"/>
      <c r="DE32" s="126" t="str">
        <f>IF(ISBLANK($DJ$3),"",IF(ISBLANK(Tipy!CP26),0,IF(AND(Tipy!CP26=Výsledky!$DH$3,Tipy!CR26=Výsledky!$DJ$3),60,0)))</f>
        <v/>
      </c>
      <c r="DF32" s="126" t="str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/>
      </c>
      <c r="DG32" s="126" t="str">
        <f>IF(ISBLANK($DJ$3),"",IF(OR(Tipy!CS26=Výsledky!$DE$6,Tipy!CS26=Výsledky!$DE$7,Tipy!CS26=Výsledky!$DE$8,Tipy!CS26=Výsledky!$DE$9),IF(VLOOKUP(Tipy!CS26,'Kategórie hráčov'!$A$2:$B$55,2,FALSE)=30,30,20),0))</f>
        <v/>
      </c>
      <c r="DH32" s="126" t="str">
        <f>IF(ISBLANK($DJ$3),"",IF(OR(Tipy!CT26=Výsledky!$DH$6,Tipy!CT26=Výsledky!$DH$7,Tipy!CT26=Výsledky!$DH$8,Tipy!CT26=Výsledky!$DH$9),IF(VLOOKUP(Tipy!CT26,'Kategórie hráčov'!$A$2:$B$55,2,FALSE)=30,30,20),0))</f>
        <v/>
      </c>
      <c r="DI32" s="127" t="str">
        <f>IF(ISBLANK($DJ$3),"",IF(ISBLANK(Tipy!CP26),0,IF(OR(AND(Tipy!CP26=Výsledky!$DH$3,OR(Tipy!CR26=Výsledky!$DJ$3+1,Tipy!CR26=Výsledky!$DJ$3-1)),AND(Tipy!CR26=Výsledky!$DJ$3,OR(Tipy!CP26=Výsledky!$DH$3+1,Tipy!CP26=Výsledky!$DH$3-1))),10,0)))</f>
        <v/>
      </c>
      <c r="DJ32" s="130" t="str">
        <f>IF(ISBLANK($DJ$3),"",IF(ISBLANK(Tipy!CP26),"-",SUM(DE32:DI32)))</f>
        <v/>
      </c>
      <c r="DK32" s="129"/>
      <c r="DL32" s="126" t="str">
        <f>IF(ISBLANK($DQ$3),"",IF(ISBLANK(Tipy!CV26),0,IF(AND(Tipy!CV26=Výsledky!$DO$3,Tipy!CX26=Výsledky!$DQ$3),60,0)))</f>
        <v/>
      </c>
      <c r="DM32" s="126" t="str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/>
      </c>
      <c r="DN32" s="126" t="str">
        <f>IF(ISBLANK($DQ$3),"",IF(OR(Tipy!CY26=Výsledky!$DL$6,Tipy!CY26=Výsledky!$DL$7,Tipy!CY26=Výsledky!$DL$8,Tipy!CY26=Výsledky!$DL$9),IF(VLOOKUP(Tipy!CY26,'Kategórie hráčov'!$A$2:$B$55,2,FALSE)=30,30,20),0))</f>
        <v/>
      </c>
      <c r="DO32" s="126" t="str">
        <f>IF(ISBLANK($DQ$3),"",IF(OR(Tipy!CZ26=Výsledky!$DO$6,Tipy!CZ26=Výsledky!$DO$7,Tipy!CZ26=Výsledky!$DO$8,Tipy!CZ26=Výsledky!$DO$9),IF(VLOOKUP(Tipy!CZ26,'Kategórie hráčov'!$A$2:$B$55,2,FALSE)=30,30,20),0))</f>
        <v/>
      </c>
      <c r="DP32" s="127" t="str">
        <f>IF(ISBLANK($DQ$3),"",IF(ISBLANK(Tipy!CV26),0,IF(OR(AND(Tipy!CV26=Výsledky!$DO$3,OR(Tipy!CX26=Výsledky!$DQ$3+1,Tipy!CX26=Výsledky!$DQ$3-1)),AND(Tipy!CX26=Výsledky!$DQ$3,OR(Tipy!CV26=Výsledky!$DO$3+1,Tipy!CV26=Výsledky!$DO$3-1))),10,0)))</f>
        <v/>
      </c>
      <c r="DQ32" s="130" t="str">
        <f>IF(ISBLANK($DQ$3),"",IF(ISBLANK(Tipy!CV26),"-",SUM(DL32:DP32)))</f>
        <v/>
      </c>
      <c r="DR32" s="129"/>
      <c r="DS32" s="126" t="str">
        <f>IF(ISBLANK($DX$3),"",IF(ISBLANK(Tipy!DB26),0,IF(AND(Tipy!DB26=Výsledky!$DV$3,Tipy!DD26=Výsledky!$DX$3),60,0)))</f>
        <v/>
      </c>
      <c r="DT32" s="126" t="str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/>
      </c>
      <c r="DU32" s="126" t="str">
        <f>IF(ISBLANK($DX$3),"",IF(OR(Tipy!DE26=Výsledky!$DS$6,Tipy!DE26=Výsledky!$DS$7,Tipy!DE26=Výsledky!$DS$8,Tipy!DE26=Výsledky!$DS$9),IF(VLOOKUP(Tipy!DE26,'Kategórie hráčov'!$A$2:$B$55,2,FALSE)=30,30,20),0))</f>
        <v/>
      </c>
      <c r="DV32" s="126" t="str">
        <f>IF(ISBLANK($DX$3),"",IF(OR(Tipy!DF26=Výsledky!$DV$6,Tipy!DF26=Výsledky!$DV$7,Tipy!DF26=Výsledky!$DV$8,Tipy!DF26=Výsledky!$DV$9),IF(VLOOKUP(Tipy!DF26,'Kategórie hráčov'!$A$2:$B$55,2,FALSE)=30,30,20),0))</f>
        <v/>
      </c>
      <c r="DW32" s="127" t="str">
        <f>IF(ISBLANK($DX$3),"",IF(ISBLANK(Tipy!DB26),0,IF(OR(AND(Tipy!DB26=Výsledky!$DV$3,OR(Tipy!DD26=Výsledky!$DX$3+1,Tipy!DD26=Výsledky!$DX$3-1)),AND(Tipy!DD26=Výsledky!$DX$3,OR(Tipy!DB26=Výsledky!$DV$3+1,Tipy!DB26=Výsledky!$DV$3-1))),10,0)))</f>
        <v/>
      </c>
      <c r="DX32" s="130" t="str">
        <f>IF(ISBLANK($DX$3),"",IF(ISBLANK(Tipy!DB26),"-",SUM(DS32:DW32)))</f>
        <v/>
      </c>
      <c r="DY32" s="129"/>
      <c r="DZ32" s="126" t="str">
        <f>IF(ISBLANK($EE$3),"",IF(ISBLANK(Tipy!DH26),0,IF(AND(Tipy!DH26=Výsledky!$EC$3,Tipy!DJ26=Výsledky!$EE$3),60,0)))</f>
        <v/>
      </c>
      <c r="EA32" s="126" t="str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/>
      </c>
      <c r="EB32" s="126" t="str">
        <f>IF(ISBLANK($EE$3),"",IF(OR(Tipy!DK26=Výsledky!$DZ$6,Tipy!DK26=Výsledky!$DZ$7,Tipy!DK26=Výsledky!$DZ$8,Tipy!DK26=Výsledky!$DZ$9),IF(VLOOKUP(Tipy!DK26,'Kategórie hráčov'!$A$2:$B$55,2,FALSE)=30,30,20),0))</f>
        <v/>
      </c>
      <c r="EC32" s="126" t="str">
        <f>IF(ISBLANK($EE$3),"",IF(OR(Tipy!DL26=Výsledky!$EC$6,Tipy!DL26=Výsledky!$EC$7,Tipy!DL26=Výsledky!$EC$8,Tipy!DL26=Výsledky!$EC$9),IF(VLOOKUP(Tipy!DL26,'Kategórie hráčov'!$A$2:$B$55,2,FALSE)=30,30,20),0))</f>
        <v/>
      </c>
      <c r="ED32" s="127" t="str">
        <f>IF(ISBLANK($EE$3),"",IF(ISBLANK(Tipy!DH26),0,IF(OR(AND(Tipy!DH26=Výsledky!$EC$3,OR(Tipy!DJ26=Výsledky!$EE$3+1,Tipy!DJ26=Výsledky!$EE$3-1)),AND(Tipy!DJ26=Výsledky!$EE$3,OR(Tipy!DH26=Výsledky!$EC$3+1,Tipy!DH26=Výsledky!$EC$3-1))),10,0)))</f>
        <v/>
      </c>
      <c r="EE32" s="130" t="str">
        <f>IF(ISBLANK($EE$3),"",IF(ISBLANK(Tipy!DH26),"-",SUM(DZ32:ED32)))</f>
        <v/>
      </c>
      <c r="EF32" s="129"/>
      <c r="EG32" s="126" t="str">
        <f>IF(ISBLANK($EL$3),"",IF(ISBLANK(Tipy!DN26),0,IF(AND(Tipy!DN26=Výsledky!$EJ$3,Tipy!DP26=Výsledky!$EL$3),60,0)))</f>
        <v/>
      </c>
      <c r="EH32" s="126" t="str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/>
      </c>
      <c r="EI32" s="126" t="str">
        <f>IF(ISBLANK($EL$3),"",IF(OR(Tipy!DQ26=Výsledky!$EG$6,Tipy!DQ26=Výsledky!$EG$7,Tipy!DQ26=Výsledky!$EG$8,Tipy!DQ26=Výsledky!$EG$9),IF(VLOOKUP(Tipy!DQ26,'Kategórie hráčov'!$A$2:$B$55,2,FALSE)=30,30,20),0))</f>
        <v/>
      </c>
      <c r="EJ32" s="126" t="str">
        <f>IF(ISBLANK($EL$3),"",IF(OR(Tipy!DR26=Výsledky!$EJ$6,Tipy!DR26=Výsledky!$EJ$7,Tipy!DR26=Výsledky!$EJ$8,Tipy!DR26=Výsledky!$EJ$9),IF(VLOOKUP(Tipy!DR26,'Kategórie hráčov'!$A$2:$B$55,2,FALSE)=30,30,20),0))</f>
        <v/>
      </c>
      <c r="EK32" s="127" t="str">
        <f>IF(ISBLANK($EL$3),"",IF(ISBLANK(Tipy!DN26),0,IF(OR(AND(Tipy!DN26=Výsledky!$EJ$3,OR(Tipy!DP26=Výsledky!$EL$3+1,Tipy!DP26=Výsledky!$EL$3-1)),AND(Tipy!DP26=Výsledky!$EL$3,OR(Tipy!DN26=Výsledky!$EJ$3+1,Tipy!DN26=Výsledky!$EJ$3-1))),10,0)))</f>
        <v/>
      </c>
      <c r="EL32" s="130" t="str">
        <f>IF(ISBLANK($EL$3),"",IF(ISBLANK(Tipy!DN26),"-",SUM(EG32:EK32)))</f>
        <v/>
      </c>
      <c r="EM32" s="129"/>
      <c r="EN32" s="126" t="str">
        <f>IF(ISBLANK($ES$3),"",IF(ISBLANK(Tipy!DT26),0,IF(AND(Tipy!DT26=Výsledky!$EQ$3,Tipy!DV26=Výsledky!$ES$3),60,0)))</f>
        <v/>
      </c>
      <c r="EO32" s="126" t="str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/>
      </c>
      <c r="EP32" s="126" t="str">
        <f>IF(ISBLANK($ES$3),"",IF(OR(Tipy!DW26=Výsledky!$EN$6,Tipy!DW26=Výsledky!$EN$7,Tipy!DW26=Výsledky!$EN$8,Tipy!DW26=Výsledky!$EN$9),IF(VLOOKUP(Tipy!DW26,'Kategórie hráčov'!$A$2:$B$55,2,FALSE)=30,30,20),0))</f>
        <v/>
      </c>
      <c r="EQ32" s="126" t="str">
        <f>IF(ISBLANK($ES$3),"",IF(OR(Tipy!DX26=Výsledky!$EQ$6,Tipy!DX26=Výsledky!$EQ$7,Tipy!DX26=Výsledky!$EQ$8,Tipy!DX26=Výsledky!$EQ$9),IF(VLOOKUP(Tipy!DX26,'Kategórie hráčov'!$A$2:$B$55,2,FALSE)=30,30,20),0))</f>
        <v/>
      </c>
      <c r="ER32" s="127" t="str">
        <f>IF(ISBLANK($ES$3),"",IF(ISBLANK(Tipy!DT26),0,IF(OR(AND(Tipy!DT26=Výsledky!$EQ$3,OR(Tipy!DV26=Výsledky!$ES$3+1,Tipy!DV26=Výsledky!$ES$3-1)),AND(Tipy!DV26=Výsledky!$ES$3,OR(Tipy!DT26=Výsledky!$EQ$3+1,Tipy!DT26=Výsledky!$EQ$3-1))),10,0)))</f>
        <v/>
      </c>
      <c r="ES32" s="130" t="str">
        <f>IF(ISBLANK($ES$3),"",IF(ISBLANK(Tipy!DT26),"-",SUM(EN32:ER32)))</f>
        <v/>
      </c>
      <c r="ET32" s="129"/>
      <c r="EU32" s="126" t="str">
        <f>IF(ISBLANK($EZ$3),"",IF(ISBLANK(Tipy!DZ26),0,IF(AND(Tipy!DZ26=Výsledky!$EX$3,Tipy!EB26=Výsledky!$EZ$3),60,0)))</f>
        <v/>
      </c>
      <c r="EV32" s="126" t="str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/>
      </c>
      <c r="EW32" s="126" t="str">
        <f>IF(ISBLANK($EZ$3),"",IF(OR(Tipy!EC26=Výsledky!$EU$6,Tipy!EC26=Výsledky!$EU$7,Tipy!EC26=Výsledky!$EU$8,Tipy!EC26=Výsledky!$EU$9),IF(VLOOKUP(Tipy!EC26,'Kategórie hráčov'!$A$2:$B$55,2,FALSE)=30,30,20),0))</f>
        <v/>
      </c>
      <c r="EX32" s="126" t="str">
        <f>IF(ISBLANK($EZ$3),"",IF(OR(Tipy!ED26=Výsledky!$EX$6,Tipy!ED26=Výsledky!$EX$7,Tipy!ED26=Výsledky!$EX$8,Tipy!ED26=Výsledky!$EX$9),IF(VLOOKUP(Tipy!ED26,'Kategórie hráčov'!$A$2:$B$55,2,FALSE)=30,30,20),0))</f>
        <v/>
      </c>
      <c r="EY32" s="127" t="str">
        <f>IF(ISBLANK($EZ$3),"",IF(ISBLANK(Tipy!DZ26),0,IF(OR(AND(Tipy!DZ26=Výsledky!$EX$3,OR(Tipy!EB26=Výsledky!$EZ$3+1,Tipy!EB26=Výsledky!$EZ$3-1)),AND(Tipy!EB26=Výsledky!$EZ$3,OR(Tipy!DZ26=Výsledky!$EX$3+1,Tipy!DZ26=Výsledky!$EX$3-1))),10,0)))</f>
        <v/>
      </c>
      <c r="EZ32" s="130" t="str">
        <f>IF(ISBLANK($EZ$3),"",IF(ISBLANK(Tipy!DZ26),"-",SUM(EU32:EY32)))</f>
        <v/>
      </c>
      <c r="FA32" s="129"/>
      <c r="FB32" s="126" t="str">
        <f>IF(ISBLANK($FG$3),"",IF(ISBLANK(Tipy!EF26),0,IF(AND(Tipy!EF26=Výsledky!$FE$3,Tipy!EH26=Výsledky!$FG$3),60,0)))</f>
        <v/>
      </c>
      <c r="FC32" s="126" t="str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/>
      </c>
      <c r="FD32" s="126" t="str">
        <f>IF(ISBLANK($FG$3),"",IF(OR(Tipy!EI26=Výsledky!$FB$6,Tipy!EI26=Výsledky!$FB$7,Tipy!EI26=Výsledky!$FB$8,Tipy!EI26=Výsledky!$FB$9),IF(VLOOKUP(Tipy!EI26,'Kategórie hráčov'!$A$2:$B$55,2,FALSE)=30,30,20),0))</f>
        <v/>
      </c>
      <c r="FE32" s="126" t="str">
        <f>IF(ISBLANK($FG$3),"",IF(OR(Tipy!EJ26=Výsledky!$FE$6,Tipy!EJ26=Výsledky!$FE$7,Tipy!EJ26=Výsledky!$FE$8,Tipy!EJ26=Výsledky!$FE$9),IF(VLOOKUP(Tipy!EJ26,'Kategórie hráčov'!$A$2:$B$55,2,FALSE)=30,30,20),0))</f>
        <v/>
      </c>
      <c r="FF32" s="127" t="str">
        <f>IF(ISBLANK($FG$3),"",IF(ISBLANK(Tipy!EF26),0,IF(OR(AND(Tipy!EF26=Výsledky!$FE$3,OR(Tipy!EH26=Výsledky!$FG$3+1,Tipy!EH26=Výsledky!$FG$3-1)),AND(Tipy!EH26=Výsledky!$FG$3,OR(Tipy!EF26=Výsledky!$FE$3+1,Tipy!EF26=Výsledky!$FE$3-1))),10,0)))</f>
        <v/>
      </c>
      <c r="FG32" s="130" t="str">
        <f>IF(ISBLANK($FG$3),"",IF(ISBLANK(Tipy!EF26),"-",SUM(FB32:FF32)))</f>
        <v/>
      </c>
      <c r="FH32" s="129"/>
      <c r="FI32" s="126" t="str">
        <f>IF(ISBLANK($FN$3),"",IF(ISBLANK(Tipy!EL26),0,IF(AND(Tipy!EL26=Výsledky!$FL$3,Tipy!EN26=Výsledky!$FN$3),60,0)))</f>
        <v/>
      </c>
      <c r="FJ32" s="126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126" t="str">
        <f>IF(ISBLANK($FN$3),"",IF(OR(Tipy!EO26=Výsledky!$FI$6,Tipy!EO26=Výsledky!$FI$7,Tipy!EO26=Výsledky!$FI$8,Tipy!EO26=Výsledky!$FI$9),IF(VLOOKUP(Tipy!EO26,'Kategórie hráčov'!$A$2:$B$55,2,FALSE)=30,30,20),0))</f>
        <v/>
      </c>
      <c r="FL32" s="126" t="str">
        <f>IF(ISBLANK($FN$3),"",IF(OR(Tipy!EP26=Výsledky!$FL$6,Tipy!EP26=Výsledky!$FL$7,Tipy!EP26=Výsledky!$FL$8,Tipy!EP26=Výsledky!$FL$9),IF(VLOOKUP(Tipy!EP26,'Kategórie hráčov'!$A$2:$B$55,2,FALSE)=30,30,20),0))</f>
        <v/>
      </c>
      <c r="FM32" s="127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130" t="str">
        <f>IF(ISBLANK($FN$3),"",IF(ISBLANK(Tipy!EL26),"-",SUM(FI32:FM32)))</f>
        <v/>
      </c>
      <c r="FO32" s="129"/>
      <c r="FP32" s="126" t="str">
        <f>IF(ISBLANK($FU$3),"",IF(ISBLANK(Tipy!ER26),0,IF(AND(Tipy!ER26=Výsledky!$FS$3,Tipy!ET26=Výsledky!$FU$3),60,0)))</f>
        <v/>
      </c>
      <c r="FQ32" s="126" t="str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/>
      </c>
      <c r="FR32" s="126" t="str">
        <f>IF(ISBLANK($FU$3),"",IF(OR(Tipy!EU26=Výsledky!$FP$6,Tipy!EU26=Výsledky!$FP$7,Tipy!EU26=Výsledky!$FP$8,Tipy!EU26=Výsledky!$FP$9),IF(VLOOKUP(Tipy!EU26,'Kategórie hráčov'!$A$2:$B$55,2,FALSE)=30,30,20),0))</f>
        <v/>
      </c>
      <c r="FS32" s="126" t="str">
        <f>IF(ISBLANK($FU$3),"",IF(OR(Tipy!EV26=Výsledky!$FS$6,Tipy!EV26=Výsledky!$FS$7,Tipy!EV26=Výsledky!$FS$8,Tipy!EV26=Výsledky!$FS$9),IF(VLOOKUP(Tipy!EV26,'Kategórie hráčov'!$A$2:$B$55,2,FALSE)=30,30,20),0))</f>
        <v/>
      </c>
      <c r="FT32" s="127" t="str">
        <f>IF(ISBLANK($FU$3),"",IF(ISBLANK(Tipy!ER26),0,IF(OR(AND(Tipy!ER26=Výsledky!$FS$3,OR(Tipy!ET26=Výsledky!$FU$3+1,Tipy!ET26=Výsledky!$FU$3-1)),AND(Tipy!ET26=Výsledky!$FU$3,OR(Tipy!ER26=Výsledky!$FS$3+1,Tipy!ER26=Výsledky!$FS$3-1))),10,0)))</f>
        <v/>
      </c>
      <c r="FU32" s="130" t="str">
        <f>IF(ISBLANK($FU$3),"",IF(ISBLANK(Tipy!ER26),"-",SUM(FP32:FT32)))</f>
        <v/>
      </c>
      <c r="FV32" s="129"/>
      <c r="FW32" s="126" t="str">
        <f>IF(ISBLANK($GB$3),"",IF(ISBLANK(Tipy!EX26),0,IF(AND(Tipy!EX26=Výsledky!$FZ$3,Tipy!EZ26=Výsledky!$GB$3),60,0)))</f>
        <v/>
      </c>
      <c r="FX32" s="126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126" t="str">
        <f>IF(ISBLANK($GB$3),"",IF(OR(Tipy!FA26=Výsledky!$FW$6,Tipy!FA26=Výsledky!$FW$7,Tipy!FA26=Výsledky!$FW$8,Tipy!FA26=Výsledky!$FW$9),IF(VLOOKUP(Tipy!FA26,'Kategórie hráčov'!$A$2:$B$55,2,FALSE)=30,30,20),0))</f>
        <v/>
      </c>
      <c r="FZ32" s="126" t="str">
        <f>IF(ISBLANK($GB$3),"",IF(OR(Tipy!FB26=Výsledky!$FZ$6,Tipy!FB26=Výsledky!$FZ$7,Tipy!FB26=Výsledky!$FZ$8,Tipy!FB26=Výsledky!$FZ$9),IF(VLOOKUP(Tipy!FB26,'Kategórie hráčov'!$A$2:$B$55,2,FALSE)=30,30,20),0))</f>
        <v/>
      </c>
      <c r="GA32" s="127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130" t="str">
        <f>IF(ISBLANK($GB$3),"",IF(ISBLANK(Tipy!EX26),"-",SUM(FW32:GA32)))</f>
        <v/>
      </c>
      <c r="GC32" s="129"/>
      <c r="GD32" s="126" t="str">
        <f>IF(ISBLANK($GI$3),"",IF(ISBLANK(Tipy!FD26),0,IF(AND(Tipy!FD26=Výsledky!$GG$3,Tipy!FF26=Výsledky!$GI$3),60,0)))</f>
        <v/>
      </c>
      <c r="GE32" s="126" t="str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/>
      </c>
      <c r="GF32" s="126" t="str">
        <f>IF(ISBLANK($GI$3),"",IF(OR(Tipy!FG26=Výsledky!$GD$6,Tipy!FG26=Výsledky!$GD$7,Tipy!FG26=Výsledky!$GD$8,Tipy!FG26=Výsledky!$GD$9),IF(VLOOKUP(Tipy!FG26,'Kategórie hráčov'!$A$2:$B$55,2,FALSE)=30,30,20),0))</f>
        <v/>
      </c>
      <c r="GG32" s="126" t="str">
        <f>IF(ISBLANK($GI$3),"",IF(OR(Tipy!FH26=Výsledky!$GG$6,Tipy!FH26=Výsledky!$GG$7,Tipy!FH26=Výsledky!$GG$8,Tipy!FH26=Výsledky!$GG$9),IF(VLOOKUP(Tipy!FH26,'Kategórie hráčov'!$A$2:$B$55,2,FALSE)=30,30,20),0))</f>
        <v/>
      </c>
      <c r="GH32" s="127" t="str">
        <f>IF(ISBLANK($GI$3),"",IF(ISBLANK(Tipy!FD26),0,IF(OR(AND(Tipy!FD26=Výsledky!$GG$3,OR(Tipy!FF26=Výsledky!$GI$3+1,Tipy!FF26=Výsledky!$GI$3-1)),AND(Tipy!FF26=Výsledky!$GI$3,OR(Tipy!FD26=Výsledky!$GG$3+1,Tipy!FD26=Výsledky!$GG$3-1))),10,0)))</f>
        <v/>
      </c>
      <c r="GI32" s="130" t="str">
        <f>IF(ISBLANK($GI$3),"",IF(ISBLANK(Tipy!FD26),"-",SUM(GD32:GH32)))</f>
        <v/>
      </c>
      <c r="GJ32" s="129"/>
      <c r="GK32" s="126" t="str">
        <f>IF(ISBLANK($GP$3),"",IF(ISBLANK(Tipy!FJ26),0,IF(AND(Tipy!FJ26=Výsledky!$GN$3,Tipy!FL26=Výsledky!$GP$3),60,0)))</f>
        <v/>
      </c>
      <c r="GL32" s="126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126" t="str">
        <f>IF(ISBLANK($GP$3),"",IF(OR(Tipy!FM26=Výsledky!$GK$6,Tipy!FM26=Výsledky!$GK$7,Tipy!FM26=Výsledky!$GK$8,Tipy!FM26=Výsledky!$GK$9),IF(VLOOKUP(Tipy!FM26,'Kategórie hráčov'!$A$2:$B$55,2,FALSE)=30,30,20),0))</f>
        <v/>
      </c>
      <c r="GN32" s="126" t="str">
        <f>IF(ISBLANK($GP$3),"",IF(OR(Tipy!FN26=Výsledky!$GN$6,Tipy!FN26=Výsledky!$GN$7,Tipy!FN26=Výsledky!$GN$8,Tipy!FN26=Výsledky!$GN$9),IF(VLOOKUP(Tipy!FN26,'Kategórie hráčov'!$A$2:$B$55,2,FALSE)=30,30,20),0))</f>
        <v/>
      </c>
      <c r="GO32" s="127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130" t="str">
        <f>IF(ISBLANK($GP$3),"",IF(ISBLANK(Tipy!FJ26),"-",SUM(GK32:GO32)))</f>
        <v/>
      </c>
      <c r="GQ32" s="129"/>
      <c r="GR32" s="126" t="str">
        <f>IF(ISBLANK($GW$3),"",IF(ISBLANK(Tipy!FP26),0,IF(AND(Tipy!FP26=Výsledky!$GU$3,Tipy!FR26=Výsledky!$GW$3),60,0)))</f>
        <v/>
      </c>
      <c r="GS32" s="126" t="str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/>
      </c>
      <c r="GT32" s="126" t="str">
        <f>IF(ISBLANK($GW$3),"",IF(OR(Tipy!FS26=Výsledky!$GR$6,Tipy!FS26=Výsledky!$GR$7,Tipy!FS26=Výsledky!$GR$8,Tipy!FS26=Výsledky!$GR$9),IF(VLOOKUP(Tipy!FS26,'Kategórie hráčov'!$A$2:$B$55,2,FALSE)=30,30,20),0))</f>
        <v/>
      </c>
      <c r="GU32" s="126" t="str">
        <f>IF(ISBLANK($GW$3),"",IF(OR(Tipy!FT26=Výsledky!$GU$6,Tipy!FT26=Výsledky!$GU$7,Tipy!FT26=Výsledky!$GU$8,Tipy!FT26=Výsledky!$GU$9),IF(VLOOKUP(Tipy!FT26,'Kategórie hráčov'!$A$2:$B$55,2,FALSE)=30,30,20),0))</f>
        <v/>
      </c>
      <c r="GV32" s="127" t="str">
        <f>IF(ISBLANK($GW$3),"",IF(ISBLANK(Tipy!FP26),0,IF(OR(AND(Tipy!FP26=Výsledky!$GU$3,OR(Tipy!FR26=Výsledky!$GW$3+1,Tipy!FR26=Výsledky!$GW$3-1)),AND(Tipy!FR26=Výsledky!$GW$3,OR(Tipy!FP26=Výsledky!$GU$3+1,Tipy!FP26=Výsledky!$GU$3-1))),10,0)))</f>
        <v/>
      </c>
      <c r="GW32" s="130" t="str">
        <f>IF(ISBLANK($GW$3),"",IF(ISBLANK(Tipy!FP26),"-",SUM(GR32:GV32)))</f>
        <v/>
      </c>
      <c r="GX32" s="129"/>
      <c r="GY32" s="126" t="str">
        <f>IF(ISBLANK($HD$3),"",IF(ISBLANK(Tipy!FV26),0,IF(AND(Tipy!FV26=Výsledky!$HB$3,Tipy!FX26=Výsledky!$HD$3),60,0)))</f>
        <v/>
      </c>
      <c r="GZ32" s="126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26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26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27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0" t="str">
        <f>IF(ISBLANK($HD$3),"",IF(ISBLANK(Tipy!FV26),"-",SUM(GY32:HC32)))</f>
        <v/>
      </c>
      <c r="HE32" s="129"/>
      <c r="HF32" s="126" t="str">
        <f>IF(ISBLANK($HK$3),"",IF(ISBLANK(Tipy!GB26),0,IF(AND(Tipy!GB26=Výsledky!$HI$3,Tipy!GD26=Výsledky!$HK$3),60,0)))</f>
        <v/>
      </c>
      <c r="HG32" s="126" t="str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/>
      </c>
      <c r="HH32" s="126" t="str">
        <f>IF(ISBLANK($HK$3),"",IF(OR(Tipy!GE26=Výsledky!$HF$6,Tipy!GE26=Výsledky!$HF$7,Tipy!GE26=Výsledky!$HF$8,Tipy!GE26=Výsledky!$HF$9),IF(VLOOKUP(Tipy!GE26,'Kategórie hráčov'!$A$2:$B$55,2,FALSE)=30,30,20),0))</f>
        <v/>
      </c>
      <c r="HI32" s="126" t="str">
        <f>IF(ISBLANK($HK$3),"",IF(OR(Tipy!GF26=Výsledky!$HI$6,Tipy!GF26=Výsledky!$HI$7,Tipy!GF26=Výsledky!$HI$8,Tipy!GF26=Výsledky!$HI$9),IF(VLOOKUP(Tipy!GF26,'Kategórie hráčov'!$A$2:$B$55,2,FALSE)=30,30,20),0))</f>
        <v/>
      </c>
      <c r="HJ32" s="127" t="str">
        <f>IF(ISBLANK($HK$3),"",IF(ISBLANK(Tipy!GB26),0,IF(OR(AND(Tipy!GB26=Výsledky!$HI$3,OR(Tipy!GD26=Výsledky!$HK$3+1,Tipy!GD26=Výsledky!$HK$3-1)),AND(Tipy!GD26=Výsledky!$HK$3,OR(Tipy!GB26=Výsledky!$HI$3+1,Tipy!GB26=Výsledky!$HI$3-1))),10,0)))</f>
        <v/>
      </c>
      <c r="HK32" s="130" t="str">
        <f>IF(ISBLANK($HK$3),"",IF(ISBLANK(Tipy!GB26),"-",SUM(HF32:HJ32)))</f>
        <v/>
      </c>
      <c r="HL32" s="129"/>
      <c r="HM32" s="126" t="str">
        <f>IF(ISBLANK($HR$3),"",IF(ISBLANK(Tipy!GH26),0,IF(AND(Tipy!GH26=Výsledky!$HP$3,Tipy!GJ26=Výsledky!$HR$3),60,0)))</f>
        <v/>
      </c>
      <c r="HN32" s="126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26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26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27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0" t="str">
        <f>IF(ISBLANK($HR$3),"",IF(ISBLANK(Tipy!GH26),"-",SUM(HM32:HQ32)))</f>
        <v/>
      </c>
      <c r="HS32" s="129"/>
      <c r="HT32" s="126" t="str">
        <f>IF(ISBLANK($HY$3),"",IF(ISBLANK(Tipy!GN26),0,IF(AND(Tipy!GN26=Výsledky!$HW$3,Tipy!GP26=Výsledky!$HY$3),60,0)))</f>
        <v/>
      </c>
      <c r="HU32" s="126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6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6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7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0" t="str">
        <f>IF(ISBLANK($HY$3),"",IF(ISBLANK(Tipy!GN26),"-",SUM(HT32:HX32)))</f>
        <v/>
      </c>
      <c r="HZ32" s="129"/>
      <c r="IA32" s="126" t="str">
        <f>IF(ISBLANK($IF$3),"",IF(ISBLANK(Tipy!GT26),0,IF(AND(Tipy!GT26=Výsledky!$ID$3,Tipy!GV26=Výsledky!$IF$3),60,0)))</f>
        <v/>
      </c>
      <c r="IB32" s="126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26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26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27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0" t="str">
        <f>IF(ISBLANK($IF$3),"",IF(ISBLANK(Tipy!GT26),"-",SUM(IA32:IE32)))</f>
        <v/>
      </c>
      <c r="IG32" s="129"/>
      <c r="IH32" s="126" t="str">
        <f>IF(ISBLANK($IM$3),"",IF(ISBLANK(Tipy!GZ26),0,IF(AND(Tipy!GZ26=Výsledky!$IK$3,Tipy!HB26=Výsledky!$IM$3),60,0)))</f>
        <v/>
      </c>
      <c r="II32" s="126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6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6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7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0" t="str">
        <f>IF(ISBLANK($IM$3),"",IF(ISBLANK(Tipy!GZ26),"-",SUM(IH32:IL32)))</f>
        <v/>
      </c>
      <c r="IN32" s="129"/>
      <c r="IO32" s="126" t="str">
        <f>IF(ISBLANK($IT$3),"",IF(ISBLANK(Tipy!HF26),0,IF(AND(Tipy!HF26=Výsledky!$IR$3,Tipy!HH26=Výsledky!$IT$3),60,0)))</f>
        <v/>
      </c>
      <c r="IP32" s="126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26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26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27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0" t="str">
        <f>IF(ISBLANK($IT$3),"",IF(ISBLANK(Tipy!HF26),"-",SUM(IO32:IS32)))</f>
        <v/>
      </c>
      <c r="IU32" s="129"/>
      <c r="IV32" s="126" t="str">
        <f>IF(ISBLANK($JA$3),"",IF(ISBLANK(Tipy!HL26),0,IF(AND(Tipy!HL26=Výsledky!$IY$3,Tipy!HN26=Výsledky!$JA$3),60,0)))</f>
        <v/>
      </c>
      <c r="IW32" s="126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26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26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27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0" t="str">
        <f>IF(ISBLANK($JA$3),"",IF(ISBLANK(Tipy!HL26),"-",SUM(IV32:IZ32)))</f>
        <v/>
      </c>
      <c r="JB32" s="129"/>
      <c r="JC32" s="126" t="str">
        <f>IF(ISBLANK($JH$3),"",IF(ISBLANK(Tipy!HR26),0,IF(AND(Tipy!HR26=Výsledky!$JF$3,Tipy!HT26=Výsledky!$JH$3),60,0)))</f>
        <v/>
      </c>
      <c r="JD32" s="126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26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26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27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0" t="str">
        <f>IF(ISBLANK($JH$3),"",IF(ISBLANK(Tipy!HR26),"-",SUM(JC32:JG32)))</f>
        <v/>
      </c>
      <c r="JI32" s="129"/>
      <c r="JJ32" s="126" t="str">
        <f>IF(ISBLANK($JO$3),"",IF(ISBLANK(Tipy!HX26),0,IF(AND(Tipy!HX26=Výsledky!$JM$3,Tipy!HZ26=Výsledky!$JO$3),60,0)))</f>
        <v/>
      </c>
      <c r="JK32" s="126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26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26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27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0" t="str">
        <f>IF(ISBLANK($JO$3),"",IF(ISBLANK(Tipy!HX26),"-",SUM(JJ32:JN32)))</f>
        <v/>
      </c>
      <c r="JP32" s="129"/>
      <c r="JQ32" s="126" t="str">
        <f>IF(ISBLANK($JV$3),"",IF(ISBLANK(Tipy!ID26),0,IF(AND(Tipy!ID26=Výsledky!$JT$3,Tipy!IF26=Výsledky!$JV$3),60,0)))</f>
        <v/>
      </c>
      <c r="JR32" s="126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26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26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27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0" t="str">
        <f>IF(ISBLANK($JV$3),"",IF(ISBLANK(Tipy!ID26),"-",SUM(JQ32:JU32)))</f>
        <v/>
      </c>
      <c r="JW32" s="129"/>
      <c r="JX32" s="126" t="str">
        <f>IF(ISBLANK($KC$3),"",IF(ISBLANK(Tipy!IJ26),0,IF(AND(Tipy!IJ26=Výsledky!$KA$3,Tipy!IL26=Výsledky!$KC$3),60,0)))</f>
        <v/>
      </c>
      <c r="JY32" s="126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6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6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7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0" t="str">
        <f>IF(ISBLANK($KC$3),"",IF(ISBLANK(Tipy!IJ26),"-",SUM(JX32:KB32)))</f>
        <v/>
      </c>
      <c r="KD32" s="129"/>
      <c r="KE32" s="126" t="str">
        <f>IF(ISBLANK($KJ$3),"",IF(ISBLANK(Tipy!IP26),0,IF(AND(Tipy!IP26=Výsledky!$KH$3,Tipy!IR26=Výsledky!$KJ$3),60,0)))</f>
        <v/>
      </c>
      <c r="KF32" s="126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6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6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7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0" t="str">
        <f>IF(ISBLANK($KJ$3),"",IF(ISBLANK(Tipy!IP26),"-",SUM(KE32:KI32)))</f>
        <v/>
      </c>
      <c r="KK32" s="129"/>
      <c r="KL32" s="126" t="str">
        <f>IF(ISBLANK($KQ$3),"",IF(ISBLANK(Tipy!IV26),0,IF(AND(Tipy!IV26=Výsledky!$KO$3,Tipy!IX26=Výsledky!$KQ$3),60,0)))</f>
        <v/>
      </c>
      <c r="KM32" s="126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6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6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7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0" t="str">
        <f>IF(ISBLANK($KQ$3),"",IF(ISBLANK(Tipy!IV26),"-",SUM(KL32:KP32)))</f>
        <v/>
      </c>
      <c r="KR32" s="129"/>
      <c r="KS32" s="126" t="str">
        <f>IF(ISBLANK($KX$3),"",IF(ISBLANK(Tipy!JB26),0,IF(AND(Tipy!JB26=Výsledky!$KV$3,Tipy!JD26=Výsledky!$KX$3),60,0)))</f>
        <v/>
      </c>
      <c r="KT32" s="126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6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6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7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0" t="str">
        <f>IF(ISBLANK($KX$3),"",IF(ISBLANK(Tipy!JB26),"-",SUM(KS32:KW32)))</f>
        <v/>
      </c>
      <c r="KY32" s="129"/>
      <c r="KZ32" s="126" t="str">
        <f>IF(ISBLANK($LE$3),"",IF(ISBLANK(Tipy!JH26),0,IF(AND(Tipy!JH26=Výsledky!$LC$3,Tipy!JJ26=Výsledky!$LE$3),60,0)))</f>
        <v/>
      </c>
      <c r="LA32" s="126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6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6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7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0" t="str">
        <f>IF(ISBLANK($LE$3),"",IF(ISBLANK(Tipy!JH26),"-",SUM(KZ32:LD32)))</f>
        <v/>
      </c>
      <c r="LF32" s="129"/>
      <c r="LG32" s="126" t="str">
        <f>IF(ISBLANK($LL$3),"",IF(ISBLANK(Tipy!JN26),0,IF(AND(Tipy!JN26=Výsledky!$LJ$3,Tipy!JP26=Výsledky!$LL$3),60,0)))</f>
        <v/>
      </c>
      <c r="LH32" s="126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6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6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7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0" t="str">
        <f>IF(ISBLANK($LL$3),"",IF(ISBLANK(Tipy!JN26),"-",SUM(LG32:LK32)))</f>
        <v/>
      </c>
      <c r="LM32" s="129"/>
      <c r="LN32" s="126" t="str">
        <f>IF(ISBLANK($LS$3),"",IF(ISBLANK(Tipy!JT26),0,IF(AND(Tipy!JT26=Výsledky!$LQ$3,Tipy!JV26=Výsledky!$LS$3),60,0)))</f>
        <v/>
      </c>
      <c r="LO32" s="126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6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6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7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0" t="str">
        <f>IF(ISBLANK($LS$3),"",IF(ISBLANK(Tipy!JT26),"-",SUM(LN32:LR32)))</f>
        <v/>
      </c>
      <c r="LT32" s="129"/>
      <c r="LU32" s="126" t="str">
        <f>IF(ISBLANK($LZ$3),"",IF(ISBLANK(Tipy!JZ26),0,IF(AND(Tipy!JZ26=Výsledky!$LX$3,Tipy!KB26=Výsledky!$LZ$3),60,0)))</f>
        <v/>
      </c>
      <c r="LV32" s="126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6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6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7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0" t="str">
        <f>IF(ISBLANK($LZ$3),"",IF(ISBLANK(Tipy!JZ26),"-",SUM(LU32:LY32)))</f>
        <v/>
      </c>
      <c r="MA32" s="129"/>
      <c r="MB32" s="126" t="str">
        <f>IF(ISBLANK($MG$3),"",IF(ISBLANK(Tipy!KF26),0,IF(AND(Tipy!KF26=Výsledky!$ME$3,Tipy!KH26=Výsledky!$MG$3),60,0)))</f>
        <v/>
      </c>
      <c r="MC32" s="126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6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6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7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0" t="str">
        <f>IF(ISBLANK($MG$3),"",IF(ISBLANK(Tipy!KF26),"-",SUM(MB32:MF32)))</f>
        <v/>
      </c>
      <c r="MH32" s="129"/>
      <c r="MI32" s="126" t="str">
        <f>IF(ISBLANK($MN$3),"",IF(ISBLANK(Tipy!KL26),0,IF(AND(Tipy!KL26=Výsledky!$ML$3,Tipy!KN26=Výsledky!$MN$3),60,0)))</f>
        <v/>
      </c>
      <c r="MJ32" s="12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6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6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0" t="str">
        <f>IF(ISBLANK($MN$3),"",IF(ISBLANK(Tipy!KL26),"-",SUM(MI32:MM32)))</f>
        <v/>
      </c>
      <c r="MO32" s="129"/>
      <c r="MP32" s="126" t="str">
        <f>IF(ISBLANK($MU$3),"",IF(ISBLANK(Tipy!KR26),0,IF(AND(Tipy!KR26=Výsledky!$MS$3,Tipy!KT26=Výsledky!$MU$3),60,0)))</f>
        <v/>
      </c>
      <c r="MQ32" s="126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6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6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7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0" t="str">
        <f>IF(ISBLANK($MU$3),"",IF(ISBLANK(Tipy!KR26),"-",SUM(MP32:MT32)))</f>
        <v/>
      </c>
      <c r="MV32" s="129"/>
      <c r="MW32" s="126" t="str">
        <f>IF(ISBLANK($NB$3),"",IF(ISBLANK(Tipy!KX26),0,IF(AND(Tipy!KX26=Výsledky!$MZ$3,Tipy!KZ26=Výsledky!$NB$3),60,0)))</f>
        <v/>
      </c>
      <c r="MX32" s="126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6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6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7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0" t="str">
        <f>IF(ISBLANK($NB$3),"",IF(ISBLANK(Tipy!KX26),"-",SUM(MW32:NA32)))</f>
        <v/>
      </c>
      <c r="NC32" s="129"/>
      <c r="ND32" s="126" t="str">
        <f>IF(ISBLANK($NI$3),"",IF(ISBLANK(Tipy!LD26),0,IF(AND(Tipy!LD26=Výsledky!$NG$3,Tipy!LF26=Výsledky!$NI$3),60,0)))</f>
        <v/>
      </c>
      <c r="NE32" s="126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6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6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7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0" t="str">
        <f>IF(ISBLANK($NI$3),"",IF(ISBLANK(Tipy!LD26),"-",SUM(ND32:NH32)))</f>
        <v/>
      </c>
      <c r="NJ32" s="129"/>
      <c r="NK32" s="126" t="str">
        <f>IF(ISBLANK($NP$3),"",IF(ISBLANK(Tipy!LJ26),0,IF(AND(Tipy!LJ26=Výsledky!$NN$3,Tipy!LL26=Výsledky!$NP$3),60,0)))</f>
        <v/>
      </c>
      <c r="NL32" s="126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6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6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7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0" t="str">
        <f>IF(ISBLANK($NP$3),"",IF(ISBLANK(Tipy!LJ26),"-",SUM(NK32:NO32)))</f>
        <v/>
      </c>
      <c r="NQ32" s="129"/>
      <c r="NR32" s="126" t="str">
        <f>IF(ISBLANK($NW$3),"",IF(ISBLANK(Tipy!LP26),0,IF(AND(Tipy!LP26=Výsledky!$NU$3,Tipy!LR26=Výsledky!$NW$3),60,0)))</f>
        <v/>
      </c>
      <c r="NS32" s="126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6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6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7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0" t="str">
        <f>IF(ISBLANK($NW$3),"",IF(ISBLANK(Tipy!LP26),"-",SUM(NR32:NV32)))</f>
        <v/>
      </c>
      <c r="NX32" s="129"/>
      <c r="NY32" s="126" t="str">
        <f>IF(ISBLANK($OD$3),"",IF(ISBLANK(Tipy!LV26),0,IF(AND(Tipy!LV26=Výsledky!$OB$3,Tipy!LX26=Výsledky!$OD$3),60,0)))</f>
        <v/>
      </c>
      <c r="NZ32" s="126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6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6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7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0" t="str">
        <f>IF(ISBLANK($OD$3),"",IF(ISBLANK(Tipy!LV26),"-",SUM(NY32:OC32)))</f>
        <v/>
      </c>
      <c r="OE32" s="129"/>
      <c r="OF32" s="126" t="str">
        <f>IF(ISBLANK($OK$3),"",IF(ISBLANK(Tipy!MB26),0,IF(AND(Tipy!MB26=Výsledky!$OI$3,Tipy!MD26=Výsledky!$OK$3),60,0)))</f>
        <v/>
      </c>
      <c r="OG32" s="126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6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6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7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0" t="str">
        <f>IF(ISBLANK($OK$3),"",IF(ISBLANK(Tipy!MB26),"-",SUM(OF32:OJ32)))</f>
        <v/>
      </c>
      <c r="OL32" s="129"/>
      <c r="OM32" s="126" t="str">
        <f>IF(ISBLANK($OR$3),"",IF(ISBLANK(Tipy!MH26),0,IF(AND(Tipy!MH26=Výsledky!$OP$3,Tipy!MJ26=Výsledky!$OR$3),60,0)))</f>
        <v/>
      </c>
      <c r="ON32" s="12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6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6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0" t="str">
        <f>IF(ISBLANK($OR$3),"",IF(ISBLANK(Tipy!MH26),"-",SUM(OM32:OQ32)))</f>
        <v/>
      </c>
      <c r="OS32" s="129"/>
      <c r="OT32" s="126" t="str">
        <f>IF(ISBLANK($OY$3),"",IF(ISBLANK(Tipy!MN26),0,IF(AND(Tipy!MN26=Výsledky!$OW$3,Tipy!MP26=Výsledky!$OY$3),60,0)))</f>
        <v/>
      </c>
      <c r="OU32" s="12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6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6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0" t="str">
        <f>IF(ISBLANK($OY$3),"",IF(ISBLANK(Tipy!MN26),"-",SUM(OT32:OX32)))</f>
        <v/>
      </c>
      <c r="OZ32" s="129"/>
      <c r="PA32" s="126" t="str">
        <f>IF(ISBLANK($PF$3),"",IF(ISBLANK(Tipy!MT26),0,IF(AND(Tipy!MT26=Výsledky!$PD$3,Tipy!MV26=Výsledky!$PF$3),60,0)))</f>
        <v/>
      </c>
      <c r="PB32" s="12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6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6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0" t="str">
        <f>IF(ISBLANK($PF$3),"",IF(ISBLANK(Tipy!MT26),"-",SUM(PA32:PE32)))</f>
        <v/>
      </c>
      <c r="PG32" s="129"/>
      <c r="PH32" s="126" t="str">
        <f>IF(ISBLANK($PM$3),"",IF(ISBLANK(Tipy!MZ26),0,IF(AND(Tipy!MZ26=Výsledky!$PK$3,Tipy!NB26=Výsledky!$PM$3),60,0)))</f>
        <v/>
      </c>
      <c r="PI32" s="12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6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6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0" t="str">
        <f>IF(ISBLANK($PM$3),"",IF(ISBLANK(Tipy!MZ26),"-",SUM(PH32:PL32)))</f>
        <v/>
      </c>
      <c r="PN32" s="129"/>
      <c r="PO32" s="126" t="str">
        <f>IF(ISBLANK($PT$3),"",IF(ISBLANK(Tipy!NF26),0,IF(AND(Tipy!NF26=Výsledky!$PR$3,Tipy!NH26=Výsledky!$PT$3),60,0)))</f>
        <v/>
      </c>
      <c r="PP32" s="12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6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6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0" t="str">
        <f>IF(ISBLANK($PT$3),"",IF(ISBLANK(Tipy!NF26),"-",SUM(PO32:PS32)))</f>
        <v/>
      </c>
      <c r="PU32" s="129"/>
      <c r="PV32" s="126" t="str">
        <f>IF(ISBLANK($QA$3),"",IF(ISBLANK(Tipy!NL26),0,IF(AND(Tipy!NL26=Výsledky!$PY$3,Tipy!NN26=Výsledky!$QA$3),60,0)))</f>
        <v/>
      </c>
      <c r="PW32" s="12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6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6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0" t="str">
        <f>IF(ISBLANK($QA$3),"",IF(ISBLANK(Tipy!NL26),"-",SUM(PV32:PZ32)))</f>
        <v/>
      </c>
      <c r="QB32" s="129"/>
      <c r="QC32" s="126" t="str">
        <f>IF(ISBLANK($QH$3),"",IF(ISBLANK(Tipy!NR26),0,IF(AND(Tipy!NR26=Výsledky!$QF$3,Tipy!NT26=Výsledky!$QH$3),60,0)))</f>
        <v/>
      </c>
      <c r="QD32" s="12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6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6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0" t="str">
        <f>IF(ISBLANK($QH$3),"",IF(ISBLANK(Tipy!NR26),"-",SUM(QC32:QG32)))</f>
        <v/>
      </c>
      <c r="QI32" s="131"/>
      <c r="QJ32" s="131"/>
    </row>
    <row r="33" spans="1:452" ht="15" x14ac:dyDescent="0.2">
      <c r="A33" s="124">
        <f>Tipy!A27</f>
        <v>43</v>
      </c>
      <c r="B33" s="166" t="str">
        <f>IF(Tipy!B27="","",Tipy!B27)</f>
        <v>Jason Giambi</v>
      </c>
      <c r="C33" s="125"/>
      <c r="D33" s="126">
        <f>IF(ISBLANK($I$3),"",IF(ISBLANK(Tipy!D27),0,IF(AND(Tipy!D27=Výsledky!$G$3,Tipy!F27=Výsledky!$I$3),60,0)))</f>
        <v>0</v>
      </c>
      <c r="E33" s="12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6">
        <f>IF(ISBLANK($I$3),"",IF(OR(Tipy!G27=Výsledky!$D$6,Tipy!G27=Výsledky!$D$7,Tipy!G27=Výsledky!$D$8,Tipy!G27=Výsledky!$D$9),IF(VLOOKUP(Tipy!G27,'Kategórie hráčov'!$A$2:$B$55,2,FALSE)=30,30,20),0))</f>
        <v>0</v>
      </c>
      <c r="G33" s="126">
        <f>IF(ISBLANK($I$3),"",IF(OR(Tipy!H27=Výsledky!$G$6,Tipy!H27=Výsledky!$G$7,Tipy!H27=Výsledky!$G$8,Tipy!H27=Výsledky!$G$9),IF(VLOOKUP(Tipy!H27,'Kategórie hráčov'!$A$2:$B$55,2,FALSE)=30,30,20),0))</f>
        <v>0</v>
      </c>
      <c r="H33" s="12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8">
        <f>IF(ISBLANK($I$3),"",IF(ISBLANK(Tipy!D27),"-",SUM(D33:H33)))</f>
        <v>0</v>
      </c>
      <c r="J33" s="25"/>
      <c r="K33" s="126">
        <f>IF(ISBLANK($P$3),"",IF(ISBLANK(Tipy!J27),0,IF(AND(Tipy!J27=Výsledky!$N$3,Tipy!L27=Výsledky!$P$3),60,0)))</f>
        <v>0</v>
      </c>
      <c r="L33" s="12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6">
        <f>IF(ISBLANK($P$3),"",IF(OR(Tipy!M27=Výsledky!$K$6,Tipy!M27=Výsledky!$K$7,Tipy!M27=Výsledky!$K$8,Tipy!M27=Výsledky!$K$9),IF(VLOOKUP(Tipy!M27,'Kategórie hráčov'!$A$2:$B$55,2,FALSE)=30,30,20),0))</f>
        <v>20</v>
      </c>
      <c r="N33" s="126">
        <f>IF(ISBLANK($P$3),"",IF(OR(Tipy!N27=Výsledky!$N$6,Tipy!N27=Výsledky!$N$7,Tipy!N27=Výsledky!$N$8,Tipy!N27=Výsledky!$N$9),IF(VLOOKUP(Tipy!N27,'Kategórie hráčov'!$A$2:$B$55,2,FALSE)=30,30,20),0))</f>
        <v>0</v>
      </c>
      <c r="O33" s="12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8">
        <f>IF(ISBLANK($P$3),"",IF(ISBLANK(Tipy!J27),"-",SUM(K33:O33)))</f>
        <v>20</v>
      </c>
      <c r="Q33" s="129"/>
      <c r="R33" s="126">
        <f>IF(ISBLANK($W$3),"",IF(ISBLANK(Tipy!P27),0,IF(AND(Tipy!P27=Výsledky!$U$3,Tipy!R27=Výsledky!$W$3),60,0)))</f>
        <v>0</v>
      </c>
      <c r="S33" s="12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6">
        <f>IF(ISBLANK($W$3),"",IF(OR(Tipy!S27=Výsledky!$R$6,Tipy!S27=Výsledky!$R$7,Tipy!S27=Výsledky!$R$8,Tipy!S27=Výsledky!$R$9),IF(VLOOKUP(Tipy!S27,'Kategórie hráčov'!$A$2:$B$55,2,FALSE)=30,30,20),0))</f>
        <v>0</v>
      </c>
      <c r="U33" s="126">
        <f>IF(ISBLANK($W$3),"",IF(OR(Tipy!T27=Výsledky!$U$6,Tipy!T27=Výsledky!$U$7,Tipy!T27=Výsledky!$U$8,Tipy!T27=Výsledky!$U$9),IF(VLOOKUP(Tipy!T27,'Kategórie hráčov'!$A$2:$B$55,2,FALSE)=30,30,20),0))</f>
        <v>0</v>
      </c>
      <c r="V33" s="12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30">
        <f>IF(ISBLANK($W$3),"",IF(ISBLANK(Tipy!P27),"-",SUM(R33:V33)))</f>
        <v>0</v>
      </c>
      <c r="X33" s="129"/>
      <c r="Y33" s="126">
        <f>IF(ISBLANK($AD$3),"",IF(ISBLANK(Tipy!V27),0,IF(AND(Tipy!V27=Výsledky!$AB$3,Tipy!X27=Výsledky!$AD$3),60,0)))</f>
        <v>0</v>
      </c>
      <c r="Z33" s="12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6">
        <f>IF(ISBLANK($AD$3),"",IF(OR(Tipy!Y27=Výsledky!$Y$6,Tipy!Y27=Výsledky!$Y$7,Tipy!Y27=Výsledky!$Y$8,Tipy!Y27=Výsledky!$Y$9),IF(VLOOKUP(Tipy!Y27,'Kategórie hráčov'!$A$2:$B$55,2,FALSE)=30,30,20),0))</f>
        <v>20</v>
      </c>
      <c r="AB33" s="126">
        <f>IF(ISBLANK($AD$3),"",IF(OR(Tipy!Z27=Výsledky!$AB$6,Tipy!Z27=Výsledky!$AB$7,Tipy!Z27=Výsledky!$AB$8,Tipy!Z27=Výsledky!$AB$9),IF(VLOOKUP(Tipy!Z27,'Kategórie hráčov'!$A$2:$B$55,2,FALSE)=30,30,20),0))</f>
        <v>0</v>
      </c>
      <c r="AC33" s="127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30">
        <f>IF(ISBLANK($AD$3),"",IF(ISBLANK(Tipy!V27),"-",SUM(Y33:AC33)))</f>
        <v>20</v>
      </c>
      <c r="AE33" s="129"/>
      <c r="AF33" s="126">
        <f>IF(ISBLANK($AK$3),"",IF(ISBLANK(Tipy!AB27),0,IF(AND(Tipy!AB27=Výsledky!$AI$3,Tipy!AD27=Výsledky!$AK$3),60,0)))</f>
        <v>0</v>
      </c>
      <c r="AG33" s="12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6">
        <f>IF(ISBLANK($AK$3),"",IF(OR(Tipy!AE27=Výsledky!$AF$6,Tipy!AE27=Výsledky!$AF$7,Tipy!AE27=Výsledky!$AF$8,Tipy!AE27=Výsledky!$AF$9),IF(VLOOKUP(Tipy!AE27,'Kategórie hráčov'!$A$2:$B$55,2,FALSE)=30,30,20),0))</f>
        <v>0</v>
      </c>
      <c r="AI33" s="126">
        <f>IF(ISBLANK($AK$3),"",IF(OR(Tipy!AF27=Výsledky!$AI$6,Tipy!AF27=Výsledky!$AI$7,Tipy!AF27=Výsledky!$AI$8,Tipy!AF27=Výsledky!$AI$9),IF(VLOOKUP(Tipy!AF27,'Kategórie hráčov'!$A$2:$B$55,2,FALSE)=30,30,20),0))</f>
        <v>0</v>
      </c>
      <c r="AJ33" s="12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30" t="str">
        <f>IF(ISBLANK($AK$3),"",IF(ISBLANK(Tipy!AB27),"-",SUM(AF33:AJ33)))</f>
        <v>-</v>
      </c>
      <c r="AL33" s="129"/>
      <c r="AM33" s="126">
        <f>IF(ISBLANK($AR$3),"",IF(ISBLANK(Tipy!AH27),0,IF(AND(Tipy!AH27=Výsledky!$AP$3,Tipy!AJ27=Výsledky!$AR$3),60,0)))</f>
        <v>0</v>
      </c>
      <c r="AN33" s="12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6">
        <f>IF(ISBLANK($AR$3),"",IF(OR(Tipy!AK27=Výsledky!$AM$6,Tipy!AK27=Výsledky!$AM$7,Tipy!AK27=Výsledky!$AM$8,Tipy!AK27=Výsledky!$AM$9),IF(VLOOKUP(Tipy!AK27,'Kategórie hráčov'!$A$2:$B$55,2,FALSE)=30,30,20),0))</f>
        <v>0</v>
      </c>
      <c r="AP33" s="126">
        <f>IF(ISBLANK($AR$3),"",IF(OR(Tipy!AL27=Výsledky!$AP$6,Tipy!AL27=Výsledky!$AP$7,Tipy!AL27=Výsledky!$AP$8,Tipy!AL27=Výsledky!$AP$9),IF(VLOOKUP(Tipy!AL27,'Kategórie hráčov'!$A$2:$B$55,2,FALSE)=30,30,20),0))</f>
        <v>0</v>
      </c>
      <c r="AQ33" s="12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30">
        <f>IF(ISBLANK($AR$3),"",IF(ISBLANK(Tipy!AH27),"-",SUM(AM33:AQ33)))</f>
        <v>20</v>
      </c>
      <c r="AS33" s="129"/>
      <c r="AT33" s="126">
        <f>IF(ISBLANK($AY$3),"",IF(ISBLANK(Tipy!AN27),0,IF(AND(Tipy!AN27=Výsledky!$AW$3,Tipy!AP27=Výsledky!$AY$3),60,0)))</f>
        <v>0</v>
      </c>
      <c r="AU33" s="12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6">
        <f>IF(ISBLANK($AY$3),"",IF(OR(Tipy!AQ27=Výsledky!$AT$6,Tipy!AQ27=Výsledky!$AT$7,Tipy!AQ27=Výsledky!$AT$8,Tipy!AQ27=Výsledky!$AT$9),IF(VLOOKUP(Tipy!AQ27,'Kategórie hráčov'!$A$2:$B$55,2,FALSE)=30,30,20),0))</f>
        <v>0</v>
      </c>
      <c r="AW33" s="126">
        <f>IF(ISBLANK($AY$3),"",IF(OR(Tipy!AR27=Výsledky!$AW$6,Tipy!AR27=Výsledky!$AW$7,Tipy!AR27=Výsledky!$AW$8,Tipy!AR27=Výsledky!$AW$9),IF(VLOOKUP(Tipy!AR27,'Kategórie hráčov'!$A$2:$B$55,2,FALSE)=30,30,20),0))</f>
        <v>0</v>
      </c>
      <c r="AX33" s="12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30">
        <f>IF(ISBLANK($AY$3),"",IF(ISBLANK(Tipy!AN27),"-",SUM(AT33:AX33)))</f>
        <v>0</v>
      </c>
      <c r="AZ33" s="129"/>
      <c r="BA33" s="126">
        <f>IF(ISBLANK($BF$3),"",IF(ISBLANK(Tipy!AT27),0,IF(AND(Tipy!AT27=Výsledky!$BD$3,Tipy!AV27=Výsledky!$BF$3),60,0)))</f>
        <v>0</v>
      </c>
      <c r="BB33" s="12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6">
        <f>IF(ISBLANK($BF$3),"",IF(OR(Tipy!AW27=Výsledky!$BA$6,Tipy!AW27=Výsledky!$BA$7,Tipy!AW27=Výsledky!$BA$8,Tipy!AW27=Výsledky!$BA$9),IF(VLOOKUP(Tipy!AW27,'Kategórie hráčov'!$A$2:$B$55,2,FALSE)=30,30,20),0))</f>
        <v>0</v>
      </c>
      <c r="BD33" s="126">
        <f>IF(ISBLANK($BF$3),"",IF(OR(Tipy!AX27=Výsledky!$BD$6,Tipy!AX27=Výsledky!$BD$7,Tipy!AX27=Výsledky!$BD$8,Tipy!AX27=Výsledky!$BD$9),IF(VLOOKUP(Tipy!AX27,'Kategórie hráčov'!$A$2:$B$55,2,FALSE)=30,30,20),0))</f>
        <v>0</v>
      </c>
      <c r="BE33" s="127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30" t="str">
        <f>IF(ISBLANK($BF$3),"",IF(ISBLANK(Tipy!AT27),"-",SUM(BA33:BE33)))</f>
        <v>-</v>
      </c>
      <c r="BG33" s="129"/>
      <c r="BH33" s="126" t="str">
        <f>IF(ISBLANK($BM$3),"",IF(ISBLANK(Tipy!AZ27),0,IF(AND(Tipy!AZ27=Výsledky!$BK$3,Tipy!BB27=Výsledky!$BM$3),60,0)))</f>
        <v/>
      </c>
      <c r="BI33" s="126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6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6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7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0" t="str">
        <f>IF(ISBLANK($BM$3),"",IF(ISBLANK(Tipy!AZ27),"-",SUM(BH33:BL33)))</f>
        <v/>
      </c>
      <c r="BN33" s="129"/>
      <c r="BO33" s="126">
        <f>IF(ISBLANK($BT$3),"",IF(ISBLANK(Tipy!BF27),0,IF(AND(Tipy!BF27=Výsledky!$BR$3,Tipy!BH27=Výsledky!$BT$3),60,0)))</f>
        <v>0</v>
      </c>
      <c r="BP33" s="12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6">
        <f>IF(ISBLANK($BT$3),"",IF(OR(Tipy!BI27=Výsledky!$BO$6,Tipy!BI27=Výsledky!$BO$7,Tipy!BI27=Výsledky!$BO$8,Tipy!BI27=Výsledky!$BO$9),IF(VLOOKUP(Tipy!BI27,'Kategórie hráčov'!$A$2:$B$55,2,FALSE)=30,30,20),0))</f>
        <v>0</v>
      </c>
      <c r="BR33" s="126">
        <f>IF(ISBLANK($BT$3),"",IF(OR(Tipy!BJ27=Výsledky!$BR$6,Tipy!BJ27=Výsledky!$BR$7,Tipy!BJ27=Výsledky!$BR$8,Tipy!BJ27=Výsledky!$BR$9),IF(VLOOKUP(Tipy!BJ27,'Kategórie hráčov'!$A$2:$B$55,2,FALSE)=30,30,20),0))</f>
        <v>0</v>
      </c>
      <c r="BS33" s="127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30" t="str">
        <f>IF(ISBLANK($BT$3),"",IF(ISBLANK(Tipy!BF27),"-",SUM(BO33:BS33)))</f>
        <v>-</v>
      </c>
      <c r="BU33" s="129"/>
      <c r="BV33" s="126" t="str">
        <f>IF(ISBLANK($CA$3),"",IF(ISBLANK(Tipy!BL27),0,IF(AND(Tipy!BL27=Výsledky!$BY$3,Tipy!BN27=Výsledky!$CA$3),60,0)))</f>
        <v/>
      </c>
      <c r="BW33" s="126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6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6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7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0" t="str">
        <f>IF(ISBLANK($CA$3),"",IF(ISBLANK(Tipy!BL27),"-",SUM(BV33:BZ33)))</f>
        <v/>
      </c>
      <c r="CB33" s="129"/>
      <c r="CC33" s="126">
        <f>IF(ISBLANK($CH$3),"",IF(ISBLANK(Tipy!BR27),0,IF(AND(Tipy!BR27=Výsledky!$CF$3,Tipy!BT27=Výsledky!$CH$3),60,0)))</f>
        <v>0</v>
      </c>
      <c r="CD33" s="12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6">
        <f>IF(ISBLANK($CH$3),"",IF(OR(Tipy!BU27=Výsledky!$CC$6,Tipy!BU27=Výsledky!$CC$7,Tipy!BU27=Výsledky!$CC$8,Tipy!BU27=Výsledky!$CC$9),IF(VLOOKUP(Tipy!BU27,'Kategórie hráčov'!$A$2:$B$55,2,FALSE)=30,30,20),0))</f>
        <v>0</v>
      </c>
      <c r="CF33" s="126">
        <f>IF(ISBLANK($CH$3),"",IF(OR(Tipy!BV27=Výsledky!$CF$6,Tipy!BV27=Výsledky!$CF$7,Tipy!BV27=Výsledky!$CF$8,Tipy!BV27=Výsledky!$CF$9),IF(VLOOKUP(Tipy!BV27,'Kategórie hráčov'!$A$2:$B$55,2,FALSE)=30,30,20),0))</f>
        <v>0</v>
      </c>
      <c r="CG33" s="12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30" t="str">
        <f>IF(ISBLANK($CH$3),"",IF(ISBLANK(Tipy!BR27),"-",SUM(CC33:CG33)))</f>
        <v>-</v>
      </c>
      <c r="CI33" s="129"/>
      <c r="CJ33" s="126">
        <f>IF(ISBLANK($CO$3),"",IF(ISBLANK(Tipy!BX27),0,IF(AND(Tipy!BX27=Výsledky!$CM$3,Tipy!BZ27=Výsledky!$CO$3),60,0)))</f>
        <v>0</v>
      </c>
      <c r="CK33" s="12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6">
        <f>IF(ISBLANK($CO$3),"",IF(OR(Tipy!CA27=Výsledky!$CJ$6,Tipy!CA27=Výsledky!$CJ$7,Tipy!CA27=Výsledky!$CJ$8,Tipy!CA27=Výsledky!$CJ$9),IF(VLOOKUP(Tipy!CA27,'Kategórie hráčov'!$A$2:$B$55,2,FALSE)=30,30,20),0))</f>
        <v>0</v>
      </c>
      <c r="CM33" s="126">
        <f>IF(ISBLANK($CO$3),"",IF(OR(Tipy!CB27=Výsledky!$CM$6,Tipy!CB27=Výsledky!$CM$7,Tipy!CB27=Výsledky!$CM$8,Tipy!CB27=Výsledky!$CM$9),IF(VLOOKUP(Tipy!CB27,'Kategórie hráčov'!$A$2:$B$55,2,FALSE)=30,30,20),0))</f>
        <v>0</v>
      </c>
      <c r="CN33" s="12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30" t="str">
        <f>IF(ISBLANK($CO$3),"",IF(ISBLANK(Tipy!BX27),"-",SUM(CJ33:CN33)))</f>
        <v>-</v>
      </c>
      <c r="CP33" s="129"/>
      <c r="CQ33" s="126" t="str">
        <f>IF(ISBLANK($CV$3),"",IF(ISBLANK(Tipy!CD27),0,IF(AND(Tipy!CD27=Výsledky!$CT$3,Tipy!CF27=Výsledky!$CV$3),60,0)))</f>
        <v/>
      </c>
      <c r="CR33" s="126" t="str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/>
      </c>
      <c r="CS33" s="126" t="str">
        <f>IF(ISBLANK($CV$3),"",IF(OR(Tipy!CG27=Výsledky!$CQ$6,Tipy!CG27=Výsledky!$CQ$7,Tipy!CG27=Výsledky!$CQ$8,Tipy!CG27=Výsledky!$CQ$9),IF(VLOOKUP(Tipy!CG27,'Kategórie hráčov'!$A$2:$B$55,2,FALSE)=30,30,20),0))</f>
        <v/>
      </c>
      <c r="CT33" s="126" t="str">
        <f>IF(ISBLANK($CV$3),"",IF(OR(Tipy!CH27=Výsledky!$CT$6,Tipy!CH27=Výsledky!$CT$7,Tipy!CH27=Výsledky!$CT$8,Tipy!CH27=Výsledky!$CT$9),IF(VLOOKUP(Tipy!CH27,'Kategórie hráčov'!$A$2:$B$55,2,FALSE)=30,30,20),0))</f>
        <v/>
      </c>
      <c r="CU33" s="127" t="str">
        <f>IF(ISBLANK($CV$3),"",IF(ISBLANK(Tipy!CD27),0,IF(OR(AND(Tipy!CD27=Výsledky!$CT$3,OR(Tipy!CF27=Výsledky!$CV$3+1,Tipy!CF27=Výsledky!$CV$3-1)),AND(Tipy!CF27=Výsledky!$CV$3,OR(Tipy!CD27=Výsledky!$CT$3+1,Tipy!CD27=Výsledky!$CT$3-1))),10,0)))</f>
        <v/>
      </c>
      <c r="CV33" s="130" t="str">
        <f>IF(ISBLANK($CV$3),"",IF(ISBLANK(Tipy!CD27),"-",SUM(CQ33:CU33)))</f>
        <v/>
      </c>
      <c r="CW33" s="129"/>
      <c r="CX33" s="126" t="str">
        <f>IF(ISBLANK($DC$3),"",IF(ISBLANK(Tipy!CJ27),0,IF(AND(Tipy!CJ27=Výsledky!$DA$3,Tipy!CL27=Výsledky!$DC$3),60,0)))</f>
        <v/>
      </c>
      <c r="CY33" s="126" t="str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/>
      </c>
      <c r="CZ33" s="126" t="str">
        <f>IF(ISBLANK($DC$3),"",IF(OR(Tipy!CM27=Výsledky!$CX$6,Tipy!CM27=Výsledky!$CX$7,Tipy!CM27=Výsledky!$CX$8,Tipy!CM27=Výsledky!$CX$9),IF(VLOOKUP(Tipy!CM27,'Kategórie hráčov'!$A$2:$B$55,2,FALSE)=30,30,20),0))</f>
        <v/>
      </c>
      <c r="DA33" s="126" t="str">
        <f>IF(ISBLANK($DC$3),"",IF(OR(Tipy!CN27=Výsledky!$DA$6,Tipy!CN27=Výsledky!$DA$7,Tipy!CN27=Výsledky!$DA$8,Tipy!CN27=Výsledky!$DA$9),IF(VLOOKUP(Tipy!CN27,'Kategórie hráčov'!$A$2:$B$55,2,FALSE)=30,30,20),0))</f>
        <v/>
      </c>
      <c r="DB33" s="127" t="str">
        <f>IF(ISBLANK($DC$3),"",IF(ISBLANK(Tipy!CJ27),0,IF(OR(AND(Tipy!CJ27=Výsledky!$DA$3,OR(Tipy!CL27=Výsledky!$DC$3+1,Tipy!CL27=Výsledky!$DC$3-1)),AND(Tipy!CL27=Výsledky!$DC$3,OR(Tipy!CJ27=Výsledky!$DA$3+1,Tipy!CJ27=Výsledky!$DA$3-1))),10,0)))</f>
        <v/>
      </c>
      <c r="DC33" s="130" t="str">
        <f>IF(ISBLANK($DC$3),"",IF(ISBLANK(Tipy!CJ27),"-",SUM(CX33:DB33)))</f>
        <v/>
      </c>
      <c r="DD33" s="129"/>
      <c r="DE33" s="126" t="str">
        <f>IF(ISBLANK($DJ$3),"",IF(ISBLANK(Tipy!CP27),0,IF(AND(Tipy!CP27=Výsledky!$DH$3,Tipy!CR27=Výsledky!$DJ$3),60,0)))</f>
        <v/>
      </c>
      <c r="DF33" s="126" t="str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/>
      </c>
      <c r="DG33" s="126" t="str">
        <f>IF(ISBLANK($DJ$3),"",IF(OR(Tipy!CS27=Výsledky!$DE$6,Tipy!CS27=Výsledky!$DE$7,Tipy!CS27=Výsledky!$DE$8,Tipy!CS27=Výsledky!$DE$9),IF(VLOOKUP(Tipy!CS27,'Kategórie hráčov'!$A$2:$B$55,2,FALSE)=30,30,20),0))</f>
        <v/>
      </c>
      <c r="DH33" s="126" t="str">
        <f>IF(ISBLANK($DJ$3),"",IF(OR(Tipy!CT27=Výsledky!$DH$6,Tipy!CT27=Výsledky!$DH$7,Tipy!CT27=Výsledky!$DH$8,Tipy!CT27=Výsledky!$DH$9),IF(VLOOKUP(Tipy!CT27,'Kategórie hráčov'!$A$2:$B$55,2,FALSE)=30,30,20),0))</f>
        <v/>
      </c>
      <c r="DI33" s="127" t="str">
        <f>IF(ISBLANK($DJ$3),"",IF(ISBLANK(Tipy!CP27),0,IF(OR(AND(Tipy!CP27=Výsledky!$DH$3,OR(Tipy!CR27=Výsledky!$DJ$3+1,Tipy!CR27=Výsledky!$DJ$3-1)),AND(Tipy!CR27=Výsledky!$DJ$3,OR(Tipy!CP27=Výsledky!$DH$3+1,Tipy!CP27=Výsledky!$DH$3-1))),10,0)))</f>
        <v/>
      </c>
      <c r="DJ33" s="130" t="str">
        <f>IF(ISBLANK($DJ$3),"",IF(ISBLANK(Tipy!CP27),"-",SUM(DE33:DI33)))</f>
        <v/>
      </c>
      <c r="DK33" s="129"/>
      <c r="DL33" s="126" t="str">
        <f>IF(ISBLANK($DQ$3),"",IF(ISBLANK(Tipy!CV27),0,IF(AND(Tipy!CV27=Výsledky!$DO$3,Tipy!CX27=Výsledky!$DQ$3),60,0)))</f>
        <v/>
      </c>
      <c r="DM33" s="126" t="str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/>
      </c>
      <c r="DN33" s="126" t="str">
        <f>IF(ISBLANK($DQ$3),"",IF(OR(Tipy!CY27=Výsledky!$DL$6,Tipy!CY27=Výsledky!$DL$7,Tipy!CY27=Výsledky!$DL$8,Tipy!CY27=Výsledky!$DL$9),IF(VLOOKUP(Tipy!CY27,'Kategórie hráčov'!$A$2:$B$55,2,FALSE)=30,30,20),0))</f>
        <v/>
      </c>
      <c r="DO33" s="126" t="str">
        <f>IF(ISBLANK($DQ$3),"",IF(OR(Tipy!CZ27=Výsledky!$DO$6,Tipy!CZ27=Výsledky!$DO$7,Tipy!CZ27=Výsledky!$DO$8,Tipy!CZ27=Výsledky!$DO$9),IF(VLOOKUP(Tipy!CZ27,'Kategórie hráčov'!$A$2:$B$55,2,FALSE)=30,30,20),0))</f>
        <v/>
      </c>
      <c r="DP33" s="127" t="str">
        <f>IF(ISBLANK($DQ$3),"",IF(ISBLANK(Tipy!CV27),0,IF(OR(AND(Tipy!CV27=Výsledky!$DO$3,OR(Tipy!CX27=Výsledky!$DQ$3+1,Tipy!CX27=Výsledky!$DQ$3-1)),AND(Tipy!CX27=Výsledky!$DQ$3,OR(Tipy!CV27=Výsledky!$DO$3+1,Tipy!CV27=Výsledky!$DO$3-1))),10,0)))</f>
        <v/>
      </c>
      <c r="DQ33" s="130" t="str">
        <f>IF(ISBLANK($DQ$3),"",IF(ISBLANK(Tipy!CV27),"-",SUM(DL33:DP33)))</f>
        <v/>
      </c>
      <c r="DR33" s="129"/>
      <c r="DS33" s="126" t="str">
        <f>IF(ISBLANK($DX$3),"",IF(ISBLANK(Tipy!DB27),0,IF(AND(Tipy!DB27=Výsledky!$DV$3,Tipy!DD27=Výsledky!$DX$3),60,0)))</f>
        <v/>
      </c>
      <c r="DT33" s="126" t="str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/>
      </c>
      <c r="DU33" s="126" t="str">
        <f>IF(ISBLANK($DX$3),"",IF(OR(Tipy!DE27=Výsledky!$DS$6,Tipy!DE27=Výsledky!$DS$7,Tipy!DE27=Výsledky!$DS$8,Tipy!DE27=Výsledky!$DS$9),IF(VLOOKUP(Tipy!DE27,'Kategórie hráčov'!$A$2:$B$55,2,FALSE)=30,30,20),0))</f>
        <v/>
      </c>
      <c r="DV33" s="126" t="str">
        <f>IF(ISBLANK($DX$3),"",IF(OR(Tipy!DF27=Výsledky!$DV$6,Tipy!DF27=Výsledky!$DV$7,Tipy!DF27=Výsledky!$DV$8,Tipy!DF27=Výsledky!$DV$9),IF(VLOOKUP(Tipy!DF27,'Kategórie hráčov'!$A$2:$B$55,2,FALSE)=30,30,20),0))</f>
        <v/>
      </c>
      <c r="DW33" s="127" t="str">
        <f>IF(ISBLANK($DX$3),"",IF(ISBLANK(Tipy!DB27),0,IF(OR(AND(Tipy!DB27=Výsledky!$DV$3,OR(Tipy!DD27=Výsledky!$DX$3+1,Tipy!DD27=Výsledky!$DX$3-1)),AND(Tipy!DD27=Výsledky!$DX$3,OR(Tipy!DB27=Výsledky!$DV$3+1,Tipy!DB27=Výsledky!$DV$3-1))),10,0)))</f>
        <v/>
      </c>
      <c r="DX33" s="130" t="str">
        <f>IF(ISBLANK($DX$3),"",IF(ISBLANK(Tipy!DB27),"-",SUM(DS33:DW33)))</f>
        <v/>
      </c>
      <c r="DY33" s="129"/>
      <c r="DZ33" s="126" t="str">
        <f>IF(ISBLANK($EE$3),"",IF(ISBLANK(Tipy!DH27),0,IF(AND(Tipy!DH27=Výsledky!$EC$3,Tipy!DJ27=Výsledky!$EE$3),60,0)))</f>
        <v/>
      </c>
      <c r="EA33" s="126" t="str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/>
      </c>
      <c r="EB33" s="126" t="str">
        <f>IF(ISBLANK($EE$3),"",IF(OR(Tipy!DK27=Výsledky!$DZ$6,Tipy!DK27=Výsledky!$DZ$7,Tipy!DK27=Výsledky!$DZ$8,Tipy!DK27=Výsledky!$DZ$9),IF(VLOOKUP(Tipy!DK27,'Kategórie hráčov'!$A$2:$B$55,2,FALSE)=30,30,20),0))</f>
        <v/>
      </c>
      <c r="EC33" s="126" t="str">
        <f>IF(ISBLANK($EE$3),"",IF(OR(Tipy!DL27=Výsledky!$EC$6,Tipy!DL27=Výsledky!$EC$7,Tipy!DL27=Výsledky!$EC$8,Tipy!DL27=Výsledky!$EC$9),IF(VLOOKUP(Tipy!DL27,'Kategórie hráčov'!$A$2:$B$55,2,FALSE)=30,30,20),0))</f>
        <v/>
      </c>
      <c r="ED33" s="127" t="str">
        <f>IF(ISBLANK($EE$3),"",IF(ISBLANK(Tipy!DH27),0,IF(OR(AND(Tipy!DH27=Výsledky!$EC$3,OR(Tipy!DJ27=Výsledky!$EE$3+1,Tipy!DJ27=Výsledky!$EE$3-1)),AND(Tipy!DJ27=Výsledky!$EE$3,OR(Tipy!DH27=Výsledky!$EC$3+1,Tipy!DH27=Výsledky!$EC$3-1))),10,0)))</f>
        <v/>
      </c>
      <c r="EE33" s="130" t="str">
        <f>IF(ISBLANK($EE$3),"",IF(ISBLANK(Tipy!DH27),"-",SUM(DZ33:ED33)))</f>
        <v/>
      </c>
      <c r="EF33" s="129"/>
      <c r="EG33" s="126" t="str">
        <f>IF(ISBLANK($EL$3),"",IF(ISBLANK(Tipy!DN27),0,IF(AND(Tipy!DN27=Výsledky!$EJ$3,Tipy!DP27=Výsledky!$EL$3),60,0)))</f>
        <v/>
      </c>
      <c r="EH33" s="126" t="str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/>
      </c>
      <c r="EI33" s="126" t="str">
        <f>IF(ISBLANK($EL$3),"",IF(OR(Tipy!DQ27=Výsledky!$EG$6,Tipy!DQ27=Výsledky!$EG$7,Tipy!DQ27=Výsledky!$EG$8,Tipy!DQ27=Výsledky!$EG$9),IF(VLOOKUP(Tipy!DQ27,'Kategórie hráčov'!$A$2:$B$55,2,FALSE)=30,30,20),0))</f>
        <v/>
      </c>
      <c r="EJ33" s="126" t="str">
        <f>IF(ISBLANK($EL$3),"",IF(OR(Tipy!DR27=Výsledky!$EJ$6,Tipy!DR27=Výsledky!$EJ$7,Tipy!DR27=Výsledky!$EJ$8,Tipy!DR27=Výsledky!$EJ$9),IF(VLOOKUP(Tipy!DR27,'Kategórie hráčov'!$A$2:$B$55,2,FALSE)=30,30,20),0))</f>
        <v/>
      </c>
      <c r="EK33" s="127" t="str">
        <f>IF(ISBLANK($EL$3),"",IF(ISBLANK(Tipy!DN27),0,IF(OR(AND(Tipy!DN27=Výsledky!$EJ$3,OR(Tipy!DP27=Výsledky!$EL$3+1,Tipy!DP27=Výsledky!$EL$3-1)),AND(Tipy!DP27=Výsledky!$EL$3,OR(Tipy!DN27=Výsledky!$EJ$3+1,Tipy!DN27=Výsledky!$EJ$3-1))),10,0)))</f>
        <v/>
      </c>
      <c r="EL33" s="130" t="str">
        <f>IF(ISBLANK($EL$3),"",IF(ISBLANK(Tipy!DN27),"-",SUM(EG33:EK33)))</f>
        <v/>
      </c>
      <c r="EM33" s="129"/>
      <c r="EN33" s="126" t="str">
        <f>IF(ISBLANK($ES$3),"",IF(ISBLANK(Tipy!DT27),0,IF(AND(Tipy!DT27=Výsledky!$EQ$3,Tipy!DV27=Výsledky!$ES$3),60,0)))</f>
        <v/>
      </c>
      <c r="EO33" s="126" t="str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/>
      </c>
      <c r="EP33" s="126" t="str">
        <f>IF(ISBLANK($ES$3),"",IF(OR(Tipy!DW27=Výsledky!$EN$6,Tipy!DW27=Výsledky!$EN$7,Tipy!DW27=Výsledky!$EN$8,Tipy!DW27=Výsledky!$EN$9),IF(VLOOKUP(Tipy!DW27,'Kategórie hráčov'!$A$2:$B$55,2,FALSE)=30,30,20),0))</f>
        <v/>
      </c>
      <c r="EQ33" s="126" t="str">
        <f>IF(ISBLANK($ES$3),"",IF(OR(Tipy!DX27=Výsledky!$EQ$6,Tipy!DX27=Výsledky!$EQ$7,Tipy!DX27=Výsledky!$EQ$8,Tipy!DX27=Výsledky!$EQ$9),IF(VLOOKUP(Tipy!DX27,'Kategórie hráčov'!$A$2:$B$55,2,FALSE)=30,30,20),0))</f>
        <v/>
      </c>
      <c r="ER33" s="127" t="str">
        <f>IF(ISBLANK($ES$3),"",IF(ISBLANK(Tipy!DT27),0,IF(OR(AND(Tipy!DT27=Výsledky!$EQ$3,OR(Tipy!DV27=Výsledky!$ES$3+1,Tipy!DV27=Výsledky!$ES$3-1)),AND(Tipy!DV27=Výsledky!$ES$3,OR(Tipy!DT27=Výsledky!$EQ$3+1,Tipy!DT27=Výsledky!$EQ$3-1))),10,0)))</f>
        <v/>
      </c>
      <c r="ES33" s="130" t="str">
        <f>IF(ISBLANK($ES$3),"",IF(ISBLANK(Tipy!DT27),"-",SUM(EN33:ER33)))</f>
        <v/>
      </c>
      <c r="ET33" s="129"/>
      <c r="EU33" s="126" t="str">
        <f>IF(ISBLANK($EZ$3),"",IF(ISBLANK(Tipy!DZ27),0,IF(AND(Tipy!DZ27=Výsledky!$EX$3,Tipy!EB27=Výsledky!$EZ$3),60,0)))</f>
        <v/>
      </c>
      <c r="EV33" s="126" t="str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/>
      </c>
      <c r="EW33" s="126" t="str">
        <f>IF(ISBLANK($EZ$3),"",IF(OR(Tipy!EC27=Výsledky!$EU$6,Tipy!EC27=Výsledky!$EU$7,Tipy!EC27=Výsledky!$EU$8,Tipy!EC27=Výsledky!$EU$9),IF(VLOOKUP(Tipy!EC27,'Kategórie hráčov'!$A$2:$B$55,2,FALSE)=30,30,20),0))</f>
        <v/>
      </c>
      <c r="EX33" s="126" t="str">
        <f>IF(ISBLANK($EZ$3),"",IF(OR(Tipy!ED27=Výsledky!$EX$6,Tipy!ED27=Výsledky!$EX$7,Tipy!ED27=Výsledky!$EX$8,Tipy!ED27=Výsledky!$EX$9),IF(VLOOKUP(Tipy!ED27,'Kategórie hráčov'!$A$2:$B$55,2,FALSE)=30,30,20),0))</f>
        <v/>
      </c>
      <c r="EY33" s="127" t="str">
        <f>IF(ISBLANK($EZ$3),"",IF(ISBLANK(Tipy!DZ27),0,IF(OR(AND(Tipy!DZ27=Výsledky!$EX$3,OR(Tipy!EB27=Výsledky!$EZ$3+1,Tipy!EB27=Výsledky!$EZ$3-1)),AND(Tipy!EB27=Výsledky!$EZ$3,OR(Tipy!DZ27=Výsledky!$EX$3+1,Tipy!DZ27=Výsledky!$EX$3-1))),10,0)))</f>
        <v/>
      </c>
      <c r="EZ33" s="130" t="str">
        <f>IF(ISBLANK($EZ$3),"",IF(ISBLANK(Tipy!DZ27),"-",SUM(EU33:EY33)))</f>
        <v/>
      </c>
      <c r="FA33" s="129"/>
      <c r="FB33" s="126" t="str">
        <f>IF(ISBLANK($FG$3),"",IF(ISBLANK(Tipy!EF27),0,IF(AND(Tipy!EF27=Výsledky!$FE$3,Tipy!EH27=Výsledky!$FG$3),60,0)))</f>
        <v/>
      </c>
      <c r="FC33" s="126" t="str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/>
      </c>
      <c r="FD33" s="126" t="str">
        <f>IF(ISBLANK($FG$3),"",IF(OR(Tipy!EI27=Výsledky!$FB$6,Tipy!EI27=Výsledky!$FB$7,Tipy!EI27=Výsledky!$FB$8,Tipy!EI27=Výsledky!$FB$9),IF(VLOOKUP(Tipy!EI27,'Kategórie hráčov'!$A$2:$B$55,2,FALSE)=30,30,20),0))</f>
        <v/>
      </c>
      <c r="FE33" s="126" t="str">
        <f>IF(ISBLANK($FG$3),"",IF(OR(Tipy!EJ27=Výsledky!$FE$6,Tipy!EJ27=Výsledky!$FE$7,Tipy!EJ27=Výsledky!$FE$8,Tipy!EJ27=Výsledky!$FE$9),IF(VLOOKUP(Tipy!EJ27,'Kategórie hráčov'!$A$2:$B$55,2,FALSE)=30,30,20),0))</f>
        <v/>
      </c>
      <c r="FF33" s="127" t="str">
        <f>IF(ISBLANK($FG$3),"",IF(ISBLANK(Tipy!EF27),0,IF(OR(AND(Tipy!EF27=Výsledky!$FE$3,OR(Tipy!EH27=Výsledky!$FG$3+1,Tipy!EH27=Výsledky!$FG$3-1)),AND(Tipy!EH27=Výsledky!$FG$3,OR(Tipy!EF27=Výsledky!$FE$3+1,Tipy!EF27=Výsledky!$FE$3-1))),10,0)))</f>
        <v/>
      </c>
      <c r="FG33" s="130" t="str">
        <f>IF(ISBLANK($FG$3),"",IF(ISBLANK(Tipy!EF27),"-",SUM(FB33:FF33)))</f>
        <v/>
      </c>
      <c r="FH33" s="129"/>
      <c r="FI33" s="126" t="str">
        <f>IF(ISBLANK($FN$3),"",IF(ISBLANK(Tipy!EL27),0,IF(AND(Tipy!EL27=Výsledky!$FL$3,Tipy!EN27=Výsledky!$FN$3),60,0)))</f>
        <v/>
      </c>
      <c r="FJ33" s="126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126" t="str">
        <f>IF(ISBLANK($FN$3),"",IF(OR(Tipy!EO27=Výsledky!$FI$6,Tipy!EO27=Výsledky!$FI$7,Tipy!EO27=Výsledky!$FI$8,Tipy!EO27=Výsledky!$FI$9),IF(VLOOKUP(Tipy!EO27,'Kategórie hráčov'!$A$2:$B$55,2,FALSE)=30,30,20),0))</f>
        <v/>
      </c>
      <c r="FL33" s="126" t="str">
        <f>IF(ISBLANK($FN$3),"",IF(OR(Tipy!EP27=Výsledky!$FL$6,Tipy!EP27=Výsledky!$FL$7,Tipy!EP27=Výsledky!$FL$8,Tipy!EP27=Výsledky!$FL$9),IF(VLOOKUP(Tipy!EP27,'Kategórie hráčov'!$A$2:$B$55,2,FALSE)=30,30,20),0))</f>
        <v/>
      </c>
      <c r="FM33" s="127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130" t="str">
        <f>IF(ISBLANK($FN$3),"",IF(ISBLANK(Tipy!EL27),"-",SUM(FI33:FM33)))</f>
        <v/>
      </c>
      <c r="FO33" s="129"/>
      <c r="FP33" s="126" t="str">
        <f>IF(ISBLANK($FU$3),"",IF(ISBLANK(Tipy!ER27),0,IF(AND(Tipy!ER27=Výsledky!$FS$3,Tipy!ET27=Výsledky!$FU$3),60,0)))</f>
        <v/>
      </c>
      <c r="FQ33" s="126" t="str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/>
      </c>
      <c r="FR33" s="126" t="str">
        <f>IF(ISBLANK($FU$3),"",IF(OR(Tipy!EU27=Výsledky!$FP$6,Tipy!EU27=Výsledky!$FP$7,Tipy!EU27=Výsledky!$FP$8,Tipy!EU27=Výsledky!$FP$9),IF(VLOOKUP(Tipy!EU27,'Kategórie hráčov'!$A$2:$B$55,2,FALSE)=30,30,20),0))</f>
        <v/>
      </c>
      <c r="FS33" s="126" t="str">
        <f>IF(ISBLANK($FU$3),"",IF(OR(Tipy!EV27=Výsledky!$FS$6,Tipy!EV27=Výsledky!$FS$7,Tipy!EV27=Výsledky!$FS$8,Tipy!EV27=Výsledky!$FS$9),IF(VLOOKUP(Tipy!EV27,'Kategórie hráčov'!$A$2:$B$55,2,FALSE)=30,30,20),0))</f>
        <v/>
      </c>
      <c r="FT33" s="127" t="str">
        <f>IF(ISBLANK($FU$3),"",IF(ISBLANK(Tipy!ER27),0,IF(OR(AND(Tipy!ER27=Výsledky!$FS$3,OR(Tipy!ET27=Výsledky!$FU$3+1,Tipy!ET27=Výsledky!$FU$3-1)),AND(Tipy!ET27=Výsledky!$FU$3,OR(Tipy!ER27=Výsledky!$FS$3+1,Tipy!ER27=Výsledky!$FS$3-1))),10,0)))</f>
        <v/>
      </c>
      <c r="FU33" s="130" t="str">
        <f>IF(ISBLANK($FU$3),"",IF(ISBLANK(Tipy!ER27),"-",SUM(FP33:FT33)))</f>
        <v/>
      </c>
      <c r="FV33" s="129"/>
      <c r="FW33" s="126" t="str">
        <f>IF(ISBLANK($GB$3),"",IF(ISBLANK(Tipy!EX27),0,IF(AND(Tipy!EX27=Výsledky!$FZ$3,Tipy!EZ27=Výsledky!$GB$3),60,0)))</f>
        <v/>
      </c>
      <c r="FX33" s="126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126" t="str">
        <f>IF(ISBLANK($GB$3),"",IF(OR(Tipy!FA27=Výsledky!$FW$6,Tipy!FA27=Výsledky!$FW$7,Tipy!FA27=Výsledky!$FW$8,Tipy!FA27=Výsledky!$FW$9),IF(VLOOKUP(Tipy!FA27,'Kategórie hráčov'!$A$2:$B$55,2,FALSE)=30,30,20),0))</f>
        <v/>
      </c>
      <c r="FZ33" s="126" t="str">
        <f>IF(ISBLANK($GB$3),"",IF(OR(Tipy!FB27=Výsledky!$FZ$6,Tipy!FB27=Výsledky!$FZ$7,Tipy!FB27=Výsledky!$FZ$8,Tipy!FB27=Výsledky!$FZ$9),IF(VLOOKUP(Tipy!FB27,'Kategórie hráčov'!$A$2:$B$55,2,FALSE)=30,30,20),0))</f>
        <v/>
      </c>
      <c r="GA33" s="127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130" t="str">
        <f>IF(ISBLANK($GB$3),"",IF(ISBLANK(Tipy!EX27),"-",SUM(FW33:GA33)))</f>
        <v/>
      </c>
      <c r="GC33" s="129"/>
      <c r="GD33" s="126" t="str">
        <f>IF(ISBLANK($GI$3),"",IF(ISBLANK(Tipy!FD27),0,IF(AND(Tipy!FD27=Výsledky!$GG$3,Tipy!FF27=Výsledky!$GI$3),60,0)))</f>
        <v/>
      </c>
      <c r="GE33" s="126" t="str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/>
      </c>
      <c r="GF33" s="126" t="str">
        <f>IF(ISBLANK($GI$3),"",IF(OR(Tipy!FG27=Výsledky!$GD$6,Tipy!FG27=Výsledky!$GD$7,Tipy!FG27=Výsledky!$GD$8,Tipy!FG27=Výsledky!$GD$9),IF(VLOOKUP(Tipy!FG27,'Kategórie hráčov'!$A$2:$B$55,2,FALSE)=30,30,20),0))</f>
        <v/>
      </c>
      <c r="GG33" s="126" t="str">
        <f>IF(ISBLANK($GI$3),"",IF(OR(Tipy!FH27=Výsledky!$GG$6,Tipy!FH27=Výsledky!$GG$7,Tipy!FH27=Výsledky!$GG$8,Tipy!FH27=Výsledky!$GG$9),IF(VLOOKUP(Tipy!FH27,'Kategórie hráčov'!$A$2:$B$55,2,FALSE)=30,30,20),0))</f>
        <v/>
      </c>
      <c r="GH33" s="127" t="str">
        <f>IF(ISBLANK($GI$3),"",IF(ISBLANK(Tipy!FD27),0,IF(OR(AND(Tipy!FD27=Výsledky!$GG$3,OR(Tipy!FF27=Výsledky!$GI$3+1,Tipy!FF27=Výsledky!$GI$3-1)),AND(Tipy!FF27=Výsledky!$GI$3,OR(Tipy!FD27=Výsledky!$GG$3+1,Tipy!FD27=Výsledky!$GG$3-1))),10,0)))</f>
        <v/>
      </c>
      <c r="GI33" s="130" t="str">
        <f>IF(ISBLANK($GI$3),"",IF(ISBLANK(Tipy!FD27),"-",SUM(GD33:GH33)))</f>
        <v/>
      </c>
      <c r="GJ33" s="129"/>
      <c r="GK33" s="126" t="str">
        <f>IF(ISBLANK($GP$3),"",IF(ISBLANK(Tipy!FJ27),0,IF(AND(Tipy!FJ27=Výsledky!$GN$3,Tipy!FL27=Výsledky!$GP$3),60,0)))</f>
        <v/>
      </c>
      <c r="GL33" s="126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126" t="str">
        <f>IF(ISBLANK($GP$3),"",IF(OR(Tipy!FM27=Výsledky!$GK$6,Tipy!FM27=Výsledky!$GK$7,Tipy!FM27=Výsledky!$GK$8,Tipy!FM27=Výsledky!$GK$9),IF(VLOOKUP(Tipy!FM27,'Kategórie hráčov'!$A$2:$B$55,2,FALSE)=30,30,20),0))</f>
        <v/>
      </c>
      <c r="GN33" s="126" t="str">
        <f>IF(ISBLANK($GP$3),"",IF(OR(Tipy!FN27=Výsledky!$GN$6,Tipy!FN27=Výsledky!$GN$7,Tipy!FN27=Výsledky!$GN$8,Tipy!FN27=Výsledky!$GN$9),IF(VLOOKUP(Tipy!FN27,'Kategórie hráčov'!$A$2:$B$55,2,FALSE)=30,30,20),0))</f>
        <v/>
      </c>
      <c r="GO33" s="127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130" t="str">
        <f>IF(ISBLANK($GP$3),"",IF(ISBLANK(Tipy!FJ27),"-",SUM(GK33:GO33)))</f>
        <v/>
      </c>
      <c r="GQ33" s="129"/>
      <c r="GR33" s="126" t="str">
        <f>IF(ISBLANK($GW$3),"",IF(ISBLANK(Tipy!FP27),0,IF(AND(Tipy!FP27=Výsledky!$GU$3,Tipy!FR27=Výsledky!$GW$3),60,0)))</f>
        <v/>
      </c>
      <c r="GS33" s="126" t="str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/>
      </c>
      <c r="GT33" s="126" t="str">
        <f>IF(ISBLANK($GW$3),"",IF(OR(Tipy!FS27=Výsledky!$GR$6,Tipy!FS27=Výsledky!$GR$7,Tipy!FS27=Výsledky!$GR$8,Tipy!FS27=Výsledky!$GR$9),IF(VLOOKUP(Tipy!FS27,'Kategórie hráčov'!$A$2:$B$55,2,FALSE)=30,30,20),0))</f>
        <v/>
      </c>
      <c r="GU33" s="126" t="str">
        <f>IF(ISBLANK($GW$3),"",IF(OR(Tipy!FT27=Výsledky!$GU$6,Tipy!FT27=Výsledky!$GU$7,Tipy!FT27=Výsledky!$GU$8,Tipy!FT27=Výsledky!$GU$9),IF(VLOOKUP(Tipy!FT27,'Kategórie hráčov'!$A$2:$B$55,2,FALSE)=30,30,20),0))</f>
        <v/>
      </c>
      <c r="GV33" s="127" t="str">
        <f>IF(ISBLANK($GW$3),"",IF(ISBLANK(Tipy!FP27),0,IF(OR(AND(Tipy!FP27=Výsledky!$GU$3,OR(Tipy!FR27=Výsledky!$GW$3+1,Tipy!FR27=Výsledky!$GW$3-1)),AND(Tipy!FR27=Výsledky!$GW$3,OR(Tipy!FP27=Výsledky!$GU$3+1,Tipy!FP27=Výsledky!$GU$3-1))),10,0)))</f>
        <v/>
      </c>
      <c r="GW33" s="130" t="str">
        <f>IF(ISBLANK($GW$3),"",IF(ISBLANK(Tipy!FP27),"-",SUM(GR33:GV33)))</f>
        <v/>
      </c>
      <c r="GX33" s="129"/>
      <c r="GY33" s="126" t="str">
        <f>IF(ISBLANK($HD$3),"",IF(ISBLANK(Tipy!FV27),0,IF(AND(Tipy!FV27=Výsledky!$HB$3,Tipy!FX27=Výsledky!$HD$3),60,0)))</f>
        <v/>
      </c>
      <c r="GZ33" s="126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26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26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27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0" t="str">
        <f>IF(ISBLANK($HD$3),"",IF(ISBLANK(Tipy!FV27),"-",SUM(GY33:HC33)))</f>
        <v/>
      </c>
      <c r="HE33" s="129"/>
      <c r="HF33" s="126" t="str">
        <f>IF(ISBLANK($HK$3),"",IF(ISBLANK(Tipy!GB27),0,IF(AND(Tipy!GB27=Výsledky!$HI$3,Tipy!GD27=Výsledky!$HK$3),60,0)))</f>
        <v/>
      </c>
      <c r="HG33" s="126" t="str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/>
      </c>
      <c r="HH33" s="126" t="str">
        <f>IF(ISBLANK($HK$3),"",IF(OR(Tipy!GE27=Výsledky!$HF$6,Tipy!GE27=Výsledky!$HF$7,Tipy!GE27=Výsledky!$HF$8,Tipy!GE27=Výsledky!$HF$9),IF(VLOOKUP(Tipy!GE27,'Kategórie hráčov'!$A$2:$B$55,2,FALSE)=30,30,20),0))</f>
        <v/>
      </c>
      <c r="HI33" s="126" t="str">
        <f>IF(ISBLANK($HK$3),"",IF(OR(Tipy!GF27=Výsledky!$HI$6,Tipy!GF27=Výsledky!$HI$7,Tipy!GF27=Výsledky!$HI$8,Tipy!GF27=Výsledky!$HI$9),IF(VLOOKUP(Tipy!GF27,'Kategórie hráčov'!$A$2:$B$55,2,FALSE)=30,30,20),0))</f>
        <v/>
      </c>
      <c r="HJ33" s="127" t="str">
        <f>IF(ISBLANK($HK$3),"",IF(ISBLANK(Tipy!GB27),0,IF(OR(AND(Tipy!GB27=Výsledky!$HI$3,OR(Tipy!GD27=Výsledky!$HK$3+1,Tipy!GD27=Výsledky!$HK$3-1)),AND(Tipy!GD27=Výsledky!$HK$3,OR(Tipy!GB27=Výsledky!$HI$3+1,Tipy!GB27=Výsledky!$HI$3-1))),10,0)))</f>
        <v/>
      </c>
      <c r="HK33" s="130" t="str">
        <f>IF(ISBLANK($HK$3),"",IF(ISBLANK(Tipy!GB27),"-",SUM(HF33:HJ33)))</f>
        <v/>
      </c>
      <c r="HL33" s="129"/>
      <c r="HM33" s="126" t="str">
        <f>IF(ISBLANK($HR$3),"",IF(ISBLANK(Tipy!GH27),0,IF(AND(Tipy!GH27=Výsledky!$HP$3,Tipy!GJ27=Výsledky!$HR$3),60,0)))</f>
        <v/>
      </c>
      <c r="HN33" s="126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26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26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27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0" t="str">
        <f>IF(ISBLANK($HR$3),"",IF(ISBLANK(Tipy!GH27),"-",SUM(HM33:HQ33)))</f>
        <v/>
      </c>
      <c r="HS33" s="129"/>
      <c r="HT33" s="126" t="str">
        <f>IF(ISBLANK($HY$3),"",IF(ISBLANK(Tipy!GN27),0,IF(AND(Tipy!GN27=Výsledky!$HW$3,Tipy!GP27=Výsledky!$HY$3),60,0)))</f>
        <v/>
      </c>
      <c r="HU33" s="126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6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6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7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0" t="str">
        <f>IF(ISBLANK($HY$3),"",IF(ISBLANK(Tipy!GN27),"-",SUM(HT33:HX33)))</f>
        <v/>
      </c>
      <c r="HZ33" s="129"/>
      <c r="IA33" s="126" t="str">
        <f>IF(ISBLANK($IF$3),"",IF(ISBLANK(Tipy!GT27),0,IF(AND(Tipy!GT27=Výsledky!$ID$3,Tipy!GV27=Výsledky!$IF$3),60,0)))</f>
        <v/>
      </c>
      <c r="IB33" s="126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26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26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27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0" t="str">
        <f>IF(ISBLANK($IF$3),"",IF(ISBLANK(Tipy!GT27),"-",SUM(IA33:IE33)))</f>
        <v/>
      </c>
      <c r="IG33" s="129"/>
      <c r="IH33" s="126" t="str">
        <f>IF(ISBLANK($IM$3),"",IF(ISBLANK(Tipy!GZ27),0,IF(AND(Tipy!GZ27=Výsledky!$IK$3,Tipy!HB27=Výsledky!$IM$3),60,0)))</f>
        <v/>
      </c>
      <c r="II33" s="126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6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6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7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0" t="str">
        <f>IF(ISBLANK($IM$3),"",IF(ISBLANK(Tipy!GZ27),"-",SUM(IH33:IL33)))</f>
        <v/>
      </c>
      <c r="IN33" s="129"/>
      <c r="IO33" s="126" t="str">
        <f>IF(ISBLANK($IT$3),"",IF(ISBLANK(Tipy!HF27),0,IF(AND(Tipy!HF27=Výsledky!$IR$3,Tipy!HH27=Výsledky!$IT$3),60,0)))</f>
        <v/>
      </c>
      <c r="IP33" s="126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26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26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27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0" t="str">
        <f>IF(ISBLANK($IT$3),"",IF(ISBLANK(Tipy!HF27),"-",SUM(IO33:IS33)))</f>
        <v/>
      </c>
      <c r="IU33" s="129"/>
      <c r="IV33" s="126" t="str">
        <f>IF(ISBLANK($JA$3),"",IF(ISBLANK(Tipy!HL27),0,IF(AND(Tipy!HL27=Výsledky!$IY$3,Tipy!HN27=Výsledky!$JA$3),60,0)))</f>
        <v/>
      </c>
      <c r="IW33" s="126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26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26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27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0" t="str">
        <f>IF(ISBLANK($JA$3),"",IF(ISBLANK(Tipy!HL27),"-",SUM(IV33:IZ33)))</f>
        <v/>
      </c>
      <c r="JB33" s="129"/>
      <c r="JC33" s="126" t="str">
        <f>IF(ISBLANK($JH$3),"",IF(ISBLANK(Tipy!HR27),0,IF(AND(Tipy!HR27=Výsledky!$JF$3,Tipy!HT27=Výsledky!$JH$3),60,0)))</f>
        <v/>
      </c>
      <c r="JD33" s="126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26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26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27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0" t="str">
        <f>IF(ISBLANK($JH$3),"",IF(ISBLANK(Tipy!HR27),"-",SUM(JC33:JG33)))</f>
        <v/>
      </c>
      <c r="JI33" s="129"/>
      <c r="JJ33" s="126" t="str">
        <f>IF(ISBLANK($JO$3),"",IF(ISBLANK(Tipy!HX27),0,IF(AND(Tipy!HX27=Výsledky!$JM$3,Tipy!HZ27=Výsledky!$JO$3),60,0)))</f>
        <v/>
      </c>
      <c r="JK33" s="126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26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26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27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0" t="str">
        <f>IF(ISBLANK($JO$3),"",IF(ISBLANK(Tipy!HX27),"-",SUM(JJ33:JN33)))</f>
        <v/>
      </c>
      <c r="JP33" s="129"/>
      <c r="JQ33" s="126" t="str">
        <f>IF(ISBLANK($JV$3),"",IF(ISBLANK(Tipy!ID27),0,IF(AND(Tipy!ID27=Výsledky!$JT$3,Tipy!IF27=Výsledky!$JV$3),60,0)))</f>
        <v/>
      </c>
      <c r="JR33" s="126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26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26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27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0" t="str">
        <f>IF(ISBLANK($JV$3),"",IF(ISBLANK(Tipy!ID27),"-",SUM(JQ33:JU33)))</f>
        <v/>
      </c>
      <c r="JW33" s="129"/>
      <c r="JX33" s="126" t="str">
        <f>IF(ISBLANK($KC$3),"",IF(ISBLANK(Tipy!IJ27),0,IF(AND(Tipy!IJ27=Výsledky!$KA$3,Tipy!IL27=Výsledky!$KC$3),60,0)))</f>
        <v/>
      </c>
      <c r="JY33" s="126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6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6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7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0" t="str">
        <f>IF(ISBLANK($KC$3),"",IF(ISBLANK(Tipy!IJ27),"-",SUM(JX33:KB33)))</f>
        <v/>
      </c>
      <c r="KD33" s="129"/>
      <c r="KE33" s="126" t="str">
        <f>IF(ISBLANK($KJ$3),"",IF(ISBLANK(Tipy!IP27),0,IF(AND(Tipy!IP27=Výsledky!$KH$3,Tipy!IR27=Výsledky!$KJ$3),60,0)))</f>
        <v/>
      </c>
      <c r="KF33" s="126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6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6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7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0" t="str">
        <f>IF(ISBLANK($KJ$3),"",IF(ISBLANK(Tipy!IP27),"-",SUM(KE33:KI33)))</f>
        <v/>
      </c>
      <c r="KK33" s="129"/>
      <c r="KL33" s="126" t="str">
        <f>IF(ISBLANK($KQ$3),"",IF(ISBLANK(Tipy!IV27),0,IF(AND(Tipy!IV27=Výsledky!$KO$3,Tipy!IX27=Výsledky!$KQ$3),60,0)))</f>
        <v/>
      </c>
      <c r="KM33" s="126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6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6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7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0" t="str">
        <f>IF(ISBLANK($KQ$3),"",IF(ISBLANK(Tipy!IV27),"-",SUM(KL33:KP33)))</f>
        <v/>
      </c>
      <c r="KR33" s="129"/>
      <c r="KS33" s="126" t="str">
        <f>IF(ISBLANK($KX$3),"",IF(ISBLANK(Tipy!JB27),0,IF(AND(Tipy!JB27=Výsledky!$KV$3,Tipy!JD27=Výsledky!$KX$3),60,0)))</f>
        <v/>
      </c>
      <c r="KT33" s="126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6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6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7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0" t="str">
        <f>IF(ISBLANK($KX$3),"",IF(ISBLANK(Tipy!JB27),"-",SUM(KS33:KW33)))</f>
        <v/>
      </c>
      <c r="KY33" s="129"/>
      <c r="KZ33" s="126" t="str">
        <f>IF(ISBLANK($LE$3),"",IF(ISBLANK(Tipy!JH27),0,IF(AND(Tipy!JH27=Výsledky!$LC$3,Tipy!JJ27=Výsledky!$LE$3),60,0)))</f>
        <v/>
      </c>
      <c r="LA33" s="126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6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6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7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0" t="str">
        <f>IF(ISBLANK($LE$3),"",IF(ISBLANK(Tipy!JH27),"-",SUM(KZ33:LD33)))</f>
        <v/>
      </c>
      <c r="LF33" s="129"/>
      <c r="LG33" s="126" t="str">
        <f>IF(ISBLANK($LL$3),"",IF(ISBLANK(Tipy!JN27),0,IF(AND(Tipy!JN27=Výsledky!$LJ$3,Tipy!JP27=Výsledky!$LL$3),60,0)))</f>
        <v/>
      </c>
      <c r="LH33" s="126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6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6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7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0" t="str">
        <f>IF(ISBLANK($LL$3),"",IF(ISBLANK(Tipy!JN27),"-",SUM(LG33:LK33)))</f>
        <v/>
      </c>
      <c r="LM33" s="129"/>
      <c r="LN33" s="126" t="str">
        <f>IF(ISBLANK($LS$3),"",IF(ISBLANK(Tipy!JT27),0,IF(AND(Tipy!JT27=Výsledky!$LQ$3,Tipy!JV27=Výsledky!$LS$3),60,0)))</f>
        <v/>
      </c>
      <c r="LO33" s="126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6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6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7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0" t="str">
        <f>IF(ISBLANK($LS$3),"",IF(ISBLANK(Tipy!JT27),"-",SUM(LN33:LR33)))</f>
        <v/>
      </c>
      <c r="LT33" s="129"/>
      <c r="LU33" s="126" t="str">
        <f>IF(ISBLANK($LZ$3),"",IF(ISBLANK(Tipy!JZ27),0,IF(AND(Tipy!JZ27=Výsledky!$LX$3,Tipy!KB27=Výsledky!$LZ$3),60,0)))</f>
        <v/>
      </c>
      <c r="LV33" s="126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6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6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7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0" t="str">
        <f>IF(ISBLANK($LZ$3),"",IF(ISBLANK(Tipy!JZ27),"-",SUM(LU33:LY33)))</f>
        <v/>
      </c>
      <c r="MA33" s="129"/>
      <c r="MB33" s="126" t="str">
        <f>IF(ISBLANK($MG$3),"",IF(ISBLANK(Tipy!KF27),0,IF(AND(Tipy!KF27=Výsledky!$ME$3,Tipy!KH27=Výsledky!$MG$3),60,0)))</f>
        <v/>
      </c>
      <c r="MC33" s="126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6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6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7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0" t="str">
        <f>IF(ISBLANK($MG$3),"",IF(ISBLANK(Tipy!KF27),"-",SUM(MB33:MF33)))</f>
        <v/>
      </c>
      <c r="MH33" s="129"/>
      <c r="MI33" s="126" t="str">
        <f>IF(ISBLANK($MN$3),"",IF(ISBLANK(Tipy!KL27),0,IF(AND(Tipy!KL27=Výsledky!$ML$3,Tipy!KN27=Výsledky!$MN$3),60,0)))</f>
        <v/>
      </c>
      <c r="MJ33" s="12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6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6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0" t="str">
        <f>IF(ISBLANK($MN$3),"",IF(ISBLANK(Tipy!KL27),"-",SUM(MI33:MM33)))</f>
        <v/>
      </c>
      <c r="MO33" s="129"/>
      <c r="MP33" s="126" t="str">
        <f>IF(ISBLANK($MU$3),"",IF(ISBLANK(Tipy!KR27),0,IF(AND(Tipy!KR27=Výsledky!$MS$3,Tipy!KT27=Výsledky!$MU$3),60,0)))</f>
        <v/>
      </c>
      <c r="MQ33" s="126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6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6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7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0" t="str">
        <f>IF(ISBLANK($MU$3),"",IF(ISBLANK(Tipy!KR27),"-",SUM(MP33:MT33)))</f>
        <v/>
      </c>
      <c r="MV33" s="129"/>
      <c r="MW33" s="126" t="str">
        <f>IF(ISBLANK($NB$3),"",IF(ISBLANK(Tipy!KX27),0,IF(AND(Tipy!KX27=Výsledky!$MZ$3,Tipy!KZ27=Výsledky!$NB$3),60,0)))</f>
        <v/>
      </c>
      <c r="MX33" s="126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6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6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7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0" t="str">
        <f>IF(ISBLANK($NB$3),"",IF(ISBLANK(Tipy!KX27),"-",SUM(MW33:NA33)))</f>
        <v/>
      </c>
      <c r="NC33" s="129"/>
      <c r="ND33" s="126" t="str">
        <f>IF(ISBLANK($NI$3),"",IF(ISBLANK(Tipy!LD27),0,IF(AND(Tipy!LD27=Výsledky!$NG$3,Tipy!LF27=Výsledky!$NI$3),60,0)))</f>
        <v/>
      </c>
      <c r="NE33" s="126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6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6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7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0" t="str">
        <f>IF(ISBLANK($NI$3),"",IF(ISBLANK(Tipy!LD27),"-",SUM(ND33:NH33)))</f>
        <v/>
      </c>
      <c r="NJ33" s="129"/>
      <c r="NK33" s="126" t="str">
        <f>IF(ISBLANK($NP$3),"",IF(ISBLANK(Tipy!LJ27),0,IF(AND(Tipy!LJ27=Výsledky!$NN$3,Tipy!LL27=Výsledky!$NP$3),60,0)))</f>
        <v/>
      </c>
      <c r="NL33" s="126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6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6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7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0" t="str">
        <f>IF(ISBLANK($NP$3),"",IF(ISBLANK(Tipy!LJ27),"-",SUM(NK33:NO33)))</f>
        <v/>
      </c>
      <c r="NQ33" s="129"/>
      <c r="NR33" s="126" t="str">
        <f>IF(ISBLANK($NW$3),"",IF(ISBLANK(Tipy!LP27),0,IF(AND(Tipy!LP27=Výsledky!$NU$3,Tipy!LR27=Výsledky!$NW$3),60,0)))</f>
        <v/>
      </c>
      <c r="NS33" s="126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6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6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7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0" t="str">
        <f>IF(ISBLANK($NW$3),"",IF(ISBLANK(Tipy!LP27),"-",SUM(NR33:NV33)))</f>
        <v/>
      </c>
      <c r="NX33" s="129"/>
      <c r="NY33" s="126" t="str">
        <f>IF(ISBLANK($OD$3),"",IF(ISBLANK(Tipy!LV27),0,IF(AND(Tipy!LV27=Výsledky!$OB$3,Tipy!LX27=Výsledky!$OD$3),60,0)))</f>
        <v/>
      </c>
      <c r="NZ33" s="126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6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6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7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0" t="str">
        <f>IF(ISBLANK($OD$3),"",IF(ISBLANK(Tipy!LV27),"-",SUM(NY33:OC33)))</f>
        <v/>
      </c>
      <c r="OE33" s="129"/>
      <c r="OF33" s="126" t="str">
        <f>IF(ISBLANK($OK$3),"",IF(ISBLANK(Tipy!MB27),0,IF(AND(Tipy!MB27=Výsledky!$OI$3,Tipy!MD27=Výsledky!$OK$3),60,0)))</f>
        <v/>
      </c>
      <c r="OG33" s="126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6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6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7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0" t="str">
        <f>IF(ISBLANK($OK$3),"",IF(ISBLANK(Tipy!MB27),"-",SUM(OF33:OJ33)))</f>
        <v/>
      </c>
      <c r="OL33" s="129"/>
      <c r="OM33" s="126" t="str">
        <f>IF(ISBLANK($OR$3),"",IF(ISBLANK(Tipy!MH27),0,IF(AND(Tipy!MH27=Výsledky!$OP$3,Tipy!MJ27=Výsledky!$OR$3),60,0)))</f>
        <v/>
      </c>
      <c r="ON33" s="12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6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6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0" t="str">
        <f>IF(ISBLANK($OR$3),"",IF(ISBLANK(Tipy!MH27),"-",SUM(OM33:OQ33)))</f>
        <v/>
      </c>
      <c r="OS33" s="129"/>
      <c r="OT33" s="126" t="str">
        <f>IF(ISBLANK($OY$3),"",IF(ISBLANK(Tipy!MN27),0,IF(AND(Tipy!MN27=Výsledky!$OW$3,Tipy!MP27=Výsledky!$OY$3),60,0)))</f>
        <v/>
      </c>
      <c r="OU33" s="12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6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6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0" t="str">
        <f>IF(ISBLANK($OY$3),"",IF(ISBLANK(Tipy!MN27),"-",SUM(OT33:OX33)))</f>
        <v/>
      </c>
      <c r="OZ33" s="129"/>
      <c r="PA33" s="126" t="str">
        <f>IF(ISBLANK($PF$3),"",IF(ISBLANK(Tipy!MT27),0,IF(AND(Tipy!MT27=Výsledky!$PD$3,Tipy!MV27=Výsledky!$PF$3),60,0)))</f>
        <v/>
      </c>
      <c r="PB33" s="12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6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6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0" t="str">
        <f>IF(ISBLANK($PF$3),"",IF(ISBLANK(Tipy!MT27),"-",SUM(PA33:PE33)))</f>
        <v/>
      </c>
      <c r="PG33" s="129"/>
      <c r="PH33" s="126" t="str">
        <f>IF(ISBLANK($PM$3),"",IF(ISBLANK(Tipy!MZ27),0,IF(AND(Tipy!MZ27=Výsledky!$PK$3,Tipy!NB27=Výsledky!$PM$3),60,0)))</f>
        <v/>
      </c>
      <c r="PI33" s="12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6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6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0" t="str">
        <f>IF(ISBLANK($PM$3),"",IF(ISBLANK(Tipy!MZ27),"-",SUM(PH33:PL33)))</f>
        <v/>
      </c>
      <c r="PN33" s="129"/>
      <c r="PO33" s="126" t="str">
        <f>IF(ISBLANK($PT$3),"",IF(ISBLANK(Tipy!NF27),0,IF(AND(Tipy!NF27=Výsledky!$PR$3,Tipy!NH27=Výsledky!$PT$3),60,0)))</f>
        <v/>
      </c>
      <c r="PP33" s="12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6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6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0" t="str">
        <f>IF(ISBLANK($PT$3),"",IF(ISBLANK(Tipy!NF27),"-",SUM(PO33:PS33)))</f>
        <v/>
      </c>
      <c r="PU33" s="129"/>
      <c r="PV33" s="126" t="str">
        <f>IF(ISBLANK($QA$3),"",IF(ISBLANK(Tipy!NL27),0,IF(AND(Tipy!NL27=Výsledky!$PY$3,Tipy!NN27=Výsledky!$QA$3),60,0)))</f>
        <v/>
      </c>
      <c r="PW33" s="12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6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6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0" t="str">
        <f>IF(ISBLANK($QA$3),"",IF(ISBLANK(Tipy!NL27),"-",SUM(PV33:PZ33)))</f>
        <v/>
      </c>
      <c r="QB33" s="129"/>
      <c r="QC33" s="126" t="str">
        <f>IF(ISBLANK($QH$3),"",IF(ISBLANK(Tipy!NR27),0,IF(AND(Tipy!NR27=Výsledky!$QF$3,Tipy!NT27=Výsledky!$QH$3),60,0)))</f>
        <v/>
      </c>
      <c r="QD33" s="12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6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6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0" t="str">
        <f>IF(ISBLANK($QH$3),"",IF(ISBLANK(Tipy!NR27),"-",SUM(QC33:QG33)))</f>
        <v/>
      </c>
      <c r="QI33" s="131"/>
      <c r="QJ33" s="131"/>
    </row>
    <row r="34" spans="1:452" ht="15" x14ac:dyDescent="0.2">
      <c r="A34" s="124">
        <f>Tipy!A28</f>
        <v>27</v>
      </c>
      <c r="B34" s="166" t="str">
        <f>IF(Tipy!B28="","",Tipy!B28)</f>
        <v>jirka1618</v>
      </c>
      <c r="C34" s="125"/>
      <c r="D34" s="126">
        <f>IF(ISBLANK($I$3),"",IF(ISBLANK(Tipy!D28),0,IF(AND(Tipy!D28=Výsledky!$G$3,Tipy!F28=Výsledky!$I$3),60,0)))</f>
        <v>0</v>
      </c>
      <c r="E34" s="12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6">
        <f>IF(ISBLANK($I$3),"",IF(OR(Tipy!G28=Výsledky!$D$6,Tipy!G28=Výsledky!$D$7,Tipy!G28=Výsledky!$D$8,Tipy!G28=Výsledky!$D$9),IF(VLOOKUP(Tipy!G28,'Kategórie hráčov'!$A$2:$B$55,2,FALSE)=30,30,20),0))</f>
        <v>20</v>
      </c>
      <c r="G34" s="126">
        <f>IF(ISBLANK($I$3),"",IF(OR(Tipy!H28=Výsledky!$G$6,Tipy!H28=Výsledky!$G$7,Tipy!H28=Výsledky!$G$8,Tipy!H28=Výsledky!$G$9),IF(VLOOKUP(Tipy!H28,'Kategórie hráčov'!$A$2:$B$55,2,FALSE)=30,30,20),0))</f>
        <v>0</v>
      </c>
      <c r="H34" s="127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8">
        <f>IF(ISBLANK($I$3),"",IF(ISBLANK(Tipy!D28),"-",SUM(D34:H34)))</f>
        <v>50</v>
      </c>
      <c r="J34" s="25"/>
      <c r="K34" s="126">
        <f>IF(ISBLANK($P$3),"",IF(ISBLANK(Tipy!J28),0,IF(AND(Tipy!J28=Výsledky!$N$3,Tipy!L28=Výsledky!$P$3),60,0)))</f>
        <v>0</v>
      </c>
      <c r="L34" s="12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6">
        <f>IF(ISBLANK($P$3),"",IF(OR(Tipy!M28=Výsledky!$K$6,Tipy!M28=Výsledky!$K$7,Tipy!M28=Výsledky!$K$8,Tipy!M28=Výsledky!$K$9),IF(VLOOKUP(Tipy!M28,'Kategórie hráčov'!$A$2:$B$55,2,FALSE)=30,30,20),0))</f>
        <v>20</v>
      </c>
      <c r="N34" s="126">
        <f>IF(ISBLANK($P$3),"",IF(OR(Tipy!N28=Výsledky!$N$6,Tipy!N28=Výsledky!$N$7,Tipy!N28=Výsledky!$N$8,Tipy!N28=Výsledky!$N$9),IF(VLOOKUP(Tipy!N28,'Kategórie hráčov'!$A$2:$B$55,2,FALSE)=30,30,20),0))</f>
        <v>0</v>
      </c>
      <c r="O34" s="127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8">
        <f>IF(ISBLANK($P$3),"",IF(ISBLANK(Tipy!J28),"-",SUM(K34:O34)))</f>
        <v>20</v>
      </c>
      <c r="Q34" s="129"/>
      <c r="R34" s="126">
        <f>IF(ISBLANK($W$3),"",IF(ISBLANK(Tipy!P28),0,IF(AND(Tipy!P28=Výsledky!$U$3,Tipy!R28=Výsledky!$W$3),60,0)))</f>
        <v>0</v>
      </c>
      <c r="S34" s="12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6">
        <f>IF(ISBLANK($W$3),"",IF(OR(Tipy!S28=Výsledky!$R$6,Tipy!S28=Výsledky!$R$7,Tipy!S28=Výsledky!$R$8,Tipy!S28=Výsledky!$R$9),IF(VLOOKUP(Tipy!S28,'Kategórie hráčov'!$A$2:$B$55,2,FALSE)=30,30,20),0))</f>
        <v>0</v>
      </c>
      <c r="U34" s="126">
        <f>IF(ISBLANK($W$3),"",IF(OR(Tipy!T28=Výsledky!$U$6,Tipy!T28=Výsledky!$U$7,Tipy!T28=Výsledky!$U$8,Tipy!T28=Výsledky!$U$9),IF(VLOOKUP(Tipy!T28,'Kategórie hráčov'!$A$2:$B$55,2,FALSE)=30,30,20),0))</f>
        <v>0</v>
      </c>
      <c r="V34" s="12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30">
        <f>IF(ISBLANK($W$3),"",IF(ISBLANK(Tipy!P28),"-",SUM(R34:V34)))</f>
        <v>0</v>
      </c>
      <c r="X34" s="129"/>
      <c r="Y34" s="126">
        <f>IF(ISBLANK($AD$3),"",IF(ISBLANK(Tipy!V28),0,IF(AND(Tipy!V28=Výsledky!$AB$3,Tipy!X28=Výsledky!$AD$3),60,0)))</f>
        <v>0</v>
      </c>
      <c r="Z34" s="12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6">
        <f>IF(ISBLANK($AD$3),"",IF(OR(Tipy!Y28=Výsledky!$Y$6,Tipy!Y28=Výsledky!$Y$7,Tipy!Y28=Výsledky!$Y$8,Tipy!Y28=Výsledky!$Y$9),IF(VLOOKUP(Tipy!Y28,'Kategórie hráčov'!$A$2:$B$55,2,FALSE)=30,30,20),0))</f>
        <v>20</v>
      </c>
      <c r="AB34" s="126">
        <f>IF(ISBLANK($AD$3),"",IF(OR(Tipy!Z28=Výsledky!$AB$6,Tipy!Z28=Výsledky!$AB$7,Tipy!Z28=Výsledky!$AB$8,Tipy!Z28=Výsledky!$AB$9),IF(VLOOKUP(Tipy!Z28,'Kategórie hráčov'!$A$2:$B$55,2,FALSE)=30,30,20),0))</f>
        <v>0</v>
      </c>
      <c r="AC34" s="12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30">
        <f>IF(ISBLANK($AD$3),"",IF(ISBLANK(Tipy!V28),"-",SUM(Y34:AC34)))</f>
        <v>20</v>
      </c>
      <c r="AE34" s="129"/>
      <c r="AF34" s="126">
        <f>IF(ISBLANK($AK$3),"",IF(ISBLANK(Tipy!AB28),0,IF(AND(Tipy!AB28=Výsledky!$AI$3,Tipy!AD28=Výsledky!$AK$3),60,0)))</f>
        <v>0</v>
      </c>
      <c r="AG34" s="12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6">
        <f>IF(ISBLANK($AK$3),"",IF(OR(Tipy!AE28=Výsledky!$AF$6,Tipy!AE28=Výsledky!$AF$7,Tipy!AE28=Výsledky!$AF$8,Tipy!AE28=Výsledky!$AF$9),IF(VLOOKUP(Tipy!AE28,'Kategórie hráčov'!$A$2:$B$55,2,FALSE)=30,30,20),0))</f>
        <v>0</v>
      </c>
      <c r="AI34" s="126">
        <f>IF(ISBLANK($AK$3),"",IF(OR(Tipy!AF28=Výsledky!$AI$6,Tipy!AF28=Výsledky!$AI$7,Tipy!AF28=Výsledky!$AI$8,Tipy!AF28=Výsledky!$AI$9),IF(VLOOKUP(Tipy!AF28,'Kategórie hráčov'!$A$2:$B$55,2,FALSE)=30,30,20),0))</f>
        <v>0</v>
      </c>
      <c r="AJ34" s="12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30">
        <f>IF(ISBLANK($AK$3),"",IF(ISBLANK(Tipy!AB28),"-",SUM(AF34:AJ34)))</f>
        <v>20</v>
      </c>
      <c r="AL34" s="129"/>
      <c r="AM34" s="126">
        <f>IF(ISBLANK($AR$3),"",IF(ISBLANK(Tipy!AH28),0,IF(AND(Tipy!AH28=Výsledky!$AP$3,Tipy!AJ28=Výsledky!$AR$3),60,0)))</f>
        <v>0</v>
      </c>
      <c r="AN34" s="12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6">
        <f>IF(ISBLANK($AR$3),"",IF(OR(Tipy!AK28=Výsledky!$AM$6,Tipy!AK28=Výsledky!$AM$7,Tipy!AK28=Výsledky!$AM$8,Tipy!AK28=Výsledky!$AM$9),IF(VLOOKUP(Tipy!AK28,'Kategórie hráčov'!$A$2:$B$55,2,FALSE)=30,30,20),0))</f>
        <v>0</v>
      </c>
      <c r="AP34" s="126">
        <f>IF(ISBLANK($AR$3),"",IF(OR(Tipy!AL28=Výsledky!$AP$6,Tipy!AL28=Výsledky!$AP$7,Tipy!AL28=Výsledky!$AP$8,Tipy!AL28=Výsledky!$AP$9),IF(VLOOKUP(Tipy!AL28,'Kategórie hráčov'!$A$2:$B$55,2,FALSE)=30,30,20),0))</f>
        <v>0</v>
      </c>
      <c r="AQ34" s="127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30">
        <f>IF(ISBLANK($AR$3),"",IF(ISBLANK(Tipy!AH28),"-",SUM(AM34:AQ34)))</f>
        <v>20</v>
      </c>
      <c r="AS34" s="129"/>
      <c r="AT34" s="126">
        <f>IF(ISBLANK($AY$3),"",IF(ISBLANK(Tipy!AN28),0,IF(AND(Tipy!AN28=Výsledky!$AW$3,Tipy!AP28=Výsledky!$AY$3),60,0)))</f>
        <v>0</v>
      </c>
      <c r="AU34" s="12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6">
        <f>IF(ISBLANK($AY$3),"",IF(OR(Tipy!AQ28=Výsledky!$AT$6,Tipy!AQ28=Výsledky!$AT$7,Tipy!AQ28=Výsledky!$AT$8,Tipy!AQ28=Výsledky!$AT$9),IF(VLOOKUP(Tipy!AQ28,'Kategórie hráčov'!$A$2:$B$55,2,FALSE)=30,30,20),0))</f>
        <v>0</v>
      </c>
      <c r="AW34" s="126">
        <f>IF(ISBLANK($AY$3),"",IF(OR(Tipy!AR28=Výsledky!$AW$6,Tipy!AR28=Výsledky!$AW$7,Tipy!AR28=Výsledky!$AW$8,Tipy!AR28=Výsledky!$AW$9),IF(VLOOKUP(Tipy!AR28,'Kategórie hráčov'!$A$2:$B$55,2,FALSE)=30,30,20),0))</f>
        <v>0</v>
      </c>
      <c r="AX34" s="127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30">
        <f>IF(ISBLANK($AY$3),"",IF(ISBLANK(Tipy!AN28),"-",SUM(AT34:AX34)))</f>
        <v>0</v>
      </c>
      <c r="AZ34" s="129"/>
      <c r="BA34" s="126">
        <f>IF(ISBLANK($BF$3),"",IF(ISBLANK(Tipy!AT28),0,IF(AND(Tipy!AT28=Výsledky!$BD$3,Tipy!AV28=Výsledky!$BF$3),60,0)))</f>
        <v>0</v>
      </c>
      <c r="BB34" s="12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6">
        <f>IF(ISBLANK($BF$3),"",IF(OR(Tipy!AW28=Výsledky!$BA$6,Tipy!AW28=Výsledky!$BA$7,Tipy!AW28=Výsledky!$BA$8,Tipy!AW28=Výsledky!$BA$9),IF(VLOOKUP(Tipy!AW28,'Kategórie hráčov'!$A$2:$B$55,2,FALSE)=30,30,20),0))</f>
        <v>20</v>
      </c>
      <c r="BD34" s="126">
        <f>IF(ISBLANK($BF$3),"",IF(OR(Tipy!AX28=Výsledky!$BD$6,Tipy!AX28=Výsledky!$BD$7,Tipy!AX28=Výsledky!$BD$8,Tipy!AX28=Výsledky!$BD$9),IF(VLOOKUP(Tipy!AX28,'Kategórie hráčov'!$A$2:$B$55,2,FALSE)=30,30,20),0))</f>
        <v>0</v>
      </c>
      <c r="BE34" s="127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30">
        <f>IF(ISBLANK($BF$3),"",IF(ISBLANK(Tipy!AT28),"-",SUM(BA34:BE34)))</f>
        <v>20</v>
      </c>
      <c r="BG34" s="129"/>
      <c r="BH34" s="126" t="str">
        <f>IF(ISBLANK($BM$3),"",IF(ISBLANK(Tipy!AZ28),0,IF(AND(Tipy!AZ28=Výsledky!$BK$3,Tipy!BB28=Výsledky!$BM$3),60,0)))</f>
        <v/>
      </c>
      <c r="BI34" s="126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6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6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7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0" t="str">
        <f>IF(ISBLANK($BM$3),"",IF(ISBLANK(Tipy!AZ28),"-",SUM(BH34:BL34)))</f>
        <v/>
      </c>
      <c r="BN34" s="129"/>
      <c r="BO34" s="126">
        <f>IF(ISBLANK($BT$3),"",IF(ISBLANK(Tipy!BF28),0,IF(AND(Tipy!BF28=Výsledky!$BR$3,Tipy!BH28=Výsledky!$BT$3),60,0)))</f>
        <v>0</v>
      </c>
      <c r="BP34" s="12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6">
        <f>IF(ISBLANK($BT$3),"",IF(OR(Tipy!BI28=Výsledky!$BO$6,Tipy!BI28=Výsledky!$BO$7,Tipy!BI28=Výsledky!$BO$8,Tipy!BI28=Výsledky!$BO$9),IF(VLOOKUP(Tipy!BI28,'Kategórie hráčov'!$A$2:$B$55,2,FALSE)=30,30,20),0))</f>
        <v>20</v>
      </c>
      <c r="BR34" s="126">
        <f>IF(ISBLANK($BT$3),"",IF(OR(Tipy!BJ28=Výsledky!$BR$6,Tipy!BJ28=Výsledky!$BR$7,Tipy!BJ28=Výsledky!$BR$8,Tipy!BJ28=Výsledky!$BR$9),IF(VLOOKUP(Tipy!BJ28,'Kategórie hráčov'!$A$2:$B$55,2,FALSE)=30,30,20),0))</f>
        <v>0</v>
      </c>
      <c r="BS34" s="127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30">
        <f>IF(ISBLANK($BT$3),"",IF(ISBLANK(Tipy!BF28),"-",SUM(BO34:BS34)))</f>
        <v>50</v>
      </c>
      <c r="BU34" s="129"/>
      <c r="BV34" s="126" t="str">
        <f>IF(ISBLANK($CA$3),"",IF(ISBLANK(Tipy!BL28),0,IF(AND(Tipy!BL28=Výsledky!$BY$3,Tipy!BN28=Výsledky!$CA$3),60,0)))</f>
        <v/>
      </c>
      <c r="BW34" s="126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6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6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7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0" t="str">
        <f>IF(ISBLANK($CA$3),"",IF(ISBLANK(Tipy!BL28),"-",SUM(BV34:BZ34)))</f>
        <v/>
      </c>
      <c r="CB34" s="129"/>
      <c r="CC34" s="126">
        <f>IF(ISBLANK($CH$3),"",IF(ISBLANK(Tipy!BR28),0,IF(AND(Tipy!BR28=Výsledky!$CF$3,Tipy!BT28=Výsledky!$CH$3),60,0)))</f>
        <v>0</v>
      </c>
      <c r="CD34" s="12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6">
        <f>IF(ISBLANK($CH$3),"",IF(OR(Tipy!BU28=Výsledky!$CC$6,Tipy!BU28=Výsledky!$CC$7,Tipy!BU28=Výsledky!$CC$8,Tipy!BU28=Výsledky!$CC$9),IF(VLOOKUP(Tipy!BU28,'Kategórie hráčov'!$A$2:$B$55,2,FALSE)=30,30,20),0))</f>
        <v>0</v>
      </c>
      <c r="CF34" s="126">
        <f>IF(ISBLANK($CH$3),"",IF(OR(Tipy!BV28=Výsledky!$CF$6,Tipy!BV28=Výsledky!$CF$7,Tipy!BV28=Výsledky!$CF$8,Tipy!BV28=Výsledky!$CF$9),IF(VLOOKUP(Tipy!BV28,'Kategórie hráčov'!$A$2:$B$55,2,FALSE)=30,30,20),0))</f>
        <v>0</v>
      </c>
      <c r="CG34" s="12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30">
        <f>IF(ISBLANK($CH$3),"",IF(ISBLANK(Tipy!BR28),"-",SUM(CC34:CG34)))</f>
        <v>0</v>
      </c>
      <c r="CI34" s="129"/>
      <c r="CJ34" s="126">
        <f>IF(ISBLANK($CO$3),"",IF(ISBLANK(Tipy!BX28),0,IF(AND(Tipy!BX28=Výsledky!$CM$3,Tipy!BZ28=Výsledky!$CO$3),60,0)))</f>
        <v>0</v>
      </c>
      <c r="CK34" s="12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6">
        <f>IF(ISBLANK($CO$3),"",IF(OR(Tipy!CA28=Výsledky!$CJ$6,Tipy!CA28=Výsledky!$CJ$7,Tipy!CA28=Výsledky!$CJ$8,Tipy!CA28=Výsledky!$CJ$9),IF(VLOOKUP(Tipy!CA28,'Kategórie hráčov'!$A$2:$B$55,2,FALSE)=30,30,20),0))</f>
        <v>0</v>
      </c>
      <c r="CM34" s="126">
        <f>IF(ISBLANK($CO$3),"",IF(OR(Tipy!CB28=Výsledky!$CM$6,Tipy!CB28=Výsledky!$CM$7,Tipy!CB28=Výsledky!$CM$8,Tipy!CB28=Výsledky!$CM$9),IF(VLOOKUP(Tipy!CB28,'Kategórie hráčov'!$A$2:$B$55,2,FALSE)=30,30,20),0))</f>
        <v>0</v>
      </c>
      <c r="CN34" s="12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30">
        <f>IF(ISBLANK($CO$3),"",IF(ISBLANK(Tipy!BX28),"-",SUM(CJ34:CN34)))</f>
        <v>20</v>
      </c>
      <c r="CP34" s="129"/>
      <c r="CQ34" s="126" t="str">
        <f>IF(ISBLANK($CV$3),"",IF(ISBLANK(Tipy!CD28),0,IF(AND(Tipy!CD28=Výsledky!$CT$3,Tipy!CF28=Výsledky!$CV$3),60,0)))</f>
        <v/>
      </c>
      <c r="CR34" s="126" t="str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/>
      </c>
      <c r="CS34" s="126" t="str">
        <f>IF(ISBLANK($CV$3),"",IF(OR(Tipy!CG28=Výsledky!$CQ$6,Tipy!CG28=Výsledky!$CQ$7,Tipy!CG28=Výsledky!$CQ$8,Tipy!CG28=Výsledky!$CQ$9),IF(VLOOKUP(Tipy!CG28,'Kategórie hráčov'!$A$2:$B$55,2,FALSE)=30,30,20),0))</f>
        <v/>
      </c>
      <c r="CT34" s="126" t="str">
        <f>IF(ISBLANK($CV$3),"",IF(OR(Tipy!CH28=Výsledky!$CT$6,Tipy!CH28=Výsledky!$CT$7,Tipy!CH28=Výsledky!$CT$8,Tipy!CH28=Výsledky!$CT$9),IF(VLOOKUP(Tipy!CH28,'Kategórie hráčov'!$A$2:$B$55,2,FALSE)=30,30,20),0))</f>
        <v/>
      </c>
      <c r="CU34" s="127" t="str">
        <f>IF(ISBLANK($CV$3),"",IF(ISBLANK(Tipy!CD28),0,IF(OR(AND(Tipy!CD28=Výsledky!$CT$3,OR(Tipy!CF28=Výsledky!$CV$3+1,Tipy!CF28=Výsledky!$CV$3-1)),AND(Tipy!CF28=Výsledky!$CV$3,OR(Tipy!CD28=Výsledky!$CT$3+1,Tipy!CD28=Výsledky!$CT$3-1))),10,0)))</f>
        <v/>
      </c>
      <c r="CV34" s="130" t="str">
        <f>IF(ISBLANK($CV$3),"",IF(ISBLANK(Tipy!CD28),"-",SUM(CQ34:CU34)))</f>
        <v/>
      </c>
      <c r="CW34" s="129"/>
      <c r="CX34" s="126" t="str">
        <f>IF(ISBLANK($DC$3),"",IF(ISBLANK(Tipy!CJ28),0,IF(AND(Tipy!CJ28=Výsledky!$DA$3,Tipy!CL28=Výsledky!$DC$3),60,0)))</f>
        <v/>
      </c>
      <c r="CY34" s="126" t="str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/>
      </c>
      <c r="CZ34" s="126" t="str">
        <f>IF(ISBLANK($DC$3),"",IF(OR(Tipy!CM28=Výsledky!$CX$6,Tipy!CM28=Výsledky!$CX$7,Tipy!CM28=Výsledky!$CX$8,Tipy!CM28=Výsledky!$CX$9),IF(VLOOKUP(Tipy!CM28,'Kategórie hráčov'!$A$2:$B$55,2,FALSE)=30,30,20),0))</f>
        <v/>
      </c>
      <c r="DA34" s="126" t="str">
        <f>IF(ISBLANK($DC$3),"",IF(OR(Tipy!CN28=Výsledky!$DA$6,Tipy!CN28=Výsledky!$DA$7,Tipy!CN28=Výsledky!$DA$8,Tipy!CN28=Výsledky!$DA$9),IF(VLOOKUP(Tipy!CN28,'Kategórie hráčov'!$A$2:$B$55,2,FALSE)=30,30,20),0))</f>
        <v/>
      </c>
      <c r="DB34" s="127" t="str">
        <f>IF(ISBLANK($DC$3),"",IF(ISBLANK(Tipy!CJ28),0,IF(OR(AND(Tipy!CJ28=Výsledky!$DA$3,OR(Tipy!CL28=Výsledky!$DC$3+1,Tipy!CL28=Výsledky!$DC$3-1)),AND(Tipy!CL28=Výsledky!$DC$3,OR(Tipy!CJ28=Výsledky!$DA$3+1,Tipy!CJ28=Výsledky!$DA$3-1))),10,0)))</f>
        <v/>
      </c>
      <c r="DC34" s="130" t="str">
        <f>IF(ISBLANK($DC$3),"",IF(ISBLANK(Tipy!CJ28),"-",SUM(CX34:DB34)))</f>
        <v/>
      </c>
      <c r="DD34" s="129"/>
      <c r="DE34" s="126" t="str">
        <f>IF(ISBLANK($DJ$3),"",IF(ISBLANK(Tipy!CP28),0,IF(AND(Tipy!CP28=Výsledky!$DH$3,Tipy!CR28=Výsledky!$DJ$3),60,0)))</f>
        <v/>
      </c>
      <c r="DF34" s="126" t="str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/>
      </c>
      <c r="DG34" s="126" t="str">
        <f>IF(ISBLANK($DJ$3),"",IF(OR(Tipy!CS28=Výsledky!$DE$6,Tipy!CS28=Výsledky!$DE$7,Tipy!CS28=Výsledky!$DE$8,Tipy!CS28=Výsledky!$DE$9),IF(VLOOKUP(Tipy!CS28,'Kategórie hráčov'!$A$2:$B$55,2,FALSE)=30,30,20),0))</f>
        <v/>
      </c>
      <c r="DH34" s="126" t="str">
        <f>IF(ISBLANK($DJ$3),"",IF(OR(Tipy!CT28=Výsledky!$DH$6,Tipy!CT28=Výsledky!$DH$7,Tipy!CT28=Výsledky!$DH$8,Tipy!CT28=Výsledky!$DH$9),IF(VLOOKUP(Tipy!CT28,'Kategórie hráčov'!$A$2:$B$55,2,FALSE)=30,30,20),0))</f>
        <v/>
      </c>
      <c r="DI34" s="127" t="str">
        <f>IF(ISBLANK($DJ$3),"",IF(ISBLANK(Tipy!CP28),0,IF(OR(AND(Tipy!CP28=Výsledky!$DH$3,OR(Tipy!CR28=Výsledky!$DJ$3+1,Tipy!CR28=Výsledky!$DJ$3-1)),AND(Tipy!CR28=Výsledky!$DJ$3,OR(Tipy!CP28=Výsledky!$DH$3+1,Tipy!CP28=Výsledky!$DH$3-1))),10,0)))</f>
        <v/>
      </c>
      <c r="DJ34" s="130" t="str">
        <f>IF(ISBLANK($DJ$3),"",IF(ISBLANK(Tipy!CP28),"-",SUM(DE34:DI34)))</f>
        <v/>
      </c>
      <c r="DK34" s="129"/>
      <c r="DL34" s="126" t="str">
        <f>IF(ISBLANK($DQ$3),"",IF(ISBLANK(Tipy!CV28),0,IF(AND(Tipy!CV28=Výsledky!$DO$3,Tipy!CX28=Výsledky!$DQ$3),60,0)))</f>
        <v/>
      </c>
      <c r="DM34" s="126" t="str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/>
      </c>
      <c r="DN34" s="126" t="str">
        <f>IF(ISBLANK($DQ$3),"",IF(OR(Tipy!CY28=Výsledky!$DL$6,Tipy!CY28=Výsledky!$DL$7,Tipy!CY28=Výsledky!$DL$8,Tipy!CY28=Výsledky!$DL$9),IF(VLOOKUP(Tipy!CY28,'Kategórie hráčov'!$A$2:$B$55,2,FALSE)=30,30,20),0))</f>
        <v/>
      </c>
      <c r="DO34" s="126" t="str">
        <f>IF(ISBLANK($DQ$3),"",IF(OR(Tipy!CZ28=Výsledky!$DO$6,Tipy!CZ28=Výsledky!$DO$7,Tipy!CZ28=Výsledky!$DO$8,Tipy!CZ28=Výsledky!$DO$9),IF(VLOOKUP(Tipy!CZ28,'Kategórie hráčov'!$A$2:$B$55,2,FALSE)=30,30,20),0))</f>
        <v/>
      </c>
      <c r="DP34" s="127" t="str">
        <f>IF(ISBLANK($DQ$3),"",IF(ISBLANK(Tipy!CV28),0,IF(OR(AND(Tipy!CV28=Výsledky!$DO$3,OR(Tipy!CX28=Výsledky!$DQ$3+1,Tipy!CX28=Výsledky!$DQ$3-1)),AND(Tipy!CX28=Výsledky!$DQ$3,OR(Tipy!CV28=Výsledky!$DO$3+1,Tipy!CV28=Výsledky!$DO$3-1))),10,0)))</f>
        <v/>
      </c>
      <c r="DQ34" s="130" t="str">
        <f>IF(ISBLANK($DQ$3),"",IF(ISBLANK(Tipy!CV28),"-",SUM(DL34:DP34)))</f>
        <v/>
      </c>
      <c r="DR34" s="129"/>
      <c r="DS34" s="126" t="str">
        <f>IF(ISBLANK($DX$3),"",IF(ISBLANK(Tipy!DB28),0,IF(AND(Tipy!DB28=Výsledky!$DV$3,Tipy!DD28=Výsledky!$DX$3),60,0)))</f>
        <v/>
      </c>
      <c r="DT34" s="126" t="str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/>
      </c>
      <c r="DU34" s="126" t="str">
        <f>IF(ISBLANK($DX$3),"",IF(OR(Tipy!DE28=Výsledky!$DS$6,Tipy!DE28=Výsledky!$DS$7,Tipy!DE28=Výsledky!$DS$8,Tipy!DE28=Výsledky!$DS$9),IF(VLOOKUP(Tipy!DE28,'Kategórie hráčov'!$A$2:$B$55,2,FALSE)=30,30,20),0))</f>
        <v/>
      </c>
      <c r="DV34" s="126" t="str">
        <f>IF(ISBLANK($DX$3),"",IF(OR(Tipy!DF28=Výsledky!$DV$6,Tipy!DF28=Výsledky!$DV$7,Tipy!DF28=Výsledky!$DV$8,Tipy!DF28=Výsledky!$DV$9),IF(VLOOKUP(Tipy!DF28,'Kategórie hráčov'!$A$2:$B$55,2,FALSE)=30,30,20),0))</f>
        <v/>
      </c>
      <c r="DW34" s="127" t="str">
        <f>IF(ISBLANK($DX$3),"",IF(ISBLANK(Tipy!DB28),0,IF(OR(AND(Tipy!DB28=Výsledky!$DV$3,OR(Tipy!DD28=Výsledky!$DX$3+1,Tipy!DD28=Výsledky!$DX$3-1)),AND(Tipy!DD28=Výsledky!$DX$3,OR(Tipy!DB28=Výsledky!$DV$3+1,Tipy!DB28=Výsledky!$DV$3-1))),10,0)))</f>
        <v/>
      </c>
      <c r="DX34" s="130" t="str">
        <f>IF(ISBLANK($DX$3),"",IF(ISBLANK(Tipy!DB28),"-",SUM(DS34:DW34)))</f>
        <v/>
      </c>
      <c r="DY34" s="129"/>
      <c r="DZ34" s="126" t="str">
        <f>IF(ISBLANK($EE$3),"",IF(ISBLANK(Tipy!DH28),0,IF(AND(Tipy!DH28=Výsledky!$EC$3,Tipy!DJ28=Výsledky!$EE$3),60,0)))</f>
        <v/>
      </c>
      <c r="EA34" s="126" t="str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/>
      </c>
      <c r="EB34" s="126" t="str">
        <f>IF(ISBLANK($EE$3),"",IF(OR(Tipy!DK28=Výsledky!$DZ$6,Tipy!DK28=Výsledky!$DZ$7,Tipy!DK28=Výsledky!$DZ$8,Tipy!DK28=Výsledky!$DZ$9),IF(VLOOKUP(Tipy!DK28,'Kategórie hráčov'!$A$2:$B$55,2,FALSE)=30,30,20),0))</f>
        <v/>
      </c>
      <c r="EC34" s="126" t="str">
        <f>IF(ISBLANK($EE$3),"",IF(OR(Tipy!DL28=Výsledky!$EC$6,Tipy!DL28=Výsledky!$EC$7,Tipy!DL28=Výsledky!$EC$8,Tipy!DL28=Výsledky!$EC$9),IF(VLOOKUP(Tipy!DL28,'Kategórie hráčov'!$A$2:$B$55,2,FALSE)=30,30,20),0))</f>
        <v/>
      </c>
      <c r="ED34" s="127" t="str">
        <f>IF(ISBLANK($EE$3),"",IF(ISBLANK(Tipy!DH28),0,IF(OR(AND(Tipy!DH28=Výsledky!$EC$3,OR(Tipy!DJ28=Výsledky!$EE$3+1,Tipy!DJ28=Výsledky!$EE$3-1)),AND(Tipy!DJ28=Výsledky!$EE$3,OR(Tipy!DH28=Výsledky!$EC$3+1,Tipy!DH28=Výsledky!$EC$3-1))),10,0)))</f>
        <v/>
      </c>
      <c r="EE34" s="130" t="str">
        <f>IF(ISBLANK($EE$3),"",IF(ISBLANK(Tipy!DH28),"-",SUM(DZ34:ED34)))</f>
        <v/>
      </c>
      <c r="EF34" s="129"/>
      <c r="EG34" s="126" t="str">
        <f>IF(ISBLANK($EL$3),"",IF(ISBLANK(Tipy!DN28),0,IF(AND(Tipy!DN28=Výsledky!$EJ$3,Tipy!DP28=Výsledky!$EL$3),60,0)))</f>
        <v/>
      </c>
      <c r="EH34" s="126" t="str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/>
      </c>
      <c r="EI34" s="126" t="str">
        <f>IF(ISBLANK($EL$3),"",IF(OR(Tipy!DQ28=Výsledky!$EG$6,Tipy!DQ28=Výsledky!$EG$7,Tipy!DQ28=Výsledky!$EG$8,Tipy!DQ28=Výsledky!$EG$9),IF(VLOOKUP(Tipy!DQ28,'Kategórie hráčov'!$A$2:$B$55,2,FALSE)=30,30,20),0))</f>
        <v/>
      </c>
      <c r="EJ34" s="126" t="str">
        <f>IF(ISBLANK($EL$3),"",IF(OR(Tipy!DR28=Výsledky!$EJ$6,Tipy!DR28=Výsledky!$EJ$7,Tipy!DR28=Výsledky!$EJ$8,Tipy!DR28=Výsledky!$EJ$9),IF(VLOOKUP(Tipy!DR28,'Kategórie hráčov'!$A$2:$B$55,2,FALSE)=30,30,20),0))</f>
        <v/>
      </c>
      <c r="EK34" s="127" t="str">
        <f>IF(ISBLANK($EL$3),"",IF(ISBLANK(Tipy!DN28),0,IF(OR(AND(Tipy!DN28=Výsledky!$EJ$3,OR(Tipy!DP28=Výsledky!$EL$3+1,Tipy!DP28=Výsledky!$EL$3-1)),AND(Tipy!DP28=Výsledky!$EL$3,OR(Tipy!DN28=Výsledky!$EJ$3+1,Tipy!DN28=Výsledky!$EJ$3-1))),10,0)))</f>
        <v/>
      </c>
      <c r="EL34" s="130" t="str">
        <f>IF(ISBLANK($EL$3),"",IF(ISBLANK(Tipy!DN28),"-",SUM(EG34:EK34)))</f>
        <v/>
      </c>
      <c r="EM34" s="129"/>
      <c r="EN34" s="126" t="str">
        <f>IF(ISBLANK($ES$3),"",IF(ISBLANK(Tipy!DT28),0,IF(AND(Tipy!DT28=Výsledky!$EQ$3,Tipy!DV28=Výsledky!$ES$3),60,0)))</f>
        <v/>
      </c>
      <c r="EO34" s="126" t="str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/>
      </c>
      <c r="EP34" s="126" t="str">
        <f>IF(ISBLANK($ES$3),"",IF(OR(Tipy!DW28=Výsledky!$EN$6,Tipy!DW28=Výsledky!$EN$7,Tipy!DW28=Výsledky!$EN$8,Tipy!DW28=Výsledky!$EN$9),IF(VLOOKUP(Tipy!DW28,'Kategórie hráčov'!$A$2:$B$55,2,FALSE)=30,30,20),0))</f>
        <v/>
      </c>
      <c r="EQ34" s="126" t="str">
        <f>IF(ISBLANK($ES$3),"",IF(OR(Tipy!DX28=Výsledky!$EQ$6,Tipy!DX28=Výsledky!$EQ$7,Tipy!DX28=Výsledky!$EQ$8,Tipy!DX28=Výsledky!$EQ$9),IF(VLOOKUP(Tipy!DX28,'Kategórie hráčov'!$A$2:$B$55,2,FALSE)=30,30,20),0))</f>
        <v/>
      </c>
      <c r="ER34" s="127" t="str">
        <f>IF(ISBLANK($ES$3),"",IF(ISBLANK(Tipy!DT28),0,IF(OR(AND(Tipy!DT28=Výsledky!$EQ$3,OR(Tipy!DV28=Výsledky!$ES$3+1,Tipy!DV28=Výsledky!$ES$3-1)),AND(Tipy!DV28=Výsledky!$ES$3,OR(Tipy!DT28=Výsledky!$EQ$3+1,Tipy!DT28=Výsledky!$EQ$3-1))),10,0)))</f>
        <v/>
      </c>
      <c r="ES34" s="130" t="str">
        <f>IF(ISBLANK($ES$3),"",IF(ISBLANK(Tipy!DT28),"-",SUM(EN34:ER34)))</f>
        <v/>
      </c>
      <c r="ET34" s="129"/>
      <c r="EU34" s="126" t="str">
        <f>IF(ISBLANK($EZ$3),"",IF(ISBLANK(Tipy!DZ28),0,IF(AND(Tipy!DZ28=Výsledky!$EX$3,Tipy!EB28=Výsledky!$EZ$3),60,0)))</f>
        <v/>
      </c>
      <c r="EV34" s="126" t="str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/>
      </c>
      <c r="EW34" s="126" t="str">
        <f>IF(ISBLANK($EZ$3),"",IF(OR(Tipy!EC28=Výsledky!$EU$6,Tipy!EC28=Výsledky!$EU$7,Tipy!EC28=Výsledky!$EU$8,Tipy!EC28=Výsledky!$EU$9),IF(VLOOKUP(Tipy!EC28,'Kategórie hráčov'!$A$2:$B$55,2,FALSE)=30,30,20),0))</f>
        <v/>
      </c>
      <c r="EX34" s="126" t="str">
        <f>IF(ISBLANK($EZ$3),"",IF(OR(Tipy!ED28=Výsledky!$EX$6,Tipy!ED28=Výsledky!$EX$7,Tipy!ED28=Výsledky!$EX$8,Tipy!ED28=Výsledky!$EX$9),IF(VLOOKUP(Tipy!ED28,'Kategórie hráčov'!$A$2:$B$55,2,FALSE)=30,30,20),0))</f>
        <v/>
      </c>
      <c r="EY34" s="127" t="str">
        <f>IF(ISBLANK($EZ$3),"",IF(ISBLANK(Tipy!DZ28),0,IF(OR(AND(Tipy!DZ28=Výsledky!$EX$3,OR(Tipy!EB28=Výsledky!$EZ$3+1,Tipy!EB28=Výsledky!$EZ$3-1)),AND(Tipy!EB28=Výsledky!$EZ$3,OR(Tipy!DZ28=Výsledky!$EX$3+1,Tipy!DZ28=Výsledky!$EX$3-1))),10,0)))</f>
        <v/>
      </c>
      <c r="EZ34" s="130" t="str">
        <f>IF(ISBLANK($EZ$3),"",IF(ISBLANK(Tipy!DZ28),"-",SUM(EU34:EY34)))</f>
        <v/>
      </c>
      <c r="FA34" s="129"/>
      <c r="FB34" s="126" t="str">
        <f>IF(ISBLANK($FG$3),"",IF(ISBLANK(Tipy!EF28),0,IF(AND(Tipy!EF28=Výsledky!$FE$3,Tipy!EH28=Výsledky!$FG$3),60,0)))</f>
        <v/>
      </c>
      <c r="FC34" s="126" t="str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/>
      </c>
      <c r="FD34" s="126" t="str">
        <f>IF(ISBLANK($FG$3),"",IF(OR(Tipy!EI28=Výsledky!$FB$6,Tipy!EI28=Výsledky!$FB$7,Tipy!EI28=Výsledky!$FB$8,Tipy!EI28=Výsledky!$FB$9),IF(VLOOKUP(Tipy!EI28,'Kategórie hráčov'!$A$2:$B$55,2,FALSE)=30,30,20),0))</f>
        <v/>
      </c>
      <c r="FE34" s="126" t="str">
        <f>IF(ISBLANK($FG$3),"",IF(OR(Tipy!EJ28=Výsledky!$FE$6,Tipy!EJ28=Výsledky!$FE$7,Tipy!EJ28=Výsledky!$FE$8,Tipy!EJ28=Výsledky!$FE$9),IF(VLOOKUP(Tipy!EJ28,'Kategórie hráčov'!$A$2:$B$55,2,FALSE)=30,30,20),0))</f>
        <v/>
      </c>
      <c r="FF34" s="127" t="str">
        <f>IF(ISBLANK($FG$3),"",IF(ISBLANK(Tipy!EF28),0,IF(OR(AND(Tipy!EF28=Výsledky!$FE$3,OR(Tipy!EH28=Výsledky!$FG$3+1,Tipy!EH28=Výsledky!$FG$3-1)),AND(Tipy!EH28=Výsledky!$FG$3,OR(Tipy!EF28=Výsledky!$FE$3+1,Tipy!EF28=Výsledky!$FE$3-1))),10,0)))</f>
        <v/>
      </c>
      <c r="FG34" s="130" t="str">
        <f>IF(ISBLANK($FG$3),"",IF(ISBLANK(Tipy!EF28),"-",SUM(FB34:FF34)))</f>
        <v/>
      </c>
      <c r="FH34" s="129"/>
      <c r="FI34" s="126" t="str">
        <f>IF(ISBLANK($FN$3),"",IF(ISBLANK(Tipy!EL28),0,IF(AND(Tipy!EL28=Výsledky!$FL$3,Tipy!EN28=Výsledky!$FN$3),60,0)))</f>
        <v/>
      </c>
      <c r="FJ34" s="126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126" t="str">
        <f>IF(ISBLANK($FN$3),"",IF(OR(Tipy!EO28=Výsledky!$FI$6,Tipy!EO28=Výsledky!$FI$7,Tipy!EO28=Výsledky!$FI$8,Tipy!EO28=Výsledky!$FI$9),IF(VLOOKUP(Tipy!EO28,'Kategórie hráčov'!$A$2:$B$55,2,FALSE)=30,30,20),0))</f>
        <v/>
      </c>
      <c r="FL34" s="126" t="str">
        <f>IF(ISBLANK($FN$3),"",IF(OR(Tipy!EP28=Výsledky!$FL$6,Tipy!EP28=Výsledky!$FL$7,Tipy!EP28=Výsledky!$FL$8,Tipy!EP28=Výsledky!$FL$9),IF(VLOOKUP(Tipy!EP28,'Kategórie hráčov'!$A$2:$B$55,2,FALSE)=30,30,20),0))</f>
        <v/>
      </c>
      <c r="FM34" s="127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130" t="str">
        <f>IF(ISBLANK($FN$3),"",IF(ISBLANK(Tipy!EL28),"-",SUM(FI34:FM34)))</f>
        <v/>
      </c>
      <c r="FO34" s="129"/>
      <c r="FP34" s="126" t="str">
        <f>IF(ISBLANK($FU$3),"",IF(ISBLANK(Tipy!ER28),0,IF(AND(Tipy!ER28=Výsledky!$FS$3,Tipy!ET28=Výsledky!$FU$3),60,0)))</f>
        <v/>
      </c>
      <c r="FQ34" s="126" t="str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/>
      </c>
      <c r="FR34" s="126" t="str">
        <f>IF(ISBLANK($FU$3),"",IF(OR(Tipy!EU28=Výsledky!$FP$6,Tipy!EU28=Výsledky!$FP$7,Tipy!EU28=Výsledky!$FP$8,Tipy!EU28=Výsledky!$FP$9),IF(VLOOKUP(Tipy!EU28,'Kategórie hráčov'!$A$2:$B$55,2,FALSE)=30,30,20),0))</f>
        <v/>
      </c>
      <c r="FS34" s="126" t="str">
        <f>IF(ISBLANK($FU$3),"",IF(OR(Tipy!EV28=Výsledky!$FS$6,Tipy!EV28=Výsledky!$FS$7,Tipy!EV28=Výsledky!$FS$8,Tipy!EV28=Výsledky!$FS$9),IF(VLOOKUP(Tipy!EV28,'Kategórie hráčov'!$A$2:$B$55,2,FALSE)=30,30,20),0))</f>
        <v/>
      </c>
      <c r="FT34" s="127" t="str">
        <f>IF(ISBLANK($FU$3),"",IF(ISBLANK(Tipy!ER28),0,IF(OR(AND(Tipy!ER28=Výsledky!$FS$3,OR(Tipy!ET28=Výsledky!$FU$3+1,Tipy!ET28=Výsledky!$FU$3-1)),AND(Tipy!ET28=Výsledky!$FU$3,OR(Tipy!ER28=Výsledky!$FS$3+1,Tipy!ER28=Výsledky!$FS$3-1))),10,0)))</f>
        <v/>
      </c>
      <c r="FU34" s="130" t="str">
        <f>IF(ISBLANK($FU$3),"",IF(ISBLANK(Tipy!ER28),"-",SUM(FP34:FT34)))</f>
        <v/>
      </c>
      <c r="FV34" s="129"/>
      <c r="FW34" s="126" t="str">
        <f>IF(ISBLANK($GB$3),"",IF(ISBLANK(Tipy!EX28),0,IF(AND(Tipy!EX28=Výsledky!$FZ$3,Tipy!EZ28=Výsledky!$GB$3),60,0)))</f>
        <v/>
      </c>
      <c r="FX34" s="126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126" t="str">
        <f>IF(ISBLANK($GB$3),"",IF(OR(Tipy!FA28=Výsledky!$FW$6,Tipy!FA28=Výsledky!$FW$7,Tipy!FA28=Výsledky!$FW$8,Tipy!FA28=Výsledky!$FW$9),IF(VLOOKUP(Tipy!FA28,'Kategórie hráčov'!$A$2:$B$55,2,FALSE)=30,30,20),0))</f>
        <v/>
      </c>
      <c r="FZ34" s="126" t="str">
        <f>IF(ISBLANK($GB$3),"",IF(OR(Tipy!FB28=Výsledky!$FZ$6,Tipy!FB28=Výsledky!$FZ$7,Tipy!FB28=Výsledky!$FZ$8,Tipy!FB28=Výsledky!$FZ$9),IF(VLOOKUP(Tipy!FB28,'Kategórie hráčov'!$A$2:$B$55,2,FALSE)=30,30,20),0))</f>
        <v/>
      </c>
      <c r="GA34" s="127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130" t="str">
        <f>IF(ISBLANK($GB$3),"",IF(ISBLANK(Tipy!EX28),"-",SUM(FW34:GA34)))</f>
        <v/>
      </c>
      <c r="GC34" s="129"/>
      <c r="GD34" s="126" t="str">
        <f>IF(ISBLANK($GI$3),"",IF(ISBLANK(Tipy!FD28),0,IF(AND(Tipy!FD28=Výsledky!$GG$3,Tipy!FF28=Výsledky!$GI$3),60,0)))</f>
        <v/>
      </c>
      <c r="GE34" s="126" t="str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/>
      </c>
      <c r="GF34" s="126" t="str">
        <f>IF(ISBLANK($GI$3),"",IF(OR(Tipy!FG28=Výsledky!$GD$6,Tipy!FG28=Výsledky!$GD$7,Tipy!FG28=Výsledky!$GD$8,Tipy!FG28=Výsledky!$GD$9),IF(VLOOKUP(Tipy!FG28,'Kategórie hráčov'!$A$2:$B$55,2,FALSE)=30,30,20),0))</f>
        <v/>
      </c>
      <c r="GG34" s="126" t="str">
        <f>IF(ISBLANK($GI$3),"",IF(OR(Tipy!FH28=Výsledky!$GG$6,Tipy!FH28=Výsledky!$GG$7,Tipy!FH28=Výsledky!$GG$8,Tipy!FH28=Výsledky!$GG$9),IF(VLOOKUP(Tipy!FH28,'Kategórie hráčov'!$A$2:$B$55,2,FALSE)=30,30,20),0))</f>
        <v/>
      </c>
      <c r="GH34" s="127" t="str">
        <f>IF(ISBLANK($GI$3),"",IF(ISBLANK(Tipy!FD28),0,IF(OR(AND(Tipy!FD28=Výsledky!$GG$3,OR(Tipy!FF28=Výsledky!$GI$3+1,Tipy!FF28=Výsledky!$GI$3-1)),AND(Tipy!FF28=Výsledky!$GI$3,OR(Tipy!FD28=Výsledky!$GG$3+1,Tipy!FD28=Výsledky!$GG$3-1))),10,0)))</f>
        <v/>
      </c>
      <c r="GI34" s="130" t="str">
        <f>IF(ISBLANK($GI$3),"",IF(ISBLANK(Tipy!FD28),"-",SUM(GD34:GH34)))</f>
        <v/>
      </c>
      <c r="GJ34" s="129"/>
      <c r="GK34" s="126" t="str">
        <f>IF(ISBLANK($GP$3),"",IF(ISBLANK(Tipy!FJ28),0,IF(AND(Tipy!FJ28=Výsledky!$GN$3,Tipy!FL28=Výsledky!$GP$3),60,0)))</f>
        <v/>
      </c>
      <c r="GL34" s="126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126" t="str">
        <f>IF(ISBLANK($GP$3),"",IF(OR(Tipy!FM28=Výsledky!$GK$6,Tipy!FM28=Výsledky!$GK$7,Tipy!FM28=Výsledky!$GK$8,Tipy!FM28=Výsledky!$GK$9),IF(VLOOKUP(Tipy!FM28,'Kategórie hráčov'!$A$2:$B$55,2,FALSE)=30,30,20),0))</f>
        <v/>
      </c>
      <c r="GN34" s="126" t="str">
        <f>IF(ISBLANK($GP$3),"",IF(OR(Tipy!FN28=Výsledky!$GN$6,Tipy!FN28=Výsledky!$GN$7,Tipy!FN28=Výsledky!$GN$8,Tipy!FN28=Výsledky!$GN$9),IF(VLOOKUP(Tipy!FN28,'Kategórie hráčov'!$A$2:$B$55,2,FALSE)=30,30,20),0))</f>
        <v/>
      </c>
      <c r="GO34" s="127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130" t="str">
        <f>IF(ISBLANK($GP$3),"",IF(ISBLANK(Tipy!FJ28),"-",SUM(GK34:GO34)))</f>
        <v/>
      </c>
      <c r="GQ34" s="129"/>
      <c r="GR34" s="126" t="str">
        <f>IF(ISBLANK($GW$3),"",IF(ISBLANK(Tipy!FP28),0,IF(AND(Tipy!FP28=Výsledky!$GU$3,Tipy!FR28=Výsledky!$GW$3),60,0)))</f>
        <v/>
      </c>
      <c r="GS34" s="126" t="str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/>
      </c>
      <c r="GT34" s="126" t="str">
        <f>IF(ISBLANK($GW$3),"",IF(OR(Tipy!FS28=Výsledky!$GR$6,Tipy!FS28=Výsledky!$GR$7,Tipy!FS28=Výsledky!$GR$8,Tipy!FS28=Výsledky!$GR$9),IF(VLOOKUP(Tipy!FS28,'Kategórie hráčov'!$A$2:$B$55,2,FALSE)=30,30,20),0))</f>
        <v/>
      </c>
      <c r="GU34" s="126" t="str">
        <f>IF(ISBLANK($GW$3),"",IF(OR(Tipy!FT28=Výsledky!$GU$6,Tipy!FT28=Výsledky!$GU$7,Tipy!FT28=Výsledky!$GU$8,Tipy!FT28=Výsledky!$GU$9),IF(VLOOKUP(Tipy!FT28,'Kategórie hráčov'!$A$2:$B$55,2,FALSE)=30,30,20),0))</f>
        <v/>
      </c>
      <c r="GV34" s="127" t="str">
        <f>IF(ISBLANK($GW$3),"",IF(ISBLANK(Tipy!FP28),0,IF(OR(AND(Tipy!FP28=Výsledky!$GU$3,OR(Tipy!FR28=Výsledky!$GW$3+1,Tipy!FR28=Výsledky!$GW$3-1)),AND(Tipy!FR28=Výsledky!$GW$3,OR(Tipy!FP28=Výsledky!$GU$3+1,Tipy!FP28=Výsledky!$GU$3-1))),10,0)))</f>
        <v/>
      </c>
      <c r="GW34" s="130" t="str">
        <f>IF(ISBLANK($GW$3),"",IF(ISBLANK(Tipy!FP28),"-",SUM(GR34:GV34)))</f>
        <v/>
      </c>
      <c r="GX34" s="129"/>
      <c r="GY34" s="126" t="str">
        <f>IF(ISBLANK($HD$3),"",IF(ISBLANK(Tipy!FV28),0,IF(AND(Tipy!FV28=Výsledky!$HB$3,Tipy!FX28=Výsledky!$HD$3),60,0)))</f>
        <v/>
      </c>
      <c r="GZ34" s="126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26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26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27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0" t="str">
        <f>IF(ISBLANK($HD$3),"",IF(ISBLANK(Tipy!FV28),"-",SUM(GY34:HC34)))</f>
        <v/>
      </c>
      <c r="HE34" s="129"/>
      <c r="HF34" s="126" t="str">
        <f>IF(ISBLANK($HK$3),"",IF(ISBLANK(Tipy!GB28),0,IF(AND(Tipy!GB28=Výsledky!$HI$3,Tipy!GD28=Výsledky!$HK$3),60,0)))</f>
        <v/>
      </c>
      <c r="HG34" s="126" t="str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/>
      </c>
      <c r="HH34" s="126" t="str">
        <f>IF(ISBLANK($HK$3),"",IF(OR(Tipy!GE28=Výsledky!$HF$6,Tipy!GE28=Výsledky!$HF$7,Tipy!GE28=Výsledky!$HF$8,Tipy!GE28=Výsledky!$HF$9),IF(VLOOKUP(Tipy!GE28,'Kategórie hráčov'!$A$2:$B$55,2,FALSE)=30,30,20),0))</f>
        <v/>
      </c>
      <c r="HI34" s="126" t="str">
        <f>IF(ISBLANK($HK$3),"",IF(OR(Tipy!GF28=Výsledky!$HI$6,Tipy!GF28=Výsledky!$HI$7,Tipy!GF28=Výsledky!$HI$8,Tipy!GF28=Výsledky!$HI$9),IF(VLOOKUP(Tipy!GF28,'Kategórie hráčov'!$A$2:$B$55,2,FALSE)=30,30,20),0))</f>
        <v/>
      </c>
      <c r="HJ34" s="127" t="str">
        <f>IF(ISBLANK($HK$3),"",IF(ISBLANK(Tipy!GB28),0,IF(OR(AND(Tipy!GB28=Výsledky!$HI$3,OR(Tipy!GD28=Výsledky!$HK$3+1,Tipy!GD28=Výsledky!$HK$3-1)),AND(Tipy!GD28=Výsledky!$HK$3,OR(Tipy!GB28=Výsledky!$HI$3+1,Tipy!GB28=Výsledky!$HI$3-1))),10,0)))</f>
        <v/>
      </c>
      <c r="HK34" s="130" t="str">
        <f>IF(ISBLANK($HK$3),"",IF(ISBLANK(Tipy!GB28),"-",SUM(HF34:HJ34)))</f>
        <v/>
      </c>
      <c r="HL34" s="129"/>
      <c r="HM34" s="126" t="str">
        <f>IF(ISBLANK($HR$3),"",IF(ISBLANK(Tipy!GH28),0,IF(AND(Tipy!GH28=Výsledky!$HP$3,Tipy!GJ28=Výsledky!$HR$3),60,0)))</f>
        <v/>
      </c>
      <c r="HN34" s="126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26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26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27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0" t="str">
        <f>IF(ISBLANK($HR$3),"",IF(ISBLANK(Tipy!GH28),"-",SUM(HM34:HQ34)))</f>
        <v/>
      </c>
      <c r="HS34" s="129"/>
      <c r="HT34" s="126" t="str">
        <f>IF(ISBLANK($HY$3),"",IF(ISBLANK(Tipy!GN28),0,IF(AND(Tipy!GN28=Výsledky!$HW$3,Tipy!GP28=Výsledky!$HY$3),60,0)))</f>
        <v/>
      </c>
      <c r="HU34" s="126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6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6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7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0" t="str">
        <f>IF(ISBLANK($HY$3),"",IF(ISBLANK(Tipy!GN28),"-",SUM(HT34:HX34)))</f>
        <v/>
      </c>
      <c r="HZ34" s="129"/>
      <c r="IA34" s="126" t="str">
        <f>IF(ISBLANK($IF$3),"",IF(ISBLANK(Tipy!GT28),0,IF(AND(Tipy!GT28=Výsledky!$ID$3,Tipy!GV28=Výsledky!$IF$3),60,0)))</f>
        <v/>
      </c>
      <c r="IB34" s="126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26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26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27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0" t="str">
        <f>IF(ISBLANK($IF$3),"",IF(ISBLANK(Tipy!GT28),"-",SUM(IA34:IE34)))</f>
        <v/>
      </c>
      <c r="IG34" s="129"/>
      <c r="IH34" s="126" t="str">
        <f>IF(ISBLANK($IM$3),"",IF(ISBLANK(Tipy!GZ28),0,IF(AND(Tipy!GZ28=Výsledky!$IK$3,Tipy!HB28=Výsledky!$IM$3),60,0)))</f>
        <v/>
      </c>
      <c r="II34" s="126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6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6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7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0" t="str">
        <f>IF(ISBLANK($IM$3),"",IF(ISBLANK(Tipy!GZ28),"-",SUM(IH34:IL34)))</f>
        <v/>
      </c>
      <c r="IN34" s="129"/>
      <c r="IO34" s="126" t="str">
        <f>IF(ISBLANK($IT$3),"",IF(ISBLANK(Tipy!HF28),0,IF(AND(Tipy!HF28=Výsledky!$IR$3,Tipy!HH28=Výsledky!$IT$3),60,0)))</f>
        <v/>
      </c>
      <c r="IP34" s="126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26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26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27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0" t="str">
        <f>IF(ISBLANK($IT$3),"",IF(ISBLANK(Tipy!HF28),"-",SUM(IO34:IS34)))</f>
        <v/>
      </c>
      <c r="IU34" s="129"/>
      <c r="IV34" s="126" t="str">
        <f>IF(ISBLANK($JA$3),"",IF(ISBLANK(Tipy!HL28),0,IF(AND(Tipy!HL28=Výsledky!$IY$3,Tipy!HN28=Výsledky!$JA$3),60,0)))</f>
        <v/>
      </c>
      <c r="IW34" s="126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26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26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27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0" t="str">
        <f>IF(ISBLANK($JA$3),"",IF(ISBLANK(Tipy!HL28),"-",SUM(IV34:IZ34)))</f>
        <v/>
      </c>
      <c r="JB34" s="129"/>
      <c r="JC34" s="126" t="str">
        <f>IF(ISBLANK($JH$3),"",IF(ISBLANK(Tipy!HR28),0,IF(AND(Tipy!HR28=Výsledky!$JF$3,Tipy!HT28=Výsledky!$JH$3),60,0)))</f>
        <v/>
      </c>
      <c r="JD34" s="126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26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26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27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0" t="str">
        <f>IF(ISBLANK($JH$3),"",IF(ISBLANK(Tipy!HR28),"-",SUM(JC34:JG34)))</f>
        <v/>
      </c>
      <c r="JI34" s="129"/>
      <c r="JJ34" s="126" t="str">
        <f>IF(ISBLANK($JO$3),"",IF(ISBLANK(Tipy!HX28),0,IF(AND(Tipy!HX28=Výsledky!$JM$3,Tipy!HZ28=Výsledky!$JO$3),60,0)))</f>
        <v/>
      </c>
      <c r="JK34" s="126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26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26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27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0" t="str">
        <f>IF(ISBLANK($JO$3),"",IF(ISBLANK(Tipy!HX28),"-",SUM(JJ34:JN34)))</f>
        <v/>
      </c>
      <c r="JP34" s="129"/>
      <c r="JQ34" s="126" t="str">
        <f>IF(ISBLANK($JV$3),"",IF(ISBLANK(Tipy!ID28),0,IF(AND(Tipy!ID28=Výsledky!$JT$3,Tipy!IF28=Výsledky!$JV$3),60,0)))</f>
        <v/>
      </c>
      <c r="JR34" s="126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26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26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27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0" t="str">
        <f>IF(ISBLANK($JV$3),"",IF(ISBLANK(Tipy!ID28),"-",SUM(JQ34:JU34)))</f>
        <v/>
      </c>
      <c r="JW34" s="129"/>
      <c r="JX34" s="126" t="str">
        <f>IF(ISBLANK($KC$3),"",IF(ISBLANK(Tipy!IJ28),0,IF(AND(Tipy!IJ28=Výsledky!$KA$3,Tipy!IL28=Výsledky!$KC$3),60,0)))</f>
        <v/>
      </c>
      <c r="JY34" s="126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6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6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7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0" t="str">
        <f>IF(ISBLANK($KC$3),"",IF(ISBLANK(Tipy!IJ28),"-",SUM(JX34:KB34)))</f>
        <v/>
      </c>
      <c r="KD34" s="129"/>
      <c r="KE34" s="126" t="str">
        <f>IF(ISBLANK($KJ$3),"",IF(ISBLANK(Tipy!IP28),0,IF(AND(Tipy!IP28=Výsledky!$KH$3,Tipy!IR28=Výsledky!$KJ$3),60,0)))</f>
        <v/>
      </c>
      <c r="KF34" s="126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6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6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7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0" t="str">
        <f>IF(ISBLANK($KJ$3),"",IF(ISBLANK(Tipy!IP28),"-",SUM(KE34:KI34)))</f>
        <v/>
      </c>
      <c r="KK34" s="129"/>
      <c r="KL34" s="126" t="str">
        <f>IF(ISBLANK($KQ$3),"",IF(ISBLANK(Tipy!IV28),0,IF(AND(Tipy!IV28=Výsledky!$KO$3,Tipy!IX28=Výsledky!$KQ$3),60,0)))</f>
        <v/>
      </c>
      <c r="KM34" s="126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6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6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7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0" t="str">
        <f>IF(ISBLANK($KQ$3),"",IF(ISBLANK(Tipy!IV28),"-",SUM(KL34:KP34)))</f>
        <v/>
      </c>
      <c r="KR34" s="129"/>
      <c r="KS34" s="126" t="str">
        <f>IF(ISBLANK($KX$3),"",IF(ISBLANK(Tipy!JB28),0,IF(AND(Tipy!JB28=Výsledky!$KV$3,Tipy!JD28=Výsledky!$KX$3),60,0)))</f>
        <v/>
      </c>
      <c r="KT34" s="126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6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6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7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0" t="str">
        <f>IF(ISBLANK($KX$3),"",IF(ISBLANK(Tipy!JB28),"-",SUM(KS34:KW34)))</f>
        <v/>
      </c>
      <c r="KY34" s="129"/>
      <c r="KZ34" s="126" t="str">
        <f>IF(ISBLANK($LE$3),"",IF(ISBLANK(Tipy!JH28),0,IF(AND(Tipy!JH28=Výsledky!$LC$3,Tipy!JJ28=Výsledky!$LE$3),60,0)))</f>
        <v/>
      </c>
      <c r="LA34" s="126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6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6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7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0" t="str">
        <f>IF(ISBLANK($LE$3),"",IF(ISBLANK(Tipy!JH28),"-",SUM(KZ34:LD34)))</f>
        <v/>
      </c>
      <c r="LF34" s="129"/>
      <c r="LG34" s="126" t="str">
        <f>IF(ISBLANK($LL$3),"",IF(ISBLANK(Tipy!JN28),0,IF(AND(Tipy!JN28=Výsledky!$LJ$3,Tipy!JP28=Výsledky!$LL$3),60,0)))</f>
        <v/>
      </c>
      <c r="LH34" s="126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6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6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7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0" t="str">
        <f>IF(ISBLANK($LL$3),"",IF(ISBLANK(Tipy!JN28),"-",SUM(LG34:LK34)))</f>
        <v/>
      </c>
      <c r="LM34" s="129"/>
      <c r="LN34" s="126" t="str">
        <f>IF(ISBLANK($LS$3),"",IF(ISBLANK(Tipy!JT28),0,IF(AND(Tipy!JT28=Výsledky!$LQ$3,Tipy!JV28=Výsledky!$LS$3),60,0)))</f>
        <v/>
      </c>
      <c r="LO34" s="126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6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6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7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0" t="str">
        <f>IF(ISBLANK($LS$3),"",IF(ISBLANK(Tipy!JT28),"-",SUM(LN34:LR34)))</f>
        <v/>
      </c>
      <c r="LT34" s="129"/>
      <c r="LU34" s="126" t="str">
        <f>IF(ISBLANK($LZ$3),"",IF(ISBLANK(Tipy!JZ28),0,IF(AND(Tipy!JZ28=Výsledky!$LX$3,Tipy!KB28=Výsledky!$LZ$3),60,0)))</f>
        <v/>
      </c>
      <c r="LV34" s="126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6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6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7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0" t="str">
        <f>IF(ISBLANK($LZ$3),"",IF(ISBLANK(Tipy!JZ28),"-",SUM(LU34:LY34)))</f>
        <v/>
      </c>
      <c r="MA34" s="129"/>
      <c r="MB34" s="126" t="str">
        <f>IF(ISBLANK($MG$3),"",IF(ISBLANK(Tipy!KF28),0,IF(AND(Tipy!KF28=Výsledky!$ME$3,Tipy!KH28=Výsledky!$MG$3),60,0)))</f>
        <v/>
      </c>
      <c r="MC34" s="126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6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6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7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0" t="str">
        <f>IF(ISBLANK($MG$3),"",IF(ISBLANK(Tipy!KF28),"-",SUM(MB34:MF34)))</f>
        <v/>
      </c>
      <c r="MH34" s="129"/>
      <c r="MI34" s="126" t="str">
        <f>IF(ISBLANK($MN$3),"",IF(ISBLANK(Tipy!KL28),0,IF(AND(Tipy!KL28=Výsledky!$ML$3,Tipy!KN28=Výsledky!$MN$3),60,0)))</f>
        <v/>
      </c>
      <c r="MJ34" s="12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6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6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0" t="str">
        <f>IF(ISBLANK($MN$3),"",IF(ISBLANK(Tipy!KL28),"-",SUM(MI34:MM34)))</f>
        <v/>
      </c>
      <c r="MO34" s="129"/>
      <c r="MP34" s="126" t="str">
        <f>IF(ISBLANK($MU$3),"",IF(ISBLANK(Tipy!KR28),0,IF(AND(Tipy!KR28=Výsledky!$MS$3,Tipy!KT28=Výsledky!$MU$3),60,0)))</f>
        <v/>
      </c>
      <c r="MQ34" s="126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6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6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7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0" t="str">
        <f>IF(ISBLANK($MU$3),"",IF(ISBLANK(Tipy!KR28),"-",SUM(MP34:MT34)))</f>
        <v/>
      </c>
      <c r="MV34" s="129"/>
      <c r="MW34" s="126" t="str">
        <f>IF(ISBLANK($NB$3),"",IF(ISBLANK(Tipy!KX28),0,IF(AND(Tipy!KX28=Výsledky!$MZ$3,Tipy!KZ28=Výsledky!$NB$3),60,0)))</f>
        <v/>
      </c>
      <c r="MX34" s="126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6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6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7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0" t="str">
        <f>IF(ISBLANK($NB$3),"",IF(ISBLANK(Tipy!KX28),"-",SUM(MW34:NA34)))</f>
        <v/>
      </c>
      <c r="NC34" s="129"/>
      <c r="ND34" s="126" t="str">
        <f>IF(ISBLANK($NI$3),"",IF(ISBLANK(Tipy!LD28),0,IF(AND(Tipy!LD28=Výsledky!$NG$3,Tipy!LF28=Výsledky!$NI$3),60,0)))</f>
        <v/>
      </c>
      <c r="NE34" s="126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6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6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7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0" t="str">
        <f>IF(ISBLANK($NI$3),"",IF(ISBLANK(Tipy!LD28),"-",SUM(ND34:NH34)))</f>
        <v/>
      </c>
      <c r="NJ34" s="129"/>
      <c r="NK34" s="126" t="str">
        <f>IF(ISBLANK($NP$3),"",IF(ISBLANK(Tipy!LJ28),0,IF(AND(Tipy!LJ28=Výsledky!$NN$3,Tipy!LL28=Výsledky!$NP$3),60,0)))</f>
        <v/>
      </c>
      <c r="NL34" s="126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6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6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7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0" t="str">
        <f>IF(ISBLANK($NP$3),"",IF(ISBLANK(Tipy!LJ28),"-",SUM(NK34:NO34)))</f>
        <v/>
      </c>
      <c r="NQ34" s="129"/>
      <c r="NR34" s="126" t="str">
        <f>IF(ISBLANK($NW$3),"",IF(ISBLANK(Tipy!LP28),0,IF(AND(Tipy!LP28=Výsledky!$NU$3,Tipy!LR28=Výsledky!$NW$3),60,0)))</f>
        <v/>
      </c>
      <c r="NS34" s="126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6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6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7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0" t="str">
        <f>IF(ISBLANK($NW$3),"",IF(ISBLANK(Tipy!LP28),"-",SUM(NR34:NV34)))</f>
        <v/>
      </c>
      <c r="NX34" s="129"/>
      <c r="NY34" s="126" t="str">
        <f>IF(ISBLANK($OD$3),"",IF(ISBLANK(Tipy!LV28),0,IF(AND(Tipy!LV28=Výsledky!$OB$3,Tipy!LX28=Výsledky!$OD$3),60,0)))</f>
        <v/>
      </c>
      <c r="NZ34" s="126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6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6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7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0" t="str">
        <f>IF(ISBLANK($OD$3),"",IF(ISBLANK(Tipy!LV28),"-",SUM(NY34:OC34)))</f>
        <v/>
      </c>
      <c r="OE34" s="129"/>
      <c r="OF34" s="126" t="str">
        <f>IF(ISBLANK($OK$3),"",IF(ISBLANK(Tipy!MB28),0,IF(AND(Tipy!MB28=Výsledky!$OI$3,Tipy!MD28=Výsledky!$OK$3),60,0)))</f>
        <v/>
      </c>
      <c r="OG34" s="126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6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6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7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0" t="str">
        <f>IF(ISBLANK($OK$3),"",IF(ISBLANK(Tipy!MB28),"-",SUM(OF34:OJ34)))</f>
        <v/>
      </c>
      <c r="OL34" s="129"/>
      <c r="OM34" s="126" t="str">
        <f>IF(ISBLANK($OR$3),"",IF(ISBLANK(Tipy!MH28),0,IF(AND(Tipy!MH28=Výsledky!$OP$3,Tipy!MJ28=Výsledky!$OR$3),60,0)))</f>
        <v/>
      </c>
      <c r="ON34" s="12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6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6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0" t="str">
        <f>IF(ISBLANK($OR$3),"",IF(ISBLANK(Tipy!MH28),"-",SUM(OM34:OQ34)))</f>
        <v/>
      </c>
      <c r="OS34" s="129"/>
      <c r="OT34" s="126" t="str">
        <f>IF(ISBLANK($OY$3),"",IF(ISBLANK(Tipy!MN28),0,IF(AND(Tipy!MN28=Výsledky!$OW$3,Tipy!MP28=Výsledky!$OY$3),60,0)))</f>
        <v/>
      </c>
      <c r="OU34" s="12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6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6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0" t="str">
        <f>IF(ISBLANK($OY$3),"",IF(ISBLANK(Tipy!MN28),"-",SUM(OT34:OX34)))</f>
        <v/>
      </c>
      <c r="OZ34" s="129"/>
      <c r="PA34" s="126" t="str">
        <f>IF(ISBLANK($PF$3),"",IF(ISBLANK(Tipy!MT28),0,IF(AND(Tipy!MT28=Výsledky!$PD$3,Tipy!MV28=Výsledky!$PF$3),60,0)))</f>
        <v/>
      </c>
      <c r="PB34" s="12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6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6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0" t="str">
        <f>IF(ISBLANK($PF$3),"",IF(ISBLANK(Tipy!MT28),"-",SUM(PA34:PE34)))</f>
        <v/>
      </c>
      <c r="PG34" s="129"/>
      <c r="PH34" s="126" t="str">
        <f>IF(ISBLANK($PM$3),"",IF(ISBLANK(Tipy!MZ28),0,IF(AND(Tipy!MZ28=Výsledky!$PK$3,Tipy!NB28=Výsledky!$PM$3),60,0)))</f>
        <v/>
      </c>
      <c r="PI34" s="12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6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6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0" t="str">
        <f>IF(ISBLANK($PM$3),"",IF(ISBLANK(Tipy!MZ28),"-",SUM(PH34:PL34)))</f>
        <v/>
      </c>
      <c r="PN34" s="129"/>
      <c r="PO34" s="126" t="str">
        <f>IF(ISBLANK($PT$3),"",IF(ISBLANK(Tipy!NF28),0,IF(AND(Tipy!NF28=Výsledky!$PR$3,Tipy!NH28=Výsledky!$PT$3),60,0)))</f>
        <v/>
      </c>
      <c r="PP34" s="12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6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6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0" t="str">
        <f>IF(ISBLANK($PT$3),"",IF(ISBLANK(Tipy!NF28),"-",SUM(PO34:PS34)))</f>
        <v/>
      </c>
      <c r="PU34" s="129"/>
      <c r="PV34" s="126" t="str">
        <f>IF(ISBLANK($QA$3),"",IF(ISBLANK(Tipy!NL28),0,IF(AND(Tipy!NL28=Výsledky!$PY$3,Tipy!NN28=Výsledky!$QA$3),60,0)))</f>
        <v/>
      </c>
      <c r="PW34" s="12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6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6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0" t="str">
        <f>IF(ISBLANK($QA$3),"",IF(ISBLANK(Tipy!NL28),"-",SUM(PV34:PZ34)))</f>
        <v/>
      </c>
      <c r="QB34" s="129"/>
      <c r="QC34" s="126" t="str">
        <f>IF(ISBLANK($QH$3),"",IF(ISBLANK(Tipy!NR28),0,IF(AND(Tipy!NR28=Výsledky!$QF$3,Tipy!NT28=Výsledky!$QH$3),60,0)))</f>
        <v/>
      </c>
      <c r="QD34" s="12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6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6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0" t="str">
        <f>IF(ISBLANK($QH$3),"",IF(ISBLANK(Tipy!NR28),"-",SUM(QC34:QG34)))</f>
        <v/>
      </c>
      <c r="QI34" s="131"/>
      <c r="QJ34" s="131"/>
    </row>
    <row r="35" spans="1:452" ht="15" x14ac:dyDescent="0.2">
      <c r="A35" s="124">
        <f>Tipy!A29</f>
        <v>15</v>
      </c>
      <c r="B35" s="166" t="str">
        <f>IF(Tipy!B29="","",Tipy!B29)</f>
        <v>jura</v>
      </c>
      <c r="C35" s="125"/>
      <c r="D35" s="126">
        <f>IF(ISBLANK($I$3),"",IF(ISBLANK(Tipy!D29),0,IF(AND(Tipy!D29=Výsledky!$G$3,Tipy!F29=Výsledky!$I$3),60,0)))</f>
        <v>0</v>
      </c>
      <c r="E35" s="12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6">
        <f>IF(ISBLANK($I$3),"",IF(OR(Tipy!G29=Výsledky!$D$6,Tipy!G29=Výsledky!$D$7,Tipy!G29=Výsledky!$D$8,Tipy!G29=Výsledky!$D$9),IF(VLOOKUP(Tipy!G29,'Kategórie hráčov'!$A$2:$B$55,2,FALSE)=30,30,20),0))</f>
        <v>0</v>
      </c>
      <c r="G35" s="126">
        <f>IF(ISBLANK($I$3),"",IF(OR(Tipy!H29=Výsledky!$G$6,Tipy!H29=Výsledky!$G$7,Tipy!H29=Výsledky!$G$8,Tipy!H29=Výsledky!$G$9),IF(VLOOKUP(Tipy!H29,'Kategórie hráčov'!$A$2:$B$55,2,FALSE)=30,30,20),0))</f>
        <v>0</v>
      </c>
      <c r="H35" s="12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8" t="str">
        <f>IF(ISBLANK($I$3),"",IF(ISBLANK(Tipy!D29),"-",SUM(D35:H35)))</f>
        <v>-</v>
      </c>
      <c r="J35" s="25"/>
      <c r="K35" s="126">
        <f>IF(ISBLANK($P$3),"",IF(ISBLANK(Tipy!J29),0,IF(AND(Tipy!J29=Výsledky!$N$3,Tipy!L29=Výsledky!$P$3),60,0)))</f>
        <v>0</v>
      </c>
      <c r="L35" s="12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6">
        <f>IF(ISBLANK($P$3),"",IF(OR(Tipy!M29=Výsledky!$K$6,Tipy!M29=Výsledky!$K$7,Tipy!M29=Výsledky!$K$8,Tipy!M29=Výsledky!$K$9),IF(VLOOKUP(Tipy!M29,'Kategórie hráčov'!$A$2:$B$55,2,FALSE)=30,30,20),0))</f>
        <v>0</v>
      </c>
      <c r="N35" s="126">
        <f>IF(ISBLANK($P$3),"",IF(OR(Tipy!N29=Výsledky!$N$6,Tipy!N29=Výsledky!$N$7,Tipy!N29=Výsledky!$N$8,Tipy!N29=Výsledky!$N$9),IF(VLOOKUP(Tipy!N29,'Kategórie hráčov'!$A$2:$B$55,2,FALSE)=30,30,20),0))</f>
        <v>0</v>
      </c>
      <c r="O35" s="12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8" t="str">
        <f>IF(ISBLANK($P$3),"",IF(ISBLANK(Tipy!J29),"-",SUM(K35:O35)))</f>
        <v>-</v>
      </c>
      <c r="Q35" s="129"/>
      <c r="R35" s="126">
        <f>IF(ISBLANK($W$3),"",IF(ISBLANK(Tipy!P29),0,IF(AND(Tipy!P29=Výsledky!$U$3,Tipy!R29=Výsledky!$W$3),60,0)))</f>
        <v>0</v>
      </c>
      <c r="S35" s="12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6">
        <f>IF(ISBLANK($W$3),"",IF(OR(Tipy!S29=Výsledky!$R$6,Tipy!S29=Výsledky!$R$7,Tipy!S29=Výsledky!$R$8,Tipy!S29=Výsledky!$R$9),IF(VLOOKUP(Tipy!S29,'Kategórie hráčov'!$A$2:$B$55,2,FALSE)=30,30,20),0))</f>
        <v>0</v>
      </c>
      <c r="U35" s="126">
        <f>IF(ISBLANK($W$3),"",IF(OR(Tipy!T29=Výsledky!$U$6,Tipy!T29=Výsledky!$U$7,Tipy!T29=Výsledky!$U$8,Tipy!T29=Výsledky!$U$9),IF(VLOOKUP(Tipy!T29,'Kategórie hráčov'!$A$2:$B$55,2,FALSE)=30,30,20),0))</f>
        <v>0</v>
      </c>
      <c r="V35" s="127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30" t="str">
        <f>IF(ISBLANK($W$3),"",IF(ISBLANK(Tipy!P29),"-",SUM(R35:V35)))</f>
        <v>-</v>
      </c>
      <c r="X35" s="129"/>
      <c r="Y35" s="126">
        <f>IF(ISBLANK($AD$3),"",IF(ISBLANK(Tipy!V29),0,IF(AND(Tipy!V29=Výsledky!$AB$3,Tipy!X29=Výsledky!$AD$3),60,0)))</f>
        <v>0</v>
      </c>
      <c r="Z35" s="12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6">
        <f>IF(ISBLANK($AD$3),"",IF(OR(Tipy!Y29=Výsledky!$Y$6,Tipy!Y29=Výsledky!$Y$7,Tipy!Y29=Výsledky!$Y$8,Tipy!Y29=Výsledky!$Y$9),IF(VLOOKUP(Tipy!Y29,'Kategórie hráčov'!$A$2:$B$55,2,FALSE)=30,30,20),0))</f>
        <v>0</v>
      </c>
      <c r="AB35" s="126">
        <f>IF(ISBLANK($AD$3),"",IF(OR(Tipy!Z29=Výsledky!$AB$6,Tipy!Z29=Výsledky!$AB$7,Tipy!Z29=Výsledky!$AB$8,Tipy!Z29=Výsledky!$AB$9),IF(VLOOKUP(Tipy!Z29,'Kategórie hráčov'!$A$2:$B$55,2,FALSE)=30,30,20),0))</f>
        <v>0</v>
      </c>
      <c r="AC35" s="127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30" t="str">
        <f>IF(ISBLANK($AD$3),"",IF(ISBLANK(Tipy!V29),"-",SUM(Y35:AC35)))</f>
        <v>-</v>
      </c>
      <c r="AE35" s="129"/>
      <c r="AF35" s="126">
        <f>IF(ISBLANK($AK$3),"",IF(ISBLANK(Tipy!AB29),0,IF(AND(Tipy!AB29=Výsledky!$AI$3,Tipy!AD29=Výsledky!$AK$3),60,0)))</f>
        <v>0</v>
      </c>
      <c r="AG35" s="12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6">
        <f>IF(ISBLANK($AK$3),"",IF(OR(Tipy!AE29=Výsledky!$AF$6,Tipy!AE29=Výsledky!$AF$7,Tipy!AE29=Výsledky!$AF$8,Tipy!AE29=Výsledky!$AF$9),IF(VLOOKUP(Tipy!AE29,'Kategórie hráčov'!$A$2:$B$55,2,FALSE)=30,30,20),0))</f>
        <v>0</v>
      </c>
      <c r="AI35" s="126">
        <f>IF(ISBLANK($AK$3),"",IF(OR(Tipy!AF29=Výsledky!$AI$6,Tipy!AF29=Výsledky!$AI$7,Tipy!AF29=Výsledky!$AI$8,Tipy!AF29=Výsledky!$AI$9),IF(VLOOKUP(Tipy!AF29,'Kategórie hráčov'!$A$2:$B$55,2,FALSE)=30,30,20),0))</f>
        <v>0</v>
      </c>
      <c r="AJ35" s="127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30" t="str">
        <f>IF(ISBLANK($AK$3),"",IF(ISBLANK(Tipy!AB29),"-",SUM(AF35:AJ35)))</f>
        <v>-</v>
      </c>
      <c r="AL35" s="129"/>
      <c r="AM35" s="126">
        <f>IF(ISBLANK($AR$3),"",IF(ISBLANK(Tipy!AH29),0,IF(AND(Tipy!AH29=Výsledky!$AP$3,Tipy!AJ29=Výsledky!$AR$3),60,0)))</f>
        <v>0</v>
      </c>
      <c r="AN35" s="12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6">
        <f>IF(ISBLANK($AR$3),"",IF(OR(Tipy!AK29=Výsledky!$AM$6,Tipy!AK29=Výsledky!$AM$7,Tipy!AK29=Výsledky!$AM$8,Tipy!AK29=Výsledky!$AM$9),IF(VLOOKUP(Tipy!AK29,'Kategórie hráčov'!$A$2:$B$55,2,FALSE)=30,30,20),0))</f>
        <v>0</v>
      </c>
      <c r="AP35" s="126">
        <f>IF(ISBLANK($AR$3),"",IF(OR(Tipy!AL29=Výsledky!$AP$6,Tipy!AL29=Výsledky!$AP$7,Tipy!AL29=Výsledky!$AP$8,Tipy!AL29=Výsledky!$AP$9),IF(VLOOKUP(Tipy!AL29,'Kategórie hráčov'!$A$2:$B$55,2,FALSE)=30,30,20),0))</f>
        <v>0</v>
      </c>
      <c r="AQ35" s="12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30" t="str">
        <f>IF(ISBLANK($AR$3),"",IF(ISBLANK(Tipy!AH29),"-",SUM(AM35:AQ35)))</f>
        <v>-</v>
      </c>
      <c r="AS35" s="129"/>
      <c r="AT35" s="126">
        <f>IF(ISBLANK($AY$3),"",IF(ISBLANK(Tipy!AN29),0,IF(AND(Tipy!AN29=Výsledky!$AW$3,Tipy!AP29=Výsledky!$AY$3),60,0)))</f>
        <v>0</v>
      </c>
      <c r="AU35" s="12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6">
        <f>IF(ISBLANK($AY$3),"",IF(OR(Tipy!AQ29=Výsledky!$AT$6,Tipy!AQ29=Výsledky!$AT$7,Tipy!AQ29=Výsledky!$AT$8,Tipy!AQ29=Výsledky!$AT$9),IF(VLOOKUP(Tipy!AQ29,'Kategórie hráčov'!$A$2:$B$55,2,FALSE)=30,30,20),0))</f>
        <v>0</v>
      </c>
      <c r="AW35" s="126">
        <f>IF(ISBLANK($AY$3),"",IF(OR(Tipy!AR29=Výsledky!$AW$6,Tipy!AR29=Výsledky!$AW$7,Tipy!AR29=Výsledky!$AW$8,Tipy!AR29=Výsledky!$AW$9),IF(VLOOKUP(Tipy!AR29,'Kategórie hráčov'!$A$2:$B$55,2,FALSE)=30,30,20),0))</f>
        <v>0</v>
      </c>
      <c r="AX35" s="12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30" t="str">
        <f>IF(ISBLANK($AY$3),"",IF(ISBLANK(Tipy!AN29),"-",SUM(AT35:AX35)))</f>
        <v>-</v>
      </c>
      <c r="AZ35" s="129"/>
      <c r="BA35" s="126">
        <f>IF(ISBLANK($BF$3),"",IF(ISBLANK(Tipy!AT29),0,IF(AND(Tipy!AT29=Výsledky!$BD$3,Tipy!AV29=Výsledky!$BF$3),60,0)))</f>
        <v>0</v>
      </c>
      <c r="BB35" s="12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6">
        <f>IF(ISBLANK($BF$3),"",IF(OR(Tipy!AW29=Výsledky!$BA$6,Tipy!AW29=Výsledky!$BA$7,Tipy!AW29=Výsledky!$BA$8,Tipy!AW29=Výsledky!$BA$9),IF(VLOOKUP(Tipy!AW29,'Kategórie hráčov'!$A$2:$B$55,2,FALSE)=30,30,20),0))</f>
        <v>0</v>
      </c>
      <c r="BD35" s="126">
        <f>IF(ISBLANK($BF$3),"",IF(OR(Tipy!AX29=Výsledky!$BD$6,Tipy!AX29=Výsledky!$BD$7,Tipy!AX29=Výsledky!$BD$8,Tipy!AX29=Výsledky!$BD$9),IF(VLOOKUP(Tipy!AX29,'Kategórie hráčov'!$A$2:$B$55,2,FALSE)=30,30,20),0))</f>
        <v>0</v>
      </c>
      <c r="BE35" s="127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30" t="str">
        <f>IF(ISBLANK($BF$3),"",IF(ISBLANK(Tipy!AT29),"-",SUM(BA35:BE35)))</f>
        <v>-</v>
      </c>
      <c r="BG35" s="129"/>
      <c r="BH35" s="126" t="str">
        <f>IF(ISBLANK($BM$3),"",IF(ISBLANK(Tipy!AZ29),0,IF(AND(Tipy!AZ29=Výsledky!$BK$3,Tipy!BB29=Výsledky!$BM$3),60,0)))</f>
        <v/>
      </c>
      <c r="BI35" s="126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6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6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7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0" t="str">
        <f>IF(ISBLANK($BM$3),"",IF(ISBLANK(Tipy!AZ29),"-",SUM(BH35:BL35)))</f>
        <v/>
      </c>
      <c r="BN35" s="129"/>
      <c r="BO35" s="126">
        <f>IF(ISBLANK($BT$3),"",IF(ISBLANK(Tipy!BF29),0,IF(AND(Tipy!BF29=Výsledky!$BR$3,Tipy!BH29=Výsledky!$BT$3),60,0)))</f>
        <v>0</v>
      </c>
      <c r="BP35" s="12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6">
        <f>IF(ISBLANK($BT$3),"",IF(OR(Tipy!BI29=Výsledky!$BO$6,Tipy!BI29=Výsledky!$BO$7,Tipy!BI29=Výsledky!$BO$8,Tipy!BI29=Výsledky!$BO$9),IF(VLOOKUP(Tipy!BI29,'Kategórie hráčov'!$A$2:$B$55,2,FALSE)=30,30,20),0))</f>
        <v>0</v>
      </c>
      <c r="BR35" s="126">
        <f>IF(ISBLANK($BT$3),"",IF(OR(Tipy!BJ29=Výsledky!$BR$6,Tipy!BJ29=Výsledky!$BR$7,Tipy!BJ29=Výsledky!$BR$8,Tipy!BJ29=Výsledky!$BR$9),IF(VLOOKUP(Tipy!BJ29,'Kategórie hráčov'!$A$2:$B$55,2,FALSE)=30,30,20),0))</f>
        <v>0</v>
      </c>
      <c r="BS35" s="12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30" t="str">
        <f>IF(ISBLANK($BT$3),"",IF(ISBLANK(Tipy!BF29),"-",SUM(BO35:BS35)))</f>
        <v>-</v>
      </c>
      <c r="BU35" s="129"/>
      <c r="BV35" s="126" t="str">
        <f>IF(ISBLANK($CA$3),"",IF(ISBLANK(Tipy!BL29),0,IF(AND(Tipy!BL29=Výsledky!$BY$3,Tipy!BN29=Výsledky!$CA$3),60,0)))</f>
        <v/>
      </c>
      <c r="BW35" s="126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6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6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7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0" t="str">
        <f>IF(ISBLANK($CA$3),"",IF(ISBLANK(Tipy!BL29),"-",SUM(BV35:BZ35)))</f>
        <v/>
      </c>
      <c r="CB35" s="129"/>
      <c r="CC35" s="126">
        <f>IF(ISBLANK($CH$3),"",IF(ISBLANK(Tipy!BR29),0,IF(AND(Tipy!BR29=Výsledky!$CF$3,Tipy!BT29=Výsledky!$CH$3),60,0)))</f>
        <v>0</v>
      </c>
      <c r="CD35" s="12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6">
        <f>IF(ISBLANK($CH$3),"",IF(OR(Tipy!BU29=Výsledky!$CC$6,Tipy!BU29=Výsledky!$CC$7,Tipy!BU29=Výsledky!$CC$8,Tipy!BU29=Výsledky!$CC$9),IF(VLOOKUP(Tipy!BU29,'Kategórie hráčov'!$A$2:$B$55,2,FALSE)=30,30,20),0))</f>
        <v>0</v>
      </c>
      <c r="CF35" s="126">
        <f>IF(ISBLANK($CH$3),"",IF(OR(Tipy!BV29=Výsledky!$CF$6,Tipy!BV29=Výsledky!$CF$7,Tipy!BV29=Výsledky!$CF$8,Tipy!BV29=Výsledky!$CF$9),IF(VLOOKUP(Tipy!BV29,'Kategórie hráčov'!$A$2:$B$55,2,FALSE)=30,30,20),0))</f>
        <v>0</v>
      </c>
      <c r="CG35" s="12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30" t="str">
        <f>IF(ISBLANK($CH$3),"",IF(ISBLANK(Tipy!BR29),"-",SUM(CC35:CG35)))</f>
        <v>-</v>
      </c>
      <c r="CI35" s="129"/>
      <c r="CJ35" s="126">
        <f>IF(ISBLANK($CO$3),"",IF(ISBLANK(Tipy!BX29),0,IF(AND(Tipy!BX29=Výsledky!$CM$3,Tipy!BZ29=Výsledky!$CO$3),60,0)))</f>
        <v>0</v>
      </c>
      <c r="CK35" s="12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6">
        <f>IF(ISBLANK($CO$3),"",IF(OR(Tipy!CA29=Výsledky!$CJ$6,Tipy!CA29=Výsledky!$CJ$7,Tipy!CA29=Výsledky!$CJ$8,Tipy!CA29=Výsledky!$CJ$9),IF(VLOOKUP(Tipy!CA29,'Kategórie hráčov'!$A$2:$B$55,2,FALSE)=30,30,20),0))</f>
        <v>0</v>
      </c>
      <c r="CM35" s="126">
        <f>IF(ISBLANK($CO$3),"",IF(OR(Tipy!CB29=Výsledky!$CM$6,Tipy!CB29=Výsledky!$CM$7,Tipy!CB29=Výsledky!$CM$8,Tipy!CB29=Výsledky!$CM$9),IF(VLOOKUP(Tipy!CB29,'Kategórie hráčov'!$A$2:$B$55,2,FALSE)=30,30,20),0))</f>
        <v>0</v>
      </c>
      <c r="CN35" s="12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30" t="str">
        <f>IF(ISBLANK($CO$3),"",IF(ISBLANK(Tipy!BX29),"-",SUM(CJ35:CN35)))</f>
        <v>-</v>
      </c>
      <c r="CP35" s="129"/>
      <c r="CQ35" s="126" t="str">
        <f>IF(ISBLANK($CV$3),"",IF(ISBLANK(Tipy!CD29),0,IF(AND(Tipy!CD29=Výsledky!$CT$3,Tipy!CF29=Výsledky!$CV$3),60,0)))</f>
        <v/>
      </c>
      <c r="CR35" s="126" t="str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/>
      </c>
      <c r="CS35" s="126" t="str">
        <f>IF(ISBLANK($CV$3),"",IF(OR(Tipy!CG29=Výsledky!$CQ$6,Tipy!CG29=Výsledky!$CQ$7,Tipy!CG29=Výsledky!$CQ$8,Tipy!CG29=Výsledky!$CQ$9),IF(VLOOKUP(Tipy!CG29,'Kategórie hráčov'!$A$2:$B$55,2,FALSE)=30,30,20),0))</f>
        <v/>
      </c>
      <c r="CT35" s="126" t="str">
        <f>IF(ISBLANK($CV$3),"",IF(OR(Tipy!CH29=Výsledky!$CT$6,Tipy!CH29=Výsledky!$CT$7,Tipy!CH29=Výsledky!$CT$8,Tipy!CH29=Výsledky!$CT$9),IF(VLOOKUP(Tipy!CH29,'Kategórie hráčov'!$A$2:$B$55,2,FALSE)=30,30,20),0))</f>
        <v/>
      </c>
      <c r="CU35" s="127" t="str">
        <f>IF(ISBLANK($CV$3),"",IF(ISBLANK(Tipy!CD29),0,IF(OR(AND(Tipy!CD29=Výsledky!$CT$3,OR(Tipy!CF29=Výsledky!$CV$3+1,Tipy!CF29=Výsledky!$CV$3-1)),AND(Tipy!CF29=Výsledky!$CV$3,OR(Tipy!CD29=Výsledky!$CT$3+1,Tipy!CD29=Výsledky!$CT$3-1))),10,0)))</f>
        <v/>
      </c>
      <c r="CV35" s="130" t="str">
        <f>IF(ISBLANK($CV$3),"",IF(ISBLANK(Tipy!CD29),"-",SUM(CQ35:CU35)))</f>
        <v/>
      </c>
      <c r="CW35" s="129"/>
      <c r="CX35" s="126" t="str">
        <f>IF(ISBLANK($DC$3),"",IF(ISBLANK(Tipy!CJ29),0,IF(AND(Tipy!CJ29=Výsledky!$DA$3,Tipy!CL29=Výsledky!$DC$3),60,0)))</f>
        <v/>
      </c>
      <c r="CY35" s="126" t="str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/>
      </c>
      <c r="CZ35" s="126" t="str">
        <f>IF(ISBLANK($DC$3),"",IF(OR(Tipy!CM29=Výsledky!$CX$6,Tipy!CM29=Výsledky!$CX$7,Tipy!CM29=Výsledky!$CX$8,Tipy!CM29=Výsledky!$CX$9),IF(VLOOKUP(Tipy!CM29,'Kategórie hráčov'!$A$2:$B$55,2,FALSE)=30,30,20),0))</f>
        <v/>
      </c>
      <c r="DA35" s="126" t="str">
        <f>IF(ISBLANK($DC$3),"",IF(OR(Tipy!CN29=Výsledky!$DA$6,Tipy!CN29=Výsledky!$DA$7,Tipy!CN29=Výsledky!$DA$8,Tipy!CN29=Výsledky!$DA$9),IF(VLOOKUP(Tipy!CN29,'Kategórie hráčov'!$A$2:$B$55,2,FALSE)=30,30,20),0))</f>
        <v/>
      </c>
      <c r="DB35" s="127" t="str">
        <f>IF(ISBLANK($DC$3),"",IF(ISBLANK(Tipy!CJ29),0,IF(OR(AND(Tipy!CJ29=Výsledky!$DA$3,OR(Tipy!CL29=Výsledky!$DC$3+1,Tipy!CL29=Výsledky!$DC$3-1)),AND(Tipy!CL29=Výsledky!$DC$3,OR(Tipy!CJ29=Výsledky!$DA$3+1,Tipy!CJ29=Výsledky!$DA$3-1))),10,0)))</f>
        <v/>
      </c>
      <c r="DC35" s="130" t="str">
        <f>IF(ISBLANK($DC$3),"",IF(ISBLANK(Tipy!CJ29),"-",SUM(CX35:DB35)))</f>
        <v/>
      </c>
      <c r="DD35" s="129"/>
      <c r="DE35" s="126" t="str">
        <f>IF(ISBLANK($DJ$3),"",IF(ISBLANK(Tipy!CP29),0,IF(AND(Tipy!CP29=Výsledky!$DH$3,Tipy!CR29=Výsledky!$DJ$3),60,0)))</f>
        <v/>
      </c>
      <c r="DF35" s="126" t="str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/>
      </c>
      <c r="DG35" s="126" t="str">
        <f>IF(ISBLANK($DJ$3),"",IF(OR(Tipy!CS29=Výsledky!$DE$6,Tipy!CS29=Výsledky!$DE$7,Tipy!CS29=Výsledky!$DE$8,Tipy!CS29=Výsledky!$DE$9),IF(VLOOKUP(Tipy!CS29,'Kategórie hráčov'!$A$2:$B$55,2,FALSE)=30,30,20),0))</f>
        <v/>
      </c>
      <c r="DH35" s="126" t="str">
        <f>IF(ISBLANK($DJ$3),"",IF(OR(Tipy!CT29=Výsledky!$DH$6,Tipy!CT29=Výsledky!$DH$7,Tipy!CT29=Výsledky!$DH$8,Tipy!CT29=Výsledky!$DH$9),IF(VLOOKUP(Tipy!CT29,'Kategórie hráčov'!$A$2:$B$55,2,FALSE)=30,30,20),0))</f>
        <v/>
      </c>
      <c r="DI35" s="127" t="str">
        <f>IF(ISBLANK($DJ$3),"",IF(ISBLANK(Tipy!CP29),0,IF(OR(AND(Tipy!CP29=Výsledky!$DH$3,OR(Tipy!CR29=Výsledky!$DJ$3+1,Tipy!CR29=Výsledky!$DJ$3-1)),AND(Tipy!CR29=Výsledky!$DJ$3,OR(Tipy!CP29=Výsledky!$DH$3+1,Tipy!CP29=Výsledky!$DH$3-1))),10,0)))</f>
        <v/>
      </c>
      <c r="DJ35" s="130" t="str">
        <f>IF(ISBLANK($DJ$3),"",IF(ISBLANK(Tipy!CP29),"-",SUM(DE35:DI35)))</f>
        <v/>
      </c>
      <c r="DK35" s="129"/>
      <c r="DL35" s="126" t="str">
        <f>IF(ISBLANK($DQ$3),"",IF(ISBLANK(Tipy!CV29),0,IF(AND(Tipy!CV29=Výsledky!$DO$3,Tipy!CX29=Výsledky!$DQ$3),60,0)))</f>
        <v/>
      </c>
      <c r="DM35" s="126" t="str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/>
      </c>
      <c r="DN35" s="126" t="str">
        <f>IF(ISBLANK($DQ$3),"",IF(OR(Tipy!CY29=Výsledky!$DL$6,Tipy!CY29=Výsledky!$DL$7,Tipy!CY29=Výsledky!$DL$8,Tipy!CY29=Výsledky!$DL$9),IF(VLOOKUP(Tipy!CY29,'Kategórie hráčov'!$A$2:$B$55,2,FALSE)=30,30,20),0))</f>
        <v/>
      </c>
      <c r="DO35" s="126" t="str">
        <f>IF(ISBLANK($DQ$3),"",IF(OR(Tipy!CZ29=Výsledky!$DO$6,Tipy!CZ29=Výsledky!$DO$7,Tipy!CZ29=Výsledky!$DO$8,Tipy!CZ29=Výsledky!$DO$9),IF(VLOOKUP(Tipy!CZ29,'Kategórie hráčov'!$A$2:$B$55,2,FALSE)=30,30,20),0))</f>
        <v/>
      </c>
      <c r="DP35" s="127" t="str">
        <f>IF(ISBLANK($DQ$3),"",IF(ISBLANK(Tipy!CV29),0,IF(OR(AND(Tipy!CV29=Výsledky!$DO$3,OR(Tipy!CX29=Výsledky!$DQ$3+1,Tipy!CX29=Výsledky!$DQ$3-1)),AND(Tipy!CX29=Výsledky!$DQ$3,OR(Tipy!CV29=Výsledky!$DO$3+1,Tipy!CV29=Výsledky!$DO$3-1))),10,0)))</f>
        <v/>
      </c>
      <c r="DQ35" s="130" t="str">
        <f>IF(ISBLANK($DQ$3),"",IF(ISBLANK(Tipy!CV29),"-",SUM(DL35:DP35)))</f>
        <v/>
      </c>
      <c r="DR35" s="129"/>
      <c r="DS35" s="126" t="str">
        <f>IF(ISBLANK($DX$3),"",IF(ISBLANK(Tipy!DB29),0,IF(AND(Tipy!DB29=Výsledky!$DV$3,Tipy!DD29=Výsledky!$DX$3),60,0)))</f>
        <v/>
      </c>
      <c r="DT35" s="126" t="str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/>
      </c>
      <c r="DU35" s="126" t="str">
        <f>IF(ISBLANK($DX$3),"",IF(OR(Tipy!DE29=Výsledky!$DS$6,Tipy!DE29=Výsledky!$DS$7,Tipy!DE29=Výsledky!$DS$8,Tipy!DE29=Výsledky!$DS$9),IF(VLOOKUP(Tipy!DE29,'Kategórie hráčov'!$A$2:$B$55,2,FALSE)=30,30,20),0))</f>
        <v/>
      </c>
      <c r="DV35" s="126" t="str">
        <f>IF(ISBLANK($DX$3),"",IF(OR(Tipy!DF29=Výsledky!$DV$6,Tipy!DF29=Výsledky!$DV$7,Tipy!DF29=Výsledky!$DV$8,Tipy!DF29=Výsledky!$DV$9),IF(VLOOKUP(Tipy!DF29,'Kategórie hráčov'!$A$2:$B$55,2,FALSE)=30,30,20),0))</f>
        <v/>
      </c>
      <c r="DW35" s="127" t="str">
        <f>IF(ISBLANK($DX$3),"",IF(ISBLANK(Tipy!DB29),0,IF(OR(AND(Tipy!DB29=Výsledky!$DV$3,OR(Tipy!DD29=Výsledky!$DX$3+1,Tipy!DD29=Výsledky!$DX$3-1)),AND(Tipy!DD29=Výsledky!$DX$3,OR(Tipy!DB29=Výsledky!$DV$3+1,Tipy!DB29=Výsledky!$DV$3-1))),10,0)))</f>
        <v/>
      </c>
      <c r="DX35" s="130" t="str">
        <f>IF(ISBLANK($DX$3),"",IF(ISBLANK(Tipy!DB29),"-",SUM(DS35:DW35)))</f>
        <v/>
      </c>
      <c r="DY35" s="129"/>
      <c r="DZ35" s="126" t="str">
        <f>IF(ISBLANK($EE$3),"",IF(ISBLANK(Tipy!DH29),0,IF(AND(Tipy!DH29=Výsledky!$EC$3,Tipy!DJ29=Výsledky!$EE$3),60,0)))</f>
        <v/>
      </c>
      <c r="EA35" s="126" t="str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/>
      </c>
      <c r="EB35" s="126" t="str">
        <f>IF(ISBLANK($EE$3),"",IF(OR(Tipy!DK29=Výsledky!$DZ$6,Tipy!DK29=Výsledky!$DZ$7,Tipy!DK29=Výsledky!$DZ$8,Tipy!DK29=Výsledky!$DZ$9),IF(VLOOKUP(Tipy!DK29,'Kategórie hráčov'!$A$2:$B$55,2,FALSE)=30,30,20),0))</f>
        <v/>
      </c>
      <c r="EC35" s="126" t="str">
        <f>IF(ISBLANK($EE$3),"",IF(OR(Tipy!DL29=Výsledky!$EC$6,Tipy!DL29=Výsledky!$EC$7,Tipy!DL29=Výsledky!$EC$8,Tipy!DL29=Výsledky!$EC$9),IF(VLOOKUP(Tipy!DL29,'Kategórie hráčov'!$A$2:$B$55,2,FALSE)=30,30,20),0))</f>
        <v/>
      </c>
      <c r="ED35" s="127" t="str">
        <f>IF(ISBLANK($EE$3),"",IF(ISBLANK(Tipy!DH29),0,IF(OR(AND(Tipy!DH29=Výsledky!$EC$3,OR(Tipy!DJ29=Výsledky!$EE$3+1,Tipy!DJ29=Výsledky!$EE$3-1)),AND(Tipy!DJ29=Výsledky!$EE$3,OR(Tipy!DH29=Výsledky!$EC$3+1,Tipy!DH29=Výsledky!$EC$3-1))),10,0)))</f>
        <v/>
      </c>
      <c r="EE35" s="130" t="str">
        <f>IF(ISBLANK($EE$3),"",IF(ISBLANK(Tipy!DH29),"-",SUM(DZ35:ED35)))</f>
        <v/>
      </c>
      <c r="EF35" s="129"/>
      <c r="EG35" s="126" t="str">
        <f>IF(ISBLANK($EL$3),"",IF(ISBLANK(Tipy!DN29),0,IF(AND(Tipy!DN29=Výsledky!$EJ$3,Tipy!DP29=Výsledky!$EL$3),60,0)))</f>
        <v/>
      </c>
      <c r="EH35" s="126" t="str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/>
      </c>
      <c r="EI35" s="126" t="str">
        <f>IF(ISBLANK($EL$3),"",IF(OR(Tipy!DQ29=Výsledky!$EG$6,Tipy!DQ29=Výsledky!$EG$7,Tipy!DQ29=Výsledky!$EG$8,Tipy!DQ29=Výsledky!$EG$9),IF(VLOOKUP(Tipy!DQ29,'Kategórie hráčov'!$A$2:$B$55,2,FALSE)=30,30,20),0))</f>
        <v/>
      </c>
      <c r="EJ35" s="126" t="str">
        <f>IF(ISBLANK($EL$3),"",IF(OR(Tipy!DR29=Výsledky!$EJ$6,Tipy!DR29=Výsledky!$EJ$7,Tipy!DR29=Výsledky!$EJ$8,Tipy!DR29=Výsledky!$EJ$9),IF(VLOOKUP(Tipy!DR29,'Kategórie hráčov'!$A$2:$B$55,2,FALSE)=30,30,20),0))</f>
        <v/>
      </c>
      <c r="EK35" s="127" t="str">
        <f>IF(ISBLANK($EL$3),"",IF(ISBLANK(Tipy!DN29),0,IF(OR(AND(Tipy!DN29=Výsledky!$EJ$3,OR(Tipy!DP29=Výsledky!$EL$3+1,Tipy!DP29=Výsledky!$EL$3-1)),AND(Tipy!DP29=Výsledky!$EL$3,OR(Tipy!DN29=Výsledky!$EJ$3+1,Tipy!DN29=Výsledky!$EJ$3-1))),10,0)))</f>
        <v/>
      </c>
      <c r="EL35" s="130" t="str">
        <f>IF(ISBLANK($EL$3),"",IF(ISBLANK(Tipy!DN29),"-",SUM(EG35:EK35)))</f>
        <v/>
      </c>
      <c r="EM35" s="129"/>
      <c r="EN35" s="126" t="str">
        <f>IF(ISBLANK($ES$3),"",IF(ISBLANK(Tipy!DT29),0,IF(AND(Tipy!DT29=Výsledky!$EQ$3,Tipy!DV29=Výsledky!$ES$3),60,0)))</f>
        <v/>
      </c>
      <c r="EO35" s="126" t="str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/>
      </c>
      <c r="EP35" s="126" t="str">
        <f>IF(ISBLANK($ES$3),"",IF(OR(Tipy!DW29=Výsledky!$EN$6,Tipy!DW29=Výsledky!$EN$7,Tipy!DW29=Výsledky!$EN$8,Tipy!DW29=Výsledky!$EN$9),IF(VLOOKUP(Tipy!DW29,'Kategórie hráčov'!$A$2:$B$55,2,FALSE)=30,30,20),0))</f>
        <v/>
      </c>
      <c r="EQ35" s="126" t="str">
        <f>IF(ISBLANK($ES$3),"",IF(OR(Tipy!DX29=Výsledky!$EQ$6,Tipy!DX29=Výsledky!$EQ$7,Tipy!DX29=Výsledky!$EQ$8,Tipy!DX29=Výsledky!$EQ$9),IF(VLOOKUP(Tipy!DX29,'Kategórie hráčov'!$A$2:$B$55,2,FALSE)=30,30,20),0))</f>
        <v/>
      </c>
      <c r="ER35" s="127" t="str">
        <f>IF(ISBLANK($ES$3),"",IF(ISBLANK(Tipy!DT29),0,IF(OR(AND(Tipy!DT29=Výsledky!$EQ$3,OR(Tipy!DV29=Výsledky!$ES$3+1,Tipy!DV29=Výsledky!$ES$3-1)),AND(Tipy!DV29=Výsledky!$ES$3,OR(Tipy!DT29=Výsledky!$EQ$3+1,Tipy!DT29=Výsledky!$EQ$3-1))),10,0)))</f>
        <v/>
      </c>
      <c r="ES35" s="130" t="str">
        <f>IF(ISBLANK($ES$3),"",IF(ISBLANK(Tipy!DT29),"-",SUM(EN35:ER35)))</f>
        <v/>
      </c>
      <c r="ET35" s="129"/>
      <c r="EU35" s="126" t="str">
        <f>IF(ISBLANK($EZ$3),"",IF(ISBLANK(Tipy!DZ29),0,IF(AND(Tipy!DZ29=Výsledky!$EX$3,Tipy!EB29=Výsledky!$EZ$3),60,0)))</f>
        <v/>
      </c>
      <c r="EV35" s="126" t="str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/>
      </c>
      <c r="EW35" s="126" t="str">
        <f>IF(ISBLANK($EZ$3),"",IF(OR(Tipy!EC29=Výsledky!$EU$6,Tipy!EC29=Výsledky!$EU$7,Tipy!EC29=Výsledky!$EU$8,Tipy!EC29=Výsledky!$EU$9),IF(VLOOKUP(Tipy!EC29,'Kategórie hráčov'!$A$2:$B$55,2,FALSE)=30,30,20),0))</f>
        <v/>
      </c>
      <c r="EX35" s="126" t="str">
        <f>IF(ISBLANK($EZ$3),"",IF(OR(Tipy!ED29=Výsledky!$EX$6,Tipy!ED29=Výsledky!$EX$7,Tipy!ED29=Výsledky!$EX$8,Tipy!ED29=Výsledky!$EX$9),IF(VLOOKUP(Tipy!ED29,'Kategórie hráčov'!$A$2:$B$55,2,FALSE)=30,30,20),0))</f>
        <v/>
      </c>
      <c r="EY35" s="127" t="str">
        <f>IF(ISBLANK($EZ$3),"",IF(ISBLANK(Tipy!DZ29),0,IF(OR(AND(Tipy!DZ29=Výsledky!$EX$3,OR(Tipy!EB29=Výsledky!$EZ$3+1,Tipy!EB29=Výsledky!$EZ$3-1)),AND(Tipy!EB29=Výsledky!$EZ$3,OR(Tipy!DZ29=Výsledky!$EX$3+1,Tipy!DZ29=Výsledky!$EX$3-1))),10,0)))</f>
        <v/>
      </c>
      <c r="EZ35" s="130" t="str">
        <f>IF(ISBLANK($EZ$3),"",IF(ISBLANK(Tipy!DZ29),"-",SUM(EU35:EY35)))</f>
        <v/>
      </c>
      <c r="FA35" s="129"/>
      <c r="FB35" s="126" t="str">
        <f>IF(ISBLANK($FG$3),"",IF(ISBLANK(Tipy!EF29),0,IF(AND(Tipy!EF29=Výsledky!$FE$3,Tipy!EH29=Výsledky!$FG$3),60,0)))</f>
        <v/>
      </c>
      <c r="FC35" s="126" t="str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/>
      </c>
      <c r="FD35" s="126" t="str">
        <f>IF(ISBLANK($FG$3),"",IF(OR(Tipy!EI29=Výsledky!$FB$6,Tipy!EI29=Výsledky!$FB$7,Tipy!EI29=Výsledky!$FB$8,Tipy!EI29=Výsledky!$FB$9),IF(VLOOKUP(Tipy!EI29,'Kategórie hráčov'!$A$2:$B$55,2,FALSE)=30,30,20),0))</f>
        <v/>
      </c>
      <c r="FE35" s="126" t="str">
        <f>IF(ISBLANK($FG$3),"",IF(OR(Tipy!EJ29=Výsledky!$FE$6,Tipy!EJ29=Výsledky!$FE$7,Tipy!EJ29=Výsledky!$FE$8,Tipy!EJ29=Výsledky!$FE$9),IF(VLOOKUP(Tipy!EJ29,'Kategórie hráčov'!$A$2:$B$55,2,FALSE)=30,30,20),0))</f>
        <v/>
      </c>
      <c r="FF35" s="127" t="str">
        <f>IF(ISBLANK($FG$3),"",IF(ISBLANK(Tipy!EF29),0,IF(OR(AND(Tipy!EF29=Výsledky!$FE$3,OR(Tipy!EH29=Výsledky!$FG$3+1,Tipy!EH29=Výsledky!$FG$3-1)),AND(Tipy!EH29=Výsledky!$FG$3,OR(Tipy!EF29=Výsledky!$FE$3+1,Tipy!EF29=Výsledky!$FE$3-1))),10,0)))</f>
        <v/>
      </c>
      <c r="FG35" s="130" t="str">
        <f>IF(ISBLANK($FG$3),"",IF(ISBLANK(Tipy!EF29),"-",SUM(FB35:FF35)))</f>
        <v/>
      </c>
      <c r="FH35" s="129"/>
      <c r="FI35" s="126" t="str">
        <f>IF(ISBLANK($FN$3),"",IF(ISBLANK(Tipy!EL29),0,IF(AND(Tipy!EL29=Výsledky!$FL$3,Tipy!EN29=Výsledky!$FN$3),60,0)))</f>
        <v/>
      </c>
      <c r="FJ35" s="126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126" t="str">
        <f>IF(ISBLANK($FN$3),"",IF(OR(Tipy!EO29=Výsledky!$FI$6,Tipy!EO29=Výsledky!$FI$7,Tipy!EO29=Výsledky!$FI$8,Tipy!EO29=Výsledky!$FI$9),IF(VLOOKUP(Tipy!EO29,'Kategórie hráčov'!$A$2:$B$55,2,FALSE)=30,30,20),0))</f>
        <v/>
      </c>
      <c r="FL35" s="126" t="str">
        <f>IF(ISBLANK($FN$3),"",IF(OR(Tipy!EP29=Výsledky!$FL$6,Tipy!EP29=Výsledky!$FL$7,Tipy!EP29=Výsledky!$FL$8,Tipy!EP29=Výsledky!$FL$9),IF(VLOOKUP(Tipy!EP29,'Kategórie hráčov'!$A$2:$B$55,2,FALSE)=30,30,20),0))</f>
        <v/>
      </c>
      <c r="FM35" s="127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130" t="str">
        <f>IF(ISBLANK($FN$3),"",IF(ISBLANK(Tipy!EL29),"-",SUM(FI35:FM35)))</f>
        <v/>
      </c>
      <c r="FO35" s="129"/>
      <c r="FP35" s="126" t="str">
        <f>IF(ISBLANK($FU$3),"",IF(ISBLANK(Tipy!ER29),0,IF(AND(Tipy!ER29=Výsledky!$FS$3,Tipy!ET29=Výsledky!$FU$3),60,0)))</f>
        <v/>
      </c>
      <c r="FQ35" s="126" t="str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/>
      </c>
      <c r="FR35" s="126" t="str">
        <f>IF(ISBLANK($FU$3),"",IF(OR(Tipy!EU29=Výsledky!$FP$6,Tipy!EU29=Výsledky!$FP$7,Tipy!EU29=Výsledky!$FP$8,Tipy!EU29=Výsledky!$FP$9),IF(VLOOKUP(Tipy!EU29,'Kategórie hráčov'!$A$2:$B$55,2,FALSE)=30,30,20),0))</f>
        <v/>
      </c>
      <c r="FS35" s="126" t="str">
        <f>IF(ISBLANK($FU$3),"",IF(OR(Tipy!EV29=Výsledky!$FS$6,Tipy!EV29=Výsledky!$FS$7,Tipy!EV29=Výsledky!$FS$8,Tipy!EV29=Výsledky!$FS$9),IF(VLOOKUP(Tipy!EV29,'Kategórie hráčov'!$A$2:$B$55,2,FALSE)=30,30,20),0))</f>
        <v/>
      </c>
      <c r="FT35" s="127" t="str">
        <f>IF(ISBLANK($FU$3),"",IF(ISBLANK(Tipy!ER29),0,IF(OR(AND(Tipy!ER29=Výsledky!$FS$3,OR(Tipy!ET29=Výsledky!$FU$3+1,Tipy!ET29=Výsledky!$FU$3-1)),AND(Tipy!ET29=Výsledky!$FU$3,OR(Tipy!ER29=Výsledky!$FS$3+1,Tipy!ER29=Výsledky!$FS$3-1))),10,0)))</f>
        <v/>
      </c>
      <c r="FU35" s="130" t="str">
        <f>IF(ISBLANK($FU$3),"",IF(ISBLANK(Tipy!ER29),"-",SUM(FP35:FT35)))</f>
        <v/>
      </c>
      <c r="FV35" s="129"/>
      <c r="FW35" s="126" t="str">
        <f>IF(ISBLANK($GB$3),"",IF(ISBLANK(Tipy!EX29),0,IF(AND(Tipy!EX29=Výsledky!$FZ$3,Tipy!EZ29=Výsledky!$GB$3),60,0)))</f>
        <v/>
      </c>
      <c r="FX35" s="126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126" t="str">
        <f>IF(ISBLANK($GB$3),"",IF(OR(Tipy!FA29=Výsledky!$FW$6,Tipy!FA29=Výsledky!$FW$7,Tipy!FA29=Výsledky!$FW$8,Tipy!FA29=Výsledky!$FW$9),IF(VLOOKUP(Tipy!FA29,'Kategórie hráčov'!$A$2:$B$55,2,FALSE)=30,30,20),0))</f>
        <v/>
      </c>
      <c r="FZ35" s="126" t="str">
        <f>IF(ISBLANK($GB$3),"",IF(OR(Tipy!FB29=Výsledky!$FZ$6,Tipy!FB29=Výsledky!$FZ$7,Tipy!FB29=Výsledky!$FZ$8,Tipy!FB29=Výsledky!$FZ$9),IF(VLOOKUP(Tipy!FB29,'Kategórie hráčov'!$A$2:$B$55,2,FALSE)=30,30,20),0))</f>
        <v/>
      </c>
      <c r="GA35" s="127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130" t="str">
        <f>IF(ISBLANK($GB$3),"",IF(ISBLANK(Tipy!EX29),"-",SUM(FW35:GA35)))</f>
        <v/>
      </c>
      <c r="GC35" s="129"/>
      <c r="GD35" s="126" t="str">
        <f>IF(ISBLANK($GI$3),"",IF(ISBLANK(Tipy!FD29),0,IF(AND(Tipy!FD29=Výsledky!$GG$3,Tipy!FF29=Výsledky!$GI$3),60,0)))</f>
        <v/>
      </c>
      <c r="GE35" s="126" t="str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/>
      </c>
      <c r="GF35" s="126" t="str">
        <f>IF(ISBLANK($GI$3),"",IF(OR(Tipy!FG29=Výsledky!$GD$6,Tipy!FG29=Výsledky!$GD$7,Tipy!FG29=Výsledky!$GD$8,Tipy!FG29=Výsledky!$GD$9),IF(VLOOKUP(Tipy!FG29,'Kategórie hráčov'!$A$2:$B$55,2,FALSE)=30,30,20),0))</f>
        <v/>
      </c>
      <c r="GG35" s="126" t="str">
        <f>IF(ISBLANK($GI$3),"",IF(OR(Tipy!FH29=Výsledky!$GG$6,Tipy!FH29=Výsledky!$GG$7,Tipy!FH29=Výsledky!$GG$8,Tipy!FH29=Výsledky!$GG$9),IF(VLOOKUP(Tipy!FH29,'Kategórie hráčov'!$A$2:$B$55,2,FALSE)=30,30,20),0))</f>
        <v/>
      </c>
      <c r="GH35" s="127" t="str">
        <f>IF(ISBLANK($GI$3),"",IF(ISBLANK(Tipy!FD29),0,IF(OR(AND(Tipy!FD29=Výsledky!$GG$3,OR(Tipy!FF29=Výsledky!$GI$3+1,Tipy!FF29=Výsledky!$GI$3-1)),AND(Tipy!FF29=Výsledky!$GI$3,OR(Tipy!FD29=Výsledky!$GG$3+1,Tipy!FD29=Výsledky!$GG$3-1))),10,0)))</f>
        <v/>
      </c>
      <c r="GI35" s="130" t="str">
        <f>IF(ISBLANK($GI$3),"",IF(ISBLANK(Tipy!FD29),"-",SUM(GD35:GH35)))</f>
        <v/>
      </c>
      <c r="GJ35" s="129"/>
      <c r="GK35" s="126" t="str">
        <f>IF(ISBLANK($GP$3),"",IF(ISBLANK(Tipy!FJ29),0,IF(AND(Tipy!FJ29=Výsledky!$GN$3,Tipy!FL29=Výsledky!$GP$3),60,0)))</f>
        <v/>
      </c>
      <c r="GL35" s="126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126" t="str">
        <f>IF(ISBLANK($GP$3),"",IF(OR(Tipy!FM29=Výsledky!$GK$6,Tipy!FM29=Výsledky!$GK$7,Tipy!FM29=Výsledky!$GK$8,Tipy!FM29=Výsledky!$GK$9),IF(VLOOKUP(Tipy!FM29,'Kategórie hráčov'!$A$2:$B$55,2,FALSE)=30,30,20),0))</f>
        <v/>
      </c>
      <c r="GN35" s="126" t="str">
        <f>IF(ISBLANK($GP$3),"",IF(OR(Tipy!FN29=Výsledky!$GN$6,Tipy!FN29=Výsledky!$GN$7,Tipy!FN29=Výsledky!$GN$8,Tipy!FN29=Výsledky!$GN$9),IF(VLOOKUP(Tipy!FN29,'Kategórie hráčov'!$A$2:$B$55,2,FALSE)=30,30,20),0))</f>
        <v/>
      </c>
      <c r="GO35" s="127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130" t="str">
        <f>IF(ISBLANK($GP$3),"",IF(ISBLANK(Tipy!FJ29),"-",SUM(GK35:GO35)))</f>
        <v/>
      </c>
      <c r="GQ35" s="129"/>
      <c r="GR35" s="126" t="str">
        <f>IF(ISBLANK($GW$3),"",IF(ISBLANK(Tipy!FP29),0,IF(AND(Tipy!FP29=Výsledky!$GU$3,Tipy!FR29=Výsledky!$GW$3),60,0)))</f>
        <v/>
      </c>
      <c r="GS35" s="126" t="str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/>
      </c>
      <c r="GT35" s="126" t="str">
        <f>IF(ISBLANK($GW$3),"",IF(OR(Tipy!FS29=Výsledky!$GR$6,Tipy!FS29=Výsledky!$GR$7,Tipy!FS29=Výsledky!$GR$8,Tipy!FS29=Výsledky!$GR$9),IF(VLOOKUP(Tipy!FS29,'Kategórie hráčov'!$A$2:$B$55,2,FALSE)=30,30,20),0))</f>
        <v/>
      </c>
      <c r="GU35" s="126" t="str">
        <f>IF(ISBLANK($GW$3),"",IF(OR(Tipy!FT29=Výsledky!$GU$6,Tipy!FT29=Výsledky!$GU$7,Tipy!FT29=Výsledky!$GU$8,Tipy!FT29=Výsledky!$GU$9),IF(VLOOKUP(Tipy!FT29,'Kategórie hráčov'!$A$2:$B$55,2,FALSE)=30,30,20),0))</f>
        <v/>
      </c>
      <c r="GV35" s="127" t="str">
        <f>IF(ISBLANK($GW$3),"",IF(ISBLANK(Tipy!FP29),0,IF(OR(AND(Tipy!FP29=Výsledky!$GU$3,OR(Tipy!FR29=Výsledky!$GW$3+1,Tipy!FR29=Výsledky!$GW$3-1)),AND(Tipy!FR29=Výsledky!$GW$3,OR(Tipy!FP29=Výsledky!$GU$3+1,Tipy!FP29=Výsledky!$GU$3-1))),10,0)))</f>
        <v/>
      </c>
      <c r="GW35" s="130" t="str">
        <f>IF(ISBLANK($GW$3),"",IF(ISBLANK(Tipy!FP29),"-",SUM(GR35:GV35)))</f>
        <v/>
      </c>
      <c r="GX35" s="129"/>
      <c r="GY35" s="126" t="str">
        <f>IF(ISBLANK($HD$3),"",IF(ISBLANK(Tipy!FV29),0,IF(AND(Tipy!FV29=Výsledky!$HB$3,Tipy!FX29=Výsledky!$HD$3),60,0)))</f>
        <v/>
      </c>
      <c r="GZ35" s="126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26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26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27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0" t="str">
        <f>IF(ISBLANK($HD$3),"",IF(ISBLANK(Tipy!FV29),"-",SUM(GY35:HC35)))</f>
        <v/>
      </c>
      <c r="HE35" s="129"/>
      <c r="HF35" s="126" t="str">
        <f>IF(ISBLANK($HK$3),"",IF(ISBLANK(Tipy!GB29),0,IF(AND(Tipy!GB29=Výsledky!$HI$3,Tipy!GD29=Výsledky!$HK$3),60,0)))</f>
        <v/>
      </c>
      <c r="HG35" s="126" t="str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/>
      </c>
      <c r="HH35" s="126" t="str">
        <f>IF(ISBLANK($HK$3),"",IF(OR(Tipy!GE29=Výsledky!$HF$6,Tipy!GE29=Výsledky!$HF$7,Tipy!GE29=Výsledky!$HF$8,Tipy!GE29=Výsledky!$HF$9),IF(VLOOKUP(Tipy!GE29,'Kategórie hráčov'!$A$2:$B$55,2,FALSE)=30,30,20),0))</f>
        <v/>
      </c>
      <c r="HI35" s="126" t="str">
        <f>IF(ISBLANK($HK$3),"",IF(OR(Tipy!GF29=Výsledky!$HI$6,Tipy!GF29=Výsledky!$HI$7,Tipy!GF29=Výsledky!$HI$8,Tipy!GF29=Výsledky!$HI$9),IF(VLOOKUP(Tipy!GF29,'Kategórie hráčov'!$A$2:$B$55,2,FALSE)=30,30,20),0))</f>
        <v/>
      </c>
      <c r="HJ35" s="127" t="str">
        <f>IF(ISBLANK($HK$3),"",IF(ISBLANK(Tipy!GB29),0,IF(OR(AND(Tipy!GB29=Výsledky!$HI$3,OR(Tipy!GD29=Výsledky!$HK$3+1,Tipy!GD29=Výsledky!$HK$3-1)),AND(Tipy!GD29=Výsledky!$HK$3,OR(Tipy!GB29=Výsledky!$HI$3+1,Tipy!GB29=Výsledky!$HI$3-1))),10,0)))</f>
        <v/>
      </c>
      <c r="HK35" s="130" t="str">
        <f>IF(ISBLANK($HK$3),"",IF(ISBLANK(Tipy!GB29),"-",SUM(HF35:HJ35)))</f>
        <v/>
      </c>
      <c r="HL35" s="129"/>
      <c r="HM35" s="126" t="str">
        <f>IF(ISBLANK($HR$3),"",IF(ISBLANK(Tipy!GH29),0,IF(AND(Tipy!GH29=Výsledky!$HP$3,Tipy!GJ29=Výsledky!$HR$3),60,0)))</f>
        <v/>
      </c>
      <c r="HN35" s="126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26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26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27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0" t="str">
        <f>IF(ISBLANK($HR$3),"",IF(ISBLANK(Tipy!GH29),"-",SUM(HM35:HQ35)))</f>
        <v/>
      </c>
      <c r="HS35" s="129"/>
      <c r="HT35" s="126" t="str">
        <f>IF(ISBLANK($HY$3),"",IF(ISBLANK(Tipy!GN29),0,IF(AND(Tipy!GN29=Výsledky!$HW$3,Tipy!GP29=Výsledky!$HY$3),60,0)))</f>
        <v/>
      </c>
      <c r="HU35" s="126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6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6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7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0" t="str">
        <f>IF(ISBLANK($HY$3),"",IF(ISBLANK(Tipy!GN29),"-",SUM(HT35:HX35)))</f>
        <v/>
      </c>
      <c r="HZ35" s="129"/>
      <c r="IA35" s="126" t="str">
        <f>IF(ISBLANK($IF$3),"",IF(ISBLANK(Tipy!GT29),0,IF(AND(Tipy!GT29=Výsledky!$ID$3,Tipy!GV29=Výsledky!$IF$3),60,0)))</f>
        <v/>
      </c>
      <c r="IB35" s="126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26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26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27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0" t="str">
        <f>IF(ISBLANK($IF$3),"",IF(ISBLANK(Tipy!GT29),"-",SUM(IA35:IE35)))</f>
        <v/>
      </c>
      <c r="IG35" s="129"/>
      <c r="IH35" s="126" t="str">
        <f>IF(ISBLANK($IM$3),"",IF(ISBLANK(Tipy!GZ29),0,IF(AND(Tipy!GZ29=Výsledky!$IK$3,Tipy!HB29=Výsledky!$IM$3),60,0)))</f>
        <v/>
      </c>
      <c r="II35" s="126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6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6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7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0" t="str">
        <f>IF(ISBLANK($IM$3),"",IF(ISBLANK(Tipy!GZ29),"-",SUM(IH35:IL35)))</f>
        <v/>
      </c>
      <c r="IN35" s="129"/>
      <c r="IO35" s="126" t="str">
        <f>IF(ISBLANK($IT$3),"",IF(ISBLANK(Tipy!HF29),0,IF(AND(Tipy!HF29=Výsledky!$IR$3,Tipy!HH29=Výsledky!$IT$3),60,0)))</f>
        <v/>
      </c>
      <c r="IP35" s="126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26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26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27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0" t="str">
        <f>IF(ISBLANK($IT$3),"",IF(ISBLANK(Tipy!HF29),"-",SUM(IO35:IS35)))</f>
        <v/>
      </c>
      <c r="IU35" s="129"/>
      <c r="IV35" s="126" t="str">
        <f>IF(ISBLANK($JA$3),"",IF(ISBLANK(Tipy!HL29),0,IF(AND(Tipy!HL29=Výsledky!$IY$3,Tipy!HN29=Výsledky!$JA$3),60,0)))</f>
        <v/>
      </c>
      <c r="IW35" s="126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26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26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27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0" t="str">
        <f>IF(ISBLANK($JA$3),"",IF(ISBLANK(Tipy!HL29),"-",SUM(IV35:IZ35)))</f>
        <v/>
      </c>
      <c r="JB35" s="129"/>
      <c r="JC35" s="126" t="str">
        <f>IF(ISBLANK($JH$3),"",IF(ISBLANK(Tipy!HR29),0,IF(AND(Tipy!HR29=Výsledky!$JF$3,Tipy!HT29=Výsledky!$JH$3),60,0)))</f>
        <v/>
      </c>
      <c r="JD35" s="126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26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26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27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0" t="str">
        <f>IF(ISBLANK($JH$3),"",IF(ISBLANK(Tipy!HR29),"-",SUM(JC35:JG35)))</f>
        <v/>
      </c>
      <c r="JI35" s="129"/>
      <c r="JJ35" s="126" t="str">
        <f>IF(ISBLANK($JO$3),"",IF(ISBLANK(Tipy!HX29),0,IF(AND(Tipy!HX29=Výsledky!$JM$3,Tipy!HZ29=Výsledky!$JO$3),60,0)))</f>
        <v/>
      </c>
      <c r="JK35" s="126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26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26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27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0" t="str">
        <f>IF(ISBLANK($JO$3),"",IF(ISBLANK(Tipy!HX29),"-",SUM(JJ35:JN35)))</f>
        <v/>
      </c>
      <c r="JP35" s="129"/>
      <c r="JQ35" s="126" t="str">
        <f>IF(ISBLANK($JV$3),"",IF(ISBLANK(Tipy!ID29),0,IF(AND(Tipy!ID29=Výsledky!$JT$3,Tipy!IF29=Výsledky!$JV$3),60,0)))</f>
        <v/>
      </c>
      <c r="JR35" s="126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26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26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27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0" t="str">
        <f>IF(ISBLANK($JV$3),"",IF(ISBLANK(Tipy!ID29),"-",SUM(JQ35:JU35)))</f>
        <v/>
      </c>
      <c r="JW35" s="129"/>
      <c r="JX35" s="126" t="str">
        <f>IF(ISBLANK($KC$3),"",IF(ISBLANK(Tipy!IJ29),0,IF(AND(Tipy!IJ29=Výsledky!$KA$3,Tipy!IL29=Výsledky!$KC$3),60,0)))</f>
        <v/>
      </c>
      <c r="JY35" s="126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6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6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7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0" t="str">
        <f>IF(ISBLANK($KC$3),"",IF(ISBLANK(Tipy!IJ29),"-",SUM(JX35:KB35)))</f>
        <v/>
      </c>
      <c r="KD35" s="129"/>
      <c r="KE35" s="126" t="str">
        <f>IF(ISBLANK($KJ$3),"",IF(ISBLANK(Tipy!IP29),0,IF(AND(Tipy!IP29=Výsledky!$KH$3,Tipy!IR29=Výsledky!$KJ$3),60,0)))</f>
        <v/>
      </c>
      <c r="KF35" s="126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6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6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7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0" t="str">
        <f>IF(ISBLANK($KJ$3),"",IF(ISBLANK(Tipy!IP29),"-",SUM(KE35:KI35)))</f>
        <v/>
      </c>
      <c r="KK35" s="129"/>
      <c r="KL35" s="126" t="str">
        <f>IF(ISBLANK($KQ$3),"",IF(ISBLANK(Tipy!IV29),0,IF(AND(Tipy!IV29=Výsledky!$KO$3,Tipy!IX29=Výsledky!$KQ$3),60,0)))</f>
        <v/>
      </c>
      <c r="KM35" s="126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6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6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7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0" t="str">
        <f>IF(ISBLANK($KQ$3),"",IF(ISBLANK(Tipy!IV29),"-",SUM(KL35:KP35)))</f>
        <v/>
      </c>
      <c r="KR35" s="129"/>
      <c r="KS35" s="126" t="str">
        <f>IF(ISBLANK($KX$3),"",IF(ISBLANK(Tipy!JB29),0,IF(AND(Tipy!JB29=Výsledky!$KV$3,Tipy!JD29=Výsledky!$KX$3),60,0)))</f>
        <v/>
      </c>
      <c r="KT35" s="126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6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6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7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0" t="str">
        <f>IF(ISBLANK($KX$3),"",IF(ISBLANK(Tipy!JB29),"-",SUM(KS35:KW35)))</f>
        <v/>
      </c>
      <c r="KY35" s="129"/>
      <c r="KZ35" s="126" t="str">
        <f>IF(ISBLANK($LE$3),"",IF(ISBLANK(Tipy!JH29),0,IF(AND(Tipy!JH29=Výsledky!$LC$3,Tipy!JJ29=Výsledky!$LE$3),60,0)))</f>
        <v/>
      </c>
      <c r="LA35" s="126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6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6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7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0" t="str">
        <f>IF(ISBLANK($LE$3),"",IF(ISBLANK(Tipy!JH29),"-",SUM(KZ35:LD35)))</f>
        <v/>
      </c>
      <c r="LF35" s="129"/>
      <c r="LG35" s="126" t="str">
        <f>IF(ISBLANK($LL$3),"",IF(ISBLANK(Tipy!JN29),0,IF(AND(Tipy!JN29=Výsledky!$LJ$3,Tipy!JP29=Výsledky!$LL$3),60,0)))</f>
        <v/>
      </c>
      <c r="LH35" s="126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6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6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7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0" t="str">
        <f>IF(ISBLANK($LL$3),"",IF(ISBLANK(Tipy!JN29),"-",SUM(LG35:LK35)))</f>
        <v/>
      </c>
      <c r="LM35" s="129"/>
      <c r="LN35" s="126" t="str">
        <f>IF(ISBLANK($LS$3),"",IF(ISBLANK(Tipy!JT29),0,IF(AND(Tipy!JT29=Výsledky!$LQ$3,Tipy!JV29=Výsledky!$LS$3),60,0)))</f>
        <v/>
      </c>
      <c r="LO35" s="126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6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6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7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0" t="str">
        <f>IF(ISBLANK($LS$3),"",IF(ISBLANK(Tipy!JT29),"-",SUM(LN35:LR35)))</f>
        <v/>
      </c>
      <c r="LT35" s="129"/>
      <c r="LU35" s="126" t="str">
        <f>IF(ISBLANK($LZ$3),"",IF(ISBLANK(Tipy!JZ29),0,IF(AND(Tipy!JZ29=Výsledky!$LX$3,Tipy!KB29=Výsledky!$LZ$3),60,0)))</f>
        <v/>
      </c>
      <c r="LV35" s="126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6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6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7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0" t="str">
        <f>IF(ISBLANK($LZ$3),"",IF(ISBLANK(Tipy!JZ29),"-",SUM(LU35:LY35)))</f>
        <v/>
      </c>
      <c r="MA35" s="129"/>
      <c r="MB35" s="126" t="str">
        <f>IF(ISBLANK($MG$3),"",IF(ISBLANK(Tipy!KF29),0,IF(AND(Tipy!KF29=Výsledky!$ME$3,Tipy!KH29=Výsledky!$MG$3),60,0)))</f>
        <v/>
      </c>
      <c r="MC35" s="126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6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6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7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0" t="str">
        <f>IF(ISBLANK($MG$3),"",IF(ISBLANK(Tipy!KF29),"-",SUM(MB35:MF35)))</f>
        <v/>
      </c>
      <c r="MH35" s="129"/>
      <c r="MI35" s="126" t="str">
        <f>IF(ISBLANK($MN$3),"",IF(ISBLANK(Tipy!KL29),0,IF(AND(Tipy!KL29=Výsledky!$ML$3,Tipy!KN29=Výsledky!$MN$3),60,0)))</f>
        <v/>
      </c>
      <c r="MJ35" s="12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6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6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0" t="str">
        <f>IF(ISBLANK($MN$3),"",IF(ISBLANK(Tipy!KL29),"-",SUM(MI35:MM35)))</f>
        <v/>
      </c>
      <c r="MO35" s="129"/>
      <c r="MP35" s="126" t="str">
        <f>IF(ISBLANK($MU$3),"",IF(ISBLANK(Tipy!KR29),0,IF(AND(Tipy!KR29=Výsledky!$MS$3,Tipy!KT29=Výsledky!$MU$3),60,0)))</f>
        <v/>
      </c>
      <c r="MQ35" s="126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6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6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7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0" t="str">
        <f>IF(ISBLANK($MU$3),"",IF(ISBLANK(Tipy!KR29),"-",SUM(MP35:MT35)))</f>
        <v/>
      </c>
      <c r="MV35" s="129"/>
      <c r="MW35" s="126" t="str">
        <f>IF(ISBLANK($NB$3),"",IF(ISBLANK(Tipy!KX29),0,IF(AND(Tipy!KX29=Výsledky!$MZ$3,Tipy!KZ29=Výsledky!$NB$3),60,0)))</f>
        <v/>
      </c>
      <c r="MX35" s="126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6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6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7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0" t="str">
        <f>IF(ISBLANK($NB$3),"",IF(ISBLANK(Tipy!KX29),"-",SUM(MW35:NA35)))</f>
        <v/>
      </c>
      <c r="NC35" s="129"/>
      <c r="ND35" s="126" t="str">
        <f>IF(ISBLANK($NI$3),"",IF(ISBLANK(Tipy!LD29),0,IF(AND(Tipy!LD29=Výsledky!$NG$3,Tipy!LF29=Výsledky!$NI$3),60,0)))</f>
        <v/>
      </c>
      <c r="NE35" s="126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6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6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7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0" t="str">
        <f>IF(ISBLANK($NI$3),"",IF(ISBLANK(Tipy!LD29),"-",SUM(ND35:NH35)))</f>
        <v/>
      </c>
      <c r="NJ35" s="129"/>
      <c r="NK35" s="126" t="str">
        <f>IF(ISBLANK($NP$3),"",IF(ISBLANK(Tipy!LJ29),0,IF(AND(Tipy!LJ29=Výsledky!$NN$3,Tipy!LL29=Výsledky!$NP$3),60,0)))</f>
        <v/>
      </c>
      <c r="NL35" s="126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6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6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7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0" t="str">
        <f>IF(ISBLANK($NP$3),"",IF(ISBLANK(Tipy!LJ29),"-",SUM(NK35:NO35)))</f>
        <v/>
      </c>
      <c r="NQ35" s="129"/>
      <c r="NR35" s="126" t="str">
        <f>IF(ISBLANK($NW$3),"",IF(ISBLANK(Tipy!LP29),0,IF(AND(Tipy!LP29=Výsledky!$NU$3,Tipy!LR29=Výsledky!$NW$3),60,0)))</f>
        <v/>
      </c>
      <c r="NS35" s="126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6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6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7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0" t="str">
        <f>IF(ISBLANK($NW$3),"",IF(ISBLANK(Tipy!LP29),"-",SUM(NR35:NV35)))</f>
        <v/>
      </c>
      <c r="NX35" s="129"/>
      <c r="NY35" s="126" t="str">
        <f>IF(ISBLANK($OD$3),"",IF(ISBLANK(Tipy!LV29),0,IF(AND(Tipy!LV29=Výsledky!$OB$3,Tipy!LX29=Výsledky!$OD$3),60,0)))</f>
        <v/>
      </c>
      <c r="NZ35" s="126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6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6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7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0" t="str">
        <f>IF(ISBLANK($OD$3),"",IF(ISBLANK(Tipy!LV29),"-",SUM(NY35:OC35)))</f>
        <v/>
      </c>
      <c r="OE35" s="129"/>
      <c r="OF35" s="126" t="str">
        <f>IF(ISBLANK($OK$3),"",IF(ISBLANK(Tipy!MB29),0,IF(AND(Tipy!MB29=Výsledky!$OI$3,Tipy!MD29=Výsledky!$OK$3),60,0)))</f>
        <v/>
      </c>
      <c r="OG35" s="126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6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6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7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0" t="str">
        <f>IF(ISBLANK($OK$3),"",IF(ISBLANK(Tipy!MB29),"-",SUM(OF35:OJ35)))</f>
        <v/>
      </c>
      <c r="OL35" s="129"/>
      <c r="OM35" s="126" t="str">
        <f>IF(ISBLANK($OR$3),"",IF(ISBLANK(Tipy!MH29),0,IF(AND(Tipy!MH29=Výsledky!$OP$3,Tipy!MJ29=Výsledky!$OR$3),60,0)))</f>
        <v/>
      </c>
      <c r="ON35" s="12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6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6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0" t="str">
        <f>IF(ISBLANK($OR$3),"",IF(ISBLANK(Tipy!MH29),"-",SUM(OM35:OQ35)))</f>
        <v/>
      </c>
      <c r="OS35" s="129"/>
      <c r="OT35" s="126" t="str">
        <f>IF(ISBLANK($OY$3),"",IF(ISBLANK(Tipy!MN29),0,IF(AND(Tipy!MN29=Výsledky!$OW$3,Tipy!MP29=Výsledky!$OY$3),60,0)))</f>
        <v/>
      </c>
      <c r="OU35" s="12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6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6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0" t="str">
        <f>IF(ISBLANK($OY$3),"",IF(ISBLANK(Tipy!MN29),"-",SUM(OT35:OX35)))</f>
        <v/>
      </c>
      <c r="OZ35" s="129"/>
      <c r="PA35" s="126" t="str">
        <f>IF(ISBLANK($PF$3),"",IF(ISBLANK(Tipy!MT29),0,IF(AND(Tipy!MT29=Výsledky!$PD$3,Tipy!MV29=Výsledky!$PF$3),60,0)))</f>
        <v/>
      </c>
      <c r="PB35" s="12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6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6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0" t="str">
        <f>IF(ISBLANK($PF$3),"",IF(ISBLANK(Tipy!MT29),"-",SUM(PA35:PE35)))</f>
        <v/>
      </c>
      <c r="PG35" s="129"/>
      <c r="PH35" s="126" t="str">
        <f>IF(ISBLANK($PM$3),"",IF(ISBLANK(Tipy!MZ29),0,IF(AND(Tipy!MZ29=Výsledky!$PK$3,Tipy!NB29=Výsledky!$PM$3),60,0)))</f>
        <v/>
      </c>
      <c r="PI35" s="12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6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6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0" t="str">
        <f>IF(ISBLANK($PM$3),"",IF(ISBLANK(Tipy!MZ29),"-",SUM(PH35:PL35)))</f>
        <v/>
      </c>
      <c r="PN35" s="129"/>
      <c r="PO35" s="126" t="str">
        <f>IF(ISBLANK($PT$3),"",IF(ISBLANK(Tipy!NF29),0,IF(AND(Tipy!NF29=Výsledky!$PR$3,Tipy!NH29=Výsledky!$PT$3),60,0)))</f>
        <v/>
      </c>
      <c r="PP35" s="12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6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6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0" t="str">
        <f>IF(ISBLANK($PT$3),"",IF(ISBLANK(Tipy!NF29),"-",SUM(PO35:PS35)))</f>
        <v/>
      </c>
      <c r="PU35" s="129"/>
      <c r="PV35" s="126" t="str">
        <f>IF(ISBLANK($QA$3),"",IF(ISBLANK(Tipy!NL29),0,IF(AND(Tipy!NL29=Výsledky!$PY$3,Tipy!NN29=Výsledky!$QA$3),60,0)))</f>
        <v/>
      </c>
      <c r="PW35" s="12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6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6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0" t="str">
        <f>IF(ISBLANK($QA$3),"",IF(ISBLANK(Tipy!NL29),"-",SUM(PV35:PZ35)))</f>
        <v/>
      </c>
      <c r="QB35" s="129"/>
      <c r="QC35" s="126" t="str">
        <f>IF(ISBLANK($QH$3),"",IF(ISBLANK(Tipy!NR29),0,IF(AND(Tipy!NR29=Výsledky!$QF$3,Tipy!NT29=Výsledky!$QH$3),60,0)))</f>
        <v/>
      </c>
      <c r="QD35" s="12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6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6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0" t="str">
        <f>IF(ISBLANK($QH$3),"",IF(ISBLANK(Tipy!NR29),"-",SUM(QC35:QG35)))</f>
        <v/>
      </c>
      <c r="QI35" s="131"/>
      <c r="QJ35" s="131"/>
    </row>
    <row r="36" spans="1:452" ht="15" x14ac:dyDescent="0.2">
      <c r="A36" s="124">
        <f>Tipy!A30</f>
        <v>40</v>
      </c>
      <c r="B36" s="166" t="str">
        <f>IF(Tipy!B30="","",Tipy!B30)</f>
        <v>JV-21</v>
      </c>
      <c r="C36" s="125"/>
      <c r="D36" s="126">
        <f>IF(ISBLANK($I$3),"",IF(ISBLANK(Tipy!D30),0,IF(AND(Tipy!D30=Výsledky!$G$3,Tipy!F30=Výsledky!$I$3),60,0)))</f>
        <v>0</v>
      </c>
      <c r="E36" s="12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6">
        <f>IF(ISBLANK($I$3),"",IF(OR(Tipy!G30=Výsledky!$D$6,Tipy!G30=Výsledky!$D$7,Tipy!G30=Výsledky!$D$8,Tipy!G30=Výsledky!$D$9),IF(VLOOKUP(Tipy!G30,'Kategórie hráčov'!$A$2:$B$55,2,FALSE)=30,30,20),0))</f>
        <v>20</v>
      </c>
      <c r="G36" s="126">
        <f>IF(ISBLANK($I$3),"",IF(OR(Tipy!H30=Výsledky!$G$6,Tipy!H30=Výsledky!$G$7,Tipy!H30=Výsledky!$G$8,Tipy!H30=Výsledky!$G$9),IF(VLOOKUP(Tipy!H30,'Kategórie hráčov'!$A$2:$B$55,2,FALSE)=30,30,20),0))</f>
        <v>0</v>
      </c>
      <c r="H36" s="12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8">
        <f>IF(ISBLANK($I$3),"",IF(ISBLANK(Tipy!D30),"-",SUM(D36:H36)))</f>
        <v>20</v>
      </c>
      <c r="J36" s="25"/>
      <c r="K36" s="126">
        <f>IF(ISBLANK($P$3),"",IF(ISBLANK(Tipy!J30),0,IF(AND(Tipy!J30=Výsledky!$N$3,Tipy!L30=Výsledky!$P$3),60,0)))</f>
        <v>0</v>
      </c>
      <c r="L36" s="12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6">
        <f>IF(ISBLANK($P$3),"",IF(OR(Tipy!M30=Výsledky!$K$6,Tipy!M30=Výsledky!$K$7,Tipy!M30=Výsledky!$K$8,Tipy!M30=Výsledky!$K$9),IF(VLOOKUP(Tipy!M30,'Kategórie hráčov'!$A$2:$B$55,2,FALSE)=30,30,20),0))</f>
        <v>20</v>
      </c>
      <c r="N36" s="126">
        <f>IF(ISBLANK($P$3),"",IF(OR(Tipy!N30=Výsledky!$N$6,Tipy!N30=Výsledky!$N$7,Tipy!N30=Výsledky!$N$8,Tipy!N30=Výsledky!$N$9),IF(VLOOKUP(Tipy!N30,'Kategórie hráčov'!$A$2:$B$55,2,FALSE)=30,30,20),0))</f>
        <v>0</v>
      </c>
      <c r="O36" s="12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8">
        <f>IF(ISBLANK($P$3),"",IF(ISBLANK(Tipy!J30),"-",SUM(K36:O36)))</f>
        <v>20</v>
      </c>
      <c r="Q36" s="129"/>
      <c r="R36" s="126">
        <f>IF(ISBLANK($W$3),"",IF(ISBLANK(Tipy!P30),0,IF(AND(Tipy!P30=Výsledky!$U$3,Tipy!R30=Výsledky!$W$3),60,0)))</f>
        <v>0</v>
      </c>
      <c r="S36" s="12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6">
        <f>IF(ISBLANK($W$3),"",IF(OR(Tipy!S30=Výsledky!$R$6,Tipy!S30=Výsledky!$R$7,Tipy!S30=Výsledky!$R$8,Tipy!S30=Výsledky!$R$9),IF(VLOOKUP(Tipy!S30,'Kategórie hráčov'!$A$2:$B$55,2,FALSE)=30,30,20),0))</f>
        <v>20</v>
      </c>
      <c r="U36" s="126">
        <f>IF(ISBLANK($W$3),"",IF(OR(Tipy!T30=Výsledky!$U$6,Tipy!T30=Výsledky!$U$7,Tipy!T30=Výsledky!$U$8,Tipy!T30=Výsledky!$U$9),IF(VLOOKUP(Tipy!T30,'Kategórie hráčov'!$A$2:$B$55,2,FALSE)=30,30,20),0))</f>
        <v>0</v>
      </c>
      <c r="V36" s="12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30">
        <f>IF(ISBLANK($W$3),"",IF(ISBLANK(Tipy!P30),"-",SUM(R36:V36)))</f>
        <v>20</v>
      </c>
      <c r="X36" s="129"/>
      <c r="Y36" s="126">
        <f>IF(ISBLANK($AD$3),"",IF(ISBLANK(Tipy!V30),0,IF(AND(Tipy!V30=Výsledky!$AB$3,Tipy!X30=Výsledky!$AD$3),60,0)))</f>
        <v>0</v>
      </c>
      <c r="Z36" s="12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6">
        <f>IF(ISBLANK($AD$3),"",IF(OR(Tipy!Y30=Výsledky!$Y$6,Tipy!Y30=Výsledky!$Y$7,Tipy!Y30=Výsledky!$Y$8,Tipy!Y30=Výsledky!$Y$9),IF(VLOOKUP(Tipy!Y30,'Kategórie hráčov'!$A$2:$B$55,2,FALSE)=30,30,20),0))</f>
        <v>20</v>
      </c>
      <c r="AB36" s="126">
        <f>IF(ISBLANK($AD$3),"",IF(OR(Tipy!Z30=Výsledky!$AB$6,Tipy!Z30=Výsledky!$AB$7,Tipy!Z30=Výsledky!$AB$8,Tipy!Z30=Výsledky!$AB$9),IF(VLOOKUP(Tipy!Z30,'Kategórie hráčov'!$A$2:$B$55,2,FALSE)=30,30,20),0))</f>
        <v>0</v>
      </c>
      <c r="AC36" s="12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30">
        <f>IF(ISBLANK($AD$3),"",IF(ISBLANK(Tipy!V30),"-",SUM(Y36:AC36)))</f>
        <v>20</v>
      </c>
      <c r="AE36" s="129"/>
      <c r="AF36" s="126">
        <f>IF(ISBLANK($AK$3),"",IF(ISBLANK(Tipy!AB30),0,IF(AND(Tipy!AB30=Výsledky!$AI$3,Tipy!AD30=Výsledky!$AK$3),60,0)))</f>
        <v>0</v>
      </c>
      <c r="AG36" s="12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6">
        <f>IF(ISBLANK($AK$3),"",IF(OR(Tipy!AE30=Výsledky!$AF$6,Tipy!AE30=Výsledky!$AF$7,Tipy!AE30=Výsledky!$AF$8,Tipy!AE30=Výsledky!$AF$9),IF(VLOOKUP(Tipy!AE30,'Kategórie hráčov'!$A$2:$B$55,2,FALSE)=30,30,20),0))</f>
        <v>0</v>
      </c>
      <c r="AI36" s="126">
        <f>IF(ISBLANK($AK$3),"",IF(OR(Tipy!AF30=Výsledky!$AI$6,Tipy!AF30=Výsledky!$AI$7,Tipy!AF30=Výsledky!$AI$8,Tipy!AF30=Výsledky!$AI$9),IF(VLOOKUP(Tipy!AF30,'Kategórie hráčov'!$A$2:$B$55,2,FALSE)=30,30,20),0))</f>
        <v>0</v>
      </c>
      <c r="AJ36" s="12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30">
        <f>IF(ISBLANK($AK$3),"",IF(ISBLANK(Tipy!AB30),"-",SUM(AF36:AJ36)))</f>
        <v>20</v>
      </c>
      <c r="AL36" s="129"/>
      <c r="AM36" s="126">
        <f>IF(ISBLANK($AR$3),"",IF(ISBLANK(Tipy!AH30),0,IF(AND(Tipy!AH30=Výsledky!$AP$3,Tipy!AJ30=Výsledky!$AR$3),60,0)))</f>
        <v>0</v>
      </c>
      <c r="AN36" s="12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6">
        <f>IF(ISBLANK($AR$3),"",IF(OR(Tipy!AK30=Výsledky!$AM$6,Tipy!AK30=Výsledky!$AM$7,Tipy!AK30=Výsledky!$AM$8,Tipy!AK30=Výsledky!$AM$9),IF(VLOOKUP(Tipy!AK30,'Kategórie hráčov'!$A$2:$B$55,2,FALSE)=30,30,20),0))</f>
        <v>0</v>
      </c>
      <c r="AP36" s="126">
        <f>IF(ISBLANK($AR$3),"",IF(OR(Tipy!AL30=Výsledky!$AP$6,Tipy!AL30=Výsledky!$AP$7,Tipy!AL30=Výsledky!$AP$8,Tipy!AL30=Výsledky!$AP$9),IF(VLOOKUP(Tipy!AL30,'Kategórie hráčov'!$A$2:$B$55,2,FALSE)=30,30,20),0))</f>
        <v>20</v>
      </c>
      <c r="AQ36" s="12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30">
        <f>IF(ISBLANK($AR$3),"",IF(ISBLANK(Tipy!AH30),"-",SUM(AM36:AQ36)))</f>
        <v>50</v>
      </c>
      <c r="AS36" s="129"/>
      <c r="AT36" s="126">
        <f>IF(ISBLANK($AY$3),"",IF(ISBLANK(Tipy!AN30),0,IF(AND(Tipy!AN30=Výsledky!$AW$3,Tipy!AP30=Výsledky!$AY$3),60,0)))</f>
        <v>0</v>
      </c>
      <c r="AU36" s="12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6">
        <f>IF(ISBLANK($AY$3),"",IF(OR(Tipy!AQ30=Výsledky!$AT$6,Tipy!AQ30=Výsledky!$AT$7,Tipy!AQ30=Výsledky!$AT$8,Tipy!AQ30=Výsledky!$AT$9),IF(VLOOKUP(Tipy!AQ30,'Kategórie hráčov'!$A$2:$B$55,2,FALSE)=30,30,20),0))</f>
        <v>0</v>
      </c>
      <c r="AW36" s="126">
        <f>IF(ISBLANK($AY$3),"",IF(OR(Tipy!AR30=Výsledky!$AW$6,Tipy!AR30=Výsledky!$AW$7,Tipy!AR30=Výsledky!$AW$8,Tipy!AR30=Výsledky!$AW$9),IF(VLOOKUP(Tipy!AR30,'Kategórie hráčov'!$A$2:$B$55,2,FALSE)=30,30,20),0))</f>
        <v>0</v>
      </c>
      <c r="AX36" s="12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30">
        <f>IF(ISBLANK($AY$3),"",IF(ISBLANK(Tipy!AN30),"-",SUM(AT36:AX36)))</f>
        <v>0</v>
      </c>
      <c r="AZ36" s="129"/>
      <c r="BA36" s="126">
        <f>IF(ISBLANK($BF$3),"",IF(ISBLANK(Tipy!AT30),0,IF(AND(Tipy!AT30=Výsledky!$BD$3,Tipy!AV30=Výsledky!$BF$3),60,0)))</f>
        <v>0</v>
      </c>
      <c r="BB36" s="12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6">
        <f>IF(ISBLANK($BF$3),"",IF(OR(Tipy!AW30=Výsledky!$BA$6,Tipy!AW30=Výsledky!$BA$7,Tipy!AW30=Výsledky!$BA$8,Tipy!AW30=Výsledky!$BA$9),IF(VLOOKUP(Tipy!AW30,'Kategórie hráčov'!$A$2:$B$55,2,FALSE)=30,30,20),0))</f>
        <v>0</v>
      </c>
      <c r="BD36" s="126">
        <f>IF(ISBLANK($BF$3),"",IF(OR(Tipy!AX30=Výsledky!$BD$6,Tipy!AX30=Výsledky!$BD$7,Tipy!AX30=Výsledky!$BD$8,Tipy!AX30=Výsledky!$BD$9),IF(VLOOKUP(Tipy!AX30,'Kategórie hráčov'!$A$2:$B$55,2,FALSE)=30,30,20),0))</f>
        <v>0</v>
      </c>
      <c r="BE36" s="127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30">
        <f>IF(ISBLANK($BF$3),"",IF(ISBLANK(Tipy!AT30),"-",SUM(BA36:BE36)))</f>
        <v>0</v>
      </c>
      <c r="BG36" s="129"/>
      <c r="BH36" s="126" t="str">
        <f>IF(ISBLANK($BM$3),"",IF(ISBLANK(Tipy!AZ30),0,IF(AND(Tipy!AZ30=Výsledky!$BK$3,Tipy!BB30=Výsledky!$BM$3),60,0)))</f>
        <v/>
      </c>
      <c r="BI36" s="126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6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6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7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0" t="str">
        <f>IF(ISBLANK($BM$3),"",IF(ISBLANK(Tipy!AZ30),"-",SUM(BH36:BL36)))</f>
        <v/>
      </c>
      <c r="BN36" s="129"/>
      <c r="BO36" s="126">
        <f>IF(ISBLANK($BT$3),"",IF(ISBLANK(Tipy!BF30),0,IF(AND(Tipy!BF30=Výsledky!$BR$3,Tipy!BH30=Výsledky!$BT$3),60,0)))</f>
        <v>0</v>
      </c>
      <c r="BP36" s="12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6">
        <f>IF(ISBLANK($BT$3),"",IF(OR(Tipy!BI30=Výsledky!$BO$6,Tipy!BI30=Výsledky!$BO$7,Tipy!BI30=Výsledky!$BO$8,Tipy!BI30=Výsledky!$BO$9),IF(VLOOKUP(Tipy!BI30,'Kategórie hráčov'!$A$2:$B$55,2,FALSE)=30,30,20),0))</f>
        <v>0</v>
      </c>
      <c r="BR36" s="126">
        <f>IF(ISBLANK($BT$3),"",IF(OR(Tipy!BJ30=Výsledky!$BR$6,Tipy!BJ30=Výsledky!$BR$7,Tipy!BJ30=Výsledky!$BR$8,Tipy!BJ30=Výsledky!$BR$9),IF(VLOOKUP(Tipy!BJ30,'Kategórie hráčov'!$A$2:$B$55,2,FALSE)=30,30,20),0))</f>
        <v>0</v>
      </c>
      <c r="BS36" s="12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30" t="str">
        <f>IF(ISBLANK($BT$3),"",IF(ISBLANK(Tipy!BF30),"-",SUM(BO36:BS36)))</f>
        <v>-</v>
      </c>
      <c r="BU36" s="129"/>
      <c r="BV36" s="126" t="str">
        <f>IF(ISBLANK($CA$3),"",IF(ISBLANK(Tipy!BL30),0,IF(AND(Tipy!BL30=Výsledky!$BY$3,Tipy!BN30=Výsledky!$CA$3),60,0)))</f>
        <v/>
      </c>
      <c r="BW36" s="126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6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6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7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0" t="str">
        <f>IF(ISBLANK($CA$3),"",IF(ISBLANK(Tipy!BL30),"-",SUM(BV36:BZ36)))</f>
        <v/>
      </c>
      <c r="CB36" s="129"/>
      <c r="CC36" s="126">
        <f>IF(ISBLANK($CH$3),"",IF(ISBLANK(Tipy!BR30),0,IF(AND(Tipy!BR30=Výsledky!$CF$3,Tipy!BT30=Výsledky!$CH$3),60,0)))</f>
        <v>0</v>
      </c>
      <c r="CD36" s="12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6">
        <f>IF(ISBLANK($CH$3),"",IF(OR(Tipy!BU30=Výsledky!$CC$6,Tipy!BU30=Výsledky!$CC$7,Tipy!BU30=Výsledky!$CC$8,Tipy!BU30=Výsledky!$CC$9),IF(VLOOKUP(Tipy!BU30,'Kategórie hráčov'!$A$2:$B$55,2,FALSE)=30,30,20),0))</f>
        <v>0</v>
      </c>
      <c r="CF36" s="126">
        <f>IF(ISBLANK($CH$3),"",IF(OR(Tipy!BV30=Výsledky!$CF$6,Tipy!BV30=Výsledky!$CF$7,Tipy!BV30=Výsledky!$CF$8,Tipy!BV30=Výsledky!$CF$9),IF(VLOOKUP(Tipy!BV30,'Kategórie hráčov'!$A$2:$B$55,2,FALSE)=30,30,20),0))</f>
        <v>20</v>
      </c>
      <c r="CG36" s="12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30">
        <f>IF(ISBLANK($CH$3),"",IF(ISBLANK(Tipy!BR30),"-",SUM(CC36:CG36)))</f>
        <v>20</v>
      </c>
      <c r="CI36" s="129"/>
      <c r="CJ36" s="126">
        <f>IF(ISBLANK($CO$3),"",IF(ISBLANK(Tipy!BX30),0,IF(AND(Tipy!BX30=Výsledky!$CM$3,Tipy!BZ30=Výsledky!$CO$3),60,0)))</f>
        <v>0</v>
      </c>
      <c r="CK36" s="12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6">
        <f>IF(ISBLANK($CO$3),"",IF(OR(Tipy!CA30=Výsledky!$CJ$6,Tipy!CA30=Výsledky!$CJ$7,Tipy!CA30=Výsledky!$CJ$8,Tipy!CA30=Výsledky!$CJ$9),IF(VLOOKUP(Tipy!CA30,'Kategórie hráčov'!$A$2:$B$55,2,FALSE)=30,30,20),0))</f>
        <v>0</v>
      </c>
      <c r="CM36" s="126">
        <f>IF(ISBLANK($CO$3),"",IF(OR(Tipy!CB30=Výsledky!$CM$6,Tipy!CB30=Výsledky!$CM$7,Tipy!CB30=Výsledky!$CM$8,Tipy!CB30=Výsledky!$CM$9),IF(VLOOKUP(Tipy!CB30,'Kategórie hráčov'!$A$2:$B$55,2,FALSE)=30,30,20),0))</f>
        <v>0</v>
      </c>
      <c r="CN36" s="127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30" t="str">
        <f>IF(ISBLANK($CO$3),"",IF(ISBLANK(Tipy!BX30),"-",SUM(CJ36:CN36)))</f>
        <v>-</v>
      </c>
      <c r="CP36" s="129"/>
      <c r="CQ36" s="126" t="str">
        <f>IF(ISBLANK($CV$3),"",IF(ISBLANK(Tipy!CD30),0,IF(AND(Tipy!CD30=Výsledky!$CT$3,Tipy!CF30=Výsledky!$CV$3),60,0)))</f>
        <v/>
      </c>
      <c r="CR36" s="126" t="str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/>
      </c>
      <c r="CS36" s="126" t="str">
        <f>IF(ISBLANK($CV$3),"",IF(OR(Tipy!CG30=Výsledky!$CQ$6,Tipy!CG30=Výsledky!$CQ$7,Tipy!CG30=Výsledky!$CQ$8,Tipy!CG30=Výsledky!$CQ$9),IF(VLOOKUP(Tipy!CG30,'Kategórie hráčov'!$A$2:$B$55,2,FALSE)=30,30,20),0))</f>
        <v/>
      </c>
      <c r="CT36" s="126" t="str">
        <f>IF(ISBLANK($CV$3),"",IF(OR(Tipy!CH30=Výsledky!$CT$6,Tipy!CH30=Výsledky!$CT$7,Tipy!CH30=Výsledky!$CT$8,Tipy!CH30=Výsledky!$CT$9),IF(VLOOKUP(Tipy!CH30,'Kategórie hráčov'!$A$2:$B$55,2,FALSE)=30,30,20),0))</f>
        <v/>
      </c>
      <c r="CU36" s="127" t="str">
        <f>IF(ISBLANK($CV$3),"",IF(ISBLANK(Tipy!CD30),0,IF(OR(AND(Tipy!CD30=Výsledky!$CT$3,OR(Tipy!CF30=Výsledky!$CV$3+1,Tipy!CF30=Výsledky!$CV$3-1)),AND(Tipy!CF30=Výsledky!$CV$3,OR(Tipy!CD30=Výsledky!$CT$3+1,Tipy!CD30=Výsledky!$CT$3-1))),10,0)))</f>
        <v/>
      </c>
      <c r="CV36" s="130" t="str">
        <f>IF(ISBLANK($CV$3),"",IF(ISBLANK(Tipy!CD30),"-",SUM(CQ36:CU36)))</f>
        <v/>
      </c>
      <c r="CW36" s="129"/>
      <c r="CX36" s="126" t="str">
        <f>IF(ISBLANK($DC$3),"",IF(ISBLANK(Tipy!CJ30),0,IF(AND(Tipy!CJ30=Výsledky!$DA$3,Tipy!CL30=Výsledky!$DC$3),60,0)))</f>
        <v/>
      </c>
      <c r="CY36" s="126" t="str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/>
      </c>
      <c r="CZ36" s="126" t="str">
        <f>IF(ISBLANK($DC$3),"",IF(OR(Tipy!CM30=Výsledky!$CX$6,Tipy!CM30=Výsledky!$CX$7,Tipy!CM30=Výsledky!$CX$8,Tipy!CM30=Výsledky!$CX$9),IF(VLOOKUP(Tipy!CM30,'Kategórie hráčov'!$A$2:$B$55,2,FALSE)=30,30,20),0))</f>
        <v/>
      </c>
      <c r="DA36" s="126" t="str">
        <f>IF(ISBLANK($DC$3),"",IF(OR(Tipy!CN30=Výsledky!$DA$6,Tipy!CN30=Výsledky!$DA$7,Tipy!CN30=Výsledky!$DA$8,Tipy!CN30=Výsledky!$DA$9),IF(VLOOKUP(Tipy!CN30,'Kategórie hráčov'!$A$2:$B$55,2,FALSE)=30,30,20),0))</f>
        <v/>
      </c>
      <c r="DB36" s="127" t="str">
        <f>IF(ISBLANK($DC$3),"",IF(ISBLANK(Tipy!CJ30),0,IF(OR(AND(Tipy!CJ30=Výsledky!$DA$3,OR(Tipy!CL30=Výsledky!$DC$3+1,Tipy!CL30=Výsledky!$DC$3-1)),AND(Tipy!CL30=Výsledky!$DC$3,OR(Tipy!CJ30=Výsledky!$DA$3+1,Tipy!CJ30=Výsledky!$DA$3-1))),10,0)))</f>
        <v/>
      </c>
      <c r="DC36" s="130" t="str">
        <f>IF(ISBLANK($DC$3),"",IF(ISBLANK(Tipy!CJ30),"-",SUM(CX36:DB36)))</f>
        <v/>
      </c>
      <c r="DD36" s="129"/>
      <c r="DE36" s="126" t="str">
        <f>IF(ISBLANK($DJ$3),"",IF(ISBLANK(Tipy!CP30),0,IF(AND(Tipy!CP30=Výsledky!$DH$3,Tipy!CR30=Výsledky!$DJ$3),60,0)))</f>
        <v/>
      </c>
      <c r="DF36" s="126" t="str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/>
      </c>
      <c r="DG36" s="126" t="str">
        <f>IF(ISBLANK($DJ$3),"",IF(OR(Tipy!CS30=Výsledky!$DE$6,Tipy!CS30=Výsledky!$DE$7,Tipy!CS30=Výsledky!$DE$8,Tipy!CS30=Výsledky!$DE$9),IF(VLOOKUP(Tipy!CS30,'Kategórie hráčov'!$A$2:$B$55,2,FALSE)=30,30,20),0))</f>
        <v/>
      </c>
      <c r="DH36" s="126" t="str">
        <f>IF(ISBLANK($DJ$3),"",IF(OR(Tipy!CT30=Výsledky!$DH$6,Tipy!CT30=Výsledky!$DH$7,Tipy!CT30=Výsledky!$DH$8,Tipy!CT30=Výsledky!$DH$9),IF(VLOOKUP(Tipy!CT30,'Kategórie hráčov'!$A$2:$B$55,2,FALSE)=30,30,20),0))</f>
        <v/>
      </c>
      <c r="DI36" s="127" t="str">
        <f>IF(ISBLANK($DJ$3),"",IF(ISBLANK(Tipy!CP30),0,IF(OR(AND(Tipy!CP30=Výsledky!$DH$3,OR(Tipy!CR30=Výsledky!$DJ$3+1,Tipy!CR30=Výsledky!$DJ$3-1)),AND(Tipy!CR30=Výsledky!$DJ$3,OR(Tipy!CP30=Výsledky!$DH$3+1,Tipy!CP30=Výsledky!$DH$3-1))),10,0)))</f>
        <v/>
      </c>
      <c r="DJ36" s="130" t="str">
        <f>IF(ISBLANK($DJ$3),"",IF(ISBLANK(Tipy!CP30),"-",SUM(DE36:DI36)))</f>
        <v/>
      </c>
      <c r="DK36" s="129"/>
      <c r="DL36" s="126" t="str">
        <f>IF(ISBLANK($DQ$3),"",IF(ISBLANK(Tipy!CV30),0,IF(AND(Tipy!CV30=Výsledky!$DO$3,Tipy!CX30=Výsledky!$DQ$3),60,0)))</f>
        <v/>
      </c>
      <c r="DM36" s="126" t="str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/>
      </c>
      <c r="DN36" s="126" t="str">
        <f>IF(ISBLANK($DQ$3),"",IF(OR(Tipy!CY30=Výsledky!$DL$6,Tipy!CY30=Výsledky!$DL$7,Tipy!CY30=Výsledky!$DL$8,Tipy!CY30=Výsledky!$DL$9),IF(VLOOKUP(Tipy!CY30,'Kategórie hráčov'!$A$2:$B$55,2,FALSE)=30,30,20),0))</f>
        <v/>
      </c>
      <c r="DO36" s="126" t="str">
        <f>IF(ISBLANK($DQ$3),"",IF(OR(Tipy!CZ30=Výsledky!$DO$6,Tipy!CZ30=Výsledky!$DO$7,Tipy!CZ30=Výsledky!$DO$8,Tipy!CZ30=Výsledky!$DO$9),IF(VLOOKUP(Tipy!CZ30,'Kategórie hráčov'!$A$2:$B$55,2,FALSE)=30,30,20),0))</f>
        <v/>
      </c>
      <c r="DP36" s="127" t="str">
        <f>IF(ISBLANK($DQ$3),"",IF(ISBLANK(Tipy!CV30),0,IF(OR(AND(Tipy!CV30=Výsledky!$DO$3,OR(Tipy!CX30=Výsledky!$DQ$3+1,Tipy!CX30=Výsledky!$DQ$3-1)),AND(Tipy!CX30=Výsledky!$DQ$3,OR(Tipy!CV30=Výsledky!$DO$3+1,Tipy!CV30=Výsledky!$DO$3-1))),10,0)))</f>
        <v/>
      </c>
      <c r="DQ36" s="130" t="str">
        <f>IF(ISBLANK($DQ$3),"",IF(ISBLANK(Tipy!CV30),"-",SUM(DL36:DP36)))</f>
        <v/>
      </c>
      <c r="DR36" s="129"/>
      <c r="DS36" s="126" t="str">
        <f>IF(ISBLANK($DX$3),"",IF(ISBLANK(Tipy!DB30),0,IF(AND(Tipy!DB30=Výsledky!$DV$3,Tipy!DD30=Výsledky!$DX$3),60,0)))</f>
        <v/>
      </c>
      <c r="DT36" s="126" t="str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/>
      </c>
      <c r="DU36" s="126" t="str">
        <f>IF(ISBLANK($DX$3),"",IF(OR(Tipy!DE30=Výsledky!$DS$6,Tipy!DE30=Výsledky!$DS$7,Tipy!DE30=Výsledky!$DS$8,Tipy!DE30=Výsledky!$DS$9),IF(VLOOKUP(Tipy!DE30,'Kategórie hráčov'!$A$2:$B$55,2,FALSE)=30,30,20),0))</f>
        <v/>
      </c>
      <c r="DV36" s="126" t="str">
        <f>IF(ISBLANK($DX$3),"",IF(OR(Tipy!DF30=Výsledky!$DV$6,Tipy!DF30=Výsledky!$DV$7,Tipy!DF30=Výsledky!$DV$8,Tipy!DF30=Výsledky!$DV$9),IF(VLOOKUP(Tipy!DF30,'Kategórie hráčov'!$A$2:$B$55,2,FALSE)=30,30,20),0))</f>
        <v/>
      </c>
      <c r="DW36" s="127" t="str">
        <f>IF(ISBLANK($DX$3),"",IF(ISBLANK(Tipy!DB30),0,IF(OR(AND(Tipy!DB30=Výsledky!$DV$3,OR(Tipy!DD30=Výsledky!$DX$3+1,Tipy!DD30=Výsledky!$DX$3-1)),AND(Tipy!DD30=Výsledky!$DX$3,OR(Tipy!DB30=Výsledky!$DV$3+1,Tipy!DB30=Výsledky!$DV$3-1))),10,0)))</f>
        <v/>
      </c>
      <c r="DX36" s="130" t="str">
        <f>IF(ISBLANK($DX$3),"",IF(ISBLANK(Tipy!DB30),"-",SUM(DS36:DW36)))</f>
        <v/>
      </c>
      <c r="DY36" s="129"/>
      <c r="DZ36" s="126" t="str">
        <f>IF(ISBLANK($EE$3),"",IF(ISBLANK(Tipy!DH30),0,IF(AND(Tipy!DH30=Výsledky!$EC$3,Tipy!DJ30=Výsledky!$EE$3),60,0)))</f>
        <v/>
      </c>
      <c r="EA36" s="126" t="str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/>
      </c>
      <c r="EB36" s="126" t="str">
        <f>IF(ISBLANK($EE$3),"",IF(OR(Tipy!DK30=Výsledky!$DZ$6,Tipy!DK30=Výsledky!$DZ$7,Tipy!DK30=Výsledky!$DZ$8,Tipy!DK30=Výsledky!$DZ$9),IF(VLOOKUP(Tipy!DK30,'Kategórie hráčov'!$A$2:$B$55,2,FALSE)=30,30,20),0))</f>
        <v/>
      </c>
      <c r="EC36" s="126" t="str">
        <f>IF(ISBLANK($EE$3),"",IF(OR(Tipy!DL30=Výsledky!$EC$6,Tipy!DL30=Výsledky!$EC$7,Tipy!DL30=Výsledky!$EC$8,Tipy!DL30=Výsledky!$EC$9),IF(VLOOKUP(Tipy!DL30,'Kategórie hráčov'!$A$2:$B$55,2,FALSE)=30,30,20),0))</f>
        <v/>
      </c>
      <c r="ED36" s="127" t="str">
        <f>IF(ISBLANK($EE$3),"",IF(ISBLANK(Tipy!DH30),0,IF(OR(AND(Tipy!DH30=Výsledky!$EC$3,OR(Tipy!DJ30=Výsledky!$EE$3+1,Tipy!DJ30=Výsledky!$EE$3-1)),AND(Tipy!DJ30=Výsledky!$EE$3,OR(Tipy!DH30=Výsledky!$EC$3+1,Tipy!DH30=Výsledky!$EC$3-1))),10,0)))</f>
        <v/>
      </c>
      <c r="EE36" s="130" t="str">
        <f>IF(ISBLANK($EE$3),"",IF(ISBLANK(Tipy!DH30),"-",SUM(DZ36:ED36)))</f>
        <v/>
      </c>
      <c r="EF36" s="129"/>
      <c r="EG36" s="126" t="str">
        <f>IF(ISBLANK($EL$3),"",IF(ISBLANK(Tipy!DN30),0,IF(AND(Tipy!DN30=Výsledky!$EJ$3,Tipy!DP30=Výsledky!$EL$3),60,0)))</f>
        <v/>
      </c>
      <c r="EH36" s="126" t="str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/>
      </c>
      <c r="EI36" s="126" t="str">
        <f>IF(ISBLANK($EL$3),"",IF(OR(Tipy!DQ30=Výsledky!$EG$6,Tipy!DQ30=Výsledky!$EG$7,Tipy!DQ30=Výsledky!$EG$8,Tipy!DQ30=Výsledky!$EG$9),IF(VLOOKUP(Tipy!DQ30,'Kategórie hráčov'!$A$2:$B$55,2,FALSE)=30,30,20),0))</f>
        <v/>
      </c>
      <c r="EJ36" s="126" t="str">
        <f>IF(ISBLANK($EL$3),"",IF(OR(Tipy!DR30=Výsledky!$EJ$6,Tipy!DR30=Výsledky!$EJ$7,Tipy!DR30=Výsledky!$EJ$8,Tipy!DR30=Výsledky!$EJ$9),IF(VLOOKUP(Tipy!DR30,'Kategórie hráčov'!$A$2:$B$55,2,FALSE)=30,30,20),0))</f>
        <v/>
      </c>
      <c r="EK36" s="127" t="str">
        <f>IF(ISBLANK($EL$3),"",IF(ISBLANK(Tipy!DN30),0,IF(OR(AND(Tipy!DN30=Výsledky!$EJ$3,OR(Tipy!DP30=Výsledky!$EL$3+1,Tipy!DP30=Výsledky!$EL$3-1)),AND(Tipy!DP30=Výsledky!$EL$3,OR(Tipy!DN30=Výsledky!$EJ$3+1,Tipy!DN30=Výsledky!$EJ$3-1))),10,0)))</f>
        <v/>
      </c>
      <c r="EL36" s="130" t="str">
        <f>IF(ISBLANK($EL$3),"",IF(ISBLANK(Tipy!DN30),"-",SUM(EG36:EK36)))</f>
        <v/>
      </c>
      <c r="EM36" s="129"/>
      <c r="EN36" s="126" t="str">
        <f>IF(ISBLANK($ES$3),"",IF(ISBLANK(Tipy!DT30),0,IF(AND(Tipy!DT30=Výsledky!$EQ$3,Tipy!DV30=Výsledky!$ES$3),60,0)))</f>
        <v/>
      </c>
      <c r="EO36" s="126" t="str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/>
      </c>
      <c r="EP36" s="126" t="str">
        <f>IF(ISBLANK($ES$3),"",IF(OR(Tipy!DW30=Výsledky!$EN$6,Tipy!DW30=Výsledky!$EN$7,Tipy!DW30=Výsledky!$EN$8,Tipy!DW30=Výsledky!$EN$9),IF(VLOOKUP(Tipy!DW30,'Kategórie hráčov'!$A$2:$B$55,2,FALSE)=30,30,20),0))</f>
        <v/>
      </c>
      <c r="EQ36" s="126" t="str">
        <f>IF(ISBLANK($ES$3),"",IF(OR(Tipy!DX30=Výsledky!$EQ$6,Tipy!DX30=Výsledky!$EQ$7,Tipy!DX30=Výsledky!$EQ$8,Tipy!DX30=Výsledky!$EQ$9),IF(VLOOKUP(Tipy!DX30,'Kategórie hráčov'!$A$2:$B$55,2,FALSE)=30,30,20),0))</f>
        <v/>
      </c>
      <c r="ER36" s="127" t="str">
        <f>IF(ISBLANK($ES$3),"",IF(ISBLANK(Tipy!DT30),0,IF(OR(AND(Tipy!DT30=Výsledky!$EQ$3,OR(Tipy!DV30=Výsledky!$ES$3+1,Tipy!DV30=Výsledky!$ES$3-1)),AND(Tipy!DV30=Výsledky!$ES$3,OR(Tipy!DT30=Výsledky!$EQ$3+1,Tipy!DT30=Výsledky!$EQ$3-1))),10,0)))</f>
        <v/>
      </c>
      <c r="ES36" s="130" t="str">
        <f>IF(ISBLANK($ES$3),"",IF(ISBLANK(Tipy!DT30),"-",SUM(EN36:ER36)))</f>
        <v/>
      </c>
      <c r="ET36" s="129"/>
      <c r="EU36" s="126" t="str">
        <f>IF(ISBLANK($EZ$3),"",IF(ISBLANK(Tipy!DZ30),0,IF(AND(Tipy!DZ30=Výsledky!$EX$3,Tipy!EB30=Výsledky!$EZ$3),60,0)))</f>
        <v/>
      </c>
      <c r="EV36" s="126" t="str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/>
      </c>
      <c r="EW36" s="126" t="str">
        <f>IF(ISBLANK($EZ$3),"",IF(OR(Tipy!EC30=Výsledky!$EU$6,Tipy!EC30=Výsledky!$EU$7,Tipy!EC30=Výsledky!$EU$8,Tipy!EC30=Výsledky!$EU$9),IF(VLOOKUP(Tipy!EC30,'Kategórie hráčov'!$A$2:$B$55,2,FALSE)=30,30,20),0))</f>
        <v/>
      </c>
      <c r="EX36" s="126" t="str">
        <f>IF(ISBLANK($EZ$3),"",IF(OR(Tipy!ED30=Výsledky!$EX$6,Tipy!ED30=Výsledky!$EX$7,Tipy!ED30=Výsledky!$EX$8,Tipy!ED30=Výsledky!$EX$9),IF(VLOOKUP(Tipy!ED30,'Kategórie hráčov'!$A$2:$B$55,2,FALSE)=30,30,20),0))</f>
        <v/>
      </c>
      <c r="EY36" s="127" t="str">
        <f>IF(ISBLANK($EZ$3),"",IF(ISBLANK(Tipy!DZ30),0,IF(OR(AND(Tipy!DZ30=Výsledky!$EX$3,OR(Tipy!EB30=Výsledky!$EZ$3+1,Tipy!EB30=Výsledky!$EZ$3-1)),AND(Tipy!EB30=Výsledky!$EZ$3,OR(Tipy!DZ30=Výsledky!$EX$3+1,Tipy!DZ30=Výsledky!$EX$3-1))),10,0)))</f>
        <v/>
      </c>
      <c r="EZ36" s="130" t="str">
        <f>IF(ISBLANK($EZ$3),"",IF(ISBLANK(Tipy!DZ30),"-",SUM(EU36:EY36)))</f>
        <v/>
      </c>
      <c r="FA36" s="129"/>
      <c r="FB36" s="126" t="str">
        <f>IF(ISBLANK($FG$3),"",IF(ISBLANK(Tipy!EF30),0,IF(AND(Tipy!EF30=Výsledky!$FE$3,Tipy!EH30=Výsledky!$FG$3),60,0)))</f>
        <v/>
      </c>
      <c r="FC36" s="126" t="str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/>
      </c>
      <c r="FD36" s="126" t="str">
        <f>IF(ISBLANK($FG$3),"",IF(OR(Tipy!EI30=Výsledky!$FB$6,Tipy!EI30=Výsledky!$FB$7,Tipy!EI30=Výsledky!$FB$8,Tipy!EI30=Výsledky!$FB$9),IF(VLOOKUP(Tipy!EI30,'Kategórie hráčov'!$A$2:$B$55,2,FALSE)=30,30,20),0))</f>
        <v/>
      </c>
      <c r="FE36" s="126" t="str">
        <f>IF(ISBLANK($FG$3),"",IF(OR(Tipy!EJ30=Výsledky!$FE$6,Tipy!EJ30=Výsledky!$FE$7,Tipy!EJ30=Výsledky!$FE$8,Tipy!EJ30=Výsledky!$FE$9),IF(VLOOKUP(Tipy!EJ30,'Kategórie hráčov'!$A$2:$B$55,2,FALSE)=30,30,20),0))</f>
        <v/>
      </c>
      <c r="FF36" s="127" t="str">
        <f>IF(ISBLANK($FG$3),"",IF(ISBLANK(Tipy!EF30),0,IF(OR(AND(Tipy!EF30=Výsledky!$FE$3,OR(Tipy!EH30=Výsledky!$FG$3+1,Tipy!EH30=Výsledky!$FG$3-1)),AND(Tipy!EH30=Výsledky!$FG$3,OR(Tipy!EF30=Výsledky!$FE$3+1,Tipy!EF30=Výsledky!$FE$3-1))),10,0)))</f>
        <v/>
      </c>
      <c r="FG36" s="130" t="str">
        <f>IF(ISBLANK($FG$3),"",IF(ISBLANK(Tipy!EF30),"-",SUM(FB36:FF36)))</f>
        <v/>
      </c>
      <c r="FH36" s="129"/>
      <c r="FI36" s="126" t="str">
        <f>IF(ISBLANK($FN$3),"",IF(ISBLANK(Tipy!EL30),0,IF(AND(Tipy!EL30=Výsledky!$FL$3,Tipy!EN30=Výsledky!$FN$3),60,0)))</f>
        <v/>
      </c>
      <c r="FJ36" s="126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126" t="str">
        <f>IF(ISBLANK($FN$3),"",IF(OR(Tipy!EO30=Výsledky!$FI$6,Tipy!EO30=Výsledky!$FI$7,Tipy!EO30=Výsledky!$FI$8,Tipy!EO30=Výsledky!$FI$9),IF(VLOOKUP(Tipy!EO30,'Kategórie hráčov'!$A$2:$B$55,2,FALSE)=30,30,20),0))</f>
        <v/>
      </c>
      <c r="FL36" s="126" t="str">
        <f>IF(ISBLANK($FN$3),"",IF(OR(Tipy!EP30=Výsledky!$FL$6,Tipy!EP30=Výsledky!$FL$7,Tipy!EP30=Výsledky!$FL$8,Tipy!EP30=Výsledky!$FL$9),IF(VLOOKUP(Tipy!EP30,'Kategórie hráčov'!$A$2:$B$55,2,FALSE)=30,30,20),0))</f>
        <v/>
      </c>
      <c r="FM36" s="127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130" t="str">
        <f>IF(ISBLANK($FN$3),"",IF(ISBLANK(Tipy!EL30),"-",SUM(FI36:FM36)))</f>
        <v/>
      </c>
      <c r="FO36" s="129"/>
      <c r="FP36" s="126" t="str">
        <f>IF(ISBLANK($FU$3),"",IF(ISBLANK(Tipy!ER30),0,IF(AND(Tipy!ER30=Výsledky!$FS$3,Tipy!ET30=Výsledky!$FU$3),60,0)))</f>
        <v/>
      </c>
      <c r="FQ36" s="126" t="str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/>
      </c>
      <c r="FR36" s="126" t="str">
        <f>IF(ISBLANK($FU$3),"",IF(OR(Tipy!EU30=Výsledky!$FP$6,Tipy!EU30=Výsledky!$FP$7,Tipy!EU30=Výsledky!$FP$8,Tipy!EU30=Výsledky!$FP$9),IF(VLOOKUP(Tipy!EU30,'Kategórie hráčov'!$A$2:$B$55,2,FALSE)=30,30,20),0))</f>
        <v/>
      </c>
      <c r="FS36" s="126" t="str">
        <f>IF(ISBLANK($FU$3),"",IF(OR(Tipy!EV30=Výsledky!$FS$6,Tipy!EV30=Výsledky!$FS$7,Tipy!EV30=Výsledky!$FS$8,Tipy!EV30=Výsledky!$FS$9),IF(VLOOKUP(Tipy!EV30,'Kategórie hráčov'!$A$2:$B$55,2,FALSE)=30,30,20),0))</f>
        <v/>
      </c>
      <c r="FT36" s="127" t="str">
        <f>IF(ISBLANK($FU$3),"",IF(ISBLANK(Tipy!ER30),0,IF(OR(AND(Tipy!ER30=Výsledky!$FS$3,OR(Tipy!ET30=Výsledky!$FU$3+1,Tipy!ET30=Výsledky!$FU$3-1)),AND(Tipy!ET30=Výsledky!$FU$3,OR(Tipy!ER30=Výsledky!$FS$3+1,Tipy!ER30=Výsledky!$FS$3-1))),10,0)))</f>
        <v/>
      </c>
      <c r="FU36" s="130" t="str">
        <f>IF(ISBLANK($FU$3),"",IF(ISBLANK(Tipy!ER30),"-",SUM(FP36:FT36)))</f>
        <v/>
      </c>
      <c r="FV36" s="129"/>
      <c r="FW36" s="126" t="str">
        <f>IF(ISBLANK($GB$3),"",IF(ISBLANK(Tipy!EX30),0,IF(AND(Tipy!EX30=Výsledky!$FZ$3,Tipy!EZ30=Výsledky!$GB$3),60,0)))</f>
        <v/>
      </c>
      <c r="FX36" s="126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126" t="str">
        <f>IF(ISBLANK($GB$3),"",IF(OR(Tipy!FA30=Výsledky!$FW$6,Tipy!FA30=Výsledky!$FW$7,Tipy!FA30=Výsledky!$FW$8,Tipy!FA30=Výsledky!$FW$9),IF(VLOOKUP(Tipy!FA30,'Kategórie hráčov'!$A$2:$B$55,2,FALSE)=30,30,20),0))</f>
        <v/>
      </c>
      <c r="FZ36" s="126" t="str">
        <f>IF(ISBLANK($GB$3),"",IF(OR(Tipy!FB30=Výsledky!$FZ$6,Tipy!FB30=Výsledky!$FZ$7,Tipy!FB30=Výsledky!$FZ$8,Tipy!FB30=Výsledky!$FZ$9),IF(VLOOKUP(Tipy!FB30,'Kategórie hráčov'!$A$2:$B$55,2,FALSE)=30,30,20),0))</f>
        <v/>
      </c>
      <c r="GA36" s="127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130" t="str">
        <f>IF(ISBLANK($GB$3),"",IF(ISBLANK(Tipy!EX30),"-",SUM(FW36:GA36)))</f>
        <v/>
      </c>
      <c r="GC36" s="129"/>
      <c r="GD36" s="126" t="str">
        <f>IF(ISBLANK($GI$3),"",IF(ISBLANK(Tipy!FD30),0,IF(AND(Tipy!FD30=Výsledky!$GG$3,Tipy!FF30=Výsledky!$GI$3),60,0)))</f>
        <v/>
      </c>
      <c r="GE36" s="126" t="str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/>
      </c>
      <c r="GF36" s="126" t="str">
        <f>IF(ISBLANK($GI$3),"",IF(OR(Tipy!FG30=Výsledky!$GD$6,Tipy!FG30=Výsledky!$GD$7,Tipy!FG30=Výsledky!$GD$8,Tipy!FG30=Výsledky!$GD$9),IF(VLOOKUP(Tipy!FG30,'Kategórie hráčov'!$A$2:$B$55,2,FALSE)=30,30,20),0))</f>
        <v/>
      </c>
      <c r="GG36" s="126" t="str">
        <f>IF(ISBLANK($GI$3),"",IF(OR(Tipy!FH30=Výsledky!$GG$6,Tipy!FH30=Výsledky!$GG$7,Tipy!FH30=Výsledky!$GG$8,Tipy!FH30=Výsledky!$GG$9),IF(VLOOKUP(Tipy!FH30,'Kategórie hráčov'!$A$2:$B$55,2,FALSE)=30,30,20),0))</f>
        <v/>
      </c>
      <c r="GH36" s="127" t="str">
        <f>IF(ISBLANK($GI$3),"",IF(ISBLANK(Tipy!FD30),0,IF(OR(AND(Tipy!FD30=Výsledky!$GG$3,OR(Tipy!FF30=Výsledky!$GI$3+1,Tipy!FF30=Výsledky!$GI$3-1)),AND(Tipy!FF30=Výsledky!$GI$3,OR(Tipy!FD30=Výsledky!$GG$3+1,Tipy!FD30=Výsledky!$GG$3-1))),10,0)))</f>
        <v/>
      </c>
      <c r="GI36" s="130" t="str">
        <f>IF(ISBLANK($GI$3),"",IF(ISBLANK(Tipy!FD30),"-",SUM(GD36:GH36)))</f>
        <v/>
      </c>
      <c r="GJ36" s="129"/>
      <c r="GK36" s="126" t="str">
        <f>IF(ISBLANK($GP$3),"",IF(ISBLANK(Tipy!FJ30),0,IF(AND(Tipy!FJ30=Výsledky!$GN$3,Tipy!FL30=Výsledky!$GP$3),60,0)))</f>
        <v/>
      </c>
      <c r="GL36" s="126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126" t="str">
        <f>IF(ISBLANK($GP$3),"",IF(OR(Tipy!FM30=Výsledky!$GK$6,Tipy!FM30=Výsledky!$GK$7,Tipy!FM30=Výsledky!$GK$8,Tipy!FM30=Výsledky!$GK$9),IF(VLOOKUP(Tipy!FM30,'Kategórie hráčov'!$A$2:$B$55,2,FALSE)=30,30,20),0))</f>
        <v/>
      </c>
      <c r="GN36" s="126" t="str">
        <f>IF(ISBLANK($GP$3),"",IF(OR(Tipy!FN30=Výsledky!$GN$6,Tipy!FN30=Výsledky!$GN$7,Tipy!FN30=Výsledky!$GN$8,Tipy!FN30=Výsledky!$GN$9),IF(VLOOKUP(Tipy!FN30,'Kategórie hráčov'!$A$2:$B$55,2,FALSE)=30,30,20),0))</f>
        <v/>
      </c>
      <c r="GO36" s="127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130" t="str">
        <f>IF(ISBLANK($GP$3),"",IF(ISBLANK(Tipy!FJ30),"-",SUM(GK36:GO36)))</f>
        <v/>
      </c>
      <c r="GQ36" s="129"/>
      <c r="GR36" s="126" t="str">
        <f>IF(ISBLANK($GW$3),"",IF(ISBLANK(Tipy!FP30),0,IF(AND(Tipy!FP30=Výsledky!$GU$3,Tipy!FR30=Výsledky!$GW$3),60,0)))</f>
        <v/>
      </c>
      <c r="GS36" s="126" t="str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/>
      </c>
      <c r="GT36" s="126" t="str">
        <f>IF(ISBLANK($GW$3),"",IF(OR(Tipy!FS30=Výsledky!$GR$6,Tipy!FS30=Výsledky!$GR$7,Tipy!FS30=Výsledky!$GR$8,Tipy!FS30=Výsledky!$GR$9),IF(VLOOKUP(Tipy!FS30,'Kategórie hráčov'!$A$2:$B$55,2,FALSE)=30,30,20),0))</f>
        <v/>
      </c>
      <c r="GU36" s="126" t="str">
        <f>IF(ISBLANK($GW$3),"",IF(OR(Tipy!FT30=Výsledky!$GU$6,Tipy!FT30=Výsledky!$GU$7,Tipy!FT30=Výsledky!$GU$8,Tipy!FT30=Výsledky!$GU$9),IF(VLOOKUP(Tipy!FT30,'Kategórie hráčov'!$A$2:$B$55,2,FALSE)=30,30,20),0))</f>
        <v/>
      </c>
      <c r="GV36" s="127" t="str">
        <f>IF(ISBLANK($GW$3),"",IF(ISBLANK(Tipy!FP30),0,IF(OR(AND(Tipy!FP30=Výsledky!$GU$3,OR(Tipy!FR30=Výsledky!$GW$3+1,Tipy!FR30=Výsledky!$GW$3-1)),AND(Tipy!FR30=Výsledky!$GW$3,OR(Tipy!FP30=Výsledky!$GU$3+1,Tipy!FP30=Výsledky!$GU$3-1))),10,0)))</f>
        <v/>
      </c>
      <c r="GW36" s="130" t="str">
        <f>IF(ISBLANK($GW$3),"",IF(ISBLANK(Tipy!FP30),"-",SUM(GR36:GV36)))</f>
        <v/>
      </c>
      <c r="GX36" s="129"/>
      <c r="GY36" s="126" t="str">
        <f>IF(ISBLANK($HD$3),"",IF(ISBLANK(Tipy!FV30),0,IF(AND(Tipy!FV30=Výsledky!$HB$3,Tipy!FX30=Výsledky!$HD$3),60,0)))</f>
        <v/>
      </c>
      <c r="GZ36" s="126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26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26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27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0" t="str">
        <f>IF(ISBLANK($HD$3),"",IF(ISBLANK(Tipy!FV30),"-",SUM(GY36:HC36)))</f>
        <v/>
      </c>
      <c r="HE36" s="129"/>
      <c r="HF36" s="126" t="str">
        <f>IF(ISBLANK($HK$3),"",IF(ISBLANK(Tipy!GB30),0,IF(AND(Tipy!GB30=Výsledky!$HI$3,Tipy!GD30=Výsledky!$HK$3),60,0)))</f>
        <v/>
      </c>
      <c r="HG36" s="126" t="str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/>
      </c>
      <c r="HH36" s="126" t="str">
        <f>IF(ISBLANK($HK$3),"",IF(OR(Tipy!GE30=Výsledky!$HF$6,Tipy!GE30=Výsledky!$HF$7,Tipy!GE30=Výsledky!$HF$8,Tipy!GE30=Výsledky!$HF$9),IF(VLOOKUP(Tipy!GE30,'Kategórie hráčov'!$A$2:$B$55,2,FALSE)=30,30,20),0))</f>
        <v/>
      </c>
      <c r="HI36" s="126" t="str">
        <f>IF(ISBLANK($HK$3),"",IF(OR(Tipy!GF30=Výsledky!$HI$6,Tipy!GF30=Výsledky!$HI$7,Tipy!GF30=Výsledky!$HI$8,Tipy!GF30=Výsledky!$HI$9),IF(VLOOKUP(Tipy!GF30,'Kategórie hráčov'!$A$2:$B$55,2,FALSE)=30,30,20),0))</f>
        <v/>
      </c>
      <c r="HJ36" s="127" t="str">
        <f>IF(ISBLANK($HK$3),"",IF(ISBLANK(Tipy!GB30),0,IF(OR(AND(Tipy!GB30=Výsledky!$HI$3,OR(Tipy!GD30=Výsledky!$HK$3+1,Tipy!GD30=Výsledky!$HK$3-1)),AND(Tipy!GD30=Výsledky!$HK$3,OR(Tipy!GB30=Výsledky!$HI$3+1,Tipy!GB30=Výsledky!$HI$3-1))),10,0)))</f>
        <v/>
      </c>
      <c r="HK36" s="130" t="str">
        <f>IF(ISBLANK($HK$3),"",IF(ISBLANK(Tipy!GB30),"-",SUM(HF36:HJ36)))</f>
        <v/>
      </c>
      <c r="HL36" s="129"/>
      <c r="HM36" s="126" t="str">
        <f>IF(ISBLANK($HR$3),"",IF(ISBLANK(Tipy!GH30),0,IF(AND(Tipy!GH30=Výsledky!$HP$3,Tipy!GJ30=Výsledky!$HR$3),60,0)))</f>
        <v/>
      </c>
      <c r="HN36" s="126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26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26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27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0" t="str">
        <f>IF(ISBLANK($HR$3),"",IF(ISBLANK(Tipy!GH30),"-",SUM(HM36:HQ36)))</f>
        <v/>
      </c>
      <c r="HS36" s="129"/>
      <c r="HT36" s="126" t="str">
        <f>IF(ISBLANK($HY$3),"",IF(ISBLANK(Tipy!GN30),0,IF(AND(Tipy!GN30=Výsledky!$HW$3,Tipy!GP30=Výsledky!$HY$3),60,0)))</f>
        <v/>
      </c>
      <c r="HU36" s="126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6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6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7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0" t="str">
        <f>IF(ISBLANK($HY$3),"",IF(ISBLANK(Tipy!GN30),"-",SUM(HT36:HX36)))</f>
        <v/>
      </c>
      <c r="HZ36" s="129"/>
      <c r="IA36" s="126" t="str">
        <f>IF(ISBLANK($IF$3),"",IF(ISBLANK(Tipy!GT30),0,IF(AND(Tipy!GT30=Výsledky!$ID$3,Tipy!GV30=Výsledky!$IF$3),60,0)))</f>
        <v/>
      </c>
      <c r="IB36" s="126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26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26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27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0" t="str">
        <f>IF(ISBLANK($IF$3),"",IF(ISBLANK(Tipy!GT30),"-",SUM(IA36:IE36)))</f>
        <v/>
      </c>
      <c r="IG36" s="129"/>
      <c r="IH36" s="126" t="str">
        <f>IF(ISBLANK($IM$3),"",IF(ISBLANK(Tipy!GZ30),0,IF(AND(Tipy!GZ30=Výsledky!$IK$3,Tipy!HB30=Výsledky!$IM$3),60,0)))</f>
        <v/>
      </c>
      <c r="II36" s="126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6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6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7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0" t="str">
        <f>IF(ISBLANK($IM$3),"",IF(ISBLANK(Tipy!GZ30),"-",SUM(IH36:IL36)))</f>
        <v/>
      </c>
      <c r="IN36" s="129"/>
      <c r="IO36" s="126" t="str">
        <f>IF(ISBLANK($IT$3),"",IF(ISBLANK(Tipy!HF30),0,IF(AND(Tipy!HF30=Výsledky!$IR$3,Tipy!HH30=Výsledky!$IT$3),60,0)))</f>
        <v/>
      </c>
      <c r="IP36" s="126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26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26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27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0" t="str">
        <f>IF(ISBLANK($IT$3),"",IF(ISBLANK(Tipy!HF30),"-",SUM(IO36:IS36)))</f>
        <v/>
      </c>
      <c r="IU36" s="129"/>
      <c r="IV36" s="126" t="str">
        <f>IF(ISBLANK($JA$3),"",IF(ISBLANK(Tipy!HL30),0,IF(AND(Tipy!HL30=Výsledky!$IY$3,Tipy!HN30=Výsledky!$JA$3),60,0)))</f>
        <v/>
      </c>
      <c r="IW36" s="126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26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26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27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0" t="str">
        <f>IF(ISBLANK($JA$3),"",IF(ISBLANK(Tipy!HL30),"-",SUM(IV36:IZ36)))</f>
        <v/>
      </c>
      <c r="JB36" s="129"/>
      <c r="JC36" s="126" t="str">
        <f>IF(ISBLANK($JH$3),"",IF(ISBLANK(Tipy!HR30),0,IF(AND(Tipy!HR30=Výsledky!$JF$3,Tipy!HT30=Výsledky!$JH$3),60,0)))</f>
        <v/>
      </c>
      <c r="JD36" s="126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26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26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27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0" t="str">
        <f>IF(ISBLANK($JH$3),"",IF(ISBLANK(Tipy!HR30),"-",SUM(JC36:JG36)))</f>
        <v/>
      </c>
      <c r="JI36" s="129"/>
      <c r="JJ36" s="126" t="str">
        <f>IF(ISBLANK($JO$3),"",IF(ISBLANK(Tipy!HX30),0,IF(AND(Tipy!HX30=Výsledky!$JM$3,Tipy!HZ30=Výsledky!$JO$3),60,0)))</f>
        <v/>
      </c>
      <c r="JK36" s="126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26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26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27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0" t="str">
        <f>IF(ISBLANK($JO$3),"",IF(ISBLANK(Tipy!HX30),"-",SUM(JJ36:JN36)))</f>
        <v/>
      </c>
      <c r="JP36" s="129"/>
      <c r="JQ36" s="126" t="str">
        <f>IF(ISBLANK($JV$3),"",IF(ISBLANK(Tipy!ID30),0,IF(AND(Tipy!ID30=Výsledky!$JT$3,Tipy!IF30=Výsledky!$JV$3),60,0)))</f>
        <v/>
      </c>
      <c r="JR36" s="126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26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26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27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0" t="str">
        <f>IF(ISBLANK($JV$3),"",IF(ISBLANK(Tipy!ID30),"-",SUM(JQ36:JU36)))</f>
        <v/>
      </c>
      <c r="JW36" s="129"/>
      <c r="JX36" s="126" t="str">
        <f>IF(ISBLANK($KC$3),"",IF(ISBLANK(Tipy!IJ30),0,IF(AND(Tipy!IJ30=Výsledky!$KA$3,Tipy!IL30=Výsledky!$KC$3),60,0)))</f>
        <v/>
      </c>
      <c r="JY36" s="126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6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6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7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0" t="str">
        <f>IF(ISBLANK($KC$3),"",IF(ISBLANK(Tipy!IJ30),"-",SUM(JX36:KB36)))</f>
        <v/>
      </c>
      <c r="KD36" s="129"/>
      <c r="KE36" s="126" t="str">
        <f>IF(ISBLANK($KJ$3),"",IF(ISBLANK(Tipy!IP30),0,IF(AND(Tipy!IP30=Výsledky!$KH$3,Tipy!IR30=Výsledky!$KJ$3),60,0)))</f>
        <v/>
      </c>
      <c r="KF36" s="126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6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6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7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0" t="str">
        <f>IF(ISBLANK($KJ$3),"",IF(ISBLANK(Tipy!IP30),"-",SUM(KE36:KI36)))</f>
        <v/>
      </c>
      <c r="KK36" s="129"/>
      <c r="KL36" s="126" t="str">
        <f>IF(ISBLANK($KQ$3),"",IF(ISBLANK(Tipy!IV30),0,IF(AND(Tipy!IV30=Výsledky!$KO$3,Tipy!IX30=Výsledky!$KQ$3),60,0)))</f>
        <v/>
      </c>
      <c r="KM36" s="126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6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6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7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0" t="str">
        <f>IF(ISBLANK($KQ$3),"",IF(ISBLANK(Tipy!IV30),"-",SUM(KL36:KP36)))</f>
        <v/>
      </c>
      <c r="KR36" s="129"/>
      <c r="KS36" s="126" t="str">
        <f>IF(ISBLANK($KX$3),"",IF(ISBLANK(Tipy!JB30),0,IF(AND(Tipy!JB30=Výsledky!$KV$3,Tipy!JD30=Výsledky!$KX$3),60,0)))</f>
        <v/>
      </c>
      <c r="KT36" s="126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6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6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7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0" t="str">
        <f>IF(ISBLANK($KX$3),"",IF(ISBLANK(Tipy!JB30),"-",SUM(KS36:KW36)))</f>
        <v/>
      </c>
      <c r="KY36" s="129"/>
      <c r="KZ36" s="126" t="str">
        <f>IF(ISBLANK($LE$3),"",IF(ISBLANK(Tipy!JH30),0,IF(AND(Tipy!JH30=Výsledky!$LC$3,Tipy!JJ30=Výsledky!$LE$3),60,0)))</f>
        <v/>
      </c>
      <c r="LA36" s="126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6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6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7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0" t="str">
        <f>IF(ISBLANK($LE$3),"",IF(ISBLANK(Tipy!JH30),"-",SUM(KZ36:LD36)))</f>
        <v/>
      </c>
      <c r="LF36" s="129"/>
      <c r="LG36" s="126" t="str">
        <f>IF(ISBLANK($LL$3),"",IF(ISBLANK(Tipy!JN30),0,IF(AND(Tipy!JN30=Výsledky!$LJ$3,Tipy!JP30=Výsledky!$LL$3),60,0)))</f>
        <v/>
      </c>
      <c r="LH36" s="126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6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6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7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0" t="str">
        <f>IF(ISBLANK($LL$3),"",IF(ISBLANK(Tipy!JN30),"-",SUM(LG36:LK36)))</f>
        <v/>
      </c>
      <c r="LM36" s="129"/>
      <c r="LN36" s="126" t="str">
        <f>IF(ISBLANK($LS$3),"",IF(ISBLANK(Tipy!JT30),0,IF(AND(Tipy!JT30=Výsledky!$LQ$3,Tipy!JV30=Výsledky!$LS$3),60,0)))</f>
        <v/>
      </c>
      <c r="LO36" s="126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6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6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7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0" t="str">
        <f>IF(ISBLANK($LS$3),"",IF(ISBLANK(Tipy!JT30),"-",SUM(LN36:LR36)))</f>
        <v/>
      </c>
      <c r="LT36" s="129"/>
      <c r="LU36" s="126" t="str">
        <f>IF(ISBLANK($LZ$3),"",IF(ISBLANK(Tipy!JZ30),0,IF(AND(Tipy!JZ30=Výsledky!$LX$3,Tipy!KB30=Výsledky!$LZ$3),60,0)))</f>
        <v/>
      </c>
      <c r="LV36" s="126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6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6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7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0" t="str">
        <f>IF(ISBLANK($LZ$3),"",IF(ISBLANK(Tipy!JZ30),"-",SUM(LU36:LY36)))</f>
        <v/>
      </c>
      <c r="MA36" s="129"/>
      <c r="MB36" s="126" t="str">
        <f>IF(ISBLANK($MG$3),"",IF(ISBLANK(Tipy!KF30),0,IF(AND(Tipy!KF30=Výsledky!$ME$3,Tipy!KH30=Výsledky!$MG$3),60,0)))</f>
        <v/>
      </c>
      <c r="MC36" s="126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6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6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7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0" t="str">
        <f>IF(ISBLANK($MG$3),"",IF(ISBLANK(Tipy!KF30),"-",SUM(MB36:MF36)))</f>
        <v/>
      </c>
      <c r="MH36" s="129"/>
      <c r="MI36" s="126" t="str">
        <f>IF(ISBLANK($MN$3),"",IF(ISBLANK(Tipy!KL30),0,IF(AND(Tipy!KL30=Výsledky!$ML$3,Tipy!KN30=Výsledky!$MN$3),60,0)))</f>
        <v/>
      </c>
      <c r="MJ36" s="12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6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6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0" t="str">
        <f>IF(ISBLANK($MN$3),"",IF(ISBLANK(Tipy!KL30),"-",SUM(MI36:MM36)))</f>
        <v/>
      </c>
      <c r="MO36" s="129"/>
      <c r="MP36" s="126" t="str">
        <f>IF(ISBLANK($MU$3),"",IF(ISBLANK(Tipy!KR30),0,IF(AND(Tipy!KR30=Výsledky!$MS$3,Tipy!KT30=Výsledky!$MU$3),60,0)))</f>
        <v/>
      </c>
      <c r="MQ36" s="126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6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6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7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0" t="str">
        <f>IF(ISBLANK($MU$3),"",IF(ISBLANK(Tipy!KR30),"-",SUM(MP36:MT36)))</f>
        <v/>
      </c>
      <c r="MV36" s="129"/>
      <c r="MW36" s="126" t="str">
        <f>IF(ISBLANK($NB$3),"",IF(ISBLANK(Tipy!KX30),0,IF(AND(Tipy!KX30=Výsledky!$MZ$3,Tipy!KZ30=Výsledky!$NB$3),60,0)))</f>
        <v/>
      </c>
      <c r="MX36" s="126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6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6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7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0" t="str">
        <f>IF(ISBLANK($NB$3),"",IF(ISBLANK(Tipy!KX30),"-",SUM(MW36:NA36)))</f>
        <v/>
      </c>
      <c r="NC36" s="129"/>
      <c r="ND36" s="126" t="str">
        <f>IF(ISBLANK($NI$3),"",IF(ISBLANK(Tipy!LD30),0,IF(AND(Tipy!LD30=Výsledky!$NG$3,Tipy!LF30=Výsledky!$NI$3),60,0)))</f>
        <v/>
      </c>
      <c r="NE36" s="126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6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6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7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0" t="str">
        <f>IF(ISBLANK($NI$3),"",IF(ISBLANK(Tipy!LD30),"-",SUM(ND36:NH36)))</f>
        <v/>
      </c>
      <c r="NJ36" s="129"/>
      <c r="NK36" s="126" t="str">
        <f>IF(ISBLANK($NP$3),"",IF(ISBLANK(Tipy!LJ30),0,IF(AND(Tipy!LJ30=Výsledky!$NN$3,Tipy!LL30=Výsledky!$NP$3),60,0)))</f>
        <v/>
      </c>
      <c r="NL36" s="126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6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6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7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0" t="str">
        <f>IF(ISBLANK($NP$3),"",IF(ISBLANK(Tipy!LJ30),"-",SUM(NK36:NO36)))</f>
        <v/>
      </c>
      <c r="NQ36" s="129"/>
      <c r="NR36" s="126" t="str">
        <f>IF(ISBLANK($NW$3),"",IF(ISBLANK(Tipy!LP30),0,IF(AND(Tipy!LP30=Výsledky!$NU$3,Tipy!LR30=Výsledky!$NW$3),60,0)))</f>
        <v/>
      </c>
      <c r="NS36" s="126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6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6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7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0" t="str">
        <f>IF(ISBLANK($NW$3),"",IF(ISBLANK(Tipy!LP30),"-",SUM(NR36:NV36)))</f>
        <v/>
      </c>
      <c r="NX36" s="129"/>
      <c r="NY36" s="126" t="str">
        <f>IF(ISBLANK($OD$3),"",IF(ISBLANK(Tipy!LV30),0,IF(AND(Tipy!LV30=Výsledky!$OB$3,Tipy!LX30=Výsledky!$OD$3),60,0)))</f>
        <v/>
      </c>
      <c r="NZ36" s="126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6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6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7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0" t="str">
        <f>IF(ISBLANK($OD$3),"",IF(ISBLANK(Tipy!LV30),"-",SUM(NY36:OC36)))</f>
        <v/>
      </c>
      <c r="OE36" s="129"/>
      <c r="OF36" s="126" t="str">
        <f>IF(ISBLANK($OK$3),"",IF(ISBLANK(Tipy!MB30),0,IF(AND(Tipy!MB30=Výsledky!$OI$3,Tipy!MD30=Výsledky!$OK$3),60,0)))</f>
        <v/>
      </c>
      <c r="OG36" s="126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6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6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7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0" t="str">
        <f>IF(ISBLANK($OK$3),"",IF(ISBLANK(Tipy!MB30),"-",SUM(OF36:OJ36)))</f>
        <v/>
      </c>
      <c r="OL36" s="129"/>
      <c r="OM36" s="126" t="str">
        <f>IF(ISBLANK($OR$3),"",IF(ISBLANK(Tipy!MH30),0,IF(AND(Tipy!MH30=Výsledky!$OP$3,Tipy!MJ30=Výsledky!$OR$3),60,0)))</f>
        <v/>
      </c>
      <c r="ON36" s="12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6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6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0" t="str">
        <f>IF(ISBLANK($OR$3),"",IF(ISBLANK(Tipy!MH30),"-",SUM(OM36:OQ36)))</f>
        <v/>
      </c>
      <c r="OS36" s="129"/>
      <c r="OT36" s="126" t="str">
        <f>IF(ISBLANK($OY$3),"",IF(ISBLANK(Tipy!MN30),0,IF(AND(Tipy!MN30=Výsledky!$OW$3,Tipy!MP30=Výsledky!$OY$3),60,0)))</f>
        <v/>
      </c>
      <c r="OU36" s="12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6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6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0" t="str">
        <f>IF(ISBLANK($OY$3),"",IF(ISBLANK(Tipy!MN30),"-",SUM(OT36:OX36)))</f>
        <v/>
      </c>
      <c r="OZ36" s="129"/>
      <c r="PA36" s="126" t="str">
        <f>IF(ISBLANK($PF$3),"",IF(ISBLANK(Tipy!MT30),0,IF(AND(Tipy!MT30=Výsledky!$PD$3,Tipy!MV30=Výsledky!$PF$3),60,0)))</f>
        <v/>
      </c>
      <c r="PB36" s="12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6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6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0" t="str">
        <f>IF(ISBLANK($PF$3),"",IF(ISBLANK(Tipy!MT30),"-",SUM(PA36:PE36)))</f>
        <v/>
      </c>
      <c r="PG36" s="129"/>
      <c r="PH36" s="126" t="str">
        <f>IF(ISBLANK($PM$3),"",IF(ISBLANK(Tipy!MZ30),0,IF(AND(Tipy!MZ30=Výsledky!$PK$3,Tipy!NB30=Výsledky!$PM$3),60,0)))</f>
        <v/>
      </c>
      <c r="PI36" s="12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6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6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0" t="str">
        <f>IF(ISBLANK($PM$3),"",IF(ISBLANK(Tipy!MZ30),"-",SUM(PH36:PL36)))</f>
        <v/>
      </c>
      <c r="PN36" s="129"/>
      <c r="PO36" s="126" t="str">
        <f>IF(ISBLANK($PT$3),"",IF(ISBLANK(Tipy!NF30),0,IF(AND(Tipy!NF30=Výsledky!$PR$3,Tipy!NH30=Výsledky!$PT$3),60,0)))</f>
        <v/>
      </c>
      <c r="PP36" s="12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6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6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0" t="str">
        <f>IF(ISBLANK($PT$3),"",IF(ISBLANK(Tipy!NF30),"-",SUM(PO36:PS36)))</f>
        <v/>
      </c>
      <c r="PU36" s="129"/>
      <c r="PV36" s="126" t="str">
        <f>IF(ISBLANK($QA$3),"",IF(ISBLANK(Tipy!NL30),0,IF(AND(Tipy!NL30=Výsledky!$PY$3,Tipy!NN30=Výsledky!$QA$3),60,0)))</f>
        <v/>
      </c>
      <c r="PW36" s="12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6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6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0" t="str">
        <f>IF(ISBLANK($QA$3),"",IF(ISBLANK(Tipy!NL30),"-",SUM(PV36:PZ36)))</f>
        <v/>
      </c>
      <c r="QB36" s="129"/>
      <c r="QC36" s="126" t="str">
        <f>IF(ISBLANK($QH$3),"",IF(ISBLANK(Tipy!NR30),0,IF(AND(Tipy!NR30=Výsledky!$QF$3,Tipy!NT30=Výsledky!$QH$3),60,0)))</f>
        <v/>
      </c>
      <c r="QD36" s="12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6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6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0" t="str">
        <f>IF(ISBLANK($QH$3),"",IF(ISBLANK(Tipy!NR30),"-",SUM(QC36:QG36)))</f>
        <v/>
      </c>
      <c r="QI36" s="131"/>
      <c r="QJ36" s="131"/>
    </row>
    <row r="37" spans="1:452" ht="15" x14ac:dyDescent="0.2">
      <c r="A37" s="124">
        <f>Tipy!A31</f>
        <v>33</v>
      </c>
      <c r="B37" s="166" t="str">
        <f>IF(Tipy!B31="","",Tipy!B31)</f>
        <v>Jymi</v>
      </c>
      <c r="C37" s="125"/>
      <c r="D37" s="126">
        <f>IF(ISBLANK($I$3),"",IF(ISBLANK(Tipy!D31),0,IF(AND(Tipy!D31=Výsledky!$G$3,Tipy!F31=Výsledky!$I$3),60,0)))</f>
        <v>60</v>
      </c>
      <c r="E37" s="12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6">
        <f>IF(ISBLANK($I$3),"",IF(OR(Tipy!G31=Výsledky!$D$6,Tipy!G31=Výsledky!$D$7,Tipy!G31=Výsledky!$D$8,Tipy!G31=Výsledky!$D$9),IF(VLOOKUP(Tipy!G31,'Kategórie hráčov'!$A$2:$B$55,2,FALSE)=30,30,20),0))</f>
        <v>20</v>
      </c>
      <c r="G37" s="126">
        <f>IF(ISBLANK($I$3),"",IF(OR(Tipy!H31=Výsledky!$G$6,Tipy!H31=Výsledky!$G$7,Tipy!H31=Výsledky!$G$8,Tipy!H31=Výsledky!$G$9),IF(VLOOKUP(Tipy!H31,'Kategórie hráčov'!$A$2:$B$55,2,FALSE)=30,30,20),0))</f>
        <v>20</v>
      </c>
      <c r="H37" s="12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8">
        <f>IF(ISBLANK($I$3),"",IF(ISBLANK(Tipy!D31),"-",SUM(D37:H37)))</f>
        <v>100</v>
      </c>
      <c r="J37" s="25"/>
      <c r="K37" s="126">
        <f>IF(ISBLANK($P$3),"",IF(ISBLANK(Tipy!J31),0,IF(AND(Tipy!J31=Výsledky!$N$3,Tipy!L31=Výsledky!$P$3),60,0)))</f>
        <v>0</v>
      </c>
      <c r="L37" s="12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6">
        <f>IF(ISBLANK($P$3),"",IF(OR(Tipy!M31=Výsledky!$K$6,Tipy!M31=Výsledky!$K$7,Tipy!M31=Výsledky!$K$8,Tipy!M31=Výsledky!$K$9),IF(VLOOKUP(Tipy!M31,'Kategórie hráčov'!$A$2:$B$55,2,FALSE)=30,30,20),0))</f>
        <v>20</v>
      </c>
      <c r="N37" s="126">
        <f>IF(ISBLANK($P$3),"",IF(OR(Tipy!N31=Výsledky!$N$6,Tipy!N31=Výsledky!$N$7,Tipy!N31=Výsledky!$N$8,Tipy!N31=Výsledky!$N$9),IF(VLOOKUP(Tipy!N31,'Kategórie hráčov'!$A$2:$B$55,2,FALSE)=30,30,20),0))</f>
        <v>0</v>
      </c>
      <c r="O37" s="12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8">
        <f>IF(ISBLANK($P$3),"",IF(ISBLANK(Tipy!J31),"-",SUM(K37:O37)))</f>
        <v>20</v>
      </c>
      <c r="Q37" s="129"/>
      <c r="R37" s="126">
        <f>IF(ISBLANK($W$3),"",IF(ISBLANK(Tipy!P31),0,IF(AND(Tipy!P31=Výsledky!$U$3,Tipy!R31=Výsledky!$W$3),60,0)))</f>
        <v>0</v>
      </c>
      <c r="S37" s="12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6">
        <f>IF(ISBLANK($W$3),"",IF(OR(Tipy!S31=Výsledky!$R$6,Tipy!S31=Výsledky!$R$7,Tipy!S31=Výsledky!$R$8,Tipy!S31=Výsledky!$R$9),IF(VLOOKUP(Tipy!S31,'Kategórie hráčov'!$A$2:$B$55,2,FALSE)=30,30,20),0))</f>
        <v>0</v>
      </c>
      <c r="U37" s="126">
        <f>IF(ISBLANK($W$3),"",IF(OR(Tipy!T31=Výsledky!$U$6,Tipy!T31=Výsledky!$U$7,Tipy!T31=Výsledky!$U$8,Tipy!T31=Výsledky!$U$9),IF(VLOOKUP(Tipy!T31,'Kategórie hráčov'!$A$2:$B$55,2,FALSE)=30,30,20),0))</f>
        <v>0</v>
      </c>
      <c r="V37" s="12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30">
        <f>IF(ISBLANK($W$3),"",IF(ISBLANK(Tipy!P31),"-",SUM(R37:V37)))</f>
        <v>0</v>
      </c>
      <c r="X37" s="129"/>
      <c r="Y37" s="126">
        <f>IF(ISBLANK($AD$3),"",IF(ISBLANK(Tipy!V31),0,IF(AND(Tipy!V31=Výsledky!$AB$3,Tipy!X31=Výsledky!$AD$3),60,0)))</f>
        <v>0</v>
      </c>
      <c r="Z37" s="12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6">
        <f>IF(ISBLANK($AD$3),"",IF(OR(Tipy!Y31=Výsledky!$Y$6,Tipy!Y31=Výsledky!$Y$7,Tipy!Y31=Výsledky!$Y$8,Tipy!Y31=Výsledky!$Y$9),IF(VLOOKUP(Tipy!Y31,'Kategórie hráčov'!$A$2:$B$55,2,FALSE)=30,30,20),0))</f>
        <v>0</v>
      </c>
      <c r="AB37" s="126">
        <f>IF(ISBLANK($AD$3),"",IF(OR(Tipy!Z31=Výsledky!$AB$6,Tipy!Z31=Výsledky!$AB$7,Tipy!Z31=Výsledky!$AB$8,Tipy!Z31=Výsledky!$AB$9),IF(VLOOKUP(Tipy!Z31,'Kategórie hráčov'!$A$2:$B$55,2,FALSE)=30,30,20),0))</f>
        <v>0</v>
      </c>
      <c r="AC37" s="12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30">
        <f>IF(ISBLANK($AD$3),"",IF(ISBLANK(Tipy!V31),"-",SUM(Y37:AC37)))</f>
        <v>0</v>
      </c>
      <c r="AE37" s="129"/>
      <c r="AF37" s="126">
        <f>IF(ISBLANK($AK$3),"",IF(ISBLANK(Tipy!AB31),0,IF(AND(Tipy!AB31=Výsledky!$AI$3,Tipy!AD31=Výsledky!$AK$3),60,0)))</f>
        <v>0</v>
      </c>
      <c r="AG37" s="12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6">
        <f>IF(ISBLANK($AK$3),"",IF(OR(Tipy!AE31=Výsledky!$AF$6,Tipy!AE31=Výsledky!$AF$7,Tipy!AE31=Výsledky!$AF$8,Tipy!AE31=Výsledky!$AF$9),IF(VLOOKUP(Tipy!AE31,'Kategórie hráčov'!$A$2:$B$55,2,FALSE)=30,30,20),0))</f>
        <v>20</v>
      </c>
      <c r="AI37" s="126">
        <f>IF(ISBLANK($AK$3),"",IF(OR(Tipy!AF31=Výsledky!$AI$6,Tipy!AF31=Výsledky!$AI$7,Tipy!AF31=Výsledky!$AI$8,Tipy!AF31=Výsledky!$AI$9),IF(VLOOKUP(Tipy!AF31,'Kategórie hráčov'!$A$2:$B$55,2,FALSE)=30,30,20),0))</f>
        <v>0</v>
      </c>
      <c r="AJ37" s="12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30">
        <f>IF(ISBLANK($AK$3),"",IF(ISBLANK(Tipy!AB31),"-",SUM(AF37:AJ37)))</f>
        <v>40</v>
      </c>
      <c r="AL37" s="129"/>
      <c r="AM37" s="126">
        <f>IF(ISBLANK($AR$3),"",IF(ISBLANK(Tipy!AH31),0,IF(AND(Tipy!AH31=Výsledky!$AP$3,Tipy!AJ31=Výsledky!$AR$3),60,0)))</f>
        <v>0</v>
      </c>
      <c r="AN37" s="12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6">
        <f>IF(ISBLANK($AR$3),"",IF(OR(Tipy!AK31=Výsledky!$AM$6,Tipy!AK31=Výsledky!$AM$7,Tipy!AK31=Výsledky!$AM$8,Tipy!AK31=Výsledky!$AM$9),IF(VLOOKUP(Tipy!AK31,'Kategórie hráčov'!$A$2:$B$55,2,FALSE)=30,30,20),0))</f>
        <v>0</v>
      </c>
      <c r="AP37" s="126">
        <f>IF(ISBLANK($AR$3),"",IF(OR(Tipy!AL31=Výsledky!$AP$6,Tipy!AL31=Výsledky!$AP$7,Tipy!AL31=Výsledky!$AP$8,Tipy!AL31=Výsledky!$AP$9),IF(VLOOKUP(Tipy!AL31,'Kategórie hráčov'!$A$2:$B$55,2,FALSE)=30,30,20),0))</f>
        <v>20</v>
      </c>
      <c r="AQ37" s="127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30">
        <f>IF(ISBLANK($AR$3),"",IF(ISBLANK(Tipy!AH31),"-",SUM(AM37:AQ37)))</f>
        <v>40</v>
      </c>
      <c r="AS37" s="129"/>
      <c r="AT37" s="126">
        <f>IF(ISBLANK($AY$3),"",IF(ISBLANK(Tipy!AN31),0,IF(AND(Tipy!AN31=Výsledky!$AW$3,Tipy!AP31=Výsledky!$AY$3),60,0)))</f>
        <v>0</v>
      </c>
      <c r="AU37" s="12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6">
        <f>IF(ISBLANK($AY$3),"",IF(OR(Tipy!AQ31=Výsledky!$AT$6,Tipy!AQ31=Výsledky!$AT$7,Tipy!AQ31=Výsledky!$AT$8,Tipy!AQ31=Výsledky!$AT$9),IF(VLOOKUP(Tipy!AQ31,'Kategórie hráčov'!$A$2:$B$55,2,FALSE)=30,30,20),0))</f>
        <v>0</v>
      </c>
      <c r="AW37" s="126">
        <f>IF(ISBLANK($AY$3),"",IF(OR(Tipy!AR31=Výsledky!$AW$6,Tipy!AR31=Výsledky!$AW$7,Tipy!AR31=Výsledky!$AW$8,Tipy!AR31=Výsledky!$AW$9),IF(VLOOKUP(Tipy!AR31,'Kategórie hráčov'!$A$2:$B$55,2,FALSE)=30,30,20),0))</f>
        <v>0</v>
      </c>
      <c r="AX37" s="127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30">
        <f>IF(ISBLANK($AY$3),"",IF(ISBLANK(Tipy!AN31),"-",SUM(AT37:AX37)))</f>
        <v>0</v>
      </c>
      <c r="AZ37" s="129"/>
      <c r="BA37" s="126">
        <f>IF(ISBLANK($BF$3),"",IF(ISBLANK(Tipy!AT31),0,IF(AND(Tipy!AT31=Výsledky!$BD$3,Tipy!AV31=Výsledky!$BF$3),60,0)))</f>
        <v>0</v>
      </c>
      <c r="BB37" s="12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6">
        <f>IF(ISBLANK($BF$3),"",IF(OR(Tipy!AW31=Výsledky!$BA$6,Tipy!AW31=Výsledky!$BA$7,Tipy!AW31=Výsledky!$BA$8,Tipy!AW31=Výsledky!$BA$9),IF(VLOOKUP(Tipy!AW31,'Kategórie hráčov'!$A$2:$B$55,2,FALSE)=30,30,20),0))</f>
        <v>0</v>
      </c>
      <c r="BD37" s="126">
        <f>IF(ISBLANK($BF$3),"",IF(OR(Tipy!AX31=Výsledky!$BD$6,Tipy!AX31=Výsledky!$BD$7,Tipy!AX31=Výsledky!$BD$8,Tipy!AX31=Výsledky!$BD$9),IF(VLOOKUP(Tipy!AX31,'Kategórie hráčov'!$A$2:$B$55,2,FALSE)=30,30,20),0))</f>
        <v>0</v>
      </c>
      <c r="BE37" s="127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30">
        <f>IF(ISBLANK($BF$3),"",IF(ISBLANK(Tipy!AT31),"-",SUM(BA37:BE37)))</f>
        <v>0</v>
      </c>
      <c r="BG37" s="129"/>
      <c r="BH37" s="126" t="str">
        <f>IF(ISBLANK($BM$3),"",IF(ISBLANK(Tipy!AZ31),0,IF(AND(Tipy!AZ31=Výsledky!$BK$3,Tipy!BB31=Výsledky!$BM$3),60,0)))</f>
        <v/>
      </c>
      <c r="BI37" s="126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6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6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7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0" t="str">
        <f>IF(ISBLANK($BM$3),"",IF(ISBLANK(Tipy!AZ31),"-",SUM(BH37:BL37)))</f>
        <v/>
      </c>
      <c r="BN37" s="129"/>
      <c r="BO37" s="126">
        <f>IF(ISBLANK($BT$3),"",IF(ISBLANK(Tipy!BF31),0,IF(AND(Tipy!BF31=Výsledky!$BR$3,Tipy!BH31=Výsledky!$BT$3),60,0)))</f>
        <v>0</v>
      </c>
      <c r="BP37" s="12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6">
        <f>IF(ISBLANK($BT$3),"",IF(OR(Tipy!BI31=Výsledky!$BO$6,Tipy!BI31=Výsledky!$BO$7,Tipy!BI31=Výsledky!$BO$8,Tipy!BI31=Výsledky!$BO$9),IF(VLOOKUP(Tipy!BI31,'Kategórie hráčov'!$A$2:$B$55,2,FALSE)=30,30,20),0))</f>
        <v>0</v>
      </c>
      <c r="BR37" s="126">
        <f>IF(ISBLANK($BT$3),"",IF(OR(Tipy!BJ31=Výsledky!$BR$6,Tipy!BJ31=Výsledky!$BR$7,Tipy!BJ31=Výsledky!$BR$8,Tipy!BJ31=Výsledky!$BR$9),IF(VLOOKUP(Tipy!BJ31,'Kategórie hráčov'!$A$2:$B$55,2,FALSE)=30,30,20),0))</f>
        <v>0</v>
      </c>
      <c r="BS37" s="127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30">
        <f>IF(ISBLANK($BT$3),"",IF(ISBLANK(Tipy!BF31),"-",SUM(BO37:BS37)))</f>
        <v>30</v>
      </c>
      <c r="BU37" s="129"/>
      <c r="BV37" s="126" t="str">
        <f>IF(ISBLANK($CA$3),"",IF(ISBLANK(Tipy!BL31),0,IF(AND(Tipy!BL31=Výsledky!$BY$3,Tipy!BN31=Výsledky!$CA$3),60,0)))</f>
        <v/>
      </c>
      <c r="BW37" s="126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6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6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7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0" t="str">
        <f>IF(ISBLANK($CA$3),"",IF(ISBLANK(Tipy!BL31),"-",SUM(BV37:BZ37)))</f>
        <v/>
      </c>
      <c r="CB37" s="129"/>
      <c r="CC37" s="126">
        <f>IF(ISBLANK($CH$3),"",IF(ISBLANK(Tipy!BR31),0,IF(AND(Tipy!BR31=Výsledky!$CF$3,Tipy!BT31=Výsledky!$CH$3),60,0)))</f>
        <v>0</v>
      </c>
      <c r="CD37" s="12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6">
        <f>IF(ISBLANK($CH$3),"",IF(OR(Tipy!BU31=Výsledky!$CC$6,Tipy!BU31=Výsledky!$CC$7,Tipy!BU31=Výsledky!$CC$8,Tipy!BU31=Výsledky!$CC$9),IF(VLOOKUP(Tipy!BU31,'Kategórie hráčov'!$A$2:$B$55,2,FALSE)=30,30,20),0))</f>
        <v>0</v>
      </c>
      <c r="CF37" s="126">
        <f>IF(ISBLANK($CH$3),"",IF(OR(Tipy!BV31=Výsledky!$CF$6,Tipy!BV31=Výsledky!$CF$7,Tipy!BV31=Výsledky!$CF$8,Tipy!BV31=Výsledky!$CF$9),IF(VLOOKUP(Tipy!BV31,'Kategórie hráčov'!$A$2:$B$55,2,FALSE)=30,30,20),0))</f>
        <v>0</v>
      </c>
      <c r="CG37" s="12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30" t="str">
        <f>IF(ISBLANK($CH$3),"",IF(ISBLANK(Tipy!BR31),"-",SUM(CC37:CG37)))</f>
        <v>-</v>
      </c>
      <c r="CI37" s="129"/>
      <c r="CJ37" s="126">
        <f>IF(ISBLANK($CO$3),"",IF(ISBLANK(Tipy!BX31),0,IF(AND(Tipy!BX31=Výsledky!$CM$3,Tipy!BZ31=Výsledky!$CO$3),60,0)))</f>
        <v>0</v>
      </c>
      <c r="CK37" s="12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6">
        <f>IF(ISBLANK($CO$3),"",IF(OR(Tipy!CA31=Výsledky!$CJ$6,Tipy!CA31=Výsledky!$CJ$7,Tipy!CA31=Výsledky!$CJ$8,Tipy!CA31=Výsledky!$CJ$9),IF(VLOOKUP(Tipy!CA31,'Kategórie hráčov'!$A$2:$B$55,2,FALSE)=30,30,20),0))</f>
        <v>20</v>
      </c>
      <c r="CM37" s="126">
        <f>IF(ISBLANK($CO$3),"",IF(OR(Tipy!CB31=Výsledky!$CM$6,Tipy!CB31=Výsledky!$CM$7,Tipy!CB31=Výsledky!$CM$8,Tipy!CB31=Výsledky!$CM$9),IF(VLOOKUP(Tipy!CB31,'Kategórie hráčov'!$A$2:$B$55,2,FALSE)=30,30,20),0))</f>
        <v>0</v>
      </c>
      <c r="CN37" s="12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30">
        <f>IF(ISBLANK($CO$3),"",IF(ISBLANK(Tipy!BX31),"-",SUM(CJ37:CN37)))</f>
        <v>40</v>
      </c>
      <c r="CP37" s="129"/>
      <c r="CQ37" s="126" t="str">
        <f>IF(ISBLANK($CV$3),"",IF(ISBLANK(Tipy!CD31),0,IF(AND(Tipy!CD31=Výsledky!$CT$3,Tipy!CF31=Výsledky!$CV$3),60,0)))</f>
        <v/>
      </c>
      <c r="CR37" s="126" t="str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/>
      </c>
      <c r="CS37" s="126" t="str">
        <f>IF(ISBLANK($CV$3),"",IF(OR(Tipy!CG31=Výsledky!$CQ$6,Tipy!CG31=Výsledky!$CQ$7,Tipy!CG31=Výsledky!$CQ$8,Tipy!CG31=Výsledky!$CQ$9),IF(VLOOKUP(Tipy!CG31,'Kategórie hráčov'!$A$2:$B$55,2,FALSE)=30,30,20),0))</f>
        <v/>
      </c>
      <c r="CT37" s="126" t="str">
        <f>IF(ISBLANK($CV$3),"",IF(OR(Tipy!CH31=Výsledky!$CT$6,Tipy!CH31=Výsledky!$CT$7,Tipy!CH31=Výsledky!$CT$8,Tipy!CH31=Výsledky!$CT$9),IF(VLOOKUP(Tipy!CH31,'Kategórie hráčov'!$A$2:$B$55,2,FALSE)=30,30,20),0))</f>
        <v/>
      </c>
      <c r="CU37" s="127" t="str">
        <f>IF(ISBLANK($CV$3),"",IF(ISBLANK(Tipy!CD31),0,IF(OR(AND(Tipy!CD31=Výsledky!$CT$3,OR(Tipy!CF31=Výsledky!$CV$3+1,Tipy!CF31=Výsledky!$CV$3-1)),AND(Tipy!CF31=Výsledky!$CV$3,OR(Tipy!CD31=Výsledky!$CT$3+1,Tipy!CD31=Výsledky!$CT$3-1))),10,0)))</f>
        <v/>
      </c>
      <c r="CV37" s="130" t="str">
        <f>IF(ISBLANK($CV$3),"",IF(ISBLANK(Tipy!CD31),"-",SUM(CQ37:CU37)))</f>
        <v/>
      </c>
      <c r="CW37" s="129"/>
      <c r="CX37" s="126" t="str">
        <f>IF(ISBLANK($DC$3),"",IF(ISBLANK(Tipy!CJ31),0,IF(AND(Tipy!CJ31=Výsledky!$DA$3,Tipy!CL31=Výsledky!$DC$3),60,0)))</f>
        <v/>
      </c>
      <c r="CY37" s="126" t="str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/>
      </c>
      <c r="CZ37" s="126" t="str">
        <f>IF(ISBLANK($DC$3),"",IF(OR(Tipy!CM31=Výsledky!$CX$6,Tipy!CM31=Výsledky!$CX$7,Tipy!CM31=Výsledky!$CX$8,Tipy!CM31=Výsledky!$CX$9),IF(VLOOKUP(Tipy!CM31,'Kategórie hráčov'!$A$2:$B$55,2,FALSE)=30,30,20),0))</f>
        <v/>
      </c>
      <c r="DA37" s="126" t="str">
        <f>IF(ISBLANK($DC$3),"",IF(OR(Tipy!CN31=Výsledky!$DA$6,Tipy!CN31=Výsledky!$DA$7,Tipy!CN31=Výsledky!$DA$8,Tipy!CN31=Výsledky!$DA$9),IF(VLOOKUP(Tipy!CN31,'Kategórie hráčov'!$A$2:$B$55,2,FALSE)=30,30,20),0))</f>
        <v/>
      </c>
      <c r="DB37" s="127" t="str">
        <f>IF(ISBLANK($DC$3),"",IF(ISBLANK(Tipy!CJ31),0,IF(OR(AND(Tipy!CJ31=Výsledky!$DA$3,OR(Tipy!CL31=Výsledky!$DC$3+1,Tipy!CL31=Výsledky!$DC$3-1)),AND(Tipy!CL31=Výsledky!$DC$3,OR(Tipy!CJ31=Výsledky!$DA$3+1,Tipy!CJ31=Výsledky!$DA$3-1))),10,0)))</f>
        <v/>
      </c>
      <c r="DC37" s="130" t="str">
        <f>IF(ISBLANK($DC$3),"",IF(ISBLANK(Tipy!CJ31),"-",SUM(CX37:DB37)))</f>
        <v/>
      </c>
      <c r="DD37" s="129"/>
      <c r="DE37" s="126" t="str">
        <f>IF(ISBLANK($DJ$3),"",IF(ISBLANK(Tipy!CP31),0,IF(AND(Tipy!CP31=Výsledky!$DH$3,Tipy!CR31=Výsledky!$DJ$3),60,0)))</f>
        <v/>
      </c>
      <c r="DF37" s="126" t="str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/>
      </c>
      <c r="DG37" s="126" t="str">
        <f>IF(ISBLANK($DJ$3),"",IF(OR(Tipy!CS31=Výsledky!$DE$6,Tipy!CS31=Výsledky!$DE$7,Tipy!CS31=Výsledky!$DE$8,Tipy!CS31=Výsledky!$DE$9),IF(VLOOKUP(Tipy!CS31,'Kategórie hráčov'!$A$2:$B$55,2,FALSE)=30,30,20),0))</f>
        <v/>
      </c>
      <c r="DH37" s="126" t="str">
        <f>IF(ISBLANK($DJ$3),"",IF(OR(Tipy!CT31=Výsledky!$DH$6,Tipy!CT31=Výsledky!$DH$7,Tipy!CT31=Výsledky!$DH$8,Tipy!CT31=Výsledky!$DH$9),IF(VLOOKUP(Tipy!CT31,'Kategórie hráčov'!$A$2:$B$55,2,FALSE)=30,30,20),0))</f>
        <v/>
      </c>
      <c r="DI37" s="127" t="str">
        <f>IF(ISBLANK($DJ$3),"",IF(ISBLANK(Tipy!CP31),0,IF(OR(AND(Tipy!CP31=Výsledky!$DH$3,OR(Tipy!CR31=Výsledky!$DJ$3+1,Tipy!CR31=Výsledky!$DJ$3-1)),AND(Tipy!CR31=Výsledky!$DJ$3,OR(Tipy!CP31=Výsledky!$DH$3+1,Tipy!CP31=Výsledky!$DH$3-1))),10,0)))</f>
        <v/>
      </c>
      <c r="DJ37" s="130" t="str">
        <f>IF(ISBLANK($DJ$3),"",IF(ISBLANK(Tipy!CP31),"-",SUM(DE37:DI37)))</f>
        <v/>
      </c>
      <c r="DK37" s="129"/>
      <c r="DL37" s="126" t="str">
        <f>IF(ISBLANK($DQ$3),"",IF(ISBLANK(Tipy!CV31),0,IF(AND(Tipy!CV31=Výsledky!$DO$3,Tipy!CX31=Výsledky!$DQ$3),60,0)))</f>
        <v/>
      </c>
      <c r="DM37" s="126" t="str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/>
      </c>
      <c r="DN37" s="126" t="str">
        <f>IF(ISBLANK($DQ$3),"",IF(OR(Tipy!CY31=Výsledky!$DL$6,Tipy!CY31=Výsledky!$DL$7,Tipy!CY31=Výsledky!$DL$8,Tipy!CY31=Výsledky!$DL$9),IF(VLOOKUP(Tipy!CY31,'Kategórie hráčov'!$A$2:$B$55,2,FALSE)=30,30,20),0))</f>
        <v/>
      </c>
      <c r="DO37" s="126" t="str">
        <f>IF(ISBLANK($DQ$3),"",IF(OR(Tipy!CZ31=Výsledky!$DO$6,Tipy!CZ31=Výsledky!$DO$7,Tipy!CZ31=Výsledky!$DO$8,Tipy!CZ31=Výsledky!$DO$9),IF(VLOOKUP(Tipy!CZ31,'Kategórie hráčov'!$A$2:$B$55,2,FALSE)=30,30,20),0))</f>
        <v/>
      </c>
      <c r="DP37" s="127" t="str">
        <f>IF(ISBLANK($DQ$3),"",IF(ISBLANK(Tipy!CV31),0,IF(OR(AND(Tipy!CV31=Výsledky!$DO$3,OR(Tipy!CX31=Výsledky!$DQ$3+1,Tipy!CX31=Výsledky!$DQ$3-1)),AND(Tipy!CX31=Výsledky!$DQ$3,OR(Tipy!CV31=Výsledky!$DO$3+1,Tipy!CV31=Výsledky!$DO$3-1))),10,0)))</f>
        <v/>
      </c>
      <c r="DQ37" s="130" t="str">
        <f>IF(ISBLANK($DQ$3),"",IF(ISBLANK(Tipy!CV31),"-",SUM(DL37:DP37)))</f>
        <v/>
      </c>
      <c r="DR37" s="129"/>
      <c r="DS37" s="126" t="str">
        <f>IF(ISBLANK($DX$3),"",IF(ISBLANK(Tipy!DB31),0,IF(AND(Tipy!DB31=Výsledky!$DV$3,Tipy!DD31=Výsledky!$DX$3),60,0)))</f>
        <v/>
      </c>
      <c r="DT37" s="126" t="str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/>
      </c>
      <c r="DU37" s="126" t="str">
        <f>IF(ISBLANK($DX$3),"",IF(OR(Tipy!DE31=Výsledky!$DS$6,Tipy!DE31=Výsledky!$DS$7,Tipy!DE31=Výsledky!$DS$8,Tipy!DE31=Výsledky!$DS$9),IF(VLOOKUP(Tipy!DE31,'Kategórie hráčov'!$A$2:$B$55,2,FALSE)=30,30,20),0))</f>
        <v/>
      </c>
      <c r="DV37" s="126" t="str">
        <f>IF(ISBLANK($DX$3),"",IF(OR(Tipy!DF31=Výsledky!$DV$6,Tipy!DF31=Výsledky!$DV$7,Tipy!DF31=Výsledky!$DV$8,Tipy!DF31=Výsledky!$DV$9),IF(VLOOKUP(Tipy!DF31,'Kategórie hráčov'!$A$2:$B$55,2,FALSE)=30,30,20),0))</f>
        <v/>
      </c>
      <c r="DW37" s="127" t="str">
        <f>IF(ISBLANK($DX$3),"",IF(ISBLANK(Tipy!DB31),0,IF(OR(AND(Tipy!DB31=Výsledky!$DV$3,OR(Tipy!DD31=Výsledky!$DX$3+1,Tipy!DD31=Výsledky!$DX$3-1)),AND(Tipy!DD31=Výsledky!$DX$3,OR(Tipy!DB31=Výsledky!$DV$3+1,Tipy!DB31=Výsledky!$DV$3-1))),10,0)))</f>
        <v/>
      </c>
      <c r="DX37" s="130" t="str">
        <f>IF(ISBLANK($DX$3),"",IF(ISBLANK(Tipy!DB31),"-",SUM(DS37:DW37)))</f>
        <v/>
      </c>
      <c r="DY37" s="129"/>
      <c r="DZ37" s="126" t="str">
        <f>IF(ISBLANK($EE$3),"",IF(ISBLANK(Tipy!DH31),0,IF(AND(Tipy!DH31=Výsledky!$EC$3,Tipy!DJ31=Výsledky!$EE$3),60,0)))</f>
        <v/>
      </c>
      <c r="EA37" s="126" t="str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/>
      </c>
      <c r="EB37" s="126" t="str">
        <f>IF(ISBLANK($EE$3),"",IF(OR(Tipy!DK31=Výsledky!$DZ$6,Tipy!DK31=Výsledky!$DZ$7,Tipy!DK31=Výsledky!$DZ$8,Tipy!DK31=Výsledky!$DZ$9),IF(VLOOKUP(Tipy!DK31,'Kategórie hráčov'!$A$2:$B$55,2,FALSE)=30,30,20),0))</f>
        <v/>
      </c>
      <c r="EC37" s="126" t="str">
        <f>IF(ISBLANK($EE$3),"",IF(OR(Tipy!DL31=Výsledky!$EC$6,Tipy!DL31=Výsledky!$EC$7,Tipy!DL31=Výsledky!$EC$8,Tipy!DL31=Výsledky!$EC$9),IF(VLOOKUP(Tipy!DL31,'Kategórie hráčov'!$A$2:$B$55,2,FALSE)=30,30,20),0))</f>
        <v/>
      </c>
      <c r="ED37" s="127" t="str">
        <f>IF(ISBLANK($EE$3),"",IF(ISBLANK(Tipy!DH31),0,IF(OR(AND(Tipy!DH31=Výsledky!$EC$3,OR(Tipy!DJ31=Výsledky!$EE$3+1,Tipy!DJ31=Výsledky!$EE$3-1)),AND(Tipy!DJ31=Výsledky!$EE$3,OR(Tipy!DH31=Výsledky!$EC$3+1,Tipy!DH31=Výsledky!$EC$3-1))),10,0)))</f>
        <v/>
      </c>
      <c r="EE37" s="130" t="str">
        <f>IF(ISBLANK($EE$3),"",IF(ISBLANK(Tipy!DH31),"-",SUM(DZ37:ED37)))</f>
        <v/>
      </c>
      <c r="EF37" s="129"/>
      <c r="EG37" s="126" t="str">
        <f>IF(ISBLANK($EL$3),"",IF(ISBLANK(Tipy!DN31),0,IF(AND(Tipy!DN31=Výsledky!$EJ$3,Tipy!DP31=Výsledky!$EL$3),60,0)))</f>
        <v/>
      </c>
      <c r="EH37" s="126" t="str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/>
      </c>
      <c r="EI37" s="126" t="str">
        <f>IF(ISBLANK($EL$3),"",IF(OR(Tipy!DQ31=Výsledky!$EG$6,Tipy!DQ31=Výsledky!$EG$7,Tipy!DQ31=Výsledky!$EG$8,Tipy!DQ31=Výsledky!$EG$9),IF(VLOOKUP(Tipy!DQ31,'Kategórie hráčov'!$A$2:$B$55,2,FALSE)=30,30,20),0))</f>
        <v/>
      </c>
      <c r="EJ37" s="126" t="str">
        <f>IF(ISBLANK($EL$3),"",IF(OR(Tipy!DR31=Výsledky!$EJ$6,Tipy!DR31=Výsledky!$EJ$7,Tipy!DR31=Výsledky!$EJ$8,Tipy!DR31=Výsledky!$EJ$9),IF(VLOOKUP(Tipy!DR31,'Kategórie hráčov'!$A$2:$B$55,2,FALSE)=30,30,20),0))</f>
        <v/>
      </c>
      <c r="EK37" s="127" t="str">
        <f>IF(ISBLANK($EL$3),"",IF(ISBLANK(Tipy!DN31),0,IF(OR(AND(Tipy!DN31=Výsledky!$EJ$3,OR(Tipy!DP31=Výsledky!$EL$3+1,Tipy!DP31=Výsledky!$EL$3-1)),AND(Tipy!DP31=Výsledky!$EL$3,OR(Tipy!DN31=Výsledky!$EJ$3+1,Tipy!DN31=Výsledky!$EJ$3-1))),10,0)))</f>
        <v/>
      </c>
      <c r="EL37" s="130" t="str">
        <f>IF(ISBLANK($EL$3),"",IF(ISBLANK(Tipy!DN31),"-",SUM(EG37:EK37)))</f>
        <v/>
      </c>
      <c r="EM37" s="129"/>
      <c r="EN37" s="126" t="str">
        <f>IF(ISBLANK($ES$3),"",IF(ISBLANK(Tipy!DT31),0,IF(AND(Tipy!DT31=Výsledky!$EQ$3,Tipy!DV31=Výsledky!$ES$3),60,0)))</f>
        <v/>
      </c>
      <c r="EO37" s="126" t="str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/>
      </c>
      <c r="EP37" s="126" t="str">
        <f>IF(ISBLANK($ES$3),"",IF(OR(Tipy!DW31=Výsledky!$EN$6,Tipy!DW31=Výsledky!$EN$7,Tipy!DW31=Výsledky!$EN$8,Tipy!DW31=Výsledky!$EN$9),IF(VLOOKUP(Tipy!DW31,'Kategórie hráčov'!$A$2:$B$55,2,FALSE)=30,30,20),0))</f>
        <v/>
      </c>
      <c r="EQ37" s="126" t="str">
        <f>IF(ISBLANK($ES$3),"",IF(OR(Tipy!DX31=Výsledky!$EQ$6,Tipy!DX31=Výsledky!$EQ$7,Tipy!DX31=Výsledky!$EQ$8,Tipy!DX31=Výsledky!$EQ$9),IF(VLOOKUP(Tipy!DX31,'Kategórie hráčov'!$A$2:$B$55,2,FALSE)=30,30,20),0))</f>
        <v/>
      </c>
      <c r="ER37" s="127" t="str">
        <f>IF(ISBLANK($ES$3),"",IF(ISBLANK(Tipy!DT31),0,IF(OR(AND(Tipy!DT31=Výsledky!$EQ$3,OR(Tipy!DV31=Výsledky!$ES$3+1,Tipy!DV31=Výsledky!$ES$3-1)),AND(Tipy!DV31=Výsledky!$ES$3,OR(Tipy!DT31=Výsledky!$EQ$3+1,Tipy!DT31=Výsledky!$EQ$3-1))),10,0)))</f>
        <v/>
      </c>
      <c r="ES37" s="130" t="str">
        <f>IF(ISBLANK($ES$3),"",IF(ISBLANK(Tipy!DT31),"-",SUM(EN37:ER37)))</f>
        <v/>
      </c>
      <c r="ET37" s="129"/>
      <c r="EU37" s="126" t="str">
        <f>IF(ISBLANK($EZ$3),"",IF(ISBLANK(Tipy!DZ31),0,IF(AND(Tipy!DZ31=Výsledky!$EX$3,Tipy!EB31=Výsledky!$EZ$3),60,0)))</f>
        <v/>
      </c>
      <c r="EV37" s="126" t="str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/>
      </c>
      <c r="EW37" s="126" t="str">
        <f>IF(ISBLANK($EZ$3),"",IF(OR(Tipy!EC31=Výsledky!$EU$6,Tipy!EC31=Výsledky!$EU$7,Tipy!EC31=Výsledky!$EU$8,Tipy!EC31=Výsledky!$EU$9),IF(VLOOKUP(Tipy!EC31,'Kategórie hráčov'!$A$2:$B$55,2,FALSE)=30,30,20),0))</f>
        <v/>
      </c>
      <c r="EX37" s="126" t="str">
        <f>IF(ISBLANK($EZ$3),"",IF(OR(Tipy!ED31=Výsledky!$EX$6,Tipy!ED31=Výsledky!$EX$7,Tipy!ED31=Výsledky!$EX$8,Tipy!ED31=Výsledky!$EX$9),IF(VLOOKUP(Tipy!ED31,'Kategórie hráčov'!$A$2:$B$55,2,FALSE)=30,30,20),0))</f>
        <v/>
      </c>
      <c r="EY37" s="127" t="str">
        <f>IF(ISBLANK($EZ$3),"",IF(ISBLANK(Tipy!DZ31),0,IF(OR(AND(Tipy!DZ31=Výsledky!$EX$3,OR(Tipy!EB31=Výsledky!$EZ$3+1,Tipy!EB31=Výsledky!$EZ$3-1)),AND(Tipy!EB31=Výsledky!$EZ$3,OR(Tipy!DZ31=Výsledky!$EX$3+1,Tipy!DZ31=Výsledky!$EX$3-1))),10,0)))</f>
        <v/>
      </c>
      <c r="EZ37" s="130" t="str">
        <f>IF(ISBLANK($EZ$3),"",IF(ISBLANK(Tipy!DZ31),"-",SUM(EU37:EY37)))</f>
        <v/>
      </c>
      <c r="FA37" s="129"/>
      <c r="FB37" s="126" t="str">
        <f>IF(ISBLANK($FG$3),"",IF(ISBLANK(Tipy!EF31),0,IF(AND(Tipy!EF31=Výsledky!$FE$3,Tipy!EH31=Výsledky!$FG$3),60,0)))</f>
        <v/>
      </c>
      <c r="FC37" s="126" t="str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/>
      </c>
      <c r="FD37" s="126" t="str">
        <f>IF(ISBLANK($FG$3),"",IF(OR(Tipy!EI31=Výsledky!$FB$6,Tipy!EI31=Výsledky!$FB$7,Tipy!EI31=Výsledky!$FB$8,Tipy!EI31=Výsledky!$FB$9),IF(VLOOKUP(Tipy!EI31,'Kategórie hráčov'!$A$2:$B$55,2,FALSE)=30,30,20),0))</f>
        <v/>
      </c>
      <c r="FE37" s="126" t="str">
        <f>IF(ISBLANK($FG$3),"",IF(OR(Tipy!EJ31=Výsledky!$FE$6,Tipy!EJ31=Výsledky!$FE$7,Tipy!EJ31=Výsledky!$FE$8,Tipy!EJ31=Výsledky!$FE$9),IF(VLOOKUP(Tipy!EJ31,'Kategórie hráčov'!$A$2:$B$55,2,FALSE)=30,30,20),0))</f>
        <v/>
      </c>
      <c r="FF37" s="127" t="str">
        <f>IF(ISBLANK($FG$3),"",IF(ISBLANK(Tipy!EF31),0,IF(OR(AND(Tipy!EF31=Výsledky!$FE$3,OR(Tipy!EH31=Výsledky!$FG$3+1,Tipy!EH31=Výsledky!$FG$3-1)),AND(Tipy!EH31=Výsledky!$FG$3,OR(Tipy!EF31=Výsledky!$FE$3+1,Tipy!EF31=Výsledky!$FE$3-1))),10,0)))</f>
        <v/>
      </c>
      <c r="FG37" s="130" t="str">
        <f>IF(ISBLANK($FG$3),"",IF(ISBLANK(Tipy!EF31),"-",SUM(FB37:FF37)))</f>
        <v/>
      </c>
      <c r="FH37" s="129"/>
      <c r="FI37" s="126" t="str">
        <f>IF(ISBLANK($FN$3),"",IF(ISBLANK(Tipy!EL31),0,IF(AND(Tipy!EL31=Výsledky!$FL$3,Tipy!EN31=Výsledky!$FN$3),60,0)))</f>
        <v/>
      </c>
      <c r="FJ37" s="126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126" t="str">
        <f>IF(ISBLANK($FN$3),"",IF(OR(Tipy!EO31=Výsledky!$FI$6,Tipy!EO31=Výsledky!$FI$7,Tipy!EO31=Výsledky!$FI$8,Tipy!EO31=Výsledky!$FI$9),IF(VLOOKUP(Tipy!EO31,'Kategórie hráčov'!$A$2:$B$55,2,FALSE)=30,30,20),0))</f>
        <v/>
      </c>
      <c r="FL37" s="126" t="str">
        <f>IF(ISBLANK($FN$3),"",IF(OR(Tipy!EP31=Výsledky!$FL$6,Tipy!EP31=Výsledky!$FL$7,Tipy!EP31=Výsledky!$FL$8,Tipy!EP31=Výsledky!$FL$9),IF(VLOOKUP(Tipy!EP31,'Kategórie hráčov'!$A$2:$B$55,2,FALSE)=30,30,20),0))</f>
        <v/>
      </c>
      <c r="FM37" s="127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130" t="str">
        <f>IF(ISBLANK($FN$3),"",IF(ISBLANK(Tipy!EL31),"-",SUM(FI37:FM37)))</f>
        <v/>
      </c>
      <c r="FO37" s="129"/>
      <c r="FP37" s="126" t="str">
        <f>IF(ISBLANK($FU$3),"",IF(ISBLANK(Tipy!ER31),0,IF(AND(Tipy!ER31=Výsledky!$FS$3,Tipy!ET31=Výsledky!$FU$3),60,0)))</f>
        <v/>
      </c>
      <c r="FQ37" s="126" t="str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/>
      </c>
      <c r="FR37" s="126" t="str">
        <f>IF(ISBLANK($FU$3),"",IF(OR(Tipy!EU31=Výsledky!$FP$6,Tipy!EU31=Výsledky!$FP$7,Tipy!EU31=Výsledky!$FP$8,Tipy!EU31=Výsledky!$FP$9),IF(VLOOKUP(Tipy!EU31,'Kategórie hráčov'!$A$2:$B$55,2,FALSE)=30,30,20),0))</f>
        <v/>
      </c>
      <c r="FS37" s="126" t="str">
        <f>IF(ISBLANK($FU$3),"",IF(OR(Tipy!EV31=Výsledky!$FS$6,Tipy!EV31=Výsledky!$FS$7,Tipy!EV31=Výsledky!$FS$8,Tipy!EV31=Výsledky!$FS$9),IF(VLOOKUP(Tipy!EV31,'Kategórie hráčov'!$A$2:$B$55,2,FALSE)=30,30,20),0))</f>
        <v/>
      </c>
      <c r="FT37" s="127" t="str">
        <f>IF(ISBLANK($FU$3),"",IF(ISBLANK(Tipy!ER31),0,IF(OR(AND(Tipy!ER31=Výsledky!$FS$3,OR(Tipy!ET31=Výsledky!$FU$3+1,Tipy!ET31=Výsledky!$FU$3-1)),AND(Tipy!ET31=Výsledky!$FU$3,OR(Tipy!ER31=Výsledky!$FS$3+1,Tipy!ER31=Výsledky!$FS$3-1))),10,0)))</f>
        <v/>
      </c>
      <c r="FU37" s="130" t="str">
        <f>IF(ISBLANK($FU$3),"",IF(ISBLANK(Tipy!ER31),"-",SUM(FP37:FT37)))</f>
        <v/>
      </c>
      <c r="FV37" s="129"/>
      <c r="FW37" s="126" t="str">
        <f>IF(ISBLANK($GB$3),"",IF(ISBLANK(Tipy!EX31),0,IF(AND(Tipy!EX31=Výsledky!$FZ$3,Tipy!EZ31=Výsledky!$GB$3),60,0)))</f>
        <v/>
      </c>
      <c r="FX37" s="126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126" t="str">
        <f>IF(ISBLANK($GB$3),"",IF(OR(Tipy!FA31=Výsledky!$FW$6,Tipy!FA31=Výsledky!$FW$7,Tipy!FA31=Výsledky!$FW$8,Tipy!FA31=Výsledky!$FW$9),IF(VLOOKUP(Tipy!FA31,'Kategórie hráčov'!$A$2:$B$55,2,FALSE)=30,30,20),0))</f>
        <v/>
      </c>
      <c r="FZ37" s="126" t="str">
        <f>IF(ISBLANK($GB$3),"",IF(OR(Tipy!FB31=Výsledky!$FZ$6,Tipy!FB31=Výsledky!$FZ$7,Tipy!FB31=Výsledky!$FZ$8,Tipy!FB31=Výsledky!$FZ$9),IF(VLOOKUP(Tipy!FB31,'Kategórie hráčov'!$A$2:$B$55,2,FALSE)=30,30,20),0))</f>
        <v/>
      </c>
      <c r="GA37" s="127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130" t="str">
        <f>IF(ISBLANK($GB$3),"",IF(ISBLANK(Tipy!EX31),"-",SUM(FW37:GA37)))</f>
        <v/>
      </c>
      <c r="GC37" s="129"/>
      <c r="GD37" s="126" t="str">
        <f>IF(ISBLANK($GI$3),"",IF(ISBLANK(Tipy!FD31),0,IF(AND(Tipy!FD31=Výsledky!$GG$3,Tipy!FF31=Výsledky!$GI$3),60,0)))</f>
        <v/>
      </c>
      <c r="GE37" s="126" t="str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/>
      </c>
      <c r="GF37" s="126" t="str">
        <f>IF(ISBLANK($GI$3),"",IF(OR(Tipy!FG31=Výsledky!$GD$6,Tipy!FG31=Výsledky!$GD$7,Tipy!FG31=Výsledky!$GD$8,Tipy!FG31=Výsledky!$GD$9),IF(VLOOKUP(Tipy!FG31,'Kategórie hráčov'!$A$2:$B$55,2,FALSE)=30,30,20),0))</f>
        <v/>
      </c>
      <c r="GG37" s="126" t="str">
        <f>IF(ISBLANK($GI$3),"",IF(OR(Tipy!FH31=Výsledky!$GG$6,Tipy!FH31=Výsledky!$GG$7,Tipy!FH31=Výsledky!$GG$8,Tipy!FH31=Výsledky!$GG$9),IF(VLOOKUP(Tipy!FH31,'Kategórie hráčov'!$A$2:$B$55,2,FALSE)=30,30,20),0))</f>
        <v/>
      </c>
      <c r="GH37" s="127" t="str">
        <f>IF(ISBLANK($GI$3),"",IF(ISBLANK(Tipy!FD31),0,IF(OR(AND(Tipy!FD31=Výsledky!$GG$3,OR(Tipy!FF31=Výsledky!$GI$3+1,Tipy!FF31=Výsledky!$GI$3-1)),AND(Tipy!FF31=Výsledky!$GI$3,OR(Tipy!FD31=Výsledky!$GG$3+1,Tipy!FD31=Výsledky!$GG$3-1))),10,0)))</f>
        <v/>
      </c>
      <c r="GI37" s="130" t="str">
        <f>IF(ISBLANK($GI$3),"",IF(ISBLANK(Tipy!FD31),"-",SUM(GD37:GH37)))</f>
        <v/>
      </c>
      <c r="GJ37" s="129"/>
      <c r="GK37" s="126" t="str">
        <f>IF(ISBLANK($GP$3),"",IF(ISBLANK(Tipy!FJ31),0,IF(AND(Tipy!FJ31=Výsledky!$GN$3,Tipy!FL31=Výsledky!$GP$3),60,0)))</f>
        <v/>
      </c>
      <c r="GL37" s="126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126" t="str">
        <f>IF(ISBLANK($GP$3),"",IF(OR(Tipy!FM31=Výsledky!$GK$6,Tipy!FM31=Výsledky!$GK$7,Tipy!FM31=Výsledky!$GK$8,Tipy!FM31=Výsledky!$GK$9),IF(VLOOKUP(Tipy!FM31,'Kategórie hráčov'!$A$2:$B$55,2,FALSE)=30,30,20),0))</f>
        <v/>
      </c>
      <c r="GN37" s="126" t="str">
        <f>IF(ISBLANK($GP$3),"",IF(OR(Tipy!FN31=Výsledky!$GN$6,Tipy!FN31=Výsledky!$GN$7,Tipy!FN31=Výsledky!$GN$8,Tipy!FN31=Výsledky!$GN$9),IF(VLOOKUP(Tipy!FN31,'Kategórie hráčov'!$A$2:$B$55,2,FALSE)=30,30,20),0))</f>
        <v/>
      </c>
      <c r="GO37" s="127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130" t="str">
        <f>IF(ISBLANK($GP$3),"",IF(ISBLANK(Tipy!FJ31),"-",SUM(GK37:GO37)))</f>
        <v/>
      </c>
      <c r="GQ37" s="129"/>
      <c r="GR37" s="126" t="str">
        <f>IF(ISBLANK($GW$3),"",IF(ISBLANK(Tipy!FP31),0,IF(AND(Tipy!FP31=Výsledky!$GU$3,Tipy!FR31=Výsledky!$GW$3),60,0)))</f>
        <v/>
      </c>
      <c r="GS37" s="126" t="str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/>
      </c>
      <c r="GT37" s="126" t="str">
        <f>IF(ISBLANK($GW$3),"",IF(OR(Tipy!FS31=Výsledky!$GR$6,Tipy!FS31=Výsledky!$GR$7,Tipy!FS31=Výsledky!$GR$8,Tipy!FS31=Výsledky!$GR$9),IF(VLOOKUP(Tipy!FS31,'Kategórie hráčov'!$A$2:$B$55,2,FALSE)=30,30,20),0))</f>
        <v/>
      </c>
      <c r="GU37" s="126" t="str">
        <f>IF(ISBLANK($GW$3),"",IF(OR(Tipy!FT31=Výsledky!$GU$6,Tipy!FT31=Výsledky!$GU$7,Tipy!FT31=Výsledky!$GU$8,Tipy!FT31=Výsledky!$GU$9),IF(VLOOKUP(Tipy!FT31,'Kategórie hráčov'!$A$2:$B$55,2,FALSE)=30,30,20),0))</f>
        <v/>
      </c>
      <c r="GV37" s="127" t="str">
        <f>IF(ISBLANK($GW$3),"",IF(ISBLANK(Tipy!FP31),0,IF(OR(AND(Tipy!FP31=Výsledky!$GU$3,OR(Tipy!FR31=Výsledky!$GW$3+1,Tipy!FR31=Výsledky!$GW$3-1)),AND(Tipy!FR31=Výsledky!$GW$3,OR(Tipy!FP31=Výsledky!$GU$3+1,Tipy!FP31=Výsledky!$GU$3-1))),10,0)))</f>
        <v/>
      </c>
      <c r="GW37" s="130" t="str">
        <f>IF(ISBLANK($GW$3),"",IF(ISBLANK(Tipy!FP31),"-",SUM(GR37:GV37)))</f>
        <v/>
      </c>
      <c r="GX37" s="129"/>
      <c r="GY37" s="126" t="str">
        <f>IF(ISBLANK($HD$3),"",IF(ISBLANK(Tipy!FV31),0,IF(AND(Tipy!FV31=Výsledky!$HB$3,Tipy!FX31=Výsledky!$HD$3),60,0)))</f>
        <v/>
      </c>
      <c r="GZ37" s="126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26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26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27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0" t="str">
        <f>IF(ISBLANK($HD$3),"",IF(ISBLANK(Tipy!FV31),"-",SUM(GY37:HC37)))</f>
        <v/>
      </c>
      <c r="HE37" s="129"/>
      <c r="HF37" s="126" t="str">
        <f>IF(ISBLANK($HK$3),"",IF(ISBLANK(Tipy!GB31),0,IF(AND(Tipy!GB31=Výsledky!$HI$3,Tipy!GD31=Výsledky!$HK$3),60,0)))</f>
        <v/>
      </c>
      <c r="HG37" s="126" t="str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/>
      </c>
      <c r="HH37" s="126" t="str">
        <f>IF(ISBLANK($HK$3),"",IF(OR(Tipy!GE31=Výsledky!$HF$6,Tipy!GE31=Výsledky!$HF$7,Tipy!GE31=Výsledky!$HF$8,Tipy!GE31=Výsledky!$HF$9),IF(VLOOKUP(Tipy!GE31,'Kategórie hráčov'!$A$2:$B$55,2,FALSE)=30,30,20),0))</f>
        <v/>
      </c>
      <c r="HI37" s="126" t="str">
        <f>IF(ISBLANK($HK$3),"",IF(OR(Tipy!GF31=Výsledky!$HI$6,Tipy!GF31=Výsledky!$HI$7,Tipy!GF31=Výsledky!$HI$8,Tipy!GF31=Výsledky!$HI$9),IF(VLOOKUP(Tipy!GF31,'Kategórie hráčov'!$A$2:$B$55,2,FALSE)=30,30,20),0))</f>
        <v/>
      </c>
      <c r="HJ37" s="127" t="str">
        <f>IF(ISBLANK($HK$3),"",IF(ISBLANK(Tipy!GB31),0,IF(OR(AND(Tipy!GB31=Výsledky!$HI$3,OR(Tipy!GD31=Výsledky!$HK$3+1,Tipy!GD31=Výsledky!$HK$3-1)),AND(Tipy!GD31=Výsledky!$HK$3,OR(Tipy!GB31=Výsledky!$HI$3+1,Tipy!GB31=Výsledky!$HI$3-1))),10,0)))</f>
        <v/>
      </c>
      <c r="HK37" s="130" t="str">
        <f>IF(ISBLANK($HK$3),"",IF(ISBLANK(Tipy!GB31),"-",SUM(HF37:HJ37)))</f>
        <v/>
      </c>
      <c r="HL37" s="129"/>
      <c r="HM37" s="126" t="str">
        <f>IF(ISBLANK($HR$3),"",IF(ISBLANK(Tipy!GH31),0,IF(AND(Tipy!GH31=Výsledky!$HP$3,Tipy!GJ31=Výsledky!$HR$3),60,0)))</f>
        <v/>
      </c>
      <c r="HN37" s="126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26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26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27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0" t="str">
        <f>IF(ISBLANK($HR$3),"",IF(ISBLANK(Tipy!GH31),"-",SUM(HM37:HQ37)))</f>
        <v/>
      </c>
      <c r="HS37" s="129"/>
      <c r="HT37" s="126" t="str">
        <f>IF(ISBLANK($HY$3),"",IF(ISBLANK(Tipy!GN31),0,IF(AND(Tipy!GN31=Výsledky!$HW$3,Tipy!GP31=Výsledky!$HY$3),60,0)))</f>
        <v/>
      </c>
      <c r="HU37" s="126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6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6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7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0" t="str">
        <f>IF(ISBLANK($HY$3),"",IF(ISBLANK(Tipy!GN31),"-",SUM(HT37:HX37)))</f>
        <v/>
      </c>
      <c r="HZ37" s="129"/>
      <c r="IA37" s="126" t="str">
        <f>IF(ISBLANK($IF$3),"",IF(ISBLANK(Tipy!GT31),0,IF(AND(Tipy!GT31=Výsledky!$ID$3,Tipy!GV31=Výsledky!$IF$3),60,0)))</f>
        <v/>
      </c>
      <c r="IB37" s="126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26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26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27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0" t="str">
        <f>IF(ISBLANK($IF$3),"",IF(ISBLANK(Tipy!GT31),"-",SUM(IA37:IE37)))</f>
        <v/>
      </c>
      <c r="IG37" s="129"/>
      <c r="IH37" s="126" t="str">
        <f>IF(ISBLANK($IM$3),"",IF(ISBLANK(Tipy!GZ31),0,IF(AND(Tipy!GZ31=Výsledky!$IK$3,Tipy!HB31=Výsledky!$IM$3),60,0)))</f>
        <v/>
      </c>
      <c r="II37" s="126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6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6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7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0" t="str">
        <f>IF(ISBLANK($IM$3),"",IF(ISBLANK(Tipy!GZ31),"-",SUM(IH37:IL37)))</f>
        <v/>
      </c>
      <c r="IN37" s="129"/>
      <c r="IO37" s="126" t="str">
        <f>IF(ISBLANK($IT$3),"",IF(ISBLANK(Tipy!HF31),0,IF(AND(Tipy!HF31=Výsledky!$IR$3,Tipy!HH31=Výsledky!$IT$3),60,0)))</f>
        <v/>
      </c>
      <c r="IP37" s="126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26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26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27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0" t="str">
        <f>IF(ISBLANK($IT$3),"",IF(ISBLANK(Tipy!HF31),"-",SUM(IO37:IS37)))</f>
        <v/>
      </c>
      <c r="IU37" s="129"/>
      <c r="IV37" s="126" t="str">
        <f>IF(ISBLANK($JA$3),"",IF(ISBLANK(Tipy!HL31),0,IF(AND(Tipy!HL31=Výsledky!$IY$3,Tipy!HN31=Výsledky!$JA$3),60,0)))</f>
        <v/>
      </c>
      <c r="IW37" s="126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26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26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27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0" t="str">
        <f>IF(ISBLANK($JA$3),"",IF(ISBLANK(Tipy!HL31),"-",SUM(IV37:IZ37)))</f>
        <v/>
      </c>
      <c r="JB37" s="129"/>
      <c r="JC37" s="126" t="str">
        <f>IF(ISBLANK($JH$3),"",IF(ISBLANK(Tipy!HR31),0,IF(AND(Tipy!HR31=Výsledky!$JF$3,Tipy!HT31=Výsledky!$JH$3),60,0)))</f>
        <v/>
      </c>
      <c r="JD37" s="126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26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26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27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0" t="str">
        <f>IF(ISBLANK($JH$3),"",IF(ISBLANK(Tipy!HR31),"-",SUM(JC37:JG37)))</f>
        <v/>
      </c>
      <c r="JI37" s="129"/>
      <c r="JJ37" s="126" t="str">
        <f>IF(ISBLANK($JO$3),"",IF(ISBLANK(Tipy!HX31),0,IF(AND(Tipy!HX31=Výsledky!$JM$3,Tipy!HZ31=Výsledky!$JO$3),60,0)))</f>
        <v/>
      </c>
      <c r="JK37" s="126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26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26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27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0" t="str">
        <f>IF(ISBLANK($JO$3),"",IF(ISBLANK(Tipy!HX31),"-",SUM(JJ37:JN37)))</f>
        <v/>
      </c>
      <c r="JP37" s="129"/>
      <c r="JQ37" s="126" t="str">
        <f>IF(ISBLANK($JV$3),"",IF(ISBLANK(Tipy!ID31),0,IF(AND(Tipy!ID31=Výsledky!$JT$3,Tipy!IF31=Výsledky!$JV$3),60,0)))</f>
        <v/>
      </c>
      <c r="JR37" s="126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26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26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27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0" t="str">
        <f>IF(ISBLANK($JV$3),"",IF(ISBLANK(Tipy!ID31),"-",SUM(JQ37:JU37)))</f>
        <v/>
      </c>
      <c r="JW37" s="129"/>
      <c r="JX37" s="126" t="str">
        <f>IF(ISBLANK($KC$3),"",IF(ISBLANK(Tipy!IJ31),0,IF(AND(Tipy!IJ31=Výsledky!$KA$3,Tipy!IL31=Výsledky!$KC$3),60,0)))</f>
        <v/>
      </c>
      <c r="JY37" s="126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6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6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7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0" t="str">
        <f>IF(ISBLANK($KC$3),"",IF(ISBLANK(Tipy!IJ31),"-",SUM(JX37:KB37)))</f>
        <v/>
      </c>
      <c r="KD37" s="129"/>
      <c r="KE37" s="126" t="str">
        <f>IF(ISBLANK($KJ$3),"",IF(ISBLANK(Tipy!IP31),0,IF(AND(Tipy!IP31=Výsledky!$KH$3,Tipy!IR31=Výsledky!$KJ$3),60,0)))</f>
        <v/>
      </c>
      <c r="KF37" s="126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6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6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7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0" t="str">
        <f>IF(ISBLANK($KJ$3),"",IF(ISBLANK(Tipy!IP31),"-",SUM(KE37:KI37)))</f>
        <v/>
      </c>
      <c r="KK37" s="129"/>
      <c r="KL37" s="126" t="str">
        <f>IF(ISBLANK($KQ$3),"",IF(ISBLANK(Tipy!IV31),0,IF(AND(Tipy!IV31=Výsledky!$KO$3,Tipy!IX31=Výsledky!$KQ$3),60,0)))</f>
        <v/>
      </c>
      <c r="KM37" s="126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6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6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7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0" t="str">
        <f>IF(ISBLANK($KQ$3),"",IF(ISBLANK(Tipy!IV31),"-",SUM(KL37:KP37)))</f>
        <v/>
      </c>
      <c r="KR37" s="129"/>
      <c r="KS37" s="126" t="str">
        <f>IF(ISBLANK($KX$3),"",IF(ISBLANK(Tipy!JB31),0,IF(AND(Tipy!JB31=Výsledky!$KV$3,Tipy!JD31=Výsledky!$KX$3),60,0)))</f>
        <v/>
      </c>
      <c r="KT37" s="126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6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6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7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0" t="str">
        <f>IF(ISBLANK($KX$3),"",IF(ISBLANK(Tipy!JB31),"-",SUM(KS37:KW37)))</f>
        <v/>
      </c>
      <c r="KY37" s="129"/>
      <c r="KZ37" s="126" t="str">
        <f>IF(ISBLANK($LE$3),"",IF(ISBLANK(Tipy!JH31),0,IF(AND(Tipy!JH31=Výsledky!$LC$3,Tipy!JJ31=Výsledky!$LE$3),60,0)))</f>
        <v/>
      </c>
      <c r="LA37" s="126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6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6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7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0" t="str">
        <f>IF(ISBLANK($LE$3),"",IF(ISBLANK(Tipy!JH31),"-",SUM(KZ37:LD37)))</f>
        <v/>
      </c>
      <c r="LF37" s="129"/>
      <c r="LG37" s="126" t="str">
        <f>IF(ISBLANK($LL$3),"",IF(ISBLANK(Tipy!JN31),0,IF(AND(Tipy!JN31=Výsledky!$LJ$3,Tipy!JP31=Výsledky!$LL$3),60,0)))</f>
        <v/>
      </c>
      <c r="LH37" s="126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6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6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7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0" t="str">
        <f>IF(ISBLANK($LL$3),"",IF(ISBLANK(Tipy!JN31),"-",SUM(LG37:LK37)))</f>
        <v/>
      </c>
      <c r="LM37" s="129"/>
      <c r="LN37" s="126" t="str">
        <f>IF(ISBLANK($LS$3),"",IF(ISBLANK(Tipy!JT31),0,IF(AND(Tipy!JT31=Výsledky!$LQ$3,Tipy!JV31=Výsledky!$LS$3),60,0)))</f>
        <v/>
      </c>
      <c r="LO37" s="126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6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6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7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0" t="str">
        <f>IF(ISBLANK($LS$3),"",IF(ISBLANK(Tipy!JT31),"-",SUM(LN37:LR37)))</f>
        <v/>
      </c>
      <c r="LT37" s="129"/>
      <c r="LU37" s="126" t="str">
        <f>IF(ISBLANK($LZ$3),"",IF(ISBLANK(Tipy!JZ31),0,IF(AND(Tipy!JZ31=Výsledky!$LX$3,Tipy!KB31=Výsledky!$LZ$3),60,0)))</f>
        <v/>
      </c>
      <c r="LV37" s="126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6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6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7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0" t="str">
        <f>IF(ISBLANK($LZ$3),"",IF(ISBLANK(Tipy!JZ31),"-",SUM(LU37:LY37)))</f>
        <v/>
      </c>
      <c r="MA37" s="129"/>
      <c r="MB37" s="126" t="str">
        <f>IF(ISBLANK($MG$3),"",IF(ISBLANK(Tipy!KF31),0,IF(AND(Tipy!KF31=Výsledky!$ME$3,Tipy!KH31=Výsledky!$MG$3),60,0)))</f>
        <v/>
      </c>
      <c r="MC37" s="126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6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6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7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0" t="str">
        <f>IF(ISBLANK($MG$3),"",IF(ISBLANK(Tipy!KF31),"-",SUM(MB37:MF37)))</f>
        <v/>
      </c>
      <c r="MH37" s="129"/>
      <c r="MI37" s="126" t="str">
        <f>IF(ISBLANK($MN$3),"",IF(ISBLANK(Tipy!KL31),0,IF(AND(Tipy!KL31=Výsledky!$ML$3,Tipy!KN31=Výsledky!$MN$3),60,0)))</f>
        <v/>
      </c>
      <c r="MJ37" s="12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6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6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0" t="str">
        <f>IF(ISBLANK($MN$3),"",IF(ISBLANK(Tipy!KL31),"-",SUM(MI37:MM37)))</f>
        <v/>
      </c>
      <c r="MO37" s="129"/>
      <c r="MP37" s="126" t="str">
        <f>IF(ISBLANK($MU$3),"",IF(ISBLANK(Tipy!KR31),0,IF(AND(Tipy!KR31=Výsledky!$MS$3,Tipy!KT31=Výsledky!$MU$3),60,0)))</f>
        <v/>
      </c>
      <c r="MQ37" s="126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6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6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7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0" t="str">
        <f>IF(ISBLANK($MU$3),"",IF(ISBLANK(Tipy!KR31),"-",SUM(MP37:MT37)))</f>
        <v/>
      </c>
      <c r="MV37" s="129"/>
      <c r="MW37" s="126" t="str">
        <f>IF(ISBLANK($NB$3),"",IF(ISBLANK(Tipy!KX31),0,IF(AND(Tipy!KX31=Výsledky!$MZ$3,Tipy!KZ31=Výsledky!$NB$3),60,0)))</f>
        <v/>
      </c>
      <c r="MX37" s="126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6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6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7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0" t="str">
        <f>IF(ISBLANK($NB$3),"",IF(ISBLANK(Tipy!KX31),"-",SUM(MW37:NA37)))</f>
        <v/>
      </c>
      <c r="NC37" s="129"/>
      <c r="ND37" s="126" t="str">
        <f>IF(ISBLANK($NI$3),"",IF(ISBLANK(Tipy!LD31),0,IF(AND(Tipy!LD31=Výsledky!$NG$3,Tipy!LF31=Výsledky!$NI$3),60,0)))</f>
        <v/>
      </c>
      <c r="NE37" s="126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6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6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7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0" t="str">
        <f>IF(ISBLANK($NI$3),"",IF(ISBLANK(Tipy!LD31),"-",SUM(ND37:NH37)))</f>
        <v/>
      </c>
      <c r="NJ37" s="129"/>
      <c r="NK37" s="126" t="str">
        <f>IF(ISBLANK($NP$3),"",IF(ISBLANK(Tipy!LJ31),0,IF(AND(Tipy!LJ31=Výsledky!$NN$3,Tipy!LL31=Výsledky!$NP$3),60,0)))</f>
        <v/>
      </c>
      <c r="NL37" s="126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6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6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7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0" t="str">
        <f>IF(ISBLANK($NP$3),"",IF(ISBLANK(Tipy!LJ31),"-",SUM(NK37:NO37)))</f>
        <v/>
      </c>
      <c r="NQ37" s="129"/>
      <c r="NR37" s="126" t="str">
        <f>IF(ISBLANK($NW$3),"",IF(ISBLANK(Tipy!LP31),0,IF(AND(Tipy!LP31=Výsledky!$NU$3,Tipy!LR31=Výsledky!$NW$3),60,0)))</f>
        <v/>
      </c>
      <c r="NS37" s="126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6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6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7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0" t="str">
        <f>IF(ISBLANK($NW$3),"",IF(ISBLANK(Tipy!LP31),"-",SUM(NR37:NV37)))</f>
        <v/>
      </c>
      <c r="NX37" s="129"/>
      <c r="NY37" s="126" t="str">
        <f>IF(ISBLANK($OD$3),"",IF(ISBLANK(Tipy!LV31),0,IF(AND(Tipy!LV31=Výsledky!$OB$3,Tipy!LX31=Výsledky!$OD$3),60,0)))</f>
        <v/>
      </c>
      <c r="NZ37" s="126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6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6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7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0" t="str">
        <f>IF(ISBLANK($OD$3),"",IF(ISBLANK(Tipy!LV31),"-",SUM(NY37:OC37)))</f>
        <v/>
      </c>
      <c r="OE37" s="129"/>
      <c r="OF37" s="126" t="str">
        <f>IF(ISBLANK($OK$3),"",IF(ISBLANK(Tipy!MB31),0,IF(AND(Tipy!MB31=Výsledky!$OI$3,Tipy!MD31=Výsledky!$OK$3),60,0)))</f>
        <v/>
      </c>
      <c r="OG37" s="126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6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6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7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0" t="str">
        <f>IF(ISBLANK($OK$3),"",IF(ISBLANK(Tipy!MB31),"-",SUM(OF37:OJ37)))</f>
        <v/>
      </c>
      <c r="OL37" s="129"/>
      <c r="OM37" s="126" t="str">
        <f>IF(ISBLANK($OR$3),"",IF(ISBLANK(Tipy!MH31),0,IF(AND(Tipy!MH31=Výsledky!$OP$3,Tipy!MJ31=Výsledky!$OR$3),60,0)))</f>
        <v/>
      </c>
      <c r="ON37" s="12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6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6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0" t="str">
        <f>IF(ISBLANK($OR$3),"",IF(ISBLANK(Tipy!MH31),"-",SUM(OM37:OQ37)))</f>
        <v/>
      </c>
      <c r="OS37" s="129"/>
      <c r="OT37" s="126" t="str">
        <f>IF(ISBLANK($OY$3),"",IF(ISBLANK(Tipy!MN31),0,IF(AND(Tipy!MN31=Výsledky!$OW$3,Tipy!MP31=Výsledky!$OY$3),60,0)))</f>
        <v/>
      </c>
      <c r="OU37" s="12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6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6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0" t="str">
        <f>IF(ISBLANK($OY$3),"",IF(ISBLANK(Tipy!MN31),"-",SUM(OT37:OX37)))</f>
        <v/>
      </c>
      <c r="OZ37" s="129"/>
      <c r="PA37" s="126" t="str">
        <f>IF(ISBLANK($PF$3),"",IF(ISBLANK(Tipy!MT31),0,IF(AND(Tipy!MT31=Výsledky!$PD$3,Tipy!MV31=Výsledky!$PF$3),60,0)))</f>
        <v/>
      </c>
      <c r="PB37" s="12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6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6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0" t="str">
        <f>IF(ISBLANK($PF$3),"",IF(ISBLANK(Tipy!MT31),"-",SUM(PA37:PE37)))</f>
        <v/>
      </c>
      <c r="PG37" s="129"/>
      <c r="PH37" s="126" t="str">
        <f>IF(ISBLANK($PM$3),"",IF(ISBLANK(Tipy!MZ31),0,IF(AND(Tipy!MZ31=Výsledky!$PK$3,Tipy!NB31=Výsledky!$PM$3),60,0)))</f>
        <v/>
      </c>
      <c r="PI37" s="12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6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6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0" t="str">
        <f>IF(ISBLANK($PM$3),"",IF(ISBLANK(Tipy!MZ31),"-",SUM(PH37:PL37)))</f>
        <v/>
      </c>
      <c r="PN37" s="129"/>
      <c r="PO37" s="126" t="str">
        <f>IF(ISBLANK($PT$3),"",IF(ISBLANK(Tipy!NF31),0,IF(AND(Tipy!NF31=Výsledky!$PR$3,Tipy!NH31=Výsledky!$PT$3),60,0)))</f>
        <v/>
      </c>
      <c r="PP37" s="12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6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6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0" t="str">
        <f>IF(ISBLANK($PT$3),"",IF(ISBLANK(Tipy!NF31),"-",SUM(PO37:PS37)))</f>
        <v/>
      </c>
      <c r="PU37" s="129"/>
      <c r="PV37" s="126" t="str">
        <f>IF(ISBLANK($QA$3),"",IF(ISBLANK(Tipy!NL31),0,IF(AND(Tipy!NL31=Výsledky!$PY$3,Tipy!NN31=Výsledky!$QA$3),60,0)))</f>
        <v/>
      </c>
      <c r="PW37" s="12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6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6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0" t="str">
        <f>IF(ISBLANK($QA$3),"",IF(ISBLANK(Tipy!NL31),"-",SUM(PV37:PZ37)))</f>
        <v/>
      </c>
      <c r="QB37" s="129"/>
      <c r="QC37" s="126" t="str">
        <f>IF(ISBLANK($QH$3),"",IF(ISBLANK(Tipy!NR31),0,IF(AND(Tipy!NR31=Výsledky!$QF$3,Tipy!NT31=Výsledky!$QH$3),60,0)))</f>
        <v/>
      </c>
      <c r="QD37" s="12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6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6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0" t="str">
        <f>IF(ISBLANK($QH$3),"",IF(ISBLANK(Tipy!NR31),"-",SUM(QC37:QG37)))</f>
        <v/>
      </c>
      <c r="QI37" s="131"/>
      <c r="QJ37" s="131"/>
    </row>
    <row r="38" spans="1:452" ht="15" x14ac:dyDescent="0.2">
      <c r="A38" s="124">
        <f>Tipy!A32</f>
        <v>47</v>
      </c>
      <c r="B38" s="166" t="str">
        <f>IF(Tipy!B32="","",Tipy!B32)</f>
        <v>kirips</v>
      </c>
      <c r="C38" s="125"/>
      <c r="D38" s="126">
        <f>IF(ISBLANK($I$3),"",IF(ISBLANK(Tipy!D32),0,IF(AND(Tipy!D32=Výsledky!$G$3,Tipy!F32=Výsledky!$I$3),60,0)))</f>
        <v>0</v>
      </c>
      <c r="E38" s="12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6">
        <f>IF(ISBLANK($I$3),"",IF(OR(Tipy!G32=Výsledky!$D$6,Tipy!G32=Výsledky!$D$7,Tipy!G32=Výsledky!$D$8,Tipy!G32=Výsledky!$D$9),IF(VLOOKUP(Tipy!G32,'Kategórie hráčov'!$A$2:$B$55,2,FALSE)=30,30,20),0))</f>
        <v>20</v>
      </c>
      <c r="G38" s="126">
        <f>IF(ISBLANK($I$3),"",IF(OR(Tipy!H32=Výsledky!$G$6,Tipy!H32=Výsledky!$G$7,Tipy!H32=Výsledky!$G$8,Tipy!H32=Výsledky!$G$9),IF(VLOOKUP(Tipy!H32,'Kategórie hráčov'!$A$2:$B$55,2,FALSE)=30,30,20),0))</f>
        <v>0</v>
      </c>
      <c r="H38" s="12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8">
        <f>IF(ISBLANK($I$3),"",IF(ISBLANK(Tipy!D32),"-",SUM(D38:H38)))</f>
        <v>20</v>
      </c>
      <c r="J38" s="25"/>
      <c r="K38" s="126">
        <f>IF(ISBLANK($P$3),"",IF(ISBLANK(Tipy!J32),0,IF(AND(Tipy!J32=Výsledky!$N$3,Tipy!L32=Výsledky!$P$3),60,0)))</f>
        <v>0</v>
      </c>
      <c r="L38" s="12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6">
        <f>IF(ISBLANK($P$3),"",IF(OR(Tipy!M32=Výsledky!$K$6,Tipy!M32=Výsledky!$K$7,Tipy!M32=Výsledky!$K$8,Tipy!M32=Výsledky!$K$9),IF(VLOOKUP(Tipy!M32,'Kategórie hráčov'!$A$2:$B$55,2,FALSE)=30,30,20),0))</f>
        <v>20</v>
      </c>
      <c r="N38" s="126">
        <f>IF(ISBLANK($P$3),"",IF(OR(Tipy!N32=Výsledky!$N$6,Tipy!N32=Výsledky!$N$7,Tipy!N32=Výsledky!$N$8,Tipy!N32=Výsledky!$N$9),IF(VLOOKUP(Tipy!N32,'Kategórie hráčov'!$A$2:$B$55,2,FALSE)=30,30,20),0))</f>
        <v>0</v>
      </c>
      <c r="O38" s="12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8">
        <f>IF(ISBLANK($P$3),"",IF(ISBLANK(Tipy!J32),"-",SUM(K38:O38)))</f>
        <v>20</v>
      </c>
      <c r="Q38" s="129"/>
      <c r="R38" s="126">
        <f>IF(ISBLANK($W$3),"",IF(ISBLANK(Tipy!P32),0,IF(AND(Tipy!P32=Výsledky!$U$3,Tipy!R32=Výsledky!$W$3),60,0)))</f>
        <v>0</v>
      </c>
      <c r="S38" s="12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6">
        <f>IF(ISBLANK($W$3),"",IF(OR(Tipy!S32=Výsledky!$R$6,Tipy!S32=Výsledky!$R$7,Tipy!S32=Výsledky!$R$8,Tipy!S32=Výsledky!$R$9),IF(VLOOKUP(Tipy!S32,'Kategórie hráčov'!$A$2:$B$55,2,FALSE)=30,30,20),0))</f>
        <v>0</v>
      </c>
      <c r="U38" s="126">
        <f>IF(ISBLANK($W$3),"",IF(OR(Tipy!T32=Výsledky!$U$6,Tipy!T32=Výsledky!$U$7,Tipy!T32=Výsledky!$U$8,Tipy!T32=Výsledky!$U$9),IF(VLOOKUP(Tipy!T32,'Kategórie hráčov'!$A$2:$B$55,2,FALSE)=30,30,20),0))</f>
        <v>0</v>
      </c>
      <c r="V38" s="127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30" t="str">
        <f>IF(ISBLANK($W$3),"",IF(ISBLANK(Tipy!P32),"-",SUM(R38:V38)))</f>
        <v>-</v>
      </c>
      <c r="X38" s="129"/>
      <c r="Y38" s="126">
        <f>IF(ISBLANK($AD$3),"",IF(ISBLANK(Tipy!V32),0,IF(AND(Tipy!V32=Výsledky!$AB$3,Tipy!X32=Výsledky!$AD$3),60,0)))</f>
        <v>0</v>
      </c>
      <c r="Z38" s="12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6">
        <f>IF(ISBLANK($AD$3),"",IF(OR(Tipy!Y32=Výsledky!$Y$6,Tipy!Y32=Výsledky!$Y$7,Tipy!Y32=Výsledky!$Y$8,Tipy!Y32=Výsledky!$Y$9),IF(VLOOKUP(Tipy!Y32,'Kategórie hráčov'!$A$2:$B$55,2,FALSE)=30,30,20),0))</f>
        <v>0</v>
      </c>
      <c r="AB38" s="126">
        <f>IF(ISBLANK($AD$3),"",IF(OR(Tipy!Z32=Výsledky!$AB$6,Tipy!Z32=Výsledky!$AB$7,Tipy!Z32=Výsledky!$AB$8,Tipy!Z32=Výsledky!$AB$9),IF(VLOOKUP(Tipy!Z32,'Kategórie hráčov'!$A$2:$B$55,2,FALSE)=30,30,20),0))</f>
        <v>0</v>
      </c>
      <c r="AC38" s="127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30">
        <f>IF(ISBLANK($AD$3),"",IF(ISBLANK(Tipy!V32),"-",SUM(Y38:AC38)))</f>
        <v>0</v>
      </c>
      <c r="AE38" s="129"/>
      <c r="AF38" s="126">
        <f>IF(ISBLANK($AK$3),"",IF(ISBLANK(Tipy!AB32),0,IF(AND(Tipy!AB32=Výsledky!$AI$3,Tipy!AD32=Výsledky!$AK$3),60,0)))</f>
        <v>0</v>
      </c>
      <c r="AG38" s="12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6">
        <f>IF(ISBLANK($AK$3),"",IF(OR(Tipy!AE32=Výsledky!$AF$6,Tipy!AE32=Výsledky!$AF$7,Tipy!AE32=Výsledky!$AF$8,Tipy!AE32=Výsledky!$AF$9),IF(VLOOKUP(Tipy!AE32,'Kategórie hráčov'!$A$2:$B$55,2,FALSE)=30,30,20),0))</f>
        <v>20</v>
      </c>
      <c r="AI38" s="126">
        <f>IF(ISBLANK($AK$3),"",IF(OR(Tipy!AF32=Výsledky!$AI$6,Tipy!AF32=Výsledky!$AI$7,Tipy!AF32=Výsledky!$AI$8,Tipy!AF32=Výsledky!$AI$9),IF(VLOOKUP(Tipy!AF32,'Kategórie hráčov'!$A$2:$B$55,2,FALSE)=30,30,20),0))</f>
        <v>0</v>
      </c>
      <c r="AJ38" s="12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30">
        <f>IF(ISBLANK($AK$3),"",IF(ISBLANK(Tipy!AB32),"-",SUM(AF38:AJ38)))</f>
        <v>40</v>
      </c>
      <c r="AL38" s="129"/>
      <c r="AM38" s="126">
        <f>IF(ISBLANK($AR$3),"",IF(ISBLANK(Tipy!AH32),0,IF(AND(Tipy!AH32=Výsledky!$AP$3,Tipy!AJ32=Výsledky!$AR$3),60,0)))</f>
        <v>0</v>
      </c>
      <c r="AN38" s="12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6">
        <f>IF(ISBLANK($AR$3),"",IF(OR(Tipy!AK32=Výsledky!$AM$6,Tipy!AK32=Výsledky!$AM$7,Tipy!AK32=Výsledky!$AM$8,Tipy!AK32=Výsledky!$AM$9),IF(VLOOKUP(Tipy!AK32,'Kategórie hráčov'!$A$2:$B$55,2,FALSE)=30,30,20),0))</f>
        <v>0</v>
      </c>
      <c r="AP38" s="126">
        <f>IF(ISBLANK($AR$3),"",IF(OR(Tipy!AL32=Výsledky!$AP$6,Tipy!AL32=Výsledky!$AP$7,Tipy!AL32=Výsledky!$AP$8,Tipy!AL32=Výsledky!$AP$9),IF(VLOOKUP(Tipy!AL32,'Kategórie hráčov'!$A$2:$B$55,2,FALSE)=30,30,20),0))</f>
        <v>0</v>
      </c>
      <c r="AQ38" s="127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30" t="str">
        <f>IF(ISBLANK($AR$3),"",IF(ISBLANK(Tipy!AH32),"-",SUM(AM38:AQ38)))</f>
        <v>-</v>
      </c>
      <c r="AS38" s="129"/>
      <c r="AT38" s="126">
        <f>IF(ISBLANK($AY$3),"",IF(ISBLANK(Tipy!AN32),0,IF(AND(Tipy!AN32=Výsledky!$AW$3,Tipy!AP32=Výsledky!$AY$3),60,0)))</f>
        <v>0</v>
      </c>
      <c r="AU38" s="12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6">
        <f>IF(ISBLANK($AY$3),"",IF(OR(Tipy!AQ32=Výsledky!$AT$6,Tipy!AQ32=Výsledky!$AT$7,Tipy!AQ32=Výsledky!$AT$8,Tipy!AQ32=Výsledky!$AT$9),IF(VLOOKUP(Tipy!AQ32,'Kategórie hráčov'!$A$2:$B$55,2,FALSE)=30,30,20),0))</f>
        <v>0</v>
      </c>
      <c r="AW38" s="126">
        <f>IF(ISBLANK($AY$3),"",IF(OR(Tipy!AR32=Výsledky!$AW$6,Tipy!AR32=Výsledky!$AW$7,Tipy!AR32=Výsledky!$AW$8,Tipy!AR32=Výsledky!$AW$9),IF(VLOOKUP(Tipy!AR32,'Kategórie hráčov'!$A$2:$B$55,2,FALSE)=30,30,20),0))</f>
        <v>0</v>
      </c>
      <c r="AX38" s="127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30">
        <f>IF(ISBLANK($AY$3),"",IF(ISBLANK(Tipy!AN32),"-",SUM(AT38:AX38)))</f>
        <v>0</v>
      </c>
      <c r="AZ38" s="129"/>
      <c r="BA38" s="126">
        <f>IF(ISBLANK($BF$3),"",IF(ISBLANK(Tipy!AT32),0,IF(AND(Tipy!AT32=Výsledky!$BD$3,Tipy!AV32=Výsledky!$BF$3),60,0)))</f>
        <v>0</v>
      </c>
      <c r="BB38" s="12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6">
        <f>IF(ISBLANK($BF$3),"",IF(OR(Tipy!AW32=Výsledky!$BA$6,Tipy!AW32=Výsledky!$BA$7,Tipy!AW32=Výsledky!$BA$8,Tipy!AW32=Výsledky!$BA$9),IF(VLOOKUP(Tipy!AW32,'Kategórie hráčov'!$A$2:$B$55,2,FALSE)=30,30,20),0))</f>
        <v>20</v>
      </c>
      <c r="BD38" s="126">
        <f>IF(ISBLANK($BF$3),"",IF(OR(Tipy!AX32=Výsledky!$BD$6,Tipy!AX32=Výsledky!$BD$7,Tipy!AX32=Výsledky!$BD$8,Tipy!AX32=Výsledky!$BD$9),IF(VLOOKUP(Tipy!AX32,'Kategórie hráčov'!$A$2:$B$55,2,FALSE)=30,30,20),0))</f>
        <v>0</v>
      </c>
      <c r="BE38" s="127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30">
        <f>IF(ISBLANK($BF$3),"",IF(ISBLANK(Tipy!AT32),"-",SUM(BA38:BE38)))</f>
        <v>20</v>
      </c>
      <c r="BG38" s="129"/>
      <c r="BH38" s="126" t="str">
        <f>IF(ISBLANK($BM$3),"",IF(ISBLANK(Tipy!AZ32),0,IF(AND(Tipy!AZ32=Výsledky!$BK$3,Tipy!BB32=Výsledky!$BM$3),60,0)))</f>
        <v/>
      </c>
      <c r="BI38" s="126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6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6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7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0" t="str">
        <f>IF(ISBLANK($BM$3),"",IF(ISBLANK(Tipy!AZ32),"-",SUM(BH38:BL38)))</f>
        <v/>
      </c>
      <c r="BN38" s="129"/>
      <c r="BO38" s="126">
        <f>IF(ISBLANK($BT$3),"",IF(ISBLANK(Tipy!BF32),0,IF(AND(Tipy!BF32=Výsledky!$BR$3,Tipy!BH32=Výsledky!$BT$3),60,0)))</f>
        <v>0</v>
      </c>
      <c r="BP38" s="12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6">
        <f>IF(ISBLANK($BT$3),"",IF(OR(Tipy!BI32=Výsledky!$BO$6,Tipy!BI32=Výsledky!$BO$7,Tipy!BI32=Výsledky!$BO$8,Tipy!BI32=Výsledky!$BO$9),IF(VLOOKUP(Tipy!BI32,'Kategórie hráčov'!$A$2:$B$55,2,FALSE)=30,30,20),0))</f>
        <v>0</v>
      </c>
      <c r="BR38" s="126">
        <f>IF(ISBLANK($BT$3),"",IF(OR(Tipy!BJ32=Výsledky!$BR$6,Tipy!BJ32=Výsledky!$BR$7,Tipy!BJ32=Výsledky!$BR$8,Tipy!BJ32=Výsledky!$BR$9),IF(VLOOKUP(Tipy!BJ32,'Kategórie hráčov'!$A$2:$B$55,2,FALSE)=30,30,20),0))</f>
        <v>0</v>
      </c>
      <c r="BS38" s="127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30">
        <f>IF(ISBLANK($BT$3),"",IF(ISBLANK(Tipy!BF32),"-",SUM(BO38:BS38)))</f>
        <v>30</v>
      </c>
      <c r="BU38" s="129"/>
      <c r="BV38" s="126" t="str">
        <f>IF(ISBLANK($CA$3),"",IF(ISBLANK(Tipy!BL32),0,IF(AND(Tipy!BL32=Výsledky!$BY$3,Tipy!BN32=Výsledky!$CA$3),60,0)))</f>
        <v/>
      </c>
      <c r="BW38" s="126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6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6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7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0" t="str">
        <f>IF(ISBLANK($CA$3),"",IF(ISBLANK(Tipy!BL32),"-",SUM(BV38:BZ38)))</f>
        <v/>
      </c>
      <c r="CB38" s="129"/>
      <c r="CC38" s="126">
        <f>IF(ISBLANK($CH$3),"",IF(ISBLANK(Tipy!BR32),0,IF(AND(Tipy!BR32=Výsledky!$CF$3,Tipy!BT32=Výsledky!$CH$3),60,0)))</f>
        <v>0</v>
      </c>
      <c r="CD38" s="12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6">
        <f>IF(ISBLANK($CH$3),"",IF(OR(Tipy!BU32=Výsledky!$CC$6,Tipy!BU32=Výsledky!$CC$7,Tipy!BU32=Výsledky!$CC$8,Tipy!BU32=Výsledky!$CC$9),IF(VLOOKUP(Tipy!BU32,'Kategórie hráčov'!$A$2:$B$55,2,FALSE)=30,30,20),0))</f>
        <v>0</v>
      </c>
      <c r="CF38" s="126">
        <f>IF(ISBLANK($CH$3),"",IF(OR(Tipy!BV32=Výsledky!$CF$6,Tipy!BV32=Výsledky!$CF$7,Tipy!BV32=Výsledky!$CF$8,Tipy!BV32=Výsledky!$CF$9),IF(VLOOKUP(Tipy!BV32,'Kategórie hráčov'!$A$2:$B$55,2,FALSE)=30,30,20),0))</f>
        <v>0</v>
      </c>
      <c r="CG38" s="127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30">
        <f>IF(ISBLANK($CH$3),"",IF(ISBLANK(Tipy!BR32),"-",SUM(CC38:CG38)))</f>
        <v>0</v>
      </c>
      <c r="CI38" s="129"/>
      <c r="CJ38" s="126">
        <f>IF(ISBLANK($CO$3),"",IF(ISBLANK(Tipy!BX32),0,IF(AND(Tipy!BX32=Výsledky!$CM$3,Tipy!BZ32=Výsledky!$CO$3),60,0)))</f>
        <v>0</v>
      </c>
      <c r="CK38" s="12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6">
        <f>IF(ISBLANK($CO$3),"",IF(OR(Tipy!CA32=Výsledky!$CJ$6,Tipy!CA32=Výsledky!$CJ$7,Tipy!CA32=Výsledky!$CJ$8,Tipy!CA32=Výsledky!$CJ$9),IF(VLOOKUP(Tipy!CA32,'Kategórie hráčov'!$A$2:$B$55,2,FALSE)=30,30,20),0))</f>
        <v>20</v>
      </c>
      <c r="CM38" s="126">
        <f>IF(ISBLANK($CO$3),"",IF(OR(Tipy!CB32=Výsledky!$CM$6,Tipy!CB32=Výsledky!$CM$7,Tipy!CB32=Výsledky!$CM$8,Tipy!CB32=Výsledky!$CM$9),IF(VLOOKUP(Tipy!CB32,'Kategórie hráčov'!$A$2:$B$55,2,FALSE)=30,30,20),0))</f>
        <v>0</v>
      </c>
      <c r="CN38" s="127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30">
        <f>IF(ISBLANK($CO$3),"",IF(ISBLANK(Tipy!BX32),"-",SUM(CJ38:CN38)))</f>
        <v>40</v>
      </c>
      <c r="CP38" s="129"/>
      <c r="CQ38" s="126" t="str">
        <f>IF(ISBLANK($CV$3),"",IF(ISBLANK(Tipy!CD32),0,IF(AND(Tipy!CD32=Výsledky!$CT$3,Tipy!CF32=Výsledky!$CV$3),60,0)))</f>
        <v/>
      </c>
      <c r="CR38" s="126" t="str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/>
      </c>
      <c r="CS38" s="126" t="str">
        <f>IF(ISBLANK($CV$3),"",IF(OR(Tipy!CG32=Výsledky!$CQ$6,Tipy!CG32=Výsledky!$CQ$7,Tipy!CG32=Výsledky!$CQ$8,Tipy!CG32=Výsledky!$CQ$9),IF(VLOOKUP(Tipy!CG32,'Kategórie hráčov'!$A$2:$B$55,2,FALSE)=30,30,20),0))</f>
        <v/>
      </c>
      <c r="CT38" s="126" t="str">
        <f>IF(ISBLANK($CV$3),"",IF(OR(Tipy!CH32=Výsledky!$CT$6,Tipy!CH32=Výsledky!$CT$7,Tipy!CH32=Výsledky!$CT$8,Tipy!CH32=Výsledky!$CT$9),IF(VLOOKUP(Tipy!CH32,'Kategórie hráčov'!$A$2:$B$55,2,FALSE)=30,30,20),0))</f>
        <v/>
      </c>
      <c r="CU38" s="127" t="str">
        <f>IF(ISBLANK($CV$3),"",IF(ISBLANK(Tipy!CD32),0,IF(OR(AND(Tipy!CD32=Výsledky!$CT$3,OR(Tipy!CF32=Výsledky!$CV$3+1,Tipy!CF32=Výsledky!$CV$3-1)),AND(Tipy!CF32=Výsledky!$CV$3,OR(Tipy!CD32=Výsledky!$CT$3+1,Tipy!CD32=Výsledky!$CT$3-1))),10,0)))</f>
        <v/>
      </c>
      <c r="CV38" s="130" t="str">
        <f>IF(ISBLANK($CV$3),"",IF(ISBLANK(Tipy!CD32),"-",SUM(CQ38:CU38)))</f>
        <v/>
      </c>
      <c r="CW38" s="129"/>
      <c r="CX38" s="126" t="str">
        <f>IF(ISBLANK($DC$3),"",IF(ISBLANK(Tipy!CJ32),0,IF(AND(Tipy!CJ32=Výsledky!$DA$3,Tipy!CL32=Výsledky!$DC$3),60,0)))</f>
        <v/>
      </c>
      <c r="CY38" s="126" t="str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/>
      </c>
      <c r="CZ38" s="126" t="str">
        <f>IF(ISBLANK($DC$3),"",IF(OR(Tipy!CM32=Výsledky!$CX$6,Tipy!CM32=Výsledky!$CX$7,Tipy!CM32=Výsledky!$CX$8,Tipy!CM32=Výsledky!$CX$9),IF(VLOOKUP(Tipy!CM32,'Kategórie hráčov'!$A$2:$B$55,2,FALSE)=30,30,20),0))</f>
        <v/>
      </c>
      <c r="DA38" s="126" t="str">
        <f>IF(ISBLANK($DC$3),"",IF(OR(Tipy!CN32=Výsledky!$DA$6,Tipy!CN32=Výsledky!$DA$7,Tipy!CN32=Výsledky!$DA$8,Tipy!CN32=Výsledky!$DA$9),IF(VLOOKUP(Tipy!CN32,'Kategórie hráčov'!$A$2:$B$55,2,FALSE)=30,30,20),0))</f>
        <v/>
      </c>
      <c r="DB38" s="127" t="str">
        <f>IF(ISBLANK($DC$3),"",IF(ISBLANK(Tipy!CJ32),0,IF(OR(AND(Tipy!CJ32=Výsledky!$DA$3,OR(Tipy!CL32=Výsledky!$DC$3+1,Tipy!CL32=Výsledky!$DC$3-1)),AND(Tipy!CL32=Výsledky!$DC$3,OR(Tipy!CJ32=Výsledky!$DA$3+1,Tipy!CJ32=Výsledky!$DA$3-1))),10,0)))</f>
        <v/>
      </c>
      <c r="DC38" s="130" t="str">
        <f>IF(ISBLANK($DC$3),"",IF(ISBLANK(Tipy!CJ32),"-",SUM(CX38:DB38)))</f>
        <v/>
      </c>
      <c r="DD38" s="129"/>
      <c r="DE38" s="126" t="str">
        <f>IF(ISBLANK($DJ$3),"",IF(ISBLANK(Tipy!CP32),0,IF(AND(Tipy!CP32=Výsledky!$DH$3,Tipy!CR32=Výsledky!$DJ$3),60,0)))</f>
        <v/>
      </c>
      <c r="DF38" s="126" t="str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/>
      </c>
      <c r="DG38" s="126" t="str">
        <f>IF(ISBLANK($DJ$3),"",IF(OR(Tipy!CS32=Výsledky!$DE$6,Tipy!CS32=Výsledky!$DE$7,Tipy!CS32=Výsledky!$DE$8,Tipy!CS32=Výsledky!$DE$9),IF(VLOOKUP(Tipy!CS32,'Kategórie hráčov'!$A$2:$B$55,2,FALSE)=30,30,20),0))</f>
        <v/>
      </c>
      <c r="DH38" s="126" t="str">
        <f>IF(ISBLANK($DJ$3),"",IF(OR(Tipy!CT32=Výsledky!$DH$6,Tipy!CT32=Výsledky!$DH$7,Tipy!CT32=Výsledky!$DH$8,Tipy!CT32=Výsledky!$DH$9),IF(VLOOKUP(Tipy!CT32,'Kategórie hráčov'!$A$2:$B$55,2,FALSE)=30,30,20),0))</f>
        <v/>
      </c>
      <c r="DI38" s="127" t="str">
        <f>IF(ISBLANK($DJ$3),"",IF(ISBLANK(Tipy!CP32),0,IF(OR(AND(Tipy!CP32=Výsledky!$DH$3,OR(Tipy!CR32=Výsledky!$DJ$3+1,Tipy!CR32=Výsledky!$DJ$3-1)),AND(Tipy!CR32=Výsledky!$DJ$3,OR(Tipy!CP32=Výsledky!$DH$3+1,Tipy!CP32=Výsledky!$DH$3-1))),10,0)))</f>
        <v/>
      </c>
      <c r="DJ38" s="130" t="str">
        <f>IF(ISBLANK($DJ$3),"",IF(ISBLANK(Tipy!CP32),"-",SUM(DE38:DI38)))</f>
        <v/>
      </c>
      <c r="DK38" s="129"/>
      <c r="DL38" s="126" t="str">
        <f>IF(ISBLANK($DQ$3),"",IF(ISBLANK(Tipy!CV32),0,IF(AND(Tipy!CV32=Výsledky!$DO$3,Tipy!CX32=Výsledky!$DQ$3),60,0)))</f>
        <v/>
      </c>
      <c r="DM38" s="126" t="str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/>
      </c>
      <c r="DN38" s="126" t="str">
        <f>IF(ISBLANK($DQ$3),"",IF(OR(Tipy!CY32=Výsledky!$DL$6,Tipy!CY32=Výsledky!$DL$7,Tipy!CY32=Výsledky!$DL$8,Tipy!CY32=Výsledky!$DL$9),IF(VLOOKUP(Tipy!CY32,'Kategórie hráčov'!$A$2:$B$55,2,FALSE)=30,30,20),0))</f>
        <v/>
      </c>
      <c r="DO38" s="126" t="str">
        <f>IF(ISBLANK($DQ$3),"",IF(OR(Tipy!CZ32=Výsledky!$DO$6,Tipy!CZ32=Výsledky!$DO$7,Tipy!CZ32=Výsledky!$DO$8,Tipy!CZ32=Výsledky!$DO$9),IF(VLOOKUP(Tipy!CZ32,'Kategórie hráčov'!$A$2:$B$55,2,FALSE)=30,30,20),0))</f>
        <v/>
      </c>
      <c r="DP38" s="127" t="str">
        <f>IF(ISBLANK($DQ$3),"",IF(ISBLANK(Tipy!CV32),0,IF(OR(AND(Tipy!CV32=Výsledky!$DO$3,OR(Tipy!CX32=Výsledky!$DQ$3+1,Tipy!CX32=Výsledky!$DQ$3-1)),AND(Tipy!CX32=Výsledky!$DQ$3,OR(Tipy!CV32=Výsledky!$DO$3+1,Tipy!CV32=Výsledky!$DO$3-1))),10,0)))</f>
        <v/>
      </c>
      <c r="DQ38" s="130" t="str">
        <f>IF(ISBLANK($DQ$3),"",IF(ISBLANK(Tipy!CV32),"-",SUM(DL38:DP38)))</f>
        <v/>
      </c>
      <c r="DR38" s="129"/>
      <c r="DS38" s="126" t="str">
        <f>IF(ISBLANK($DX$3),"",IF(ISBLANK(Tipy!DB32),0,IF(AND(Tipy!DB32=Výsledky!$DV$3,Tipy!DD32=Výsledky!$DX$3),60,0)))</f>
        <v/>
      </c>
      <c r="DT38" s="126" t="str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/>
      </c>
      <c r="DU38" s="126" t="str">
        <f>IF(ISBLANK($DX$3),"",IF(OR(Tipy!DE32=Výsledky!$DS$6,Tipy!DE32=Výsledky!$DS$7,Tipy!DE32=Výsledky!$DS$8,Tipy!DE32=Výsledky!$DS$9),IF(VLOOKUP(Tipy!DE32,'Kategórie hráčov'!$A$2:$B$55,2,FALSE)=30,30,20),0))</f>
        <v/>
      </c>
      <c r="DV38" s="126" t="str">
        <f>IF(ISBLANK($DX$3),"",IF(OR(Tipy!DF32=Výsledky!$DV$6,Tipy!DF32=Výsledky!$DV$7,Tipy!DF32=Výsledky!$DV$8,Tipy!DF32=Výsledky!$DV$9),IF(VLOOKUP(Tipy!DF32,'Kategórie hráčov'!$A$2:$B$55,2,FALSE)=30,30,20),0))</f>
        <v/>
      </c>
      <c r="DW38" s="127" t="str">
        <f>IF(ISBLANK($DX$3),"",IF(ISBLANK(Tipy!DB32),0,IF(OR(AND(Tipy!DB32=Výsledky!$DV$3,OR(Tipy!DD32=Výsledky!$DX$3+1,Tipy!DD32=Výsledky!$DX$3-1)),AND(Tipy!DD32=Výsledky!$DX$3,OR(Tipy!DB32=Výsledky!$DV$3+1,Tipy!DB32=Výsledky!$DV$3-1))),10,0)))</f>
        <v/>
      </c>
      <c r="DX38" s="130" t="str">
        <f>IF(ISBLANK($DX$3),"",IF(ISBLANK(Tipy!DB32),"-",SUM(DS38:DW38)))</f>
        <v/>
      </c>
      <c r="DY38" s="129"/>
      <c r="DZ38" s="126" t="str">
        <f>IF(ISBLANK($EE$3),"",IF(ISBLANK(Tipy!DH32),0,IF(AND(Tipy!DH32=Výsledky!$EC$3,Tipy!DJ32=Výsledky!$EE$3),60,0)))</f>
        <v/>
      </c>
      <c r="EA38" s="126" t="str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/>
      </c>
      <c r="EB38" s="126" t="str">
        <f>IF(ISBLANK($EE$3),"",IF(OR(Tipy!DK32=Výsledky!$DZ$6,Tipy!DK32=Výsledky!$DZ$7,Tipy!DK32=Výsledky!$DZ$8,Tipy!DK32=Výsledky!$DZ$9),IF(VLOOKUP(Tipy!DK32,'Kategórie hráčov'!$A$2:$B$55,2,FALSE)=30,30,20),0))</f>
        <v/>
      </c>
      <c r="EC38" s="126" t="str">
        <f>IF(ISBLANK($EE$3),"",IF(OR(Tipy!DL32=Výsledky!$EC$6,Tipy!DL32=Výsledky!$EC$7,Tipy!DL32=Výsledky!$EC$8,Tipy!DL32=Výsledky!$EC$9),IF(VLOOKUP(Tipy!DL32,'Kategórie hráčov'!$A$2:$B$55,2,FALSE)=30,30,20),0))</f>
        <v/>
      </c>
      <c r="ED38" s="127" t="str">
        <f>IF(ISBLANK($EE$3),"",IF(ISBLANK(Tipy!DH32),0,IF(OR(AND(Tipy!DH32=Výsledky!$EC$3,OR(Tipy!DJ32=Výsledky!$EE$3+1,Tipy!DJ32=Výsledky!$EE$3-1)),AND(Tipy!DJ32=Výsledky!$EE$3,OR(Tipy!DH32=Výsledky!$EC$3+1,Tipy!DH32=Výsledky!$EC$3-1))),10,0)))</f>
        <v/>
      </c>
      <c r="EE38" s="130" t="str">
        <f>IF(ISBLANK($EE$3),"",IF(ISBLANK(Tipy!DH32),"-",SUM(DZ38:ED38)))</f>
        <v/>
      </c>
      <c r="EF38" s="129"/>
      <c r="EG38" s="126" t="str">
        <f>IF(ISBLANK($EL$3),"",IF(ISBLANK(Tipy!DN32),0,IF(AND(Tipy!DN32=Výsledky!$EJ$3,Tipy!DP32=Výsledky!$EL$3),60,0)))</f>
        <v/>
      </c>
      <c r="EH38" s="126" t="str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/>
      </c>
      <c r="EI38" s="126" t="str">
        <f>IF(ISBLANK($EL$3),"",IF(OR(Tipy!DQ32=Výsledky!$EG$6,Tipy!DQ32=Výsledky!$EG$7,Tipy!DQ32=Výsledky!$EG$8,Tipy!DQ32=Výsledky!$EG$9),IF(VLOOKUP(Tipy!DQ32,'Kategórie hráčov'!$A$2:$B$55,2,FALSE)=30,30,20),0))</f>
        <v/>
      </c>
      <c r="EJ38" s="126" t="str">
        <f>IF(ISBLANK($EL$3),"",IF(OR(Tipy!DR32=Výsledky!$EJ$6,Tipy!DR32=Výsledky!$EJ$7,Tipy!DR32=Výsledky!$EJ$8,Tipy!DR32=Výsledky!$EJ$9),IF(VLOOKUP(Tipy!DR32,'Kategórie hráčov'!$A$2:$B$55,2,FALSE)=30,30,20),0))</f>
        <v/>
      </c>
      <c r="EK38" s="127" t="str">
        <f>IF(ISBLANK($EL$3),"",IF(ISBLANK(Tipy!DN32),0,IF(OR(AND(Tipy!DN32=Výsledky!$EJ$3,OR(Tipy!DP32=Výsledky!$EL$3+1,Tipy!DP32=Výsledky!$EL$3-1)),AND(Tipy!DP32=Výsledky!$EL$3,OR(Tipy!DN32=Výsledky!$EJ$3+1,Tipy!DN32=Výsledky!$EJ$3-1))),10,0)))</f>
        <v/>
      </c>
      <c r="EL38" s="130" t="str">
        <f>IF(ISBLANK($EL$3),"",IF(ISBLANK(Tipy!DN32),"-",SUM(EG38:EK38)))</f>
        <v/>
      </c>
      <c r="EM38" s="129"/>
      <c r="EN38" s="126" t="str">
        <f>IF(ISBLANK($ES$3),"",IF(ISBLANK(Tipy!DT32),0,IF(AND(Tipy!DT32=Výsledky!$EQ$3,Tipy!DV32=Výsledky!$ES$3),60,0)))</f>
        <v/>
      </c>
      <c r="EO38" s="126" t="str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/>
      </c>
      <c r="EP38" s="126" t="str">
        <f>IF(ISBLANK($ES$3),"",IF(OR(Tipy!DW32=Výsledky!$EN$6,Tipy!DW32=Výsledky!$EN$7,Tipy!DW32=Výsledky!$EN$8,Tipy!DW32=Výsledky!$EN$9),IF(VLOOKUP(Tipy!DW32,'Kategórie hráčov'!$A$2:$B$55,2,FALSE)=30,30,20),0))</f>
        <v/>
      </c>
      <c r="EQ38" s="126" t="str">
        <f>IF(ISBLANK($ES$3),"",IF(OR(Tipy!DX32=Výsledky!$EQ$6,Tipy!DX32=Výsledky!$EQ$7,Tipy!DX32=Výsledky!$EQ$8,Tipy!DX32=Výsledky!$EQ$9),IF(VLOOKUP(Tipy!DX32,'Kategórie hráčov'!$A$2:$B$55,2,FALSE)=30,30,20),0))</f>
        <v/>
      </c>
      <c r="ER38" s="127" t="str">
        <f>IF(ISBLANK($ES$3),"",IF(ISBLANK(Tipy!DT32),0,IF(OR(AND(Tipy!DT32=Výsledky!$EQ$3,OR(Tipy!DV32=Výsledky!$ES$3+1,Tipy!DV32=Výsledky!$ES$3-1)),AND(Tipy!DV32=Výsledky!$ES$3,OR(Tipy!DT32=Výsledky!$EQ$3+1,Tipy!DT32=Výsledky!$EQ$3-1))),10,0)))</f>
        <v/>
      </c>
      <c r="ES38" s="130" t="str">
        <f>IF(ISBLANK($ES$3),"",IF(ISBLANK(Tipy!DT32),"-",SUM(EN38:ER38)))</f>
        <v/>
      </c>
      <c r="ET38" s="129"/>
      <c r="EU38" s="126" t="str">
        <f>IF(ISBLANK($EZ$3),"",IF(ISBLANK(Tipy!DZ32),0,IF(AND(Tipy!DZ32=Výsledky!$EX$3,Tipy!EB32=Výsledky!$EZ$3),60,0)))</f>
        <v/>
      </c>
      <c r="EV38" s="126" t="str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/>
      </c>
      <c r="EW38" s="126" t="str">
        <f>IF(ISBLANK($EZ$3),"",IF(OR(Tipy!EC32=Výsledky!$EU$6,Tipy!EC32=Výsledky!$EU$7,Tipy!EC32=Výsledky!$EU$8,Tipy!EC32=Výsledky!$EU$9),IF(VLOOKUP(Tipy!EC32,'Kategórie hráčov'!$A$2:$B$55,2,FALSE)=30,30,20),0))</f>
        <v/>
      </c>
      <c r="EX38" s="126" t="str">
        <f>IF(ISBLANK($EZ$3),"",IF(OR(Tipy!ED32=Výsledky!$EX$6,Tipy!ED32=Výsledky!$EX$7,Tipy!ED32=Výsledky!$EX$8,Tipy!ED32=Výsledky!$EX$9),IF(VLOOKUP(Tipy!ED32,'Kategórie hráčov'!$A$2:$B$55,2,FALSE)=30,30,20),0))</f>
        <v/>
      </c>
      <c r="EY38" s="127" t="str">
        <f>IF(ISBLANK($EZ$3),"",IF(ISBLANK(Tipy!DZ32),0,IF(OR(AND(Tipy!DZ32=Výsledky!$EX$3,OR(Tipy!EB32=Výsledky!$EZ$3+1,Tipy!EB32=Výsledky!$EZ$3-1)),AND(Tipy!EB32=Výsledky!$EZ$3,OR(Tipy!DZ32=Výsledky!$EX$3+1,Tipy!DZ32=Výsledky!$EX$3-1))),10,0)))</f>
        <v/>
      </c>
      <c r="EZ38" s="130" t="str">
        <f>IF(ISBLANK($EZ$3),"",IF(ISBLANK(Tipy!DZ32),"-",SUM(EU38:EY38)))</f>
        <v/>
      </c>
      <c r="FA38" s="129"/>
      <c r="FB38" s="126" t="str">
        <f>IF(ISBLANK($FG$3),"",IF(ISBLANK(Tipy!EF32),0,IF(AND(Tipy!EF32=Výsledky!$FE$3,Tipy!EH32=Výsledky!$FG$3),60,0)))</f>
        <v/>
      </c>
      <c r="FC38" s="126" t="str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/>
      </c>
      <c r="FD38" s="126" t="str">
        <f>IF(ISBLANK($FG$3),"",IF(OR(Tipy!EI32=Výsledky!$FB$6,Tipy!EI32=Výsledky!$FB$7,Tipy!EI32=Výsledky!$FB$8,Tipy!EI32=Výsledky!$FB$9),IF(VLOOKUP(Tipy!EI32,'Kategórie hráčov'!$A$2:$B$55,2,FALSE)=30,30,20),0))</f>
        <v/>
      </c>
      <c r="FE38" s="126" t="str">
        <f>IF(ISBLANK($FG$3),"",IF(OR(Tipy!EJ32=Výsledky!$FE$6,Tipy!EJ32=Výsledky!$FE$7,Tipy!EJ32=Výsledky!$FE$8,Tipy!EJ32=Výsledky!$FE$9),IF(VLOOKUP(Tipy!EJ32,'Kategórie hráčov'!$A$2:$B$55,2,FALSE)=30,30,20),0))</f>
        <v/>
      </c>
      <c r="FF38" s="127" t="str">
        <f>IF(ISBLANK($FG$3),"",IF(ISBLANK(Tipy!EF32),0,IF(OR(AND(Tipy!EF32=Výsledky!$FE$3,OR(Tipy!EH32=Výsledky!$FG$3+1,Tipy!EH32=Výsledky!$FG$3-1)),AND(Tipy!EH32=Výsledky!$FG$3,OR(Tipy!EF32=Výsledky!$FE$3+1,Tipy!EF32=Výsledky!$FE$3-1))),10,0)))</f>
        <v/>
      </c>
      <c r="FG38" s="130" t="str">
        <f>IF(ISBLANK($FG$3),"",IF(ISBLANK(Tipy!EF32),"-",SUM(FB38:FF38)))</f>
        <v/>
      </c>
      <c r="FH38" s="129"/>
      <c r="FI38" s="126" t="str">
        <f>IF(ISBLANK($FN$3),"",IF(ISBLANK(Tipy!EL32),0,IF(AND(Tipy!EL32=Výsledky!$FL$3,Tipy!EN32=Výsledky!$FN$3),60,0)))</f>
        <v/>
      </c>
      <c r="FJ38" s="126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126" t="str">
        <f>IF(ISBLANK($FN$3),"",IF(OR(Tipy!EO32=Výsledky!$FI$6,Tipy!EO32=Výsledky!$FI$7,Tipy!EO32=Výsledky!$FI$8,Tipy!EO32=Výsledky!$FI$9),IF(VLOOKUP(Tipy!EO32,'Kategórie hráčov'!$A$2:$B$55,2,FALSE)=30,30,20),0))</f>
        <v/>
      </c>
      <c r="FL38" s="126" t="str">
        <f>IF(ISBLANK($FN$3),"",IF(OR(Tipy!EP32=Výsledky!$FL$6,Tipy!EP32=Výsledky!$FL$7,Tipy!EP32=Výsledky!$FL$8,Tipy!EP32=Výsledky!$FL$9),IF(VLOOKUP(Tipy!EP32,'Kategórie hráčov'!$A$2:$B$55,2,FALSE)=30,30,20),0))</f>
        <v/>
      </c>
      <c r="FM38" s="127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130" t="str">
        <f>IF(ISBLANK($FN$3),"",IF(ISBLANK(Tipy!EL32),"-",SUM(FI38:FM38)))</f>
        <v/>
      </c>
      <c r="FO38" s="129"/>
      <c r="FP38" s="126" t="str">
        <f>IF(ISBLANK($FU$3),"",IF(ISBLANK(Tipy!ER32),0,IF(AND(Tipy!ER32=Výsledky!$FS$3,Tipy!ET32=Výsledky!$FU$3),60,0)))</f>
        <v/>
      </c>
      <c r="FQ38" s="126" t="str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/>
      </c>
      <c r="FR38" s="126" t="str">
        <f>IF(ISBLANK($FU$3),"",IF(OR(Tipy!EU32=Výsledky!$FP$6,Tipy!EU32=Výsledky!$FP$7,Tipy!EU32=Výsledky!$FP$8,Tipy!EU32=Výsledky!$FP$9),IF(VLOOKUP(Tipy!EU32,'Kategórie hráčov'!$A$2:$B$55,2,FALSE)=30,30,20),0))</f>
        <v/>
      </c>
      <c r="FS38" s="126" t="str">
        <f>IF(ISBLANK($FU$3),"",IF(OR(Tipy!EV32=Výsledky!$FS$6,Tipy!EV32=Výsledky!$FS$7,Tipy!EV32=Výsledky!$FS$8,Tipy!EV32=Výsledky!$FS$9),IF(VLOOKUP(Tipy!EV32,'Kategórie hráčov'!$A$2:$B$55,2,FALSE)=30,30,20),0))</f>
        <v/>
      </c>
      <c r="FT38" s="127" t="str">
        <f>IF(ISBLANK($FU$3),"",IF(ISBLANK(Tipy!ER32),0,IF(OR(AND(Tipy!ER32=Výsledky!$FS$3,OR(Tipy!ET32=Výsledky!$FU$3+1,Tipy!ET32=Výsledky!$FU$3-1)),AND(Tipy!ET32=Výsledky!$FU$3,OR(Tipy!ER32=Výsledky!$FS$3+1,Tipy!ER32=Výsledky!$FS$3-1))),10,0)))</f>
        <v/>
      </c>
      <c r="FU38" s="130" t="str">
        <f>IF(ISBLANK($FU$3),"",IF(ISBLANK(Tipy!ER32),"-",SUM(FP38:FT38)))</f>
        <v/>
      </c>
      <c r="FV38" s="129"/>
      <c r="FW38" s="126" t="str">
        <f>IF(ISBLANK($GB$3),"",IF(ISBLANK(Tipy!EX32),0,IF(AND(Tipy!EX32=Výsledky!$FZ$3,Tipy!EZ32=Výsledky!$GB$3),60,0)))</f>
        <v/>
      </c>
      <c r="FX38" s="126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126" t="str">
        <f>IF(ISBLANK($GB$3),"",IF(OR(Tipy!FA32=Výsledky!$FW$6,Tipy!FA32=Výsledky!$FW$7,Tipy!FA32=Výsledky!$FW$8,Tipy!FA32=Výsledky!$FW$9),IF(VLOOKUP(Tipy!FA32,'Kategórie hráčov'!$A$2:$B$55,2,FALSE)=30,30,20),0))</f>
        <v/>
      </c>
      <c r="FZ38" s="126" t="str">
        <f>IF(ISBLANK($GB$3),"",IF(OR(Tipy!FB32=Výsledky!$FZ$6,Tipy!FB32=Výsledky!$FZ$7,Tipy!FB32=Výsledky!$FZ$8,Tipy!FB32=Výsledky!$FZ$9),IF(VLOOKUP(Tipy!FB32,'Kategórie hráčov'!$A$2:$B$55,2,FALSE)=30,30,20),0))</f>
        <v/>
      </c>
      <c r="GA38" s="127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130" t="str">
        <f>IF(ISBLANK($GB$3),"",IF(ISBLANK(Tipy!EX32),"-",SUM(FW38:GA38)))</f>
        <v/>
      </c>
      <c r="GC38" s="129"/>
      <c r="GD38" s="126" t="str">
        <f>IF(ISBLANK($GI$3),"",IF(ISBLANK(Tipy!FD32),0,IF(AND(Tipy!FD32=Výsledky!$GG$3,Tipy!FF32=Výsledky!$GI$3),60,0)))</f>
        <v/>
      </c>
      <c r="GE38" s="126" t="str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/>
      </c>
      <c r="GF38" s="126" t="str">
        <f>IF(ISBLANK($GI$3),"",IF(OR(Tipy!FG32=Výsledky!$GD$6,Tipy!FG32=Výsledky!$GD$7,Tipy!FG32=Výsledky!$GD$8,Tipy!FG32=Výsledky!$GD$9),IF(VLOOKUP(Tipy!FG32,'Kategórie hráčov'!$A$2:$B$55,2,FALSE)=30,30,20),0))</f>
        <v/>
      </c>
      <c r="GG38" s="126" t="str">
        <f>IF(ISBLANK($GI$3),"",IF(OR(Tipy!FH32=Výsledky!$GG$6,Tipy!FH32=Výsledky!$GG$7,Tipy!FH32=Výsledky!$GG$8,Tipy!FH32=Výsledky!$GG$9),IF(VLOOKUP(Tipy!FH32,'Kategórie hráčov'!$A$2:$B$55,2,FALSE)=30,30,20),0))</f>
        <v/>
      </c>
      <c r="GH38" s="127" t="str">
        <f>IF(ISBLANK($GI$3),"",IF(ISBLANK(Tipy!FD32),0,IF(OR(AND(Tipy!FD32=Výsledky!$GG$3,OR(Tipy!FF32=Výsledky!$GI$3+1,Tipy!FF32=Výsledky!$GI$3-1)),AND(Tipy!FF32=Výsledky!$GI$3,OR(Tipy!FD32=Výsledky!$GG$3+1,Tipy!FD32=Výsledky!$GG$3-1))),10,0)))</f>
        <v/>
      </c>
      <c r="GI38" s="130" t="str">
        <f>IF(ISBLANK($GI$3),"",IF(ISBLANK(Tipy!FD32),"-",SUM(GD38:GH38)))</f>
        <v/>
      </c>
      <c r="GJ38" s="129"/>
      <c r="GK38" s="126" t="str">
        <f>IF(ISBLANK($GP$3),"",IF(ISBLANK(Tipy!FJ32),0,IF(AND(Tipy!FJ32=Výsledky!$GN$3,Tipy!FL32=Výsledky!$GP$3),60,0)))</f>
        <v/>
      </c>
      <c r="GL38" s="126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126" t="str">
        <f>IF(ISBLANK($GP$3),"",IF(OR(Tipy!FM32=Výsledky!$GK$6,Tipy!FM32=Výsledky!$GK$7,Tipy!FM32=Výsledky!$GK$8,Tipy!FM32=Výsledky!$GK$9),IF(VLOOKUP(Tipy!FM32,'Kategórie hráčov'!$A$2:$B$55,2,FALSE)=30,30,20),0))</f>
        <v/>
      </c>
      <c r="GN38" s="126" t="str">
        <f>IF(ISBLANK($GP$3),"",IF(OR(Tipy!FN32=Výsledky!$GN$6,Tipy!FN32=Výsledky!$GN$7,Tipy!FN32=Výsledky!$GN$8,Tipy!FN32=Výsledky!$GN$9),IF(VLOOKUP(Tipy!FN32,'Kategórie hráčov'!$A$2:$B$55,2,FALSE)=30,30,20),0))</f>
        <v/>
      </c>
      <c r="GO38" s="127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130" t="str">
        <f>IF(ISBLANK($GP$3),"",IF(ISBLANK(Tipy!FJ32),"-",SUM(GK38:GO38)))</f>
        <v/>
      </c>
      <c r="GQ38" s="129"/>
      <c r="GR38" s="126" t="str">
        <f>IF(ISBLANK($GW$3),"",IF(ISBLANK(Tipy!FP32),0,IF(AND(Tipy!FP32=Výsledky!$GU$3,Tipy!FR32=Výsledky!$GW$3),60,0)))</f>
        <v/>
      </c>
      <c r="GS38" s="126" t="str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/>
      </c>
      <c r="GT38" s="126" t="str">
        <f>IF(ISBLANK($GW$3),"",IF(OR(Tipy!FS32=Výsledky!$GR$6,Tipy!FS32=Výsledky!$GR$7,Tipy!FS32=Výsledky!$GR$8,Tipy!FS32=Výsledky!$GR$9),IF(VLOOKUP(Tipy!FS32,'Kategórie hráčov'!$A$2:$B$55,2,FALSE)=30,30,20),0))</f>
        <v/>
      </c>
      <c r="GU38" s="126" t="str">
        <f>IF(ISBLANK($GW$3),"",IF(OR(Tipy!FT32=Výsledky!$GU$6,Tipy!FT32=Výsledky!$GU$7,Tipy!FT32=Výsledky!$GU$8,Tipy!FT32=Výsledky!$GU$9),IF(VLOOKUP(Tipy!FT32,'Kategórie hráčov'!$A$2:$B$55,2,FALSE)=30,30,20),0))</f>
        <v/>
      </c>
      <c r="GV38" s="127" t="str">
        <f>IF(ISBLANK($GW$3),"",IF(ISBLANK(Tipy!FP32),0,IF(OR(AND(Tipy!FP32=Výsledky!$GU$3,OR(Tipy!FR32=Výsledky!$GW$3+1,Tipy!FR32=Výsledky!$GW$3-1)),AND(Tipy!FR32=Výsledky!$GW$3,OR(Tipy!FP32=Výsledky!$GU$3+1,Tipy!FP32=Výsledky!$GU$3-1))),10,0)))</f>
        <v/>
      </c>
      <c r="GW38" s="130" t="str">
        <f>IF(ISBLANK($GW$3),"",IF(ISBLANK(Tipy!FP32),"-",SUM(GR38:GV38)))</f>
        <v/>
      </c>
      <c r="GX38" s="129"/>
      <c r="GY38" s="126" t="str">
        <f>IF(ISBLANK($HD$3),"",IF(ISBLANK(Tipy!FV32),0,IF(AND(Tipy!FV32=Výsledky!$HB$3,Tipy!FX32=Výsledky!$HD$3),60,0)))</f>
        <v/>
      </c>
      <c r="GZ38" s="126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26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26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27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0" t="str">
        <f>IF(ISBLANK($HD$3),"",IF(ISBLANK(Tipy!FV32),"-",SUM(GY38:HC38)))</f>
        <v/>
      </c>
      <c r="HE38" s="129"/>
      <c r="HF38" s="126" t="str">
        <f>IF(ISBLANK($HK$3),"",IF(ISBLANK(Tipy!GB32),0,IF(AND(Tipy!GB32=Výsledky!$HI$3,Tipy!GD32=Výsledky!$HK$3),60,0)))</f>
        <v/>
      </c>
      <c r="HG38" s="126" t="str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/>
      </c>
      <c r="HH38" s="126" t="str">
        <f>IF(ISBLANK($HK$3),"",IF(OR(Tipy!GE32=Výsledky!$HF$6,Tipy!GE32=Výsledky!$HF$7,Tipy!GE32=Výsledky!$HF$8,Tipy!GE32=Výsledky!$HF$9),IF(VLOOKUP(Tipy!GE32,'Kategórie hráčov'!$A$2:$B$55,2,FALSE)=30,30,20),0))</f>
        <v/>
      </c>
      <c r="HI38" s="126" t="str">
        <f>IF(ISBLANK($HK$3),"",IF(OR(Tipy!GF32=Výsledky!$HI$6,Tipy!GF32=Výsledky!$HI$7,Tipy!GF32=Výsledky!$HI$8,Tipy!GF32=Výsledky!$HI$9),IF(VLOOKUP(Tipy!GF32,'Kategórie hráčov'!$A$2:$B$55,2,FALSE)=30,30,20),0))</f>
        <v/>
      </c>
      <c r="HJ38" s="127" t="str">
        <f>IF(ISBLANK($HK$3),"",IF(ISBLANK(Tipy!GB32),0,IF(OR(AND(Tipy!GB32=Výsledky!$HI$3,OR(Tipy!GD32=Výsledky!$HK$3+1,Tipy!GD32=Výsledky!$HK$3-1)),AND(Tipy!GD32=Výsledky!$HK$3,OR(Tipy!GB32=Výsledky!$HI$3+1,Tipy!GB32=Výsledky!$HI$3-1))),10,0)))</f>
        <v/>
      </c>
      <c r="HK38" s="130" t="str">
        <f>IF(ISBLANK($HK$3),"",IF(ISBLANK(Tipy!GB32),"-",SUM(HF38:HJ38)))</f>
        <v/>
      </c>
      <c r="HL38" s="129"/>
      <c r="HM38" s="126" t="str">
        <f>IF(ISBLANK($HR$3),"",IF(ISBLANK(Tipy!GH32),0,IF(AND(Tipy!GH32=Výsledky!$HP$3,Tipy!GJ32=Výsledky!$HR$3),60,0)))</f>
        <v/>
      </c>
      <c r="HN38" s="126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26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26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27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0" t="str">
        <f>IF(ISBLANK($HR$3),"",IF(ISBLANK(Tipy!GH32),"-",SUM(HM38:HQ38)))</f>
        <v/>
      </c>
      <c r="HS38" s="129"/>
      <c r="HT38" s="126" t="str">
        <f>IF(ISBLANK($HY$3),"",IF(ISBLANK(Tipy!GN32),0,IF(AND(Tipy!GN32=Výsledky!$HW$3,Tipy!GP32=Výsledky!$HY$3),60,0)))</f>
        <v/>
      </c>
      <c r="HU38" s="126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6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6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7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0" t="str">
        <f>IF(ISBLANK($HY$3),"",IF(ISBLANK(Tipy!GN32),"-",SUM(HT38:HX38)))</f>
        <v/>
      </c>
      <c r="HZ38" s="129"/>
      <c r="IA38" s="126" t="str">
        <f>IF(ISBLANK($IF$3),"",IF(ISBLANK(Tipy!GT32),0,IF(AND(Tipy!GT32=Výsledky!$ID$3,Tipy!GV32=Výsledky!$IF$3),60,0)))</f>
        <v/>
      </c>
      <c r="IB38" s="126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26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26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27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0" t="str">
        <f>IF(ISBLANK($IF$3),"",IF(ISBLANK(Tipy!GT32),"-",SUM(IA38:IE38)))</f>
        <v/>
      </c>
      <c r="IG38" s="129"/>
      <c r="IH38" s="126" t="str">
        <f>IF(ISBLANK($IM$3),"",IF(ISBLANK(Tipy!GZ32),0,IF(AND(Tipy!GZ32=Výsledky!$IK$3,Tipy!HB32=Výsledky!$IM$3),60,0)))</f>
        <v/>
      </c>
      <c r="II38" s="126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6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6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7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0" t="str">
        <f>IF(ISBLANK($IM$3),"",IF(ISBLANK(Tipy!GZ32),"-",SUM(IH38:IL38)))</f>
        <v/>
      </c>
      <c r="IN38" s="129"/>
      <c r="IO38" s="126" t="str">
        <f>IF(ISBLANK($IT$3),"",IF(ISBLANK(Tipy!HF32),0,IF(AND(Tipy!HF32=Výsledky!$IR$3,Tipy!HH32=Výsledky!$IT$3),60,0)))</f>
        <v/>
      </c>
      <c r="IP38" s="126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26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26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27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0" t="str">
        <f>IF(ISBLANK($IT$3),"",IF(ISBLANK(Tipy!HF32),"-",SUM(IO38:IS38)))</f>
        <v/>
      </c>
      <c r="IU38" s="129"/>
      <c r="IV38" s="126" t="str">
        <f>IF(ISBLANK($JA$3),"",IF(ISBLANK(Tipy!HL32),0,IF(AND(Tipy!HL32=Výsledky!$IY$3,Tipy!HN32=Výsledky!$JA$3),60,0)))</f>
        <v/>
      </c>
      <c r="IW38" s="126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26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26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27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0" t="str">
        <f>IF(ISBLANK($JA$3),"",IF(ISBLANK(Tipy!HL32),"-",SUM(IV38:IZ38)))</f>
        <v/>
      </c>
      <c r="JB38" s="129"/>
      <c r="JC38" s="126" t="str">
        <f>IF(ISBLANK($JH$3),"",IF(ISBLANK(Tipy!HR32),0,IF(AND(Tipy!HR32=Výsledky!$JF$3,Tipy!HT32=Výsledky!$JH$3),60,0)))</f>
        <v/>
      </c>
      <c r="JD38" s="126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26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26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27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0" t="str">
        <f>IF(ISBLANK($JH$3),"",IF(ISBLANK(Tipy!HR32),"-",SUM(JC38:JG38)))</f>
        <v/>
      </c>
      <c r="JI38" s="129"/>
      <c r="JJ38" s="126" t="str">
        <f>IF(ISBLANK($JO$3),"",IF(ISBLANK(Tipy!HX32),0,IF(AND(Tipy!HX32=Výsledky!$JM$3,Tipy!HZ32=Výsledky!$JO$3),60,0)))</f>
        <v/>
      </c>
      <c r="JK38" s="126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26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26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27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0" t="str">
        <f>IF(ISBLANK($JO$3),"",IF(ISBLANK(Tipy!HX32),"-",SUM(JJ38:JN38)))</f>
        <v/>
      </c>
      <c r="JP38" s="129"/>
      <c r="JQ38" s="126" t="str">
        <f>IF(ISBLANK($JV$3),"",IF(ISBLANK(Tipy!ID32),0,IF(AND(Tipy!ID32=Výsledky!$JT$3,Tipy!IF32=Výsledky!$JV$3),60,0)))</f>
        <v/>
      </c>
      <c r="JR38" s="126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26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26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27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0" t="str">
        <f>IF(ISBLANK($JV$3),"",IF(ISBLANK(Tipy!ID32),"-",SUM(JQ38:JU38)))</f>
        <v/>
      </c>
      <c r="JW38" s="129"/>
      <c r="JX38" s="126" t="str">
        <f>IF(ISBLANK($KC$3),"",IF(ISBLANK(Tipy!IJ32),0,IF(AND(Tipy!IJ32=Výsledky!$KA$3,Tipy!IL32=Výsledky!$KC$3),60,0)))</f>
        <v/>
      </c>
      <c r="JY38" s="126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6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6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7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0" t="str">
        <f>IF(ISBLANK($KC$3),"",IF(ISBLANK(Tipy!IJ32),"-",SUM(JX38:KB38)))</f>
        <v/>
      </c>
      <c r="KD38" s="129"/>
      <c r="KE38" s="126" t="str">
        <f>IF(ISBLANK($KJ$3),"",IF(ISBLANK(Tipy!IP32),0,IF(AND(Tipy!IP32=Výsledky!$KH$3,Tipy!IR32=Výsledky!$KJ$3),60,0)))</f>
        <v/>
      </c>
      <c r="KF38" s="126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6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6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7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0" t="str">
        <f>IF(ISBLANK($KJ$3),"",IF(ISBLANK(Tipy!IP32),"-",SUM(KE38:KI38)))</f>
        <v/>
      </c>
      <c r="KK38" s="129"/>
      <c r="KL38" s="126" t="str">
        <f>IF(ISBLANK($KQ$3),"",IF(ISBLANK(Tipy!IV32),0,IF(AND(Tipy!IV32=Výsledky!$KO$3,Tipy!IX32=Výsledky!$KQ$3),60,0)))</f>
        <v/>
      </c>
      <c r="KM38" s="126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6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6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7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0" t="str">
        <f>IF(ISBLANK($KQ$3),"",IF(ISBLANK(Tipy!IV32),"-",SUM(KL38:KP38)))</f>
        <v/>
      </c>
      <c r="KR38" s="129"/>
      <c r="KS38" s="126" t="str">
        <f>IF(ISBLANK($KX$3),"",IF(ISBLANK(Tipy!JB32),0,IF(AND(Tipy!JB32=Výsledky!$KV$3,Tipy!JD32=Výsledky!$KX$3),60,0)))</f>
        <v/>
      </c>
      <c r="KT38" s="126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6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6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7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0" t="str">
        <f>IF(ISBLANK($KX$3),"",IF(ISBLANK(Tipy!JB32),"-",SUM(KS38:KW38)))</f>
        <v/>
      </c>
      <c r="KY38" s="129"/>
      <c r="KZ38" s="126" t="str">
        <f>IF(ISBLANK($LE$3),"",IF(ISBLANK(Tipy!JH32),0,IF(AND(Tipy!JH32=Výsledky!$LC$3,Tipy!JJ32=Výsledky!$LE$3),60,0)))</f>
        <v/>
      </c>
      <c r="LA38" s="126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6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6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7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0" t="str">
        <f>IF(ISBLANK($LE$3),"",IF(ISBLANK(Tipy!JH32),"-",SUM(KZ38:LD38)))</f>
        <v/>
      </c>
      <c r="LF38" s="129"/>
      <c r="LG38" s="126" t="str">
        <f>IF(ISBLANK($LL$3),"",IF(ISBLANK(Tipy!JN32),0,IF(AND(Tipy!JN32=Výsledky!$LJ$3,Tipy!JP32=Výsledky!$LL$3),60,0)))</f>
        <v/>
      </c>
      <c r="LH38" s="126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6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6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7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0" t="str">
        <f>IF(ISBLANK($LL$3),"",IF(ISBLANK(Tipy!JN32),"-",SUM(LG38:LK38)))</f>
        <v/>
      </c>
      <c r="LM38" s="129"/>
      <c r="LN38" s="126" t="str">
        <f>IF(ISBLANK($LS$3),"",IF(ISBLANK(Tipy!JT32),0,IF(AND(Tipy!JT32=Výsledky!$LQ$3,Tipy!JV32=Výsledky!$LS$3),60,0)))</f>
        <v/>
      </c>
      <c r="LO38" s="126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6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6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7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0" t="str">
        <f>IF(ISBLANK($LS$3),"",IF(ISBLANK(Tipy!JT32),"-",SUM(LN38:LR38)))</f>
        <v/>
      </c>
      <c r="LT38" s="129"/>
      <c r="LU38" s="126" t="str">
        <f>IF(ISBLANK($LZ$3),"",IF(ISBLANK(Tipy!JZ32),0,IF(AND(Tipy!JZ32=Výsledky!$LX$3,Tipy!KB32=Výsledky!$LZ$3),60,0)))</f>
        <v/>
      </c>
      <c r="LV38" s="126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6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6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7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0" t="str">
        <f>IF(ISBLANK($LZ$3),"",IF(ISBLANK(Tipy!JZ32),"-",SUM(LU38:LY38)))</f>
        <v/>
      </c>
      <c r="MA38" s="129"/>
      <c r="MB38" s="126" t="str">
        <f>IF(ISBLANK($MG$3),"",IF(ISBLANK(Tipy!KF32),0,IF(AND(Tipy!KF32=Výsledky!$ME$3,Tipy!KH32=Výsledky!$MG$3),60,0)))</f>
        <v/>
      </c>
      <c r="MC38" s="126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6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6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7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0" t="str">
        <f>IF(ISBLANK($MG$3),"",IF(ISBLANK(Tipy!KF32),"-",SUM(MB38:MF38)))</f>
        <v/>
      </c>
      <c r="MH38" s="129"/>
      <c r="MI38" s="126" t="str">
        <f>IF(ISBLANK($MN$3),"",IF(ISBLANK(Tipy!KL32),0,IF(AND(Tipy!KL32=Výsledky!$ML$3,Tipy!KN32=Výsledky!$MN$3),60,0)))</f>
        <v/>
      </c>
      <c r="MJ38" s="12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6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6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0" t="str">
        <f>IF(ISBLANK($MN$3),"",IF(ISBLANK(Tipy!KL32),"-",SUM(MI38:MM38)))</f>
        <v/>
      </c>
      <c r="MO38" s="129"/>
      <c r="MP38" s="126" t="str">
        <f>IF(ISBLANK($MU$3),"",IF(ISBLANK(Tipy!KR32),0,IF(AND(Tipy!KR32=Výsledky!$MS$3,Tipy!KT32=Výsledky!$MU$3),60,0)))</f>
        <v/>
      </c>
      <c r="MQ38" s="126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6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6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7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0" t="str">
        <f>IF(ISBLANK($MU$3),"",IF(ISBLANK(Tipy!KR32),"-",SUM(MP38:MT38)))</f>
        <v/>
      </c>
      <c r="MV38" s="129"/>
      <c r="MW38" s="126" t="str">
        <f>IF(ISBLANK($NB$3),"",IF(ISBLANK(Tipy!KX32),0,IF(AND(Tipy!KX32=Výsledky!$MZ$3,Tipy!KZ32=Výsledky!$NB$3),60,0)))</f>
        <v/>
      </c>
      <c r="MX38" s="126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6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6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7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0" t="str">
        <f>IF(ISBLANK($NB$3),"",IF(ISBLANK(Tipy!KX32),"-",SUM(MW38:NA38)))</f>
        <v/>
      </c>
      <c r="NC38" s="129"/>
      <c r="ND38" s="126" t="str">
        <f>IF(ISBLANK($NI$3),"",IF(ISBLANK(Tipy!LD32),0,IF(AND(Tipy!LD32=Výsledky!$NG$3,Tipy!LF32=Výsledky!$NI$3),60,0)))</f>
        <v/>
      </c>
      <c r="NE38" s="126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6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6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7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0" t="str">
        <f>IF(ISBLANK($NI$3),"",IF(ISBLANK(Tipy!LD32),"-",SUM(ND38:NH38)))</f>
        <v/>
      </c>
      <c r="NJ38" s="129"/>
      <c r="NK38" s="126" t="str">
        <f>IF(ISBLANK($NP$3),"",IF(ISBLANK(Tipy!LJ32),0,IF(AND(Tipy!LJ32=Výsledky!$NN$3,Tipy!LL32=Výsledky!$NP$3),60,0)))</f>
        <v/>
      </c>
      <c r="NL38" s="126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6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6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7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0" t="str">
        <f>IF(ISBLANK($NP$3),"",IF(ISBLANK(Tipy!LJ32),"-",SUM(NK38:NO38)))</f>
        <v/>
      </c>
      <c r="NQ38" s="129"/>
      <c r="NR38" s="126" t="str">
        <f>IF(ISBLANK($NW$3),"",IF(ISBLANK(Tipy!LP32),0,IF(AND(Tipy!LP32=Výsledky!$NU$3,Tipy!LR32=Výsledky!$NW$3),60,0)))</f>
        <v/>
      </c>
      <c r="NS38" s="126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6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6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7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0" t="str">
        <f>IF(ISBLANK($NW$3),"",IF(ISBLANK(Tipy!LP32),"-",SUM(NR38:NV38)))</f>
        <v/>
      </c>
      <c r="NX38" s="129"/>
      <c r="NY38" s="126" t="str">
        <f>IF(ISBLANK($OD$3),"",IF(ISBLANK(Tipy!LV32),0,IF(AND(Tipy!LV32=Výsledky!$OB$3,Tipy!LX32=Výsledky!$OD$3),60,0)))</f>
        <v/>
      </c>
      <c r="NZ38" s="126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6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6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7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0" t="str">
        <f>IF(ISBLANK($OD$3),"",IF(ISBLANK(Tipy!LV32),"-",SUM(NY38:OC38)))</f>
        <v/>
      </c>
      <c r="OE38" s="129"/>
      <c r="OF38" s="126" t="str">
        <f>IF(ISBLANK($OK$3),"",IF(ISBLANK(Tipy!MB32),0,IF(AND(Tipy!MB32=Výsledky!$OI$3,Tipy!MD32=Výsledky!$OK$3),60,0)))</f>
        <v/>
      </c>
      <c r="OG38" s="126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6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6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7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0" t="str">
        <f>IF(ISBLANK($OK$3),"",IF(ISBLANK(Tipy!MB32),"-",SUM(OF38:OJ38)))</f>
        <v/>
      </c>
      <c r="OL38" s="129"/>
      <c r="OM38" s="126" t="str">
        <f>IF(ISBLANK($OR$3),"",IF(ISBLANK(Tipy!MH32),0,IF(AND(Tipy!MH32=Výsledky!$OP$3,Tipy!MJ32=Výsledky!$OR$3),60,0)))</f>
        <v/>
      </c>
      <c r="ON38" s="12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6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6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0" t="str">
        <f>IF(ISBLANK($OR$3),"",IF(ISBLANK(Tipy!MH32),"-",SUM(OM38:OQ38)))</f>
        <v/>
      </c>
      <c r="OS38" s="129"/>
      <c r="OT38" s="126" t="str">
        <f>IF(ISBLANK($OY$3),"",IF(ISBLANK(Tipy!MN32),0,IF(AND(Tipy!MN32=Výsledky!$OW$3,Tipy!MP32=Výsledky!$OY$3),60,0)))</f>
        <v/>
      </c>
      <c r="OU38" s="12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6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6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0" t="str">
        <f>IF(ISBLANK($OY$3),"",IF(ISBLANK(Tipy!MN32),"-",SUM(OT38:OX38)))</f>
        <v/>
      </c>
      <c r="OZ38" s="129"/>
      <c r="PA38" s="126" t="str">
        <f>IF(ISBLANK($PF$3),"",IF(ISBLANK(Tipy!MT32),0,IF(AND(Tipy!MT32=Výsledky!$PD$3,Tipy!MV32=Výsledky!$PF$3),60,0)))</f>
        <v/>
      </c>
      <c r="PB38" s="12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6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6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0" t="str">
        <f>IF(ISBLANK($PF$3),"",IF(ISBLANK(Tipy!MT32),"-",SUM(PA38:PE38)))</f>
        <v/>
      </c>
      <c r="PG38" s="129"/>
      <c r="PH38" s="126" t="str">
        <f>IF(ISBLANK($PM$3),"",IF(ISBLANK(Tipy!MZ32),0,IF(AND(Tipy!MZ32=Výsledky!$PK$3,Tipy!NB32=Výsledky!$PM$3),60,0)))</f>
        <v/>
      </c>
      <c r="PI38" s="12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6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6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0" t="str">
        <f>IF(ISBLANK($PM$3),"",IF(ISBLANK(Tipy!MZ32),"-",SUM(PH38:PL38)))</f>
        <v/>
      </c>
      <c r="PN38" s="129"/>
      <c r="PO38" s="126" t="str">
        <f>IF(ISBLANK($PT$3),"",IF(ISBLANK(Tipy!NF32),0,IF(AND(Tipy!NF32=Výsledky!$PR$3,Tipy!NH32=Výsledky!$PT$3),60,0)))</f>
        <v/>
      </c>
      <c r="PP38" s="12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6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6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0" t="str">
        <f>IF(ISBLANK($PT$3),"",IF(ISBLANK(Tipy!NF32),"-",SUM(PO38:PS38)))</f>
        <v/>
      </c>
      <c r="PU38" s="129"/>
      <c r="PV38" s="126" t="str">
        <f>IF(ISBLANK($QA$3),"",IF(ISBLANK(Tipy!NL32),0,IF(AND(Tipy!NL32=Výsledky!$PY$3,Tipy!NN32=Výsledky!$QA$3),60,0)))</f>
        <v/>
      </c>
      <c r="PW38" s="12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6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6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0" t="str">
        <f>IF(ISBLANK($QA$3),"",IF(ISBLANK(Tipy!NL32),"-",SUM(PV38:PZ38)))</f>
        <v/>
      </c>
      <c r="QB38" s="129"/>
      <c r="QC38" s="126" t="str">
        <f>IF(ISBLANK($QH$3),"",IF(ISBLANK(Tipy!NR32),0,IF(AND(Tipy!NR32=Výsledky!$QF$3,Tipy!NT32=Výsledky!$QH$3),60,0)))</f>
        <v/>
      </c>
      <c r="QD38" s="12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6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6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0" t="str">
        <f>IF(ISBLANK($QH$3),"",IF(ISBLANK(Tipy!NR32),"-",SUM(QC38:QG38)))</f>
        <v/>
      </c>
      <c r="QI38" s="131"/>
      <c r="QJ38" s="131"/>
    </row>
    <row r="39" spans="1:452" ht="15" x14ac:dyDescent="0.2">
      <c r="A39" s="124">
        <f>Tipy!A33</f>
        <v>76</v>
      </c>
      <c r="B39" s="166" t="str">
        <f>IF(Tipy!B33="","",Tipy!B33)</f>
        <v>KokiBR</v>
      </c>
      <c r="C39" s="125"/>
      <c r="D39" s="126">
        <f>IF(ISBLANK($I$3),"",IF(ISBLANK(Tipy!D33),0,IF(AND(Tipy!D33=Výsledky!$G$3,Tipy!F33=Výsledky!$I$3),60,0)))</f>
        <v>0</v>
      </c>
      <c r="E39" s="12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6">
        <f>IF(ISBLANK($I$3),"",IF(OR(Tipy!G33=Výsledky!$D$6,Tipy!G33=Výsledky!$D$7,Tipy!G33=Výsledky!$D$8,Tipy!G33=Výsledky!$D$9),IF(VLOOKUP(Tipy!G33,'Kategórie hráčov'!$A$2:$B$55,2,FALSE)=30,30,20),0))</f>
        <v>0</v>
      </c>
      <c r="G39" s="126">
        <f>IF(ISBLANK($I$3),"",IF(OR(Tipy!H33=Výsledky!$G$6,Tipy!H33=Výsledky!$G$7,Tipy!H33=Výsledky!$G$8,Tipy!H33=Výsledky!$G$9),IF(VLOOKUP(Tipy!H33,'Kategórie hráčov'!$A$2:$B$55,2,FALSE)=30,30,20),0))</f>
        <v>0</v>
      </c>
      <c r="H39" s="12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8" t="str">
        <f>IF(ISBLANK($I$3),"",IF(ISBLANK(Tipy!D33),"-",SUM(D39:H39)))</f>
        <v>-</v>
      </c>
      <c r="J39" s="25"/>
      <c r="K39" s="126">
        <f>IF(ISBLANK($P$3),"",IF(ISBLANK(Tipy!J33),0,IF(AND(Tipy!J33=Výsledky!$N$3,Tipy!L33=Výsledky!$P$3),60,0)))</f>
        <v>0</v>
      </c>
      <c r="L39" s="12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6">
        <f>IF(ISBLANK($P$3),"",IF(OR(Tipy!M33=Výsledky!$K$6,Tipy!M33=Výsledky!$K$7,Tipy!M33=Výsledky!$K$8,Tipy!M33=Výsledky!$K$9),IF(VLOOKUP(Tipy!M33,'Kategórie hráčov'!$A$2:$B$55,2,FALSE)=30,30,20),0))</f>
        <v>20</v>
      </c>
      <c r="N39" s="126">
        <f>IF(ISBLANK($P$3),"",IF(OR(Tipy!N33=Výsledky!$N$6,Tipy!N33=Výsledky!$N$7,Tipy!N33=Výsledky!$N$8,Tipy!N33=Výsledky!$N$9),IF(VLOOKUP(Tipy!N33,'Kategórie hráčov'!$A$2:$B$55,2,FALSE)=30,30,20),0))</f>
        <v>0</v>
      </c>
      <c r="O39" s="12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8">
        <f>IF(ISBLANK($P$3),"",IF(ISBLANK(Tipy!J33),"-",SUM(K39:O39)))</f>
        <v>20</v>
      </c>
      <c r="Q39" s="129"/>
      <c r="R39" s="126">
        <f>IF(ISBLANK($W$3),"",IF(ISBLANK(Tipy!P33),0,IF(AND(Tipy!P33=Výsledky!$U$3,Tipy!R33=Výsledky!$W$3),60,0)))</f>
        <v>0</v>
      </c>
      <c r="S39" s="12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6">
        <f>IF(ISBLANK($W$3),"",IF(OR(Tipy!S33=Výsledky!$R$6,Tipy!S33=Výsledky!$R$7,Tipy!S33=Výsledky!$R$8,Tipy!S33=Výsledky!$R$9),IF(VLOOKUP(Tipy!S33,'Kategórie hráčov'!$A$2:$B$55,2,FALSE)=30,30,20),0))</f>
        <v>0</v>
      </c>
      <c r="U39" s="126">
        <f>IF(ISBLANK($W$3),"",IF(OR(Tipy!T33=Výsledky!$U$6,Tipy!T33=Výsledky!$U$7,Tipy!T33=Výsledky!$U$8,Tipy!T33=Výsledky!$U$9),IF(VLOOKUP(Tipy!T33,'Kategórie hráčov'!$A$2:$B$55,2,FALSE)=30,30,20),0))</f>
        <v>0</v>
      </c>
      <c r="V39" s="12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30">
        <f>IF(ISBLANK($W$3),"",IF(ISBLANK(Tipy!P33),"-",SUM(R39:V39)))</f>
        <v>0</v>
      </c>
      <c r="X39" s="129"/>
      <c r="Y39" s="126">
        <f>IF(ISBLANK($AD$3),"",IF(ISBLANK(Tipy!V33),0,IF(AND(Tipy!V33=Výsledky!$AB$3,Tipy!X33=Výsledky!$AD$3),60,0)))</f>
        <v>0</v>
      </c>
      <c r="Z39" s="12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6">
        <f>IF(ISBLANK($AD$3),"",IF(OR(Tipy!Y33=Výsledky!$Y$6,Tipy!Y33=Výsledky!$Y$7,Tipy!Y33=Výsledky!$Y$8,Tipy!Y33=Výsledky!$Y$9),IF(VLOOKUP(Tipy!Y33,'Kategórie hráčov'!$A$2:$B$55,2,FALSE)=30,30,20),0))</f>
        <v>20</v>
      </c>
      <c r="AB39" s="126">
        <f>IF(ISBLANK($AD$3),"",IF(OR(Tipy!Z33=Výsledky!$AB$6,Tipy!Z33=Výsledky!$AB$7,Tipy!Z33=Výsledky!$AB$8,Tipy!Z33=Výsledky!$AB$9),IF(VLOOKUP(Tipy!Z33,'Kategórie hráčov'!$A$2:$B$55,2,FALSE)=30,30,20),0))</f>
        <v>0</v>
      </c>
      <c r="AC39" s="127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30">
        <f>IF(ISBLANK($AD$3),"",IF(ISBLANK(Tipy!V33),"-",SUM(Y39:AC39)))</f>
        <v>20</v>
      </c>
      <c r="AE39" s="129"/>
      <c r="AF39" s="126">
        <f>IF(ISBLANK($AK$3),"",IF(ISBLANK(Tipy!AB33),0,IF(AND(Tipy!AB33=Výsledky!$AI$3,Tipy!AD33=Výsledky!$AK$3),60,0)))</f>
        <v>0</v>
      </c>
      <c r="AG39" s="12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6">
        <f>IF(ISBLANK($AK$3),"",IF(OR(Tipy!AE33=Výsledky!$AF$6,Tipy!AE33=Výsledky!$AF$7,Tipy!AE33=Výsledky!$AF$8,Tipy!AE33=Výsledky!$AF$9),IF(VLOOKUP(Tipy!AE33,'Kategórie hráčov'!$A$2:$B$55,2,FALSE)=30,30,20),0))</f>
        <v>0</v>
      </c>
      <c r="AI39" s="126">
        <f>IF(ISBLANK($AK$3),"",IF(OR(Tipy!AF33=Výsledky!$AI$6,Tipy!AF33=Výsledky!$AI$7,Tipy!AF33=Výsledky!$AI$8,Tipy!AF33=Výsledky!$AI$9),IF(VLOOKUP(Tipy!AF33,'Kategórie hráčov'!$A$2:$B$55,2,FALSE)=30,30,20),0))</f>
        <v>0</v>
      </c>
      <c r="AJ39" s="12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30" t="str">
        <f>IF(ISBLANK($AK$3),"",IF(ISBLANK(Tipy!AB33),"-",SUM(AF39:AJ39)))</f>
        <v>-</v>
      </c>
      <c r="AL39" s="129"/>
      <c r="AM39" s="126">
        <f>IF(ISBLANK($AR$3),"",IF(ISBLANK(Tipy!AH33),0,IF(AND(Tipy!AH33=Výsledky!$AP$3,Tipy!AJ33=Výsledky!$AR$3),60,0)))</f>
        <v>0</v>
      </c>
      <c r="AN39" s="12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6">
        <f>IF(ISBLANK($AR$3),"",IF(OR(Tipy!AK33=Výsledky!$AM$6,Tipy!AK33=Výsledky!$AM$7,Tipy!AK33=Výsledky!$AM$8,Tipy!AK33=Výsledky!$AM$9),IF(VLOOKUP(Tipy!AK33,'Kategórie hráčov'!$A$2:$B$55,2,FALSE)=30,30,20),0))</f>
        <v>0</v>
      </c>
      <c r="AP39" s="126">
        <f>IF(ISBLANK($AR$3),"",IF(OR(Tipy!AL33=Výsledky!$AP$6,Tipy!AL33=Výsledky!$AP$7,Tipy!AL33=Výsledky!$AP$8,Tipy!AL33=Výsledky!$AP$9),IF(VLOOKUP(Tipy!AL33,'Kategórie hráčov'!$A$2:$B$55,2,FALSE)=30,30,20),0))</f>
        <v>0</v>
      </c>
      <c r="AQ39" s="127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30">
        <f>IF(ISBLANK($AR$3),"",IF(ISBLANK(Tipy!AH33),"-",SUM(AM39:AQ39)))</f>
        <v>20</v>
      </c>
      <c r="AS39" s="129"/>
      <c r="AT39" s="126">
        <f>IF(ISBLANK($AY$3),"",IF(ISBLANK(Tipy!AN33),0,IF(AND(Tipy!AN33=Výsledky!$AW$3,Tipy!AP33=Výsledky!$AY$3),60,0)))</f>
        <v>0</v>
      </c>
      <c r="AU39" s="12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6">
        <f>IF(ISBLANK($AY$3),"",IF(OR(Tipy!AQ33=Výsledky!$AT$6,Tipy!AQ33=Výsledky!$AT$7,Tipy!AQ33=Výsledky!$AT$8,Tipy!AQ33=Výsledky!$AT$9),IF(VLOOKUP(Tipy!AQ33,'Kategórie hráčov'!$A$2:$B$55,2,FALSE)=30,30,20),0))</f>
        <v>0</v>
      </c>
      <c r="AW39" s="126">
        <f>IF(ISBLANK($AY$3),"",IF(OR(Tipy!AR33=Výsledky!$AW$6,Tipy!AR33=Výsledky!$AW$7,Tipy!AR33=Výsledky!$AW$8,Tipy!AR33=Výsledky!$AW$9),IF(VLOOKUP(Tipy!AR33,'Kategórie hráčov'!$A$2:$B$55,2,FALSE)=30,30,20),0))</f>
        <v>0</v>
      </c>
      <c r="AX39" s="12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30">
        <f>IF(ISBLANK($AY$3),"",IF(ISBLANK(Tipy!AN33),"-",SUM(AT39:AX39)))</f>
        <v>0</v>
      </c>
      <c r="AZ39" s="129"/>
      <c r="BA39" s="126">
        <f>IF(ISBLANK($BF$3),"",IF(ISBLANK(Tipy!AT33),0,IF(AND(Tipy!AT33=Výsledky!$BD$3,Tipy!AV33=Výsledky!$BF$3),60,0)))</f>
        <v>0</v>
      </c>
      <c r="BB39" s="12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6">
        <f>IF(ISBLANK($BF$3),"",IF(OR(Tipy!AW33=Výsledky!$BA$6,Tipy!AW33=Výsledky!$BA$7,Tipy!AW33=Výsledky!$BA$8,Tipy!AW33=Výsledky!$BA$9),IF(VLOOKUP(Tipy!AW33,'Kategórie hráčov'!$A$2:$B$55,2,FALSE)=30,30,20),0))</f>
        <v>0</v>
      </c>
      <c r="BD39" s="126">
        <f>IF(ISBLANK($BF$3),"",IF(OR(Tipy!AX33=Výsledky!$BD$6,Tipy!AX33=Výsledky!$BD$7,Tipy!AX33=Výsledky!$BD$8,Tipy!AX33=Výsledky!$BD$9),IF(VLOOKUP(Tipy!AX33,'Kategórie hráčov'!$A$2:$B$55,2,FALSE)=30,30,20),0))</f>
        <v>0</v>
      </c>
      <c r="BE39" s="127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30">
        <f>IF(ISBLANK($BF$3),"",IF(ISBLANK(Tipy!AT33),"-",SUM(BA39:BE39)))</f>
        <v>0</v>
      </c>
      <c r="BG39" s="129"/>
      <c r="BH39" s="126" t="str">
        <f>IF(ISBLANK($BM$3),"",IF(ISBLANK(Tipy!AZ33),0,IF(AND(Tipy!AZ33=Výsledky!$BK$3,Tipy!BB33=Výsledky!$BM$3),60,0)))</f>
        <v/>
      </c>
      <c r="BI39" s="126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6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6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7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0" t="str">
        <f>IF(ISBLANK($BM$3),"",IF(ISBLANK(Tipy!AZ33),"-",SUM(BH39:BL39)))</f>
        <v/>
      </c>
      <c r="BN39" s="129"/>
      <c r="BO39" s="126">
        <f>IF(ISBLANK($BT$3),"",IF(ISBLANK(Tipy!BF33),0,IF(AND(Tipy!BF33=Výsledky!$BR$3,Tipy!BH33=Výsledky!$BT$3),60,0)))</f>
        <v>0</v>
      </c>
      <c r="BP39" s="12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6">
        <f>IF(ISBLANK($BT$3),"",IF(OR(Tipy!BI33=Výsledky!$BO$6,Tipy!BI33=Výsledky!$BO$7,Tipy!BI33=Výsledky!$BO$8,Tipy!BI33=Výsledky!$BO$9),IF(VLOOKUP(Tipy!BI33,'Kategórie hráčov'!$A$2:$B$55,2,FALSE)=30,30,20),0))</f>
        <v>0</v>
      </c>
      <c r="BR39" s="126">
        <f>IF(ISBLANK($BT$3),"",IF(OR(Tipy!BJ33=Výsledky!$BR$6,Tipy!BJ33=Výsledky!$BR$7,Tipy!BJ33=Výsledky!$BR$8,Tipy!BJ33=Výsledky!$BR$9),IF(VLOOKUP(Tipy!BJ33,'Kategórie hráčov'!$A$2:$B$55,2,FALSE)=30,30,20),0))</f>
        <v>0</v>
      </c>
      <c r="BS39" s="12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30">
        <f>IF(ISBLANK($BT$3),"",IF(ISBLANK(Tipy!BF33),"-",SUM(BO39:BS39)))</f>
        <v>20</v>
      </c>
      <c r="BU39" s="129"/>
      <c r="BV39" s="126" t="str">
        <f>IF(ISBLANK($CA$3),"",IF(ISBLANK(Tipy!BL33),0,IF(AND(Tipy!BL33=Výsledky!$BY$3,Tipy!BN33=Výsledky!$CA$3),60,0)))</f>
        <v/>
      </c>
      <c r="BW39" s="126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6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6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7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0" t="str">
        <f>IF(ISBLANK($CA$3),"",IF(ISBLANK(Tipy!BL33),"-",SUM(BV39:BZ39)))</f>
        <v/>
      </c>
      <c r="CB39" s="129"/>
      <c r="CC39" s="126">
        <f>IF(ISBLANK($CH$3),"",IF(ISBLANK(Tipy!BR33),0,IF(AND(Tipy!BR33=Výsledky!$CF$3,Tipy!BT33=Výsledky!$CH$3),60,0)))</f>
        <v>0</v>
      </c>
      <c r="CD39" s="12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6">
        <f>IF(ISBLANK($CH$3),"",IF(OR(Tipy!BU33=Výsledky!$CC$6,Tipy!BU33=Výsledky!$CC$7,Tipy!BU33=Výsledky!$CC$8,Tipy!BU33=Výsledky!$CC$9),IF(VLOOKUP(Tipy!BU33,'Kategórie hráčov'!$A$2:$B$55,2,FALSE)=30,30,20),0))</f>
        <v>0</v>
      </c>
      <c r="CF39" s="126">
        <f>IF(ISBLANK($CH$3),"",IF(OR(Tipy!BV33=Výsledky!$CF$6,Tipy!BV33=Výsledky!$CF$7,Tipy!BV33=Výsledky!$CF$8,Tipy!BV33=Výsledky!$CF$9),IF(VLOOKUP(Tipy!BV33,'Kategórie hráčov'!$A$2:$B$55,2,FALSE)=30,30,20),0))</f>
        <v>0</v>
      </c>
      <c r="CG39" s="12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30">
        <f>IF(ISBLANK($CH$3),"",IF(ISBLANK(Tipy!BR33),"-",SUM(CC39:CG39)))</f>
        <v>0</v>
      </c>
      <c r="CI39" s="129"/>
      <c r="CJ39" s="126">
        <f>IF(ISBLANK($CO$3),"",IF(ISBLANK(Tipy!BX33),0,IF(AND(Tipy!BX33=Výsledky!$CM$3,Tipy!BZ33=Výsledky!$CO$3),60,0)))</f>
        <v>0</v>
      </c>
      <c r="CK39" s="12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6">
        <f>IF(ISBLANK($CO$3),"",IF(OR(Tipy!CA33=Výsledky!$CJ$6,Tipy!CA33=Výsledky!$CJ$7,Tipy!CA33=Výsledky!$CJ$8,Tipy!CA33=Výsledky!$CJ$9),IF(VLOOKUP(Tipy!CA33,'Kategórie hráčov'!$A$2:$B$55,2,FALSE)=30,30,20),0))</f>
        <v>0</v>
      </c>
      <c r="CM39" s="126">
        <f>IF(ISBLANK($CO$3),"",IF(OR(Tipy!CB33=Výsledky!$CM$6,Tipy!CB33=Výsledky!$CM$7,Tipy!CB33=Výsledky!$CM$8,Tipy!CB33=Výsledky!$CM$9),IF(VLOOKUP(Tipy!CB33,'Kategórie hráčov'!$A$2:$B$55,2,FALSE)=30,30,20),0))</f>
        <v>0</v>
      </c>
      <c r="CN39" s="12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30">
        <f>IF(ISBLANK($CO$3),"",IF(ISBLANK(Tipy!BX33),"-",SUM(CJ39:CN39)))</f>
        <v>20</v>
      </c>
      <c r="CP39" s="129"/>
      <c r="CQ39" s="126" t="str">
        <f>IF(ISBLANK($CV$3),"",IF(ISBLANK(Tipy!CD33),0,IF(AND(Tipy!CD33=Výsledky!$CT$3,Tipy!CF33=Výsledky!$CV$3),60,0)))</f>
        <v/>
      </c>
      <c r="CR39" s="126" t="str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/>
      </c>
      <c r="CS39" s="126" t="str">
        <f>IF(ISBLANK($CV$3),"",IF(OR(Tipy!CG33=Výsledky!$CQ$6,Tipy!CG33=Výsledky!$CQ$7,Tipy!CG33=Výsledky!$CQ$8,Tipy!CG33=Výsledky!$CQ$9),IF(VLOOKUP(Tipy!CG33,'Kategórie hráčov'!$A$2:$B$55,2,FALSE)=30,30,20),0))</f>
        <v/>
      </c>
      <c r="CT39" s="126" t="str">
        <f>IF(ISBLANK($CV$3),"",IF(OR(Tipy!CH33=Výsledky!$CT$6,Tipy!CH33=Výsledky!$CT$7,Tipy!CH33=Výsledky!$CT$8,Tipy!CH33=Výsledky!$CT$9),IF(VLOOKUP(Tipy!CH33,'Kategórie hráčov'!$A$2:$B$55,2,FALSE)=30,30,20),0))</f>
        <v/>
      </c>
      <c r="CU39" s="127" t="str">
        <f>IF(ISBLANK($CV$3),"",IF(ISBLANK(Tipy!CD33),0,IF(OR(AND(Tipy!CD33=Výsledky!$CT$3,OR(Tipy!CF33=Výsledky!$CV$3+1,Tipy!CF33=Výsledky!$CV$3-1)),AND(Tipy!CF33=Výsledky!$CV$3,OR(Tipy!CD33=Výsledky!$CT$3+1,Tipy!CD33=Výsledky!$CT$3-1))),10,0)))</f>
        <v/>
      </c>
      <c r="CV39" s="130" t="str">
        <f>IF(ISBLANK($CV$3),"",IF(ISBLANK(Tipy!CD33),"-",SUM(CQ39:CU39)))</f>
        <v/>
      </c>
      <c r="CW39" s="129"/>
      <c r="CX39" s="126" t="str">
        <f>IF(ISBLANK($DC$3),"",IF(ISBLANK(Tipy!CJ33),0,IF(AND(Tipy!CJ33=Výsledky!$DA$3,Tipy!CL33=Výsledky!$DC$3),60,0)))</f>
        <v/>
      </c>
      <c r="CY39" s="126" t="str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/>
      </c>
      <c r="CZ39" s="126" t="str">
        <f>IF(ISBLANK($DC$3),"",IF(OR(Tipy!CM33=Výsledky!$CX$6,Tipy!CM33=Výsledky!$CX$7,Tipy!CM33=Výsledky!$CX$8,Tipy!CM33=Výsledky!$CX$9),IF(VLOOKUP(Tipy!CM33,'Kategórie hráčov'!$A$2:$B$55,2,FALSE)=30,30,20),0))</f>
        <v/>
      </c>
      <c r="DA39" s="126" t="str">
        <f>IF(ISBLANK($DC$3),"",IF(OR(Tipy!CN33=Výsledky!$DA$6,Tipy!CN33=Výsledky!$DA$7,Tipy!CN33=Výsledky!$DA$8,Tipy!CN33=Výsledky!$DA$9),IF(VLOOKUP(Tipy!CN33,'Kategórie hráčov'!$A$2:$B$55,2,FALSE)=30,30,20),0))</f>
        <v/>
      </c>
      <c r="DB39" s="127" t="str">
        <f>IF(ISBLANK($DC$3),"",IF(ISBLANK(Tipy!CJ33),0,IF(OR(AND(Tipy!CJ33=Výsledky!$DA$3,OR(Tipy!CL33=Výsledky!$DC$3+1,Tipy!CL33=Výsledky!$DC$3-1)),AND(Tipy!CL33=Výsledky!$DC$3,OR(Tipy!CJ33=Výsledky!$DA$3+1,Tipy!CJ33=Výsledky!$DA$3-1))),10,0)))</f>
        <v/>
      </c>
      <c r="DC39" s="130" t="str">
        <f>IF(ISBLANK($DC$3),"",IF(ISBLANK(Tipy!CJ33),"-",SUM(CX39:DB39)))</f>
        <v/>
      </c>
      <c r="DD39" s="129"/>
      <c r="DE39" s="126" t="str">
        <f>IF(ISBLANK($DJ$3),"",IF(ISBLANK(Tipy!CP33),0,IF(AND(Tipy!CP33=Výsledky!$DH$3,Tipy!CR33=Výsledky!$DJ$3),60,0)))</f>
        <v/>
      </c>
      <c r="DF39" s="126" t="str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/>
      </c>
      <c r="DG39" s="126" t="str">
        <f>IF(ISBLANK($DJ$3),"",IF(OR(Tipy!CS33=Výsledky!$DE$6,Tipy!CS33=Výsledky!$DE$7,Tipy!CS33=Výsledky!$DE$8,Tipy!CS33=Výsledky!$DE$9),IF(VLOOKUP(Tipy!CS33,'Kategórie hráčov'!$A$2:$B$55,2,FALSE)=30,30,20),0))</f>
        <v/>
      </c>
      <c r="DH39" s="126" t="str">
        <f>IF(ISBLANK($DJ$3),"",IF(OR(Tipy!CT33=Výsledky!$DH$6,Tipy!CT33=Výsledky!$DH$7,Tipy!CT33=Výsledky!$DH$8,Tipy!CT33=Výsledky!$DH$9),IF(VLOOKUP(Tipy!CT33,'Kategórie hráčov'!$A$2:$B$55,2,FALSE)=30,30,20),0))</f>
        <v/>
      </c>
      <c r="DI39" s="127" t="str">
        <f>IF(ISBLANK($DJ$3),"",IF(ISBLANK(Tipy!CP33),0,IF(OR(AND(Tipy!CP33=Výsledky!$DH$3,OR(Tipy!CR33=Výsledky!$DJ$3+1,Tipy!CR33=Výsledky!$DJ$3-1)),AND(Tipy!CR33=Výsledky!$DJ$3,OR(Tipy!CP33=Výsledky!$DH$3+1,Tipy!CP33=Výsledky!$DH$3-1))),10,0)))</f>
        <v/>
      </c>
      <c r="DJ39" s="130" t="str">
        <f>IF(ISBLANK($DJ$3),"",IF(ISBLANK(Tipy!CP33),"-",SUM(DE39:DI39)))</f>
        <v/>
      </c>
      <c r="DK39" s="129"/>
      <c r="DL39" s="126" t="str">
        <f>IF(ISBLANK($DQ$3),"",IF(ISBLANK(Tipy!CV33),0,IF(AND(Tipy!CV33=Výsledky!$DO$3,Tipy!CX33=Výsledky!$DQ$3),60,0)))</f>
        <v/>
      </c>
      <c r="DM39" s="126" t="str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/>
      </c>
      <c r="DN39" s="126" t="str">
        <f>IF(ISBLANK($DQ$3),"",IF(OR(Tipy!CY33=Výsledky!$DL$6,Tipy!CY33=Výsledky!$DL$7,Tipy!CY33=Výsledky!$DL$8,Tipy!CY33=Výsledky!$DL$9),IF(VLOOKUP(Tipy!CY33,'Kategórie hráčov'!$A$2:$B$55,2,FALSE)=30,30,20),0))</f>
        <v/>
      </c>
      <c r="DO39" s="126" t="str">
        <f>IF(ISBLANK($DQ$3),"",IF(OR(Tipy!CZ33=Výsledky!$DO$6,Tipy!CZ33=Výsledky!$DO$7,Tipy!CZ33=Výsledky!$DO$8,Tipy!CZ33=Výsledky!$DO$9),IF(VLOOKUP(Tipy!CZ33,'Kategórie hráčov'!$A$2:$B$55,2,FALSE)=30,30,20),0))</f>
        <v/>
      </c>
      <c r="DP39" s="127" t="str">
        <f>IF(ISBLANK($DQ$3),"",IF(ISBLANK(Tipy!CV33),0,IF(OR(AND(Tipy!CV33=Výsledky!$DO$3,OR(Tipy!CX33=Výsledky!$DQ$3+1,Tipy!CX33=Výsledky!$DQ$3-1)),AND(Tipy!CX33=Výsledky!$DQ$3,OR(Tipy!CV33=Výsledky!$DO$3+1,Tipy!CV33=Výsledky!$DO$3-1))),10,0)))</f>
        <v/>
      </c>
      <c r="DQ39" s="130" t="str">
        <f>IF(ISBLANK($DQ$3),"",IF(ISBLANK(Tipy!CV33),"-",SUM(DL39:DP39)))</f>
        <v/>
      </c>
      <c r="DR39" s="129"/>
      <c r="DS39" s="126" t="str">
        <f>IF(ISBLANK($DX$3),"",IF(ISBLANK(Tipy!DB33),0,IF(AND(Tipy!DB33=Výsledky!$DV$3,Tipy!DD33=Výsledky!$DX$3),60,0)))</f>
        <v/>
      </c>
      <c r="DT39" s="126" t="str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/>
      </c>
      <c r="DU39" s="126" t="str">
        <f>IF(ISBLANK($DX$3),"",IF(OR(Tipy!DE33=Výsledky!$DS$6,Tipy!DE33=Výsledky!$DS$7,Tipy!DE33=Výsledky!$DS$8,Tipy!DE33=Výsledky!$DS$9),IF(VLOOKUP(Tipy!DE33,'Kategórie hráčov'!$A$2:$B$55,2,FALSE)=30,30,20),0))</f>
        <v/>
      </c>
      <c r="DV39" s="126" t="str">
        <f>IF(ISBLANK($DX$3),"",IF(OR(Tipy!DF33=Výsledky!$DV$6,Tipy!DF33=Výsledky!$DV$7,Tipy!DF33=Výsledky!$DV$8,Tipy!DF33=Výsledky!$DV$9),IF(VLOOKUP(Tipy!DF33,'Kategórie hráčov'!$A$2:$B$55,2,FALSE)=30,30,20),0))</f>
        <v/>
      </c>
      <c r="DW39" s="127" t="str">
        <f>IF(ISBLANK($DX$3),"",IF(ISBLANK(Tipy!DB33),0,IF(OR(AND(Tipy!DB33=Výsledky!$DV$3,OR(Tipy!DD33=Výsledky!$DX$3+1,Tipy!DD33=Výsledky!$DX$3-1)),AND(Tipy!DD33=Výsledky!$DX$3,OR(Tipy!DB33=Výsledky!$DV$3+1,Tipy!DB33=Výsledky!$DV$3-1))),10,0)))</f>
        <v/>
      </c>
      <c r="DX39" s="130" t="str">
        <f>IF(ISBLANK($DX$3),"",IF(ISBLANK(Tipy!DB33),"-",SUM(DS39:DW39)))</f>
        <v/>
      </c>
      <c r="DY39" s="129"/>
      <c r="DZ39" s="126" t="str">
        <f>IF(ISBLANK($EE$3),"",IF(ISBLANK(Tipy!DH33),0,IF(AND(Tipy!DH33=Výsledky!$EC$3,Tipy!DJ33=Výsledky!$EE$3),60,0)))</f>
        <v/>
      </c>
      <c r="EA39" s="126" t="str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/>
      </c>
      <c r="EB39" s="126" t="str">
        <f>IF(ISBLANK($EE$3),"",IF(OR(Tipy!DK33=Výsledky!$DZ$6,Tipy!DK33=Výsledky!$DZ$7,Tipy!DK33=Výsledky!$DZ$8,Tipy!DK33=Výsledky!$DZ$9),IF(VLOOKUP(Tipy!DK33,'Kategórie hráčov'!$A$2:$B$55,2,FALSE)=30,30,20),0))</f>
        <v/>
      </c>
      <c r="EC39" s="126" t="str">
        <f>IF(ISBLANK($EE$3),"",IF(OR(Tipy!DL33=Výsledky!$EC$6,Tipy!DL33=Výsledky!$EC$7,Tipy!DL33=Výsledky!$EC$8,Tipy!DL33=Výsledky!$EC$9),IF(VLOOKUP(Tipy!DL33,'Kategórie hráčov'!$A$2:$B$55,2,FALSE)=30,30,20),0))</f>
        <v/>
      </c>
      <c r="ED39" s="127" t="str">
        <f>IF(ISBLANK($EE$3),"",IF(ISBLANK(Tipy!DH33),0,IF(OR(AND(Tipy!DH33=Výsledky!$EC$3,OR(Tipy!DJ33=Výsledky!$EE$3+1,Tipy!DJ33=Výsledky!$EE$3-1)),AND(Tipy!DJ33=Výsledky!$EE$3,OR(Tipy!DH33=Výsledky!$EC$3+1,Tipy!DH33=Výsledky!$EC$3-1))),10,0)))</f>
        <v/>
      </c>
      <c r="EE39" s="130" t="str">
        <f>IF(ISBLANK($EE$3),"",IF(ISBLANK(Tipy!DH33),"-",SUM(DZ39:ED39)))</f>
        <v/>
      </c>
      <c r="EF39" s="129"/>
      <c r="EG39" s="126" t="str">
        <f>IF(ISBLANK($EL$3),"",IF(ISBLANK(Tipy!DN33),0,IF(AND(Tipy!DN33=Výsledky!$EJ$3,Tipy!DP33=Výsledky!$EL$3),60,0)))</f>
        <v/>
      </c>
      <c r="EH39" s="126" t="str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/>
      </c>
      <c r="EI39" s="126" t="str">
        <f>IF(ISBLANK($EL$3),"",IF(OR(Tipy!DQ33=Výsledky!$EG$6,Tipy!DQ33=Výsledky!$EG$7,Tipy!DQ33=Výsledky!$EG$8,Tipy!DQ33=Výsledky!$EG$9),IF(VLOOKUP(Tipy!DQ33,'Kategórie hráčov'!$A$2:$B$55,2,FALSE)=30,30,20),0))</f>
        <v/>
      </c>
      <c r="EJ39" s="126" t="str">
        <f>IF(ISBLANK($EL$3),"",IF(OR(Tipy!DR33=Výsledky!$EJ$6,Tipy!DR33=Výsledky!$EJ$7,Tipy!DR33=Výsledky!$EJ$8,Tipy!DR33=Výsledky!$EJ$9),IF(VLOOKUP(Tipy!DR33,'Kategórie hráčov'!$A$2:$B$55,2,FALSE)=30,30,20),0))</f>
        <v/>
      </c>
      <c r="EK39" s="127" t="str">
        <f>IF(ISBLANK($EL$3),"",IF(ISBLANK(Tipy!DN33),0,IF(OR(AND(Tipy!DN33=Výsledky!$EJ$3,OR(Tipy!DP33=Výsledky!$EL$3+1,Tipy!DP33=Výsledky!$EL$3-1)),AND(Tipy!DP33=Výsledky!$EL$3,OR(Tipy!DN33=Výsledky!$EJ$3+1,Tipy!DN33=Výsledky!$EJ$3-1))),10,0)))</f>
        <v/>
      </c>
      <c r="EL39" s="130" t="str">
        <f>IF(ISBLANK($EL$3),"",IF(ISBLANK(Tipy!DN33),"-",SUM(EG39:EK39)))</f>
        <v/>
      </c>
      <c r="EM39" s="129"/>
      <c r="EN39" s="126" t="str">
        <f>IF(ISBLANK($ES$3),"",IF(ISBLANK(Tipy!DT33),0,IF(AND(Tipy!DT33=Výsledky!$EQ$3,Tipy!DV33=Výsledky!$ES$3),60,0)))</f>
        <v/>
      </c>
      <c r="EO39" s="126" t="str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/>
      </c>
      <c r="EP39" s="126" t="str">
        <f>IF(ISBLANK($ES$3),"",IF(OR(Tipy!DW33=Výsledky!$EN$6,Tipy!DW33=Výsledky!$EN$7,Tipy!DW33=Výsledky!$EN$8,Tipy!DW33=Výsledky!$EN$9),IF(VLOOKUP(Tipy!DW33,'Kategórie hráčov'!$A$2:$B$55,2,FALSE)=30,30,20),0))</f>
        <v/>
      </c>
      <c r="EQ39" s="126" t="str">
        <f>IF(ISBLANK($ES$3),"",IF(OR(Tipy!DX33=Výsledky!$EQ$6,Tipy!DX33=Výsledky!$EQ$7,Tipy!DX33=Výsledky!$EQ$8,Tipy!DX33=Výsledky!$EQ$9),IF(VLOOKUP(Tipy!DX33,'Kategórie hráčov'!$A$2:$B$55,2,FALSE)=30,30,20),0))</f>
        <v/>
      </c>
      <c r="ER39" s="127" t="str">
        <f>IF(ISBLANK($ES$3),"",IF(ISBLANK(Tipy!DT33),0,IF(OR(AND(Tipy!DT33=Výsledky!$EQ$3,OR(Tipy!DV33=Výsledky!$ES$3+1,Tipy!DV33=Výsledky!$ES$3-1)),AND(Tipy!DV33=Výsledky!$ES$3,OR(Tipy!DT33=Výsledky!$EQ$3+1,Tipy!DT33=Výsledky!$EQ$3-1))),10,0)))</f>
        <v/>
      </c>
      <c r="ES39" s="130" t="str">
        <f>IF(ISBLANK($ES$3),"",IF(ISBLANK(Tipy!DT33),"-",SUM(EN39:ER39)))</f>
        <v/>
      </c>
      <c r="ET39" s="129"/>
      <c r="EU39" s="126" t="str">
        <f>IF(ISBLANK($EZ$3),"",IF(ISBLANK(Tipy!DZ33),0,IF(AND(Tipy!DZ33=Výsledky!$EX$3,Tipy!EB33=Výsledky!$EZ$3),60,0)))</f>
        <v/>
      </c>
      <c r="EV39" s="126" t="str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/>
      </c>
      <c r="EW39" s="126" t="str">
        <f>IF(ISBLANK($EZ$3),"",IF(OR(Tipy!EC33=Výsledky!$EU$6,Tipy!EC33=Výsledky!$EU$7,Tipy!EC33=Výsledky!$EU$8,Tipy!EC33=Výsledky!$EU$9),IF(VLOOKUP(Tipy!EC33,'Kategórie hráčov'!$A$2:$B$55,2,FALSE)=30,30,20),0))</f>
        <v/>
      </c>
      <c r="EX39" s="126" t="str">
        <f>IF(ISBLANK($EZ$3),"",IF(OR(Tipy!ED33=Výsledky!$EX$6,Tipy!ED33=Výsledky!$EX$7,Tipy!ED33=Výsledky!$EX$8,Tipy!ED33=Výsledky!$EX$9),IF(VLOOKUP(Tipy!ED33,'Kategórie hráčov'!$A$2:$B$55,2,FALSE)=30,30,20),0))</f>
        <v/>
      </c>
      <c r="EY39" s="127" t="str">
        <f>IF(ISBLANK($EZ$3),"",IF(ISBLANK(Tipy!DZ33),0,IF(OR(AND(Tipy!DZ33=Výsledky!$EX$3,OR(Tipy!EB33=Výsledky!$EZ$3+1,Tipy!EB33=Výsledky!$EZ$3-1)),AND(Tipy!EB33=Výsledky!$EZ$3,OR(Tipy!DZ33=Výsledky!$EX$3+1,Tipy!DZ33=Výsledky!$EX$3-1))),10,0)))</f>
        <v/>
      </c>
      <c r="EZ39" s="130" t="str">
        <f>IF(ISBLANK($EZ$3),"",IF(ISBLANK(Tipy!DZ33),"-",SUM(EU39:EY39)))</f>
        <v/>
      </c>
      <c r="FA39" s="129"/>
      <c r="FB39" s="126" t="str">
        <f>IF(ISBLANK($FG$3),"",IF(ISBLANK(Tipy!EF33),0,IF(AND(Tipy!EF33=Výsledky!$FE$3,Tipy!EH33=Výsledky!$FG$3),60,0)))</f>
        <v/>
      </c>
      <c r="FC39" s="126" t="str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/>
      </c>
      <c r="FD39" s="126" t="str">
        <f>IF(ISBLANK($FG$3),"",IF(OR(Tipy!EI33=Výsledky!$FB$6,Tipy!EI33=Výsledky!$FB$7,Tipy!EI33=Výsledky!$FB$8,Tipy!EI33=Výsledky!$FB$9),IF(VLOOKUP(Tipy!EI33,'Kategórie hráčov'!$A$2:$B$55,2,FALSE)=30,30,20),0))</f>
        <v/>
      </c>
      <c r="FE39" s="126" t="str">
        <f>IF(ISBLANK($FG$3),"",IF(OR(Tipy!EJ33=Výsledky!$FE$6,Tipy!EJ33=Výsledky!$FE$7,Tipy!EJ33=Výsledky!$FE$8,Tipy!EJ33=Výsledky!$FE$9),IF(VLOOKUP(Tipy!EJ33,'Kategórie hráčov'!$A$2:$B$55,2,FALSE)=30,30,20),0))</f>
        <v/>
      </c>
      <c r="FF39" s="127" t="str">
        <f>IF(ISBLANK($FG$3),"",IF(ISBLANK(Tipy!EF33),0,IF(OR(AND(Tipy!EF33=Výsledky!$FE$3,OR(Tipy!EH33=Výsledky!$FG$3+1,Tipy!EH33=Výsledky!$FG$3-1)),AND(Tipy!EH33=Výsledky!$FG$3,OR(Tipy!EF33=Výsledky!$FE$3+1,Tipy!EF33=Výsledky!$FE$3-1))),10,0)))</f>
        <v/>
      </c>
      <c r="FG39" s="130" t="str">
        <f>IF(ISBLANK($FG$3),"",IF(ISBLANK(Tipy!EF33),"-",SUM(FB39:FF39)))</f>
        <v/>
      </c>
      <c r="FH39" s="129"/>
      <c r="FI39" s="126" t="str">
        <f>IF(ISBLANK($FN$3),"",IF(ISBLANK(Tipy!EL33),0,IF(AND(Tipy!EL33=Výsledky!$FL$3,Tipy!EN33=Výsledky!$FN$3),60,0)))</f>
        <v/>
      </c>
      <c r="FJ39" s="126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126" t="str">
        <f>IF(ISBLANK($FN$3),"",IF(OR(Tipy!EO33=Výsledky!$FI$6,Tipy!EO33=Výsledky!$FI$7,Tipy!EO33=Výsledky!$FI$8,Tipy!EO33=Výsledky!$FI$9),IF(VLOOKUP(Tipy!EO33,'Kategórie hráčov'!$A$2:$B$55,2,FALSE)=30,30,20),0))</f>
        <v/>
      </c>
      <c r="FL39" s="126" t="str">
        <f>IF(ISBLANK($FN$3),"",IF(OR(Tipy!EP33=Výsledky!$FL$6,Tipy!EP33=Výsledky!$FL$7,Tipy!EP33=Výsledky!$FL$8,Tipy!EP33=Výsledky!$FL$9),IF(VLOOKUP(Tipy!EP33,'Kategórie hráčov'!$A$2:$B$55,2,FALSE)=30,30,20),0))</f>
        <v/>
      </c>
      <c r="FM39" s="127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130" t="str">
        <f>IF(ISBLANK($FN$3),"",IF(ISBLANK(Tipy!EL33),"-",SUM(FI39:FM39)))</f>
        <v/>
      </c>
      <c r="FO39" s="129"/>
      <c r="FP39" s="126" t="str">
        <f>IF(ISBLANK($FU$3),"",IF(ISBLANK(Tipy!ER33),0,IF(AND(Tipy!ER33=Výsledky!$FS$3,Tipy!ET33=Výsledky!$FU$3),60,0)))</f>
        <v/>
      </c>
      <c r="FQ39" s="126" t="str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/>
      </c>
      <c r="FR39" s="126" t="str">
        <f>IF(ISBLANK($FU$3),"",IF(OR(Tipy!EU33=Výsledky!$FP$6,Tipy!EU33=Výsledky!$FP$7,Tipy!EU33=Výsledky!$FP$8,Tipy!EU33=Výsledky!$FP$9),IF(VLOOKUP(Tipy!EU33,'Kategórie hráčov'!$A$2:$B$55,2,FALSE)=30,30,20),0))</f>
        <v/>
      </c>
      <c r="FS39" s="126" t="str">
        <f>IF(ISBLANK($FU$3),"",IF(OR(Tipy!EV33=Výsledky!$FS$6,Tipy!EV33=Výsledky!$FS$7,Tipy!EV33=Výsledky!$FS$8,Tipy!EV33=Výsledky!$FS$9),IF(VLOOKUP(Tipy!EV33,'Kategórie hráčov'!$A$2:$B$55,2,FALSE)=30,30,20),0))</f>
        <v/>
      </c>
      <c r="FT39" s="127" t="str">
        <f>IF(ISBLANK($FU$3),"",IF(ISBLANK(Tipy!ER33),0,IF(OR(AND(Tipy!ER33=Výsledky!$FS$3,OR(Tipy!ET33=Výsledky!$FU$3+1,Tipy!ET33=Výsledky!$FU$3-1)),AND(Tipy!ET33=Výsledky!$FU$3,OR(Tipy!ER33=Výsledky!$FS$3+1,Tipy!ER33=Výsledky!$FS$3-1))),10,0)))</f>
        <v/>
      </c>
      <c r="FU39" s="130" t="str">
        <f>IF(ISBLANK($FU$3),"",IF(ISBLANK(Tipy!ER33),"-",SUM(FP39:FT39)))</f>
        <v/>
      </c>
      <c r="FV39" s="129"/>
      <c r="FW39" s="126" t="str">
        <f>IF(ISBLANK($GB$3),"",IF(ISBLANK(Tipy!EX33),0,IF(AND(Tipy!EX33=Výsledky!$FZ$3,Tipy!EZ33=Výsledky!$GB$3),60,0)))</f>
        <v/>
      </c>
      <c r="FX39" s="126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126" t="str">
        <f>IF(ISBLANK($GB$3),"",IF(OR(Tipy!FA33=Výsledky!$FW$6,Tipy!FA33=Výsledky!$FW$7,Tipy!FA33=Výsledky!$FW$8,Tipy!FA33=Výsledky!$FW$9),IF(VLOOKUP(Tipy!FA33,'Kategórie hráčov'!$A$2:$B$55,2,FALSE)=30,30,20),0))</f>
        <v/>
      </c>
      <c r="FZ39" s="126" t="str">
        <f>IF(ISBLANK($GB$3),"",IF(OR(Tipy!FB33=Výsledky!$FZ$6,Tipy!FB33=Výsledky!$FZ$7,Tipy!FB33=Výsledky!$FZ$8,Tipy!FB33=Výsledky!$FZ$9),IF(VLOOKUP(Tipy!FB33,'Kategórie hráčov'!$A$2:$B$55,2,FALSE)=30,30,20),0))</f>
        <v/>
      </c>
      <c r="GA39" s="127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130" t="str">
        <f>IF(ISBLANK($GB$3),"",IF(ISBLANK(Tipy!EX33),"-",SUM(FW39:GA39)))</f>
        <v/>
      </c>
      <c r="GC39" s="129"/>
      <c r="GD39" s="126" t="str">
        <f>IF(ISBLANK($GI$3),"",IF(ISBLANK(Tipy!FD33),0,IF(AND(Tipy!FD33=Výsledky!$GG$3,Tipy!FF33=Výsledky!$GI$3),60,0)))</f>
        <v/>
      </c>
      <c r="GE39" s="126" t="str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/>
      </c>
      <c r="GF39" s="126" t="str">
        <f>IF(ISBLANK($GI$3),"",IF(OR(Tipy!FG33=Výsledky!$GD$6,Tipy!FG33=Výsledky!$GD$7,Tipy!FG33=Výsledky!$GD$8,Tipy!FG33=Výsledky!$GD$9),IF(VLOOKUP(Tipy!FG33,'Kategórie hráčov'!$A$2:$B$55,2,FALSE)=30,30,20),0))</f>
        <v/>
      </c>
      <c r="GG39" s="126" t="str">
        <f>IF(ISBLANK($GI$3),"",IF(OR(Tipy!FH33=Výsledky!$GG$6,Tipy!FH33=Výsledky!$GG$7,Tipy!FH33=Výsledky!$GG$8,Tipy!FH33=Výsledky!$GG$9),IF(VLOOKUP(Tipy!FH33,'Kategórie hráčov'!$A$2:$B$55,2,FALSE)=30,30,20),0))</f>
        <v/>
      </c>
      <c r="GH39" s="127" t="str">
        <f>IF(ISBLANK($GI$3),"",IF(ISBLANK(Tipy!FD33),0,IF(OR(AND(Tipy!FD33=Výsledky!$GG$3,OR(Tipy!FF33=Výsledky!$GI$3+1,Tipy!FF33=Výsledky!$GI$3-1)),AND(Tipy!FF33=Výsledky!$GI$3,OR(Tipy!FD33=Výsledky!$GG$3+1,Tipy!FD33=Výsledky!$GG$3-1))),10,0)))</f>
        <v/>
      </c>
      <c r="GI39" s="130" t="str">
        <f>IF(ISBLANK($GI$3),"",IF(ISBLANK(Tipy!FD33),"-",SUM(GD39:GH39)))</f>
        <v/>
      </c>
      <c r="GJ39" s="129"/>
      <c r="GK39" s="126" t="str">
        <f>IF(ISBLANK($GP$3),"",IF(ISBLANK(Tipy!FJ33),0,IF(AND(Tipy!FJ33=Výsledky!$GN$3,Tipy!FL33=Výsledky!$GP$3),60,0)))</f>
        <v/>
      </c>
      <c r="GL39" s="126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126" t="str">
        <f>IF(ISBLANK($GP$3),"",IF(OR(Tipy!FM33=Výsledky!$GK$6,Tipy!FM33=Výsledky!$GK$7,Tipy!FM33=Výsledky!$GK$8,Tipy!FM33=Výsledky!$GK$9),IF(VLOOKUP(Tipy!FM33,'Kategórie hráčov'!$A$2:$B$55,2,FALSE)=30,30,20),0))</f>
        <v/>
      </c>
      <c r="GN39" s="126" t="str">
        <f>IF(ISBLANK($GP$3),"",IF(OR(Tipy!FN33=Výsledky!$GN$6,Tipy!FN33=Výsledky!$GN$7,Tipy!FN33=Výsledky!$GN$8,Tipy!FN33=Výsledky!$GN$9),IF(VLOOKUP(Tipy!FN33,'Kategórie hráčov'!$A$2:$B$55,2,FALSE)=30,30,20),0))</f>
        <v/>
      </c>
      <c r="GO39" s="127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130" t="str">
        <f>IF(ISBLANK($GP$3),"",IF(ISBLANK(Tipy!FJ33),"-",SUM(GK39:GO39)))</f>
        <v/>
      </c>
      <c r="GQ39" s="129"/>
      <c r="GR39" s="126" t="str">
        <f>IF(ISBLANK($GW$3),"",IF(ISBLANK(Tipy!FP33),0,IF(AND(Tipy!FP33=Výsledky!$GU$3,Tipy!FR33=Výsledky!$GW$3),60,0)))</f>
        <v/>
      </c>
      <c r="GS39" s="126" t="str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/>
      </c>
      <c r="GT39" s="126" t="str">
        <f>IF(ISBLANK($GW$3),"",IF(OR(Tipy!FS33=Výsledky!$GR$6,Tipy!FS33=Výsledky!$GR$7,Tipy!FS33=Výsledky!$GR$8,Tipy!FS33=Výsledky!$GR$9),IF(VLOOKUP(Tipy!FS33,'Kategórie hráčov'!$A$2:$B$55,2,FALSE)=30,30,20),0))</f>
        <v/>
      </c>
      <c r="GU39" s="126" t="str">
        <f>IF(ISBLANK($GW$3),"",IF(OR(Tipy!FT33=Výsledky!$GU$6,Tipy!FT33=Výsledky!$GU$7,Tipy!FT33=Výsledky!$GU$8,Tipy!FT33=Výsledky!$GU$9),IF(VLOOKUP(Tipy!FT33,'Kategórie hráčov'!$A$2:$B$55,2,FALSE)=30,30,20),0))</f>
        <v/>
      </c>
      <c r="GV39" s="127" t="str">
        <f>IF(ISBLANK($GW$3),"",IF(ISBLANK(Tipy!FP33),0,IF(OR(AND(Tipy!FP33=Výsledky!$GU$3,OR(Tipy!FR33=Výsledky!$GW$3+1,Tipy!FR33=Výsledky!$GW$3-1)),AND(Tipy!FR33=Výsledky!$GW$3,OR(Tipy!FP33=Výsledky!$GU$3+1,Tipy!FP33=Výsledky!$GU$3-1))),10,0)))</f>
        <v/>
      </c>
      <c r="GW39" s="130" t="str">
        <f>IF(ISBLANK($GW$3),"",IF(ISBLANK(Tipy!FP33),"-",SUM(GR39:GV39)))</f>
        <v/>
      </c>
      <c r="GX39" s="129"/>
      <c r="GY39" s="126" t="str">
        <f>IF(ISBLANK($HD$3),"",IF(ISBLANK(Tipy!FV33),0,IF(AND(Tipy!FV33=Výsledky!$HB$3,Tipy!FX33=Výsledky!$HD$3),60,0)))</f>
        <v/>
      </c>
      <c r="GZ39" s="126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26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26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27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0" t="str">
        <f>IF(ISBLANK($HD$3),"",IF(ISBLANK(Tipy!FV33),"-",SUM(GY39:HC39)))</f>
        <v/>
      </c>
      <c r="HE39" s="129"/>
      <c r="HF39" s="126" t="str">
        <f>IF(ISBLANK($HK$3),"",IF(ISBLANK(Tipy!GB33),0,IF(AND(Tipy!GB33=Výsledky!$HI$3,Tipy!GD33=Výsledky!$HK$3),60,0)))</f>
        <v/>
      </c>
      <c r="HG39" s="126" t="str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/>
      </c>
      <c r="HH39" s="126" t="str">
        <f>IF(ISBLANK($HK$3),"",IF(OR(Tipy!GE33=Výsledky!$HF$6,Tipy!GE33=Výsledky!$HF$7,Tipy!GE33=Výsledky!$HF$8,Tipy!GE33=Výsledky!$HF$9),IF(VLOOKUP(Tipy!GE33,'Kategórie hráčov'!$A$2:$B$55,2,FALSE)=30,30,20),0))</f>
        <v/>
      </c>
      <c r="HI39" s="126" t="str">
        <f>IF(ISBLANK($HK$3),"",IF(OR(Tipy!GF33=Výsledky!$HI$6,Tipy!GF33=Výsledky!$HI$7,Tipy!GF33=Výsledky!$HI$8,Tipy!GF33=Výsledky!$HI$9),IF(VLOOKUP(Tipy!GF33,'Kategórie hráčov'!$A$2:$B$55,2,FALSE)=30,30,20),0))</f>
        <v/>
      </c>
      <c r="HJ39" s="127" t="str">
        <f>IF(ISBLANK($HK$3),"",IF(ISBLANK(Tipy!GB33),0,IF(OR(AND(Tipy!GB33=Výsledky!$HI$3,OR(Tipy!GD33=Výsledky!$HK$3+1,Tipy!GD33=Výsledky!$HK$3-1)),AND(Tipy!GD33=Výsledky!$HK$3,OR(Tipy!GB33=Výsledky!$HI$3+1,Tipy!GB33=Výsledky!$HI$3-1))),10,0)))</f>
        <v/>
      </c>
      <c r="HK39" s="130" t="str">
        <f>IF(ISBLANK($HK$3),"",IF(ISBLANK(Tipy!GB33),"-",SUM(HF39:HJ39)))</f>
        <v/>
      </c>
      <c r="HL39" s="129"/>
      <c r="HM39" s="126" t="str">
        <f>IF(ISBLANK($HR$3),"",IF(ISBLANK(Tipy!GH33),0,IF(AND(Tipy!GH33=Výsledky!$HP$3,Tipy!GJ33=Výsledky!$HR$3),60,0)))</f>
        <v/>
      </c>
      <c r="HN39" s="126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26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26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27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0" t="str">
        <f>IF(ISBLANK($HR$3),"",IF(ISBLANK(Tipy!GH33),"-",SUM(HM39:HQ39)))</f>
        <v/>
      </c>
      <c r="HS39" s="129"/>
      <c r="HT39" s="126" t="str">
        <f>IF(ISBLANK($HY$3),"",IF(ISBLANK(Tipy!GN33),0,IF(AND(Tipy!GN33=Výsledky!$HW$3,Tipy!GP33=Výsledky!$HY$3),60,0)))</f>
        <v/>
      </c>
      <c r="HU39" s="126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6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6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7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0" t="str">
        <f>IF(ISBLANK($HY$3),"",IF(ISBLANK(Tipy!GN33),"-",SUM(HT39:HX39)))</f>
        <v/>
      </c>
      <c r="HZ39" s="129"/>
      <c r="IA39" s="126" t="str">
        <f>IF(ISBLANK($IF$3),"",IF(ISBLANK(Tipy!GT33),0,IF(AND(Tipy!GT33=Výsledky!$ID$3,Tipy!GV33=Výsledky!$IF$3),60,0)))</f>
        <v/>
      </c>
      <c r="IB39" s="126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26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26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27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0" t="str">
        <f>IF(ISBLANK($IF$3),"",IF(ISBLANK(Tipy!GT33),"-",SUM(IA39:IE39)))</f>
        <v/>
      </c>
      <c r="IG39" s="129"/>
      <c r="IH39" s="126" t="str">
        <f>IF(ISBLANK($IM$3),"",IF(ISBLANK(Tipy!GZ33),0,IF(AND(Tipy!GZ33=Výsledky!$IK$3,Tipy!HB33=Výsledky!$IM$3),60,0)))</f>
        <v/>
      </c>
      <c r="II39" s="126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6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6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7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0" t="str">
        <f>IF(ISBLANK($IM$3),"",IF(ISBLANK(Tipy!GZ33),"-",SUM(IH39:IL39)))</f>
        <v/>
      </c>
      <c r="IN39" s="129"/>
      <c r="IO39" s="126" t="str">
        <f>IF(ISBLANK($IT$3),"",IF(ISBLANK(Tipy!HF33),0,IF(AND(Tipy!HF33=Výsledky!$IR$3,Tipy!HH33=Výsledky!$IT$3),60,0)))</f>
        <v/>
      </c>
      <c r="IP39" s="126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26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26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27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0" t="str">
        <f>IF(ISBLANK($IT$3),"",IF(ISBLANK(Tipy!HF33),"-",SUM(IO39:IS39)))</f>
        <v/>
      </c>
      <c r="IU39" s="129"/>
      <c r="IV39" s="126" t="str">
        <f>IF(ISBLANK($JA$3),"",IF(ISBLANK(Tipy!HL33),0,IF(AND(Tipy!HL33=Výsledky!$IY$3,Tipy!HN33=Výsledky!$JA$3),60,0)))</f>
        <v/>
      </c>
      <c r="IW39" s="126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26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26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27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0" t="str">
        <f>IF(ISBLANK($JA$3),"",IF(ISBLANK(Tipy!HL33),"-",SUM(IV39:IZ39)))</f>
        <v/>
      </c>
      <c r="JB39" s="129"/>
      <c r="JC39" s="126" t="str">
        <f>IF(ISBLANK($JH$3),"",IF(ISBLANK(Tipy!HR33),0,IF(AND(Tipy!HR33=Výsledky!$JF$3,Tipy!HT33=Výsledky!$JH$3),60,0)))</f>
        <v/>
      </c>
      <c r="JD39" s="126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26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26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27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0" t="str">
        <f>IF(ISBLANK($JH$3),"",IF(ISBLANK(Tipy!HR33),"-",SUM(JC39:JG39)))</f>
        <v/>
      </c>
      <c r="JI39" s="129"/>
      <c r="JJ39" s="126" t="str">
        <f>IF(ISBLANK($JO$3),"",IF(ISBLANK(Tipy!HX33),0,IF(AND(Tipy!HX33=Výsledky!$JM$3,Tipy!HZ33=Výsledky!$JO$3),60,0)))</f>
        <v/>
      </c>
      <c r="JK39" s="126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26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26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27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0" t="str">
        <f>IF(ISBLANK($JO$3),"",IF(ISBLANK(Tipy!HX33),"-",SUM(JJ39:JN39)))</f>
        <v/>
      </c>
      <c r="JP39" s="129"/>
      <c r="JQ39" s="126" t="str">
        <f>IF(ISBLANK($JV$3),"",IF(ISBLANK(Tipy!ID33),0,IF(AND(Tipy!ID33=Výsledky!$JT$3,Tipy!IF33=Výsledky!$JV$3),60,0)))</f>
        <v/>
      </c>
      <c r="JR39" s="126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26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26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27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0" t="str">
        <f>IF(ISBLANK($JV$3),"",IF(ISBLANK(Tipy!ID33),"-",SUM(JQ39:JU39)))</f>
        <v/>
      </c>
      <c r="JW39" s="129"/>
      <c r="JX39" s="126" t="str">
        <f>IF(ISBLANK($KC$3),"",IF(ISBLANK(Tipy!IJ33),0,IF(AND(Tipy!IJ33=Výsledky!$KA$3,Tipy!IL33=Výsledky!$KC$3),60,0)))</f>
        <v/>
      </c>
      <c r="JY39" s="126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6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6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7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0" t="str">
        <f>IF(ISBLANK($KC$3),"",IF(ISBLANK(Tipy!IJ33),"-",SUM(JX39:KB39)))</f>
        <v/>
      </c>
      <c r="KD39" s="129"/>
      <c r="KE39" s="126" t="str">
        <f>IF(ISBLANK($KJ$3),"",IF(ISBLANK(Tipy!IP33),0,IF(AND(Tipy!IP33=Výsledky!$KH$3,Tipy!IR33=Výsledky!$KJ$3),60,0)))</f>
        <v/>
      </c>
      <c r="KF39" s="126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6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6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7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0" t="str">
        <f>IF(ISBLANK($KJ$3),"",IF(ISBLANK(Tipy!IP33),"-",SUM(KE39:KI39)))</f>
        <v/>
      </c>
      <c r="KK39" s="129"/>
      <c r="KL39" s="126" t="str">
        <f>IF(ISBLANK($KQ$3),"",IF(ISBLANK(Tipy!IV33),0,IF(AND(Tipy!IV33=Výsledky!$KO$3,Tipy!IX33=Výsledky!$KQ$3),60,0)))</f>
        <v/>
      </c>
      <c r="KM39" s="126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6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6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7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0" t="str">
        <f>IF(ISBLANK($KQ$3),"",IF(ISBLANK(Tipy!IV33),"-",SUM(KL39:KP39)))</f>
        <v/>
      </c>
      <c r="KR39" s="129"/>
      <c r="KS39" s="126" t="str">
        <f>IF(ISBLANK($KX$3),"",IF(ISBLANK(Tipy!JB33),0,IF(AND(Tipy!JB33=Výsledky!$KV$3,Tipy!JD33=Výsledky!$KX$3),60,0)))</f>
        <v/>
      </c>
      <c r="KT39" s="126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6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6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7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0" t="str">
        <f>IF(ISBLANK($KX$3),"",IF(ISBLANK(Tipy!JB33),"-",SUM(KS39:KW39)))</f>
        <v/>
      </c>
      <c r="KY39" s="129"/>
      <c r="KZ39" s="126" t="str">
        <f>IF(ISBLANK($LE$3),"",IF(ISBLANK(Tipy!JH33),0,IF(AND(Tipy!JH33=Výsledky!$LC$3,Tipy!JJ33=Výsledky!$LE$3),60,0)))</f>
        <v/>
      </c>
      <c r="LA39" s="126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6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6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7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0" t="str">
        <f>IF(ISBLANK($LE$3),"",IF(ISBLANK(Tipy!JH33),"-",SUM(KZ39:LD39)))</f>
        <v/>
      </c>
      <c r="LF39" s="129"/>
      <c r="LG39" s="126" t="str">
        <f>IF(ISBLANK($LL$3),"",IF(ISBLANK(Tipy!JN33),0,IF(AND(Tipy!JN33=Výsledky!$LJ$3,Tipy!JP33=Výsledky!$LL$3),60,0)))</f>
        <v/>
      </c>
      <c r="LH39" s="126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6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6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7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0" t="str">
        <f>IF(ISBLANK($LL$3),"",IF(ISBLANK(Tipy!JN33),"-",SUM(LG39:LK39)))</f>
        <v/>
      </c>
      <c r="LM39" s="129"/>
      <c r="LN39" s="126" t="str">
        <f>IF(ISBLANK($LS$3),"",IF(ISBLANK(Tipy!JT33),0,IF(AND(Tipy!JT33=Výsledky!$LQ$3,Tipy!JV33=Výsledky!$LS$3),60,0)))</f>
        <v/>
      </c>
      <c r="LO39" s="126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6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6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7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0" t="str">
        <f>IF(ISBLANK($LS$3),"",IF(ISBLANK(Tipy!JT33),"-",SUM(LN39:LR39)))</f>
        <v/>
      </c>
      <c r="LT39" s="129"/>
      <c r="LU39" s="126" t="str">
        <f>IF(ISBLANK($LZ$3),"",IF(ISBLANK(Tipy!JZ33),0,IF(AND(Tipy!JZ33=Výsledky!$LX$3,Tipy!KB33=Výsledky!$LZ$3),60,0)))</f>
        <v/>
      </c>
      <c r="LV39" s="126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6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6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7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0" t="str">
        <f>IF(ISBLANK($LZ$3),"",IF(ISBLANK(Tipy!JZ33),"-",SUM(LU39:LY39)))</f>
        <v/>
      </c>
      <c r="MA39" s="129"/>
      <c r="MB39" s="126" t="str">
        <f>IF(ISBLANK($MG$3),"",IF(ISBLANK(Tipy!KF33),0,IF(AND(Tipy!KF33=Výsledky!$ME$3,Tipy!KH33=Výsledky!$MG$3),60,0)))</f>
        <v/>
      </c>
      <c r="MC39" s="126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6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6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7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0" t="str">
        <f>IF(ISBLANK($MG$3),"",IF(ISBLANK(Tipy!KF33),"-",SUM(MB39:MF39)))</f>
        <v/>
      </c>
      <c r="MH39" s="129"/>
      <c r="MI39" s="126" t="str">
        <f>IF(ISBLANK($MN$3),"",IF(ISBLANK(Tipy!KL33),0,IF(AND(Tipy!KL33=Výsledky!$ML$3,Tipy!KN33=Výsledky!$MN$3),60,0)))</f>
        <v/>
      </c>
      <c r="MJ39" s="12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6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6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0" t="str">
        <f>IF(ISBLANK($MN$3),"",IF(ISBLANK(Tipy!KL33),"-",SUM(MI39:MM39)))</f>
        <v/>
      </c>
      <c r="MO39" s="129"/>
      <c r="MP39" s="126" t="str">
        <f>IF(ISBLANK($MU$3),"",IF(ISBLANK(Tipy!KR33),0,IF(AND(Tipy!KR33=Výsledky!$MS$3,Tipy!KT33=Výsledky!$MU$3),60,0)))</f>
        <v/>
      </c>
      <c r="MQ39" s="126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6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6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7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0" t="str">
        <f>IF(ISBLANK($MU$3),"",IF(ISBLANK(Tipy!KR33),"-",SUM(MP39:MT39)))</f>
        <v/>
      </c>
      <c r="MV39" s="129"/>
      <c r="MW39" s="126" t="str">
        <f>IF(ISBLANK($NB$3),"",IF(ISBLANK(Tipy!KX33),0,IF(AND(Tipy!KX33=Výsledky!$MZ$3,Tipy!KZ33=Výsledky!$NB$3),60,0)))</f>
        <v/>
      </c>
      <c r="MX39" s="126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6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6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7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0" t="str">
        <f>IF(ISBLANK($NB$3),"",IF(ISBLANK(Tipy!KX33),"-",SUM(MW39:NA39)))</f>
        <v/>
      </c>
      <c r="NC39" s="129"/>
      <c r="ND39" s="126" t="str">
        <f>IF(ISBLANK($NI$3),"",IF(ISBLANK(Tipy!LD33),0,IF(AND(Tipy!LD33=Výsledky!$NG$3,Tipy!LF33=Výsledky!$NI$3),60,0)))</f>
        <v/>
      </c>
      <c r="NE39" s="126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6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6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7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0" t="str">
        <f>IF(ISBLANK($NI$3),"",IF(ISBLANK(Tipy!LD33),"-",SUM(ND39:NH39)))</f>
        <v/>
      </c>
      <c r="NJ39" s="129"/>
      <c r="NK39" s="126" t="str">
        <f>IF(ISBLANK($NP$3),"",IF(ISBLANK(Tipy!LJ33),0,IF(AND(Tipy!LJ33=Výsledky!$NN$3,Tipy!LL33=Výsledky!$NP$3),60,0)))</f>
        <v/>
      </c>
      <c r="NL39" s="126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6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6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7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0" t="str">
        <f>IF(ISBLANK($NP$3),"",IF(ISBLANK(Tipy!LJ33),"-",SUM(NK39:NO39)))</f>
        <v/>
      </c>
      <c r="NQ39" s="129"/>
      <c r="NR39" s="126" t="str">
        <f>IF(ISBLANK($NW$3),"",IF(ISBLANK(Tipy!LP33),0,IF(AND(Tipy!LP33=Výsledky!$NU$3,Tipy!LR33=Výsledky!$NW$3),60,0)))</f>
        <v/>
      </c>
      <c r="NS39" s="126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6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6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7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0" t="str">
        <f>IF(ISBLANK($NW$3),"",IF(ISBLANK(Tipy!LP33),"-",SUM(NR39:NV39)))</f>
        <v/>
      </c>
      <c r="NX39" s="129"/>
      <c r="NY39" s="126" t="str">
        <f>IF(ISBLANK($OD$3),"",IF(ISBLANK(Tipy!LV33),0,IF(AND(Tipy!LV33=Výsledky!$OB$3,Tipy!LX33=Výsledky!$OD$3),60,0)))</f>
        <v/>
      </c>
      <c r="NZ39" s="126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6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6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7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0" t="str">
        <f>IF(ISBLANK($OD$3),"",IF(ISBLANK(Tipy!LV33),"-",SUM(NY39:OC39)))</f>
        <v/>
      </c>
      <c r="OE39" s="129"/>
      <c r="OF39" s="126" t="str">
        <f>IF(ISBLANK($OK$3),"",IF(ISBLANK(Tipy!MB33),0,IF(AND(Tipy!MB33=Výsledky!$OI$3,Tipy!MD33=Výsledky!$OK$3),60,0)))</f>
        <v/>
      </c>
      <c r="OG39" s="126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6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6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7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0" t="str">
        <f>IF(ISBLANK($OK$3),"",IF(ISBLANK(Tipy!MB33),"-",SUM(OF39:OJ39)))</f>
        <v/>
      </c>
      <c r="OL39" s="129"/>
      <c r="OM39" s="126" t="str">
        <f>IF(ISBLANK($OR$3),"",IF(ISBLANK(Tipy!MH33),0,IF(AND(Tipy!MH33=Výsledky!$OP$3,Tipy!MJ33=Výsledky!$OR$3),60,0)))</f>
        <v/>
      </c>
      <c r="ON39" s="12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6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6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0" t="str">
        <f>IF(ISBLANK($OR$3),"",IF(ISBLANK(Tipy!MH33),"-",SUM(OM39:OQ39)))</f>
        <v/>
      </c>
      <c r="OS39" s="129"/>
      <c r="OT39" s="126" t="str">
        <f>IF(ISBLANK($OY$3),"",IF(ISBLANK(Tipy!MN33),0,IF(AND(Tipy!MN33=Výsledky!$OW$3,Tipy!MP33=Výsledky!$OY$3),60,0)))</f>
        <v/>
      </c>
      <c r="OU39" s="12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6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6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0" t="str">
        <f>IF(ISBLANK($OY$3),"",IF(ISBLANK(Tipy!MN33),"-",SUM(OT39:OX39)))</f>
        <v/>
      </c>
      <c r="OZ39" s="129"/>
      <c r="PA39" s="126" t="str">
        <f>IF(ISBLANK($PF$3),"",IF(ISBLANK(Tipy!MT33),0,IF(AND(Tipy!MT33=Výsledky!$PD$3,Tipy!MV33=Výsledky!$PF$3),60,0)))</f>
        <v/>
      </c>
      <c r="PB39" s="12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6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6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0" t="str">
        <f>IF(ISBLANK($PF$3),"",IF(ISBLANK(Tipy!MT33),"-",SUM(PA39:PE39)))</f>
        <v/>
      </c>
      <c r="PG39" s="129"/>
      <c r="PH39" s="126" t="str">
        <f>IF(ISBLANK($PM$3),"",IF(ISBLANK(Tipy!MZ33),0,IF(AND(Tipy!MZ33=Výsledky!$PK$3,Tipy!NB33=Výsledky!$PM$3),60,0)))</f>
        <v/>
      </c>
      <c r="PI39" s="12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6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6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0" t="str">
        <f>IF(ISBLANK($PM$3),"",IF(ISBLANK(Tipy!MZ33),"-",SUM(PH39:PL39)))</f>
        <v/>
      </c>
      <c r="PN39" s="129"/>
      <c r="PO39" s="126" t="str">
        <f>IF(ISBLANK($PT$3),"",IF(ISBLANK(Tipy!NF33),0,IF(AND(Tipy!NF33=Výsledky!$PR$3,Tipy!NH33=Výsledky!$PT$3),60,0)))</f>
        <v/>
      </c>
      <c r="PP39" s="12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6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6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0" t="str">
        <f>IF(ISBLANK($PT$3),"",IF(ISBLANK(Tipy!NF33),"-",SUM(PO39:PS39)))</f>
        <v/>
      </c>
      <c r="PU39" s="129"/>
      <c r="PV39" s="126" t="str">
        <f>IF(ISBLANK($QA$3),"",IF(ISBLANK(Tipy!NL33),0,IF(AND(Tipy!NL33=Výsledky!$PY$3,Tipy!NN33=Výsledky!$QA$3),60,0)))</f>
        <v/>
      </c>
      <c r="PW39" s="12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6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6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0" t="str">
        <f>IF(ISBLANK($QA$3),"",IF(ISBLANK(Tipy!NL33),"-",SUM(PV39:PZ39)))</f>
        <v/>
      </c>
      <c r="QB39" s="129"/>
      <c r="QC39" s="126" t="str">
        <f>IF(ISBLANK($QH$3),"",IF(ISBLANK(Tipy!NR33),0,IF(AND(Tipy!NR33=Výsledky!$QF$3,Tipy!NT33=Výsledky!$QH$3),60,0)))</f>
        <v/>
      </c>
      <c r="QD39" s="12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6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6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0" t="str">
        <f>IF(ISBLANK($QH$3),"",IF(ISBLANK(Tipy!NR33),"-",SUM(QC39:QG39)))</f>
        <v/>
      </c>
      <c r="QI39" s="131"/>
      <c r="QJ39" s="131"/>
    </row>
    <row r="40" spans="1:452" ht="15" x14ac:dyDescent="0.2">
      <c r="A40" s="124">
        <f>Tipy!A34</f>
        <v>9</v>
      </c>
      <c r="B40" s="166" t="str">
        <f>IF(Tipy!B34="","",Tipy!B34)</f>
        <v>Kouba</v>
      </c>
      <c r="C40" s="125"/>
      <c r="D40" s="126">
        <f>IF(ISBLANK($I$3),"",IF(ISBLANK(Tipy!D34),0,IF(AND(Tipy!D34=Výsledky!$G$3,Tipy!F34=Výsledky!$I$3),60,0)))</f>
        <v>0</v>
      </c>
      <c r="E40" s="12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6">
        <f>IF(ISBLANK($I$3),"",IF(OR(Tipy!G34=Výsledky!$D$6,Tipy!G34=Výsledky!$D$7,Tipy!G34=Výsledky!$D$8,Tipy!G34=Výsledky!$D$9),IF(VLOOKUP(Tipy!G34,'Kategórie hráčov'!$A$2:$B$55,2,FALSE)=30,30,20),0))</f>
        <v>0</v>
      </c>
      <c r="G40" s="126">
        <f>IF(ISBLANK($I$3),"",IF(OR(Tipy!H34=Výsledky!$G$6,Tipy!H34=Výsledky!$G$7,Tipy!H34=Výsledky!$G$8,Tipy!H34=Výsledky!$G$9),IF(VLOOKUP(Tipy!H34,'Kategórie hráčov'!$A$2:$B$55,2,FALSE)=30,30,20),0))</f>
        <v>0</v>
      </c>
      <c r="H40" s="12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8">
        <f>IF(ISBLANK($I$3),"",IF(ISBLANK(Tipy!D34),"-",SUM(D40:H40)))</f>
        <v>0</v>
      </c>
      <c r="J40" s="25"/>
      <c r="K40" s="126">
        <f>IF(ISBLANK($P$3),"",IF(ISBLANK(Tipy!J34),0,IF(AND(Tipy!J34=Výsledky!$N$3,Tipy!L34=Výsledky!$P$3),60,0)))</f>
        <v>0</v>
      </c>
      <c r="L40" s="12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6">
        <f>IF(ISBLANK($P$3),"",IF(OR(Tipy!M34=Výsledky!$K$6,Tipy!M34=Výsledky!$K$7,Tipy!M34=Výsledky!$K$8,Tipy!M34=Výsledky!$K$9),IF(VLOOKUP(Tipy!M34,'Kategórie hráčov'!$A$2:$B$55,2,FALSE)=30,30,20),0))</f>
        <v>0</v>
      </c>
      <c r="N40" s="126">
        <f>IF(ISBLANK($P$3),"",IF(OR(Tipy!N34=Výsledky!$N$6,Tipy!N34=Výsledky!$N$7,Tipy!N34=Výsledky!$N$8,Tipy!N34=Výsledky!$N$9),IF(VLOOKUP(Tipy!N34,'Kategórie hráčov'!$A$2:$B$55,2,FALSE)=30,30,20),0))</f>
        <v>0</v>
      </c>
      <c r="O40" s="12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8" t="str">
        <f>IF(ISBLANK($P$3),"",IF(ISBLANK(Tipy!J34),"-",SUM(K40:O40)))</f>
        <v>-</v>
      </c>
      <c r="Q40" s="129"/>
      <c r="R40" s="126">
        <f>IF(ISBLANK($W$3),"",IF(ISBLANK(Tipy!P34),0,IF(AND(Tipy!P34=Výsledky!$U$3,Tipy!R34=Výsledky!$W$3),60,0)))</f>
        <v>0</v>
      </c>
      <c r="S40" s="12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6">
        <f>IF(ISBLANK($W$3),"",IF(OR(Tipy!S34=Výsledky!$R$6,Tipy!S34=Výsledky!$R$7,Tipy!S34=Výsledky!$R$8,Tipy!S34=Výsledky!$R$9),IF(VLOOKUP(Tipy!S34,'Kategórie hráčov'!$A$2:$B$55,2,FALSE)=30,30,20),0))</f>
        <v>0</v>
      </c>
      <c r="U40" s="126">
        <f>IF(ISBLANK($W$3),"",IF(OR(Tipy!T34=Výsledky!$U$6,Tipy!T34=Výsledky!$U$7,Tipy!T34=Výsledky!$U$8,Tipy!T34=Výsledky!$U$9),IF(VLOOKUP(Tipy!T34,'Kategórie hráčov'!$A$2:$B$55,2,FALSE)=30,30,20),0))</f>
        <v>0</v>
      </c>
      <c r="V40" s="12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30">
        <f>IF(ISBLANK($W$3),"",IF(ISBLANK(Tipy!P34),"-",SUM(R40:V40)))</f>
        <v>0</v>
      </c>
      <c r="X40" s="129"/>
      <c r="Y40" s="126">
        <f>IF(ISBLANK($AD$3),"",IF(ISBLANK(Tipy!V34),0,IF(AND(Tipy!V34=Výsledky!$AB$3,Tipy!X34=Výsledky!$AD$3),60,0)))</f>
        <v>0</v>
      </c>
      <c r="Z40" s="12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6">
        <f>IF(ISBLANK($AD$3),"",IF(OR(Tipy!Y34=Výsledky!$Y$6,Tipy!Y34=Výsledky!$Y$7,Tipy!Y34=Výsledky!$Y$8,Tipy!Y34=Výsledky!$Y$9),IF(VLOOKUP(Tipy!Y34,'Kategórie hráčov'!$A$2:$B$55,2,FALSE)=30,30,20),0))</f>
        <v>20</v>
      </c>
      <c r="AB40" s="126">
        <f>IF(ISBLANK($AD$3),"",IF(OR(Tipy!Z34=Výsledky!$AB$6,Tipy!Z34=Výsledky!$AB$7,Tipy!Z34=Výsledky!$AB$8,Tipy!Z34=Výsledky!$AB$9),IF(VLOOKUP(Tipy!Z34,'Kategórie hráčov'!$A$2:$B$55,2,FALSE)=30,30,20),0))</f>
        <v>0</v>
      </c>
      <c r="AC40" s="127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30">
        <f>IF(ISBLANK($AD$3),"",IF(ISBLANK(Tipy!V34),"-",SUM(Y40:AC40)))</f>
        <v>20</v>
      </c>
      <c r="AE40" s="129"/>
      <c r="AF40" s="126">
        <f>IF(ISBLANK($AK$3),"",IF(ISBLANK(Tipy!AB34),0,IF(AND(Tipy!AB34=Výsledky!$AI$3,Tipy!AD34=Výsledky!$AK$3),60,0)))</f>
        <v>0</v>
      </c>
      <c r="AG40" s="12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6">
        <f>IF(ISBLANK($AK$3),"",IF(OR(Tipy!AE34=Výsledky!$AF$6,Tipy!AE34=Výsledky!$AF$7,Tipy!AE34=Výsledky!$AF$8,Tipy!AE34=Výsledky!$AF$9),IF(VLOOKUP(Tipy!AE34,'Kategórie hráčov'!$A$2:$B$55,2,FALSE)=30,30,20),0))</f>
        <v>0</v>
      </c>
      <c r="AI40" s="126">
        <f>IF(ISBLANK($AK$3),"",IF(OR(Tipy!AF34=Výsledky!$AI$6,Tipy!AF34=Výsledky!$AI$7,Tipy!AF34=Výsledky!$AI$8,Tipy!AF34=Výsledky!$AI$9),IF(VLOOKUP(Tipy!AF34,'Kategórie hráčov'!$A$2:$B$55,2,FALSE)=30,30,20),0))</f>
        <v>0</v>
      </c>
      <c r="AJ40" s="12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30">
        <f>IF(ISBLANK($AK$3),"",IF(ISBLANK(Tipy!AB34),"-",SUM(AF40:AJ40)))</f>
        <v>20</v>
      </c>
      <c r="AL40" s="129"/>
      <c r="AM40" s="126">
        <f>IF(ISBLANK($AR$3),"",IF(ISBLANK(Tipy!AH34),0,IF(AND(Tipy!AH34=Výsledky!$AP$3,Tipy!AJ34=Výsledky!$AR$3),60,0)))</f>
        <v>60</v>
      </c>
      <c r="AN40" s="12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6">
        <f>IF(ISBLANK($AR$3),"",IF(OR(Tipy!AK34=Výsledky!$AM$6,Tipy!AK34=Výsledky!$AM$7,Tipy!AK34=Výsledky!$AM$8,Tipy!AK34=Výsledky!$AM$9),IF(VLOOKUP(Tipy!AK34,'Kategórie hráčov'!$A$2:$B$55,2,FALSE)=30,30,20),0))</f>
        <v>0</v>
      </c>
      <c r="AP40" s="126">
        <f>IF(ISBLANK($AR$3),"",IF(OR(Tipy!AL34=Výsledky!$AP$6,Tipy!AL34=Výsledky!$AP$7,Tipy!AL34=Výsledky!$AP$8,Tipy!AL34=Výsledky!$AP$9),IF(VLOOKUP(Tipy!AL34,'Kategórie hráčov'!$A$2:$B$55,2,FALSE)=30,30,20),0))</f>
        <v>0</v>
      </c>
      <c r="AQ40" s="12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30">
        <f>IF(ISBLANK($AR$3),"",IF(ISBLANK(Tipy!AH34),"-",SUM(AM40:AQ40)))</f>
        <v>60</v>
      </c>
      <c r="AS40" s="129"/>
      <c r="AT40" s="126">
        <f>IF(ISBLANK($AY$3),"",IF(ISBLANK(Tipy!AN34),0,IF(AND(Tipy!AN34=Výsledky!$AW$3,Tipy!AP34=Výsledky!$AY$3),60,0)))</f>
        <v>0</v>
      </c>
      <c r="AU40" s="12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6">
        <f>IF(ISBLANK($AY$3),"",IF(OR(Tipy!AQ34=Výsledky!$AT$6,Tipy!AQ34=Výsledky!$AT$7,Tipy!AQ34=Výsledky!$AT$8,Tipy!AQ34=Výsledky!$AT$9),IF(VLOOKUP(Tipy!AQ34,'Kategórie hráčov'!$A$2:$B$55,2,FALSE)=30,30,20),0))</f>
        <v>0</v>
      </c>
      <c r="AW40" s="126">
        <f>IF(ISBLANK($AY$3),"",IF(OR(Tipy!AR34=Výsledky!$AW$6,Tipy!AR34=Výsledky!$AW$7,Tipy!AR34=Výsledky!$AW$8,Tipy!AR34=Výsledky!$AW$9),IF(VLOOKUP(Tipy!AR34,'Kategórie hráčov'!$A$2:$B$55,2,FALSE)=30,30,20),0))</f>
        <v>0</v>
      </c>
      <c r="AX40" s="127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30" t="str">
        <f>IF(ISBLANK($AY$3),"",IF(ISBLANK(Tipy!AN34),"-",SUM(AT40:AX40)))</f>
        <v>-</v>
      </c>
      <c r="AZ40" s="129"/>
      <c r="BA40" s="126">
        <f>IF(ISBLANK($BF$3),"",IF(ISBLANK(Tipy!AT34),0,IF(AND(Tipy!AT34=Výsledky!$BD$3,Tipy!AV34=Výsledky!$BF$3),60,0)))</f>
        <v>0</v>
      </c>
      <c r="BB40" s="12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6">
        <f>IF(ISBLANK($BF$3),"",IF(OR(Tipy!AW34=Výsledky!$BA$6,Tipy!AW34=Výsledky!$BA$7,Tipy!AW34=Výsledky!$BA$8,Tipy!AW34=Výsledky!$BA$9),IF(VLOOKUP(Tipy!AW34,'Kategórie hráčov'!$A$2:$B$55,2,FALSE)=30,30,20),0))</f>
        <v>0</v>
      </c>
      <c r="BD40" s="126">
        <f>IF(ISBLANK($BF$3),"",IF(OR(Tipy!AX34=Výsledky!$BD$6,Tipy!AX34=Výsledky!$BD$7,Tipy!AX34=Výsledky!$BD$8,Tipy!AX34=Výsledky!$BD$9),IF(VLOOKUP(Tipy!AX34,'Kategórie hráčov'!$A$2:$B$55,2,FALSE)=30,30,20),0))</f>
        <v>0</v>
      </c>
      <c r="BE40" s="127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30">
        <f>IF(ISBLANK($BF$3),"",IF(ISBLANK(Tipy!AT34),"-",SUM(BA40:BE40)))</f>
        <v>0</v>
      </c>
      <c r="BG40" s="129"/>
      <c r="BH40" s="126" t="str">
        <f>IF(ISBLANK($BM$3),"",IF(ISBLANK(Tipy!AZ34),0,IF(AND(Tipy!AZ34=Výsledky!$BK$3,Tipy!BB34=Výsledky!$BM$3),60,0)))</f>
        <v/>
      </c>
      <c r="BI40" s="126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6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6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7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0" t="str">
        <f>IF(ISBLANK($BM$3),"",IF(ISBLANK(Tipy!AZ34),"-",SUM(BH40:BL40)))</f>
        <v/>
      </c>
      <c r="BN40" s="129"/>
      <c r="BO40" s="126">
        <f>IF(ISBLANK($BT$3),"",IF(ISBLANK(Tipy!BF34),0,IF(AND(Tipy!BF34=Výsledky!$BR$3,Tipy!BH34=Výsledky!$BT$3),60,0)))</f>
        <v>60</v>
      </c>
      <c r="BP40" s="12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6">
        <f>IF(ISBLANK($BT$3),"",IF(OR(Tipy!BI34=Výsledky!$BO$6,Tipy!BI34=Výsledky!$BO$7,Tipy!BI34=Výsledky!$BO$8,Tipy!BI34=Výsledky!$BO$9),IF(VLOOKUP(Tipy!BI34,'Kategórie hráčov'!$A$2:$B$55,2,FALSE)=30,30,20),0))</f>
        <v>0</v>
      </c>
      <c r="BR40" s="126">
        <f>IF(ISBLANK($BT$3),"",IF(OR(Tipy!BJ34=Výsledky!$BR$6,Tipy!BJ34=Výsledky!$BR$7,Tipy!BJ34=Výsledky!$BR$8,Tipy!BJ34=Výsledky!$BR$9),IF(VLOOKUP(Tipy!BJ34,'Kategórie hráčov'!$A$2:$B$55,2,FALSE)=30,30,20),0))</f>
        <v>0</v>
      </c>
      <c r="BS40" s="127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30">
        <f>IF(ISBLANK($BT$3),"",IF(ISBLANK(Tipy!BF34),"-",SUM(BO40:BS40)))</f>
        <v>60</v>
      </c>
      <c r="BU40" s="129"/>
      <c r="BV40" s="126" t="str">
        <f>IF(ISBLANK($CA$3),"",IF(ISBLANK(Tipy!BL34),0,IF(AND(Tipy!BL34=Výsledky!$BY$3,Tipy!BN34=Výsledky!$CA$3),60,0)))</f>
        <v/>
      </c>
      <c r="BW40" s="126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6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6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7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0" t="str">
        <f>IF(ISBLANK($CA$3),"",IF(ISBLANK(Tipy!BL34),"-",SUM(BV40:BZ40)))</f>
        <v/>
      </c>
      <c r="CB40" s="129"/>
      <c r="CC40" s="126">
        <f>IF(ISBLANK($CH$3),"",IF(ISBLANK(Tipy!BR34),0,IF(AND(Tipy!BR34=Výsledky!$CF$3,Tipy!BT34=Výsledky!$CH$3),60,0)))</f>
        <v>0</v>
      </c>
      <c r="CD40" s="12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6">
        <f>IF(ISBLANK($CH$3),"",IF(OR(Tipy!BU34=Výsledky!$CC$6,Tipy!BU34=Výsledky!$CC$7,Tipy!BU34=Výsledky!$CC$8,Tipy!BU34=Výsledky!$CC$9),IF(VLOOKUP(Tipy!BU34,'Kategórie hráčov'!$A$2:$B$55,2,FALSE)=30,30,20),0))</f>
        <v>0</v>
      </c>
      <c r="CF40" s="126">
        <f>IF(ISBLANK($CH$3),"",IF(OR(Tipy!BV34=Výsledky!$CF$6,Tipy!BV34=Výsledky!$CF$7,Tipy!BV34=Výsledky!$CF$8,Tipy!BV34=Výsledky!$CF$9),IF(VLOOKUP(Tipy!BV34,'Kategórie hráčov'!$A$2:$B$55,2,FALSE)=30,30,20),0))</f>
        <v>0</v>
      </c>
      <c r="CG40" s="12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30">
        <f>IF(ISBLANK($CH$3),"",IF(ISBLANK(Tipy!BR34),"-",SUM(CC40:CG40)))</f>
        <v>0</v>
      </c>
      <c r="CI40" s="129"/>
      <c r="CJ40" s="126">
        <f>IF(ISBLANK($CO$3),"",IF(ISBLANK(Tipy!BX34),0,IF(AND(Tipy!BX34=Výsledky!$CM$3,Tipy!BZ34=Výsledky!$CO$3),60,0)))</f>
        <v>60</v>
      </c>
      <c r="CK40" s="12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6">
        <f>IF(ISBLANK($CO$3),"",IF(OR(Tipy!CA34=Výsledky!$CJ$6,Tipy!CA34=Výsledky!$CJ$7,Tipy!CA34=Výsledky!$CJ$8,Tipy!CA34=Výsledky!$CJ$9),IF(VLOOKUP(Tipy!CA34,'Kategórie hráčov'!$A$2:$B$55,2,FALSE)=30,30,20),0))</f>
        <v>20</v>
      </c>
      <c r="CM40" s="126">
        <f>IF(ISBLANK($CO$3),"",IF(OR(Tipy!CB34=Výsledky!$CM$6,Tipy!CB34=Výsledky!$CM$7,Tipy!CB34=Výsledky!$CM$8,Tipy!CB34=Výsledky!$CM$9),IF(VLOOKUP(Tipy!CB34,'Kategórie hráčov'!$A$2:$B$55,2,FALSE)=30,30,20),0))</f>
        <v>0</v>
      </c>
      <c r="CN40" s="12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30">
        <f>IF(ISBLANK($CO$3),"",IF(ISBLANK(Tipy!BX34),"-",SUM(CJ40:CN40)))</f>
        <v>80</v>
      </c>
      <c r="CP40" s="129"/>
      <c r="CQ40" s="126" t="str">
        <f>IF(ISBLANK($CV$3),"",IF(ISBLANK(Tipy!CD34),0,IF(AND(Tipy!CD34=Výsledky!$CT$3,Tipy!CF34=Výsledky!$CV$3),60,0)))</f>
        <v/>
      </c>
      <c r="CR40" s="126" t="str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/>
      </c>
      <c r="CS40" s="126" t="str">
        <f>IF(ISBLANK($CV$3),"",IF(OR(Tipy!CG34=Výsledky!$CQ$6,Tipy!CG34=Výsledky!$CQ$7,Tipy!CG34=Výsledky!$CQ$8,Tipy!CG34=Výsledky!$CQ$9),IF(VLOOKUP(Tipy!CG34,'Kategórie hráčov'!$A$2:$B$55,2,FALSE)=30,30,20),0))</f>
        <v/>
      </c>
      <c r="CT40" s="126" t="str">
        <f>IF(ISBLANK($CV$3),"",IF(OR(Tipy!CH34=Výsledky!$CT$6,Tipy!CH34=Výsledky!$CT$7,Tipy!CH34=Výsledky!$CT$8,Tipy!CH34=Výsledky!$CT$9),IF(VLOOKUP(Tipy!CH34,'Kategórie hráčov'!$A$2:$B$55,2,FALSE)=30,30,20),0))</f>
        <v/>
      </c>
      <c r="CU40" s="127" t="str">
        <f>IF(ISBLANK($CV$3),"",IF(ISBLANK(Tipy!CD34),0,IF(OR(AND(Tipy!CD34=Výsledky!$CT$3,OR(Tipy!CF34=Výsledky!$CV$3+1,Tipy!CF34=Výsledky!$CV$3-1)),AND(Tipy!CF34=Výsledky!$CV$3,OR(Tipy!CD34=Výsledky!$CT$3+1,Tipy!CD34=Výsledky!$CT$3-1))),10,0)))</f>
        <v/>
      </c>
      <c r="CV40" s="130" t="str">
        <f>IF(ISBLANK($CV$3),"",IF(ISBLANK(Tipy!CD34),"-",SUM(CQ40:CU40)))</f>
        <v/>
      </c>
      <c r="CW40" s="129"/>
      <c r="CX40" s="126" t="str">
        <f>IF(ISBLANK($DC$3),"",IF(ISBLANK(Tipy!CJ34),0,IF(AND(Tipy!CJ34=Výsledky!$DA$3,Tipy!CL34=Výsledky!$DC$3),60,0)))</f>
        <v/>
      </c>
      <c r="CY40" s="126" t="str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/>
      </c>
      <c r="CZ40" s="126" t="str">
        <f>IF(ISBLANK($DC$3),"",IF(OR(Tipy!CM34=Výsledky!$CX$6,Tipy!CM34=Výsledky!$CX$7,Tipy!CM34=Výsledky!$CX$8,Tipy!CM34=Výsledky!$CX$9),IF(VLOOKUP(Tipy!CM34,'Kategórie hráčov'!$A$2:$B$55,2,FALSE)=30,30,20),0))</f>
        <v/>
      </c>
      <c r="DA40" s="126" t="str">
        <f>IF(ISBLANK($DC$3),"",IF(OR(Tipy!CN34=Výsledky!$DA$6,Tipy!CN34=Výsledky!$DA$7,Tipy!CN34=Výsledky!$DA$8,Tipy!CN34=Výsledky!$DA$9),IF(VLOOKUP(Tipy!CN34,'Kategórie hráčov'!$A$2:$B$55,2,FALSE)=30,30,20),0))</f>
        <v/>
      </c>
      <c r="DB40" s="127" t="str">
        <f>IF(ISBLANK($DC$3),"",IF(ISBLANK(Tipy!CJ34),0,IF(OR(AND(Tipy!CJ34=Výsledky!$DA$3,OR(Tipy!CL34=Výsledky!$DC$3+1,Tipy!CL34=Výsledky!$DC$3-1)),AND(Tipy!CL34=Výsledky!$DC$3,OR(Tipy!CJ34=Výsledky!$DA$3+1,Tipy!CJ34=Výsledky!$DA$3-1))),10,0)))</f>
        <v/>
      </c>
      <c r="DC40" s="130" t="str">
        <f>IF(ISBLANK($DC$3),"",IF(ISBLANK(Tipy!CJ34),"-",SUM(CX40:DB40)))</f>
        <v/>
      </c>
      <c r="DD40" s="129"/>
      <c r="DE40" s="126" t="str">
        <f>IF(ISBLANK($DJ$3),"",IF(ISBLANK(Tipy!CP34),0,IF(AND(Tipy!CP34=Výsledky!$DH$3,Tipy!CR34=Výsledky!$DJ$3),60,0)))</f>
        <v/>
      </c>
      <c r="DF40" s="126" t="str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/>
      </c>
      <c r="DG40" s="126" t="str">
        <f>IF(ISBLANK($DJ$3),"",IF(OR(Tipy!CS34=Výsledky!$DE$6,Tipy!CS34=Výsledky!$DE$7,Tipy!CS34=Výsledky!$DE$8,Tipy!CS34=Výsledky!$DE$9),IF(VLOOKUP(Tipy!CS34,'Kategórie hráčov'!$A$2:$B$55,2,FALSE)=30,30,20),0))</f>
        <v/>
      </c>
      <c r="DH40" s="126" t="str">
        <f>IF(ISBLANK($DJ$3),"",IF(OR(Tipy!CT34=Výsledky!$DH$6,Tipy!CT34=Výsledky!$DH$7,Tipy!CT34=Výsledky!$DH$8,Tipy!CT34=Výsledky!$DH$9),IF(VLOOKUP(Tipy!CT34,'Kategórie hráčov'!$A$2:$B$55,2,FALSE)=30,30,20),0))</f>
        <v/>
      </c>
      <c r="DI40" s="127" t="str">
        <f>IF(ISBLANK($DJ$3),"",IF(ISBLANK(Tipy!CP34),0,IF(OR(AND(Tipy!CP34=Výsledky!$DH$3,OR(Tipy!CR34=Výsledky!$DJ$3+1,Tipy!CR34=Výsledky!$DJ$3-1)),AND(Tipy!CR34=Výsledky!$DJ$3,OR(Tipy!CP34=Výsledky!$DH$3+1,Tipy!CP34=Výsledky!$DH$3-1))),10,0)))</f>
        <v/>
      </c>
      <c r="DJ40" s="130" t="str">
        <f>IF(ISBLANK($DJ$3),"",IF(ISBLANK(Tipy!CP34),"-",SUM(DE40:DI40)))</f>
        <v/>
      </c>
      <c r="DK40" s="129"/>
      <c r="DL40" s="126" t="str">
        <f>IF(ISBLANK($DQ$3),"",IF(ISBLANK(Tipy!CV34),0,IF(AND(Tipy!CV34=Výsledky!$DO$3,Tipy!CX34=Výsledky!$DQ$3),60,0)))</f>
        <v/>
      </c>
      <c r="DM40" s="126" t="str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/>
      </c>
      <c r="DN40" s="126" t="str">
        <f>IF(ISBLANK($DQ$3),"",IF(OR(Tipy!CY34=Výsledky!$DL$6,Tipy!CY34=Výsledky!$DL$7,Tipy!CY34=Výsledky!$DL$8,Tipy!CY34=Výsledky!$DL$9),IF(VLOOKUP(Tipy!CY34,'Kategórie hráčov'!$A$2:$B$55,2,FALSE)=30,30,20),0))</f>
        <v/>
      </c>
      <c r="DO40" s="126" t="str">
        <f>IF(ISBLANK($DQ$3),"",IF(OR(Tipy!CZ34=Výsledky!$DO$6,Tipy!CZ34=Výsledky!$DO$7,Tipy!CZ34=Výsledky!$DO$8,Tipy!CZ34=Výsledky!$DO$9),IF(VLOOKUP(Tipy!CZ34,'Kategórie hráčov'!$A$2:$B$55,2,FALSE)=30,30,20),0))</f>
        <v/>
      </c>
      <c r="DP40" s="127" t="str">
        <f>IF(ISBLANK($DQ$3),"",IF(ISBLANK(Tipy!CV34),0,IF(OR(AND(Tipy!CV34=Výsledky!$DO$3,OR(Tipy!CX34=Výsledky!$DQ$3+1,Tipy!CX34=Výsledky!$DQ$3-1)),AND(Tipy!CX34=Výsledky!$DQ$3,OR(Tipy!CV34=Výsledky!$DO$3+1,Tipy!CV34=Výsledky!$DO$3-1))),10,0)))</f>
        <v/>
      </c>
      <c r="DQ40" s="130" t="str">
        <f>IF(ISBLANK($DQ$3),"",IF(ISBLANK(Tipy!CV34),"-",SUM(DL40:DP40)))</f>
        <v/>
      </c>
      <c r="DR40" s="129"/>
      <c r="DS40" s="126" t="str">
        <f>IF(ISBLANK($DX$3),"",IF(ISBLANK(Tipy!DB34),0,IF(AND(Tipy!DB34=Výsledky!$DV$3,Tipy!DD34=Výsledky!$DX$3),60,0)))</f>
        <v/>
      </c>
      <c r="DT40" s="126" t="str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/>
      </c>
      <c r="DU40" s="126" t="str">
        <f>IF(ISBLANK($DX$3),"",IF(OR(Tipy!DE34=Výsledky!$DS$6,Tipy!DE34=Výsledky!$DS$7,Tipy!DE34=Výsledky!$DS$8,Tipy!DE34=Výsledky!$DS$9),IF(VLOOKUP(Tipy!DE34,'Kategórie hráčov'!$A$2:$B$55,2,FALSE)=30,30,20),0))</f>
        <v/>
      </c>
      <c r="DV40" s="126" t="str">
        <f>IF(ISBLANK($DX$3),"",IF(OR(Tipy!DF34=Výsledky!$DV$6,Tipy!DF34=Výsledky!$DV$7,Tipy!DF34=Výsledky!$DV$8,Tipy!DF34=Výsledky!$DV$9),IF(VLOOKUP(Tipy!DF34,'Kategórie hráčov'!$A$2:$B$55,2,FALSE)=30,30,20),0))</f>
        <v/>
      </c>
      <c r="DW40" s="127" t="str">
        <f>IF(ISBLANK($DX$3),"",IF(ISBLANK(Tipy!DB34),0,IF(OR(AND(Tipy!DB34=Výsledky!$DV$3,OR(Tipy!DD34=Výsledky!$DX$3+1,Tipy!DD34=Výsledky!$DX$3-1)),AND(Tipy!DD34=Výsledky!$DX$3,OR(Tipy!DB34=Výsledky!$DV$3+1,Tipy!DB34=Výsledky!$DV$3-1))),10,0)))</f>
        <v/>
      </c>
      <c r="DX40" s="130" t="str">
        <f>IF(ISBLANK($DX$3),"",IF(ISBLANK(Tipy!DB34),"-",SUM(DS40:DW40)))</f>
        <v/>
      </c>
      <c r="DY40" s="129"/>
      <c r="DZ40" s="126" t="str">
        <f>IF(ISBLANK($EE$3),"",IF(ISBLANK(Tipy!DH34),0,IF(AND(Tipy!DH34=Výsledky!$EC$3,Tipy!DJ34=Výsledky!$EE$3),60,0)))</f>
        <v/>
      </c>
      <c r="EA40" s="126" t="str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/>
      </c>
      <c r="EB40" s="126" t="str">
        <f>IF(ISBLANK($EE$3),"",IF(OR(Tipy!DK34=Výsledky!$DZ$6,Tipy!DK34=Výsledky!$DZ$7,Tipy!DK34=Výsledky!$DZ$8,Tipy!DK34=Výsledky!$DZ$9),IF(VLOOKUP(Tipy!DK34,'Kategórie hráčov'!$A$2:$B$55,2,FALSE)=30,30,20),0))</f>
        <v/>
      </c>
      <c r="EC40" s="126" t="str">
        <f>IF(ISBLANK($EE$3),"",IF(OR(Tipy!DL34=Výsledky!$EC$6,Tipy!DL34=Výsledky!$EC$7,Tipy!DL34=Výsledky!$EC$8,Tipy!DL34=Výsledky!$EC$9),IF(VLOOKUP(Tipy!DL34,'Kategórie hráčov'!$A$2:$B$55,2,FALSE)=30,30,20),0))</f>
        <v/>
      </c>
      <c r="ED40" s="127" t="str">
        <f>IF(ISBLANK($EE$3),"",IF(ISBLANK(Tipy!DH34),0,IF(OR(AND(Tipy!DH34=Výsledky!$EC$3,OR(Tipy!DJ34=Výsledky!$EE$3+1,Tipy!DJ34=Výsledky!$EE$3-1)),AND(Tipy!DJ34=Výsledky!$EE$3,OR(Tipy!DH34=Výsledky!$EC$3+1,Tipy!DH34=Výsledky!$EC$3-1))),10,0)))</f>
        <v/>
      </c>
      <c r="EE40" s="130" t="str">
        <f>IF(ISBLANK($EE$3),"",IF(ISBLANK(Tipy!DH34),"-",SUM(DZ40:ED40)))</f>
        <v/>
      </c>
      <c r="EF40" s="129"/>
      <c r="EG40" s="126" t="str">
        <f>IF(ISBLANK($EL$3),"",IF(ISBLANK(Tipy!DN34),0,IF(AND(Tipy!DN34=Výsledky!$EJ$3,Tipy!DP34=Výsledky!$EL$3),60,0)))</f>
        <v/>
      </c>
      <c r="EH40" s="126" t="str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/>
      </c>
      <c r="EI40" s="126" t="str">
        <f>IF(ISBLANK($EL$3),"",IF(OR(Tipy!DQ34=Výsledky!$EG$6,Tipy!DQ34=Výsledky!$EG$7,Tipy!DQ34=Výsledky!$EG$8,Tipy!DQ34=Výsledky!$EG$9),IF(VLOOKUP(Tipy!DQ34,'Kategórie hráčov'!$A$2:$B$55,2,FALSE)=30,30,20),0))</f>
        <v/>
      </c>
      <c r="EJ40" s="126" t="str">
        <f>IF(ISBLANK($EL$3),"",IF(OR(Tipy!DR34=Výsledky!$EJ$6,Tipy!DR34=Výsledky!$EJ$7,Tipy!DR34=Výsledky!$EJ$8,Tipy!DR34=Výsledky!$EJ$9),IF(VLOOKUP(Tipy!DR34,'Kategórie hráčov'!$A$2:$B$55,2,FALSE)=30,30,20),0))</f>
        <v/>
      </c>
      <c r="EK40" s="127" t="str">
        <f>IF(ISBLANK($EL$3),"",IF(ISBLANK(Tipy!DN34),0,IF(OR(AND(Tipy!DN34=Výsledky!$EJ$3,OR(Tipy!DP34=Výsledky!$EL$3+1,Tipy!DP34=Výsledky!$EL$3-1)),AND(Tipy!DP34=Výsledky!$EL$3,OR(Tipy!DN34=Výsledky!$EJ$3+1,Tipy!DN34=Výsledky!$EJ$3-1))),10,0)))</f>
        <v/>
      </c>
      <c r="EL40" s="130" t="str">
        <f>IF(ISBLANK($EL$3),"",IF(ISBLANK(Tipy!DN34),"-",SUM(EG40:EK40)))</f>
        <v/>
      </c>
      <c r="EM40" s="129"/>
      <c r="EN40" s="126" t="str">
        <f>IF(ISBLANK($ES$3),"",IF(ISBLANK(Tipy!DT34),0,IF(AND(Tipy!DT34=Výsledky!$EQ$3,Tipy!DV34=Výsledky!$ES$3),60,0)))</f>
        <v/>
      </c>
      <c r="EO40" s="126" t="str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/>
      </c>
      <c r="EP40" s="126" t="str">
        <f>IF(ISBLANK($ES$3),"",IF(OR(Tipy!DW34=Výsledky!$EN$6,Tipy!DW34=Výsledky!$EN$7,Tipy!DW34=Výsledky!$EN$8,Tipy!DW34=Výsledky!$EN$9),IF(VLOOKUP(Tipy!DW34,'Kategórie hráčov'!$A$2:$B$55,2,FALSE)=30,30,20),0))</f>
        <v/>
      </c>
      <c r="EQ40" s="126" t="str">
        <f>IF(ISBLANK($ES$3),"",IF(OR(Tipy!DX34=Výsledky!$EQ$6,Tipy!DX34=Výsledky!$EQ$7,Tipy!DX34=Výsledky!$EQ$8,Tipy!DX34=Výsledky!$EQ$9),IF(VLOOKUP(Tipy!DX34,'Kategórie hráčov'!$A$2:$B$55,2,FALSE)=30,30,20),0))</f>
        <v/>
      </c>
      <c r="ER40" s="127" t="str">
        <f>IF(ISBLANK($ES$3),"",IF(ISBLANK(Tipy!DT34),0,IF(OR(AND(Tipy!DT34=Výsledky!$EQ$3,OR(Tipy!DV34=Výsledky!$ES$3+1,Tipy!DV34=Výsledky!$ES$3-1)),AND(Tipy!DV34=Výsledky!$ES$3,OR(Tipy!DT34=Výsledky!$EQ$3+1,Tipy!DT34=Výsledky!$EQ$3-1))),10,0)))</f>
        <v/>
      </c>
      <c r="ES40" s="130" t="str">
        <f>IF(ISBLANK($ES$3),"",IF(ISBLANK(Tipy!DT34),"-",SUM(EN40:ER40)))</f>
        <v/>
      </c>
      <c r="ET40" s="129"/>
      <c r="EU40" s="126" t="str">
        <f>IF(ISBLANK($EZ$3),"",IF(ISBLANK(Tipy!DZ34),0,IF(AND(Tipy!DZ34=Výsledky!$EX$3,Tipy!EB34=Výsledky!$EZ$3),60,0)))</f>
        <v/>
      </c>
      <c r="EV40" s="126" t="str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/>
      </c>
      <c r="EW40" s="126" t="str">
        <f>IF(ISBLANK($EZ$3),"",IF(OR(Tipy!EC34=Výsledky!$EU$6,Tipy!EC34=Výsledky!$EU$7,Tipy!EC34=Výsledky!$EU$8,Tipy!EC34=Výsledky!$EU$9),IF(VLOOKUP(Tipy!EC34,'Kategórie hráčov'!$A$2:$B$55,2,FALSE)=30,30,20),0))</f>
        <v/>
      </c>
      <c r="EX40" s="126" t="str">
        <f>IF(ISBLANK($EZ$3),"",IF(OR(Tipy!ED34=Výsledky!$EX$6,Tipy!ED34=Výsledky!$EX$7,Tipy!ED34=Výsledky!$EX$8,Tipy!ED34=Výsledky!$EX$9),IF(VLOOKUP(Tipy!ED34,'Kategórie hráčov'!$A$2:$B$55,2,FALSE)=30,30,20),0))</f>
        <v/>
      </c>
      <c r="EY40" s="127" t="str">
        <f>IF(ISBLANK($EZ$3),"",IF(ISBLANK(Tipy!DZ34),0,IF(OR(AND(Tipy!DZ34=Výsledky!$EX$3,OR(Tipy!EB34=Výsledky!$EZ$3+1,Tipy!EB34=Výsledky!$EZ$3-1)),AND(Tipy!EB34=Výsledky!$EZ$3,OR(Tipy!DZ34=Výsledky!$EX$3+1,Tipy!DZ34=Výsledky!$EX$3-1))),10,0)))</f>
        <v/>
      </c>
      <c r="EZ40" s="130" t="str">
        <f>IF(ISBLANK($EZ$3),"",IF(ISBLANK(Tipy!DZ34),"-",SUM(EU40:EY40)))</f>
        <v/>
      </c>
      <c r="FA40" s="129"/>
      <c r="FB40" s="126" t="str">
        <f>IF(ISBLANK($FG$3),"",IF(ISBLANK(Tipy!EF34),0,IF(AND(Tipy!EF34=Výsledky!$FE$3,Tipy!EH34=Výsledky!$FG$3),60,0)))</f>
        <v/>
      </c>
      <c r="FC40" s="126" t="str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/>
      </c>
      <c r="FD40" s="126" t="str">
        <f>IF(ISBLANK($FG$3),"",IF(OR(Tipy!EI34=Výsledky!$FB$6,Tipy!EI34=Výsledky!$FB$7,Tipy!EI34=Výsledky!$FB$8,Tipy!EI34=Výsledky!$FB$9),IF(VLOOKUP(Tipy!EI34,'Kategórie hráčov'!$A$2:$B$55,2,FALSE)=30,30,20),0))</f>
        <v/>
      </c>
      <c r="FE40" s="126" t="str">
        <f>IF(ISBLANK($FG$3),"",IF(OR(Tipy!EJ34=Výsledky!$FE$6,Tipy!EJ34=Výsledky!$FE$7,Tipy!EJ34=Výsledky!$FE$8,Tipy!EJ34=Výsledky!$FE$9),IF(VLOOKUP(Tipy!EJ34,'Kategórie hráčov'!$A$2:$B$55,2,FALSE)=30,30,20),0))</f>
        <v/>
      </c>
      <c r="FF40" s="127" t="str">
        <f>IF(ISBLANK($FG$3),"",IF(ISBLANK(Tipy!EF34),0,IF(OR(AND(Tipy!EF34=Výsledky!$FE$3,OR(Tipy!EH34=Výsledky!$FG$3+1,Tipy!EH34=Výsledky!$FG$3-1)),AND(Tipy!EH34=Výsledky!$FG$3,OR(Tipy!EF34=Výsledky!$FE$3+1,Tipy!EF34=Výsledky!$FE$3-1))),10,0)))</f>
        <v/>
      </c>
      <c r="FG40" s="130" t="str">
        <f>IF(ISBLANK($FG$3),"",IF(ISBLANK(Tipy!EF34),"-",SUM(FB40:FF40)))</f>
        <v/>
      </c>
      <c r="FH40" s="129"/>
      <c r="FI40" s="126" t="str">
        <f>IF(ISBLANK($FN$3),"",IF(ISBLANK(Tipy!EL34),0,IF(AND(Tipy!EL34=Výsledky!$FL$3,Tipy!EN34=Výsledky!$FN$3),60,0)))</f>
        <v/>
      </c>
      <c r="FJ40" s="126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126" t="str">
        <f>IF(ISBLANK($FN$3),"",IF(OR(Tipy!EO34=Výsledky!$FI$6,Tipy!EO34=Výsledky!$FI$7,Tipy!EO34=Výsledky!$FI$8,Tipy!EO34=Výsledky!$FI$9),IF(VLOOKUP(Tipy!EO34,'Kategórie hráčov'!$A$2:$B$55,2,FALSE)=30,30,20),0))</f>
        <v/>
      </c>
      <c r="FL40" s="126" t="str">
        <f>IF(ISBLANK($FN$3),"",IF(OR(Tipy!EP34=Výsledky!$FL$6,Tipy!EP34=Výsledky!$FL$7,Tipy!EP34=Výsledky!$FL$8,Tipy!EP34=Výsledky!$FL$9),IF(VLOOKUP(Tipy!EP34,'Kategórie hráčov'!$A$2:$B$55,2,FALSE)=30,30,20),0))</f>
        <v/>
      </c>
      <c r="FM40" s="127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130" t="str">
        <f>IF(ISBLANK($FN$3),"",IF(ISBLANK(Tipy!EL34),"-",SUM(FI40:FM40)))</f>
        <v/>
      </c>
      <c r="FO40" s="129"/>
      <c r="FP40" s="126" t="str">
        <f>IF(ISBLANK($FU$3),"",IF(ISBLANK(Tipy!ER34),0,IF(AND(Tipy!ER34=Výsledky!$FS$3,Tipy!ET34=Výsledky!$FU$3),60,0)))</f>
        <v/>
      </c>
      <c r="FQ40" s="126" t="str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/>
      </c>
      <c r="FR40" s="126" t="str">
        <f>IF(ISBLANK($FU$3),"",IF(OR(Tipy!EU34=Výsledky!$FP$6,Tipy!EU34=Výsledky!$FP$7,Tipy!EU34=Výsledky!$FP$8,Tipy!EU34=Výsledky!$FP$9),IF(VLOOKUP(Tipy!EU34,'Kategórie hráčov'!$A$2:$B$55,2,FALSE)=30,30,20),0))</f>
        <v/>
      </c>
      <c r="FS40" s="126" t="str">
        <f>IF(ISBLANK($FU$3),"",IF(OR(Tipy!EV34=Výsledky!$FS$6,Tipy!EV34=Výsledky!$FS$7,Tipy!EV34=Výsledky!$FS$8,Tipy!EV34=Výsledky!$FS$9),IF(VLOOKUP(Tipy!EV34,'Kategórie hráčov'!$A$2:$B$55,2,FALSE)=30,30,20),0))</f>
        <v/>
      </c>
      <c r="FT40" s="127" t="str">
        <f>IF(ISBLANK($FU$3),"",IF(ISBLANK(Tipy!ER34),0,IF(OR(AND(Tipy!ER34=Výsledky!$FS$3,OR(Tipy!ET34=Výsledky!$FU$3+1,Tipy!ET34=Výsledky!$FU$3-1)),AND(Tipy!ET34=Výsledky!$FU$3,OR(Tipy!ER34=Výsledky!$FS$3+1,Tipy!ER34=Výsledky!$FS$3-1))),10,0)))</f>
        <v/>
      </c>
      <c r="FU40" s="130" t="str">
        <f>IF(ISBLANK($FU$3),"",IF(ISBLANK(Tipy!ER34),"-",SUM(FP40:FT40)))</f>
        <v/>
      </c>
      <c r="FV40" s="129"/>
      <c r="FW40" s="126" t="str">
        <f>IF(ISBLANK($GB$3),"",IF(ISBLANK(Tipy!EX34),0,IF(AND(Tipy!EX34=Výsledky!$FZ$3,Tipy!EZ34=Výsledky!$GB$3),60,0)))</f>
        <v/>
      </c>
      <c r="FX40" s="126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126" t="str">
        <f>IF(ISBLANK($GB$3),"",IF(OR(Tipy!FA34=Výsledky!$FW$6,Tipy!FA34=Výsledky!$FW$7,Tipy!FA34=Výsledky!$FW$8,Tipy!FA34=Výsledky!$FW$9),IF(VLOOKUP(Tipy!FA34,'Kategórie hráčov'!$A$2:$B$55,2,FALSE)=30,30,20),0))</f>
        <v/>
      </c>
      <c r="FZ40" s="126" t="str">
        <f>IF(ISBLANK($GB$3),"",IF(OR(Tipy!FB34=Výsledky!$FZ$6,Tipy!FB34=Výsledky!$FZ$7,Tipy!FB34=Výsledky!$FZ$8,Tipy!FB34=Výsledky!$FZ$9),IF(VLOOKUP(Tipy!FB34,'Kategórie hráčov'!$A$2:$B$55,2,FALSE)=30,30,20),0))</f>
        <v/>
      </c>
      <c r="GA40" s="127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130" t="str">
        <f>IF(ISBLANK($GB$3),"",IF(ISBLANK(Tipy!EX34),"-",SUM(FW40:GA40)))</f>
        <v/>
      </c>
      <c r="GC40" s="129"/>
      <c r="GD40" s="126" t="str">
        <f>IF(ISBLANK($GI$3),"",IF(ISBLANK(Tipy!FD34),0,IF(AND(Tipy!FD34=Výsledky!$GG$3,Tipy!FF34=Výsledky!$GI$3),60,0)))</f>
        <v/>
      </c>
      <c r="GE40" s="126" t="str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/>
      </c>
      <c r="GF40" s="126" t="str">
        <f>IF(ISBLANK($GI$3),"",IF(OR(Tipy!FG34=Výsledky!$GD$6,Tipy!FG34=Výsledky!$GD$7,Tipy!FG34=Výsledky!$GD$8,Tipy!FG34=Výsledky!$GD$9),IF(VLOOKUP(Tipy!FG34,'Kategórie hráčov'!$A$2:$B$55,2,FALSE)=30,30,20),0))</f>
        <v/>
      </c>
      <c r="GG40" s="126" t="str">
        <f>IF(ISBLANK($GI$3),"",IF(OR(Tipy!FH34=Výsledky!$GG$6,Tipy!FH34=Výsledky!$GG$7,Tipy!FH34=Výsledky!$GG$8,Tipy!FH34=Výsledky!$GG$9),IF(VLOOKUP(Tipy!FH34,'Kategórie hráčov'!$A$2:$B$55,2,FALSE)=30,30,20),0))</f>
        <v/>
      </c>
      <c r="GH40" s="127" t="str">
        <f>IF(ISBLANK($GI$3),"",IF(ISBLANK(Tipy!FD34),0,IF(OR(AND(Tipy!FD34=Výsledky!$GG$3,OR(Tipy!FF34=Výsledky!$GI$3+1,Tipy!FF34=Výsledky!$GI$3-1)),AND(Tipy!FF34=Výsledky!$GI$3,OR(Tipy!FD34=Výsledky!$GG$3+1,Tipy!FD34=Výsledky!$GG$3-1))),10,0)))</f>
        <v/>
      </c>
      <c r="GI40" s="130" t="str">
        <f>IF(ISBLANK($GI$3),"",IF(ISBLANK(Tipy!FD34),"-",SUM(GD40:GH40)))</f>
        <v/>
      </c>
      <c r="GJ40" s="129"/>
      <c r="GK40" s="126" t="str">
        <f>IF(ISBLANK($GP$3),"",IF(ISBLANK(Tipy!FJ34),0,IF(AND(Tipy!FJ34=Výsledky!$GN$3,Tipy!FL34=Výsledky!$GP$3),60,0)))</f>
        <v/>
      </c>
      <c r="GL40" s="126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126" t="str">
        <f>IF(ISBLANK($GP$3),"",IF(OR(Tipy!FM34=Výsledky!$GK$6,Tipy!FM34=Výsledky!$GK$7,Tipy!FM34=Výsledky!$GK$8,Tipy!FM34=Výsledky!$GK$9),IF(VLOOKUP(Tipy!FM34,'Kategórie hráčov'!$A$2:$B$55,2,FALSE)=30,30,20),0))</f>
        <v/>
      </c>
      <c r="GN40" s="126" t="str">
        <f>IF(ISBLANK($GP$3),"",IF(OR(Tipy!FN34=Výsledky!$GN$6,Tipy!FN34=Výsledky!$GN$7,Tipy!FN34=Výsledky!$GN$8,Tipy!FN34=Výsledky!$GN$9),IF(VLOOKUP(Tipy!FN34,'Kategórie hráčov'!$A$2:$B$55,2,FALSE)=30,30,20),0))</f>
        <v/>
      </c>
      <c r="GO40" s="127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130" t="str">
        <f>IF(ISBLANK($GP$3),"",IF(ISBLANK(Tipy!FJ34),"-",SUM(GK40:GO40)))</f>
        <v/>
      </c>
      <c r="GQ40" s="129"/>
      <c r="GR40" s="126" t="str">
        <f>IF(ISBLANK($GW$3),"",IF(ISBLANK(Tipy!FP34),0,IF(AND(Tipy!FP34=Výsledky!$GU$3,Tipy!FR34=Výsledky!$GW$3),60,0)))</f>
        <v/>
      </c>
      <c r="GS40" s="126" t="str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/>
      </c>
      <c r="GT40" s="126" t="str">
        <f>IF(ISBLANK($GW$3),"",IF(OR(Tipy!FS34=Výsledky!$GR$6,Tipy!FS34=Výsledky!$GR$7,Tipy!FS34=Výsledky!$GR$8,Tipy!FS34=Výsledky!$GR$9),IF(VLOOKUP(Tipy!FS34,'Kategórie hráčov'!$A$2:$B$55,2,FALSE)=30,30,20),0))</f>
        <v/>
      </c>
      <c r="GU40" s="126" t="str">
        <f>IF(ISBLANK($GW$3),"",IF(OR(Tipy!FT34=Výsledky!$GU$6,Tipy!FT34=Výsledky!$GU$7,Tipy!FT34=Výsledky!$GU$8,Tipy!FT34=Výsledky!$GU$9),IF(VLOOKUP(Tipy!FT34,'Kategórie hráčov'!$A$2:$B$55,2,FALSE)=30,30,20),0))</f>
        <v/>
      </c>
      <c r="GV40" s="127" t="str">
        <f>IF(ISBLANK($GW$3),"",IF(ISBLANK(Tipy!FP34),0,IF(OR(AND(Tipy!FP34=Výsledky!$GU$3,OR(Tipy!FR34=Výsledky!$GW$3+1,Tipy!FR34=Výsledky!$GW$3-1)),AND(Tipy!FR34=Výsledky!$GW$3,OR(Tipy!FP34=Výsledky!$GU$3+1,Tipy!FP34=Výsledky!$GU$3-1))),10,0)))</f>
        <v/>
      </c>
      <c r="GW40" s="130" t="str">
        <f>IF(ISBLANK($GW$3),"",IF(ISBLANK(Tipy!FP34),"-",SUM(GR40:GV40)))</f>
        <v/>
      </c>
      <c r="GX40" s="129"/>
      <c r="GY40" s="126" t="str">
        <f>IF(ISBLANK($HD$3),"",IF(ISBLANK(Tipy!FV34),0,IF(AND(Tipy!FV34=Výsledky!$HB$3,Tipy!FX34=Výsledky!$HD$3),60,0)))</f>
        <v/>
      </c>
      <c r="GZ40" s="126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26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26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27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0" t="str">
        <f>IF(ISBLANK($HD$3),"",IF(ISBLANK(Tipy!FV34),"-",SUM(GY40:HC40)))</f>
        <v/>
      </c>
      <c r="HE40" s="129"/>
      <c r="HF40" s="126" t="str">
        <f>IF(ISBLANK($HK$3),"",IF(ISBLANK(Tipy!GB34),0,IF(AND(Tipy!GB34=Výsledky!$HI$3,Tipy!GD34=Výsledky!$HK$3),60,0)))</f>
        <v/>
      </c>
      <c r="HG40" s="126" t="str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/>
      </c>
      <c r="HH40" s="126" t="str">
        <f>IF(ISBLANK($HK$3),"",IF(OR(Tipy!GE34=Výsledky!$HF$6,Tipy!GE34=Výsledky!$HF$7,Tipy!GE34=Výsledky!$HF$8,Tipy!GE34=Výsledky!$HF$9),IF(VLOOKUP(Tipy!GE34,'Kategórie hráčov'!$A$2:$B$55,2,FALSE)=30,30,20),0))</f>
        <v/>
      </c>
      <c r="HI40" s="126" t="str">
        <f>IF(ISBLANK($HK$3),"",IF(OR(Tipy!GF34=Výsledky!$HI$6,Tipy!GF34=Výsledky!$HI$7,Tipy!GF34=Výsledky!$HI$8,Tipy!GF34=Výsledky!$HI$9),IF(VLOOKUP(Tipy!GF34,'Kategórie hráčov'!$A$2:$B$55,2,FALSE)=30,30,20),0))</f>
        <v/>
      </c>
      <c r="HJ40" s="127" t="str">
        <f>IF(ISBLANK($HK$3),"",IF(ISBLANK(Tipy!GB34),0,IF(OR(AND(Tipy!GB34=Výsledky!$HI$3,OR(Tipy!GD34=Výsledky!$HK$3+1,Tipy!GD34=Výsledky!$HK$3-1)),AND(Tipy!GD34=Výsledky!$HK$3,OR(Tipy!GB34=Výsledky!$HI$3+1,Tipy!GB34=Výsledky!$HI$3-1))),10,0)))</f>
        <v/>
      </c>
      <c r="HK40" s="130" t="str">
        <f>IF(ISBLANK($HK$3),"",IF(ISBLANK(Tipy!GB34),"-",SUM(HF40:HJ40)))</f>
        <v/>
      </c>
      <c r="HL40" s="129"/>
      <c r="HM40" s="126" t="str">
        <f>IF(ISBLANK($HR$3),"",IF(ISBLANK(Tipy!GH34),0,IF(AND(Tipy!GH34=Výsledky!$HP$3,Tipy!GJ34=Výsledky!$HR$3),60,0)))</f>
        <v/>
      </c>
      <c r="HN40" s="126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26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26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27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0" t="str">
        <f>IF(ISBLANK($HR$3),"",IF(ISBLANK(Tipy!GH34),"-",SUM(HM40:HQ40)))</f>
        <v/>
      </c>
      <c r="HS40" s="129"/>
      <c r="HT40" s="126" t="str">
        <f>IF(ISBLANK($HY$3),"",IF(ISBLANK(Tipy!GN34),0,IF(AND(Tipy!GN34=Výsledky!$HW$3,Tipy!GP34=Výsledky!$HY$3),60,0)))</f>
        <v/>
      </c>
      <c r="HU40" s="126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6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6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7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0" t="str">
        <f>IF(ISBLANK($HY$3),"",IF(ISBLANK(Tipy!GN34),"-",SUM(HT40:HX40)))</f>
        <v/>
      </c>
      <c r="HZ40" s="129"/>
      <c r="IA40" s="126" t="str">
        <f>IF(ISBLANK($IF$3),"",IF(ISBLANK(Tipy!GT34),0,IF(AND(Tipy!GT34=Výsledky!$ID$3,Tipy!GV34=Výsledky!$IF$3),60,0)))</f>
        <v/>
      </c>
      <c r="IB40" s="126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26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26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27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0" t="str">
        <f>IF(ISBLANK($IF$3),"",IF(ISBLANK(Tipy!GT34),"-",SUM(IA40:IE40)))</f>
        <v/>
      </c>
      <c r="IG40" s="129"/>
      <c r="IH40" s="126" t="str">
        <f>IF(ISBLANK($IM$3),"",IF(ISBLANK(Tipy!GZ34),0,IF(AND(Tipy!GZ34=Výsledky!$IK$3,Tipy!HB34=Výsledky!$IM$3),60,0)))</f>
        <v/>
      </c>
      <c r="II40" s="126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6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6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7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0" t="str">
        <f>IF(ISBLANK($IM$3),"",IF(ISBLANK(Tipy!GZ34),"-",SUM(IH40:IL40)))</f>
        <v/>
      </c>
      <c r="IN40" s="129"/>
      <c r="IO40" s="126" t="str">
        <f>IF(ISBLANK($IT$3),"",IF(ISBLANK(Tipy!HF34),0,IF(AND(Tipy!HF34=Výsledky!$IR$3,Tipy!HH34=Výsledky!$IT$3),60,0)))</f>
        <v/>
      </c>
      <c r="IP40" s="126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26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26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27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0" t="str">
        <f>IF(ISBLANK($IT$3),"",IF(ISBLANK(Tipy!HF34),"-",SUM(IO40:IS40)))</f>
        <v/>
      </c>
      <c r="IU40" s="129"/>
      <c r="IV40" s="126" t="str">
        <f>IF(ISBLANK($JA$3),"",IF(ISBLANK(Tipy!HL34),0,IF(AND(Tipy!HL34=Výsledky!$IY$3,Tipy!HN34=Výsledky!$JA$3),60,0)))</f>
        <v/>
      </c>
      <c r="IW40" s="126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26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26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27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0" t="str">
        <f>IF(ISBLANK($JA$3),"",IF(ISBLANK(Tipy!HL34),"-",SUM(IV40:IZ40)))</f>
        <v/>
      </c>
      <c r="JB40" s="129"/>
      <c r="JC40" s="126" t="str">
        <f>IF(ISBLANK($JH$3),"",IF(ISBLANK(Tipy!HR34),0,IF(AND(Tipy!HR34=Výsledky!$JF$3,Tipy!HT34=Výsledky!$JH$3),60,0)))</f>
        <v/>
      </c>
      <c r="JD40" s="126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26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26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27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0" t="str">
        <f>IF(ISBLANK($JH$3),"",IF(ISBLANK(Tipy!HR34),"-",SUM(JC40:JG40)))</f>
        <v/>
      </c>
      <c r="JI40" s="129"/>
      <c r="JJ40" s="126" t="str">
        <f>IF(ISBLANK($JO$3),"",IF(ISBLANK(Tipy!HX34),0,IF(AND(Tipy!HX34=Výsledky!$JM$3,Tipy!HZ34=Výsledky!$JO$3),60,0)))</f>
        <v/>
      </c>
      <c r="JK40" s="126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26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26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27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0" t="str">
        <f>IF(ISBLANK($JO$3),"",IF(ISBLANK(Tipy!HX34),"-",SUM(JJ40:JN40)))</f>
        <v/>
      </c>
      <c r="JP40" s="129"/>
      <c r="JQ40" s="126" t="str">
        <f>IF(ISBLANK($JV$3),"",IF(ISBLANK(Tipy!ID34),0,IF(AND(Tipy!ID34=Výsledky!$JT$3,Tipy!IF34=Výsledky!$JV$3),60,0)))</f>
        <v/>
      </c>
      <c r="JR40" s="126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26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26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27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0" t="str">
        <f>IF(ISBLANK($JV$3),"",IF(ISBLANK(Tipy!ID34),"-",SUM(JQ40:JU40)))</f>
        <v/>
      </c>
      <c r="JW40" s="129"/>
      <c r="JX40" s="126" t="str">
        <f>IF(ISBLANK($KC$3),"",IF(ISBLANK(Tipy!IJ34),0,IF(AND(Tipy!IJ34=Výsledky!$KA$3,Tipy!IL34=Výsledky!$KC$3),60,0)))</f>
        <v/>
      </c>
      <c r="JY40" s="126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6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6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7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0" t="str">
        <f>IF(ISBLANK($KC$3),"",IF(ISBLANK(Tipy!IJ34),"-",SUM(JX40:KB40)))</f>
        <v/>
      </c>
      <c r="KD40" s="129"/>
      <c r="KE40" s="126" t="str">
        <f>IF(ISBLANK($KJ$3),"",IF(ISBLANK(Tipy!IP34),0,IF(AND(Tipy!IP34=Výsledky!$KH$3,Tipy!IR34=Výsledky!$KJ$3),60,0)))</f>
        <v/>
      </c>
      <c r="KF40" s="126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6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6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7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0" t="str">
        <f>IF(ISBLANK($KJ$3),"",IF(ISBLANK(Tipy!IP34),"-",SUM(KE40:KI40)))</f>
        <v/>
      </c>
      <c r="KK40" s="129"/>
      <c r="KL40" s="126" t="str">
        <f>IF(ISBLANK($KQ$3),"",IF(ISBLANK(Tipy!IV34),0,IF(AND(Tipy!IV34=Výsledky!$KO$3,Tipy!IX34=Výsledky!$KQ$3),60,0)))</f>
        <v/>
      </c>
      <c r="KM40" s="126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6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6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7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0" t="str">
        <f>IF(ISBLANK($KQ$3),"",IF(ISBLANK(Tipy!IV34),"-",SUM(KL40:KP40)))</f>
        <v/>
      </c>
      <c r="KR40" s="129"/>
      <c r="KS40" s="126" t="str">
        <f>IF(ISBLANK($KX$3),"",IF(ISBLANK(Tipy!JB34),0,IF(AND(Tipy!JB34=Výsledky!$KV$3,Tipy!JD34=Výsledky!$KX$3),60,0)))</f>
        <v/>
      </c>
      <c r="KT40" s="126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6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6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7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0" t="str">
        <f>IF(ISBLANK($KX$3),"",IF(ISBLANK(Tipy!JB34),"-",SUM(KS40:KW40)))</f>
        <v/>
      </c>
      <c r="KY40" s="129"/>
      <c r="KZ40" s="126" t="str">
        <f>IF(ISBLANK($LE$3),"",IF(ISBLANK(Tipy!JH34),0,IF(AND(Tipy!JH34=Výsledky!$LC$3,Tipy!JJ34=Výsledky!$LE$3),60,0)))</f>
        <v/>
      </c>
      <c r="LA40" s="126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6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6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7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0" t="str">
        <f>IF(ISBLANK($LE$3),"",IF(ISBLANK(Tipy!JH34),"-",SUM(KZ40:LD40)))</f>
        <v/>
      </c>
      <c r="LF40" s="129"/>
      <c r="LG40" s="126" t="str">
        <f>IF(ISBLANK($LL$3),"",IF(ISBLANK(Tipy!JN34),0,IF(AND(Tipy!JN34=Výsledky!$LJ$3,Tipy!JP34=Výsledky!$LL$3),60,0)))</f>
        <v/>
      </c>
      <c r="LH40" s="126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6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6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7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0" t="str">
        <f>IF(ISBLANK($LL$3),"",IF(ISBLANK(Tipy!JN34),"-",SUM(LG40:LK40)))</f>
        <v/>
      </c>
      <c r="LM40" s="129"/>
      <c r="LN40" s="126" t="str">
        <f>IF(ISBLANK($LS$3),"",IF(ISBLANK(Tipy!JT34),0,IF(AND(Tipy!JT34=Výsledky!$LQ$3,Tipy!JV34=Výsledky!$LS$3),60,0)))</f>
        <v/>
      </c>
      <c r="LO40" s="126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6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6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7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0" t="str">
        <f>IF(ISBLANK($LS$3),"",IF(ISBLANK(Tipy!JT34),"-",SUM(LN40:LR40)))</f>
        <v/>
      </c>
      <c r="LT40" s="129"/>
      <c r="LU40" s="126" t="str">
        <f>IF(ISBLANK($LZ$3),"",IF(ISBLANK(Tipy!JZ34),0,IF(AND(Tipy!JZ34=Výsledky!$LX$3,Tipy!KB34=Výsledky!$LZ$3),60,0)))</f>
        <v/>
      </c>
      <c r="LV40" s="126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6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6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7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0" t="str">
        <f>IF(ISBLANK($LZ$3),"",IF(ISBLANK(Tipy!JZ34),"-",SUM(LU40:LY40)))</f>
        <v/>
      </c>
      <c r="MA40" s="129"/>
      <c r="MB40" s="126" t="str">
        <f>IF(ISBLANK($MG$3),"",IF(ISBLANK(Tipy!KF34),0,IF(AND(Tipy!KF34=Výsledky!$ME$3,Tipy!KH34=Výsledky!$MG$3),60,0)))</f>
        <v/>
      </c>
      <c r="MC40" s="126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6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6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7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0" t="str">
        <f>IF(ISBLANK($MG$3),"",IF(ISBLANK(Tipy!KF34),"-",SUM(MB40:MF40)))</f>
        <v/>
      </c>
      <c r="MH40" s="129"/>
      <c r="MI40" s="126" t="str">
        <f>IF(ISBLANK($MN$3),"",IF(ISBLANK(Tipy!KL34),0,IF(AND(Tipy!KL34=Výsledky!$ML$3,Tipy!KN34=Výsledky!$MN$3),60,0)))</f>
        <v/>
      </c>
      <c r="MJ40" s="12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6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6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0" t="str">
        <f>IF(ISBLANK($MN$3),"",IF(ISBLANK(Tipy!KL34),"-",SUM(MI40:MM40)))</f>
        <v/>
      </c>
      <c r="MO40" s="129"/>
      <c r="MP40" s="126" t="str">
        <f>IF(ISBLANK($MU$3),"",IF(ISBLANK(Tipy!KR34),0,IF(AND(Tipy!KR34=Výsledky!$MS$3,Tipy!KT34=Výsledky!$MU$3),60,0)))</f>
        <v/>
      </c>
      <c r="MQ40" s="126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6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6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7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0" t="str">
        <f>IF(ISBLANK($MU$3),"",IF(ISBLANK(Tipy!KR34),"-",SUM(MP40:MT40)))</f>
        <v/>
      </c>
      <c r="MV40" s="129"/>
      <c r="MW40" s="126" t="str">
        <f>IF(ISBLANK($NB$3),"",IF(ISBLANK(Tipy!KX34),0,IF(AND(Tipy!KX34=Výsledky!$MZ$3,Tipy!KZ34=Výsledky!$NB$3),60,0)))</f>
        <v/>
      </c>
      <c r="MX40" s="126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6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6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7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0" t="str">
        <f>IF(ISBLANK($NB$3),"",IF(ISBLANK(Tipy!KX34),"-",SUM(MW40:NA40)))</f>
        <v/>
      </c>
      <c r="NC40" s="129"/>
      <c r="ND40" s="126" t="str">
        <f>IF(ISBLANK($NI$3),"",IF(ISBLANK(Tipy!LD34),0,IF(AND(Tipy!LD34=Výsledky!$NG$3,Tipy!LF34=Výsledky!$NI$3),60,0)))</f>
        <v/>
      </c>
      <c r="NE40" s="126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6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6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7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0" t="str">
        <f>IF(ISBLANK($NI$3),"",IF(ISBLANK(Tipy!LD34),"-",SUM(ND40:NH40)))</f>
        <v/>
      </c>
      <c r="NJ40" s="129"/>
      <c r="NK40" s="126" t="str">
        <f>IF(ISBLANK($NP$3),"",IF(ISBLANK(Tipy!LJ34),0,IF(AND(Tipy!LJ34=Výsledky!$NN$3,Tipy!LL34=Výsledky!$NP$3),60,0)))</f>
        <v/>
      </c>
      <c r="NL40" s="126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6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6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7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0" t="str">
        <f>IF(ISBLANK($NP$3),"",IF(ISBLANK(Tipy!LJ34),"-",SUM(NK40:NO40)))</f>
        <v/>
      </c>
      <c r="NQ40" s="129"/>
      <c r="NR40" s="126" t="str">
        <f>IF(ISBLANK($NW$3),"",IF(ISBLANK(Tipy!LP34),0,IF(AND(Tipy!LP34=Výsledky!$NU$3,Tipy!LR34=Výsledky!$NW$3),60,0)))</f>
        <v/>
      </c>
      <c r="NS40" s="126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6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6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7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0" t="str">
        <f>IF(ISBLANK($NW$3),"",IF(ISBLANK(Tipy!LP34),"-",SUM(NR40:NV40)))</f>
        <v/>
      </c>
      <c r="NX40" s="129"/>
      <c r="NY40" s="126" t="str">
        <f>IF(ISBLANK($OD$3),"",IF(ISBLANK(Tipy!LV34),0,IF(AND(Tipy!LV34=Výsledky!$OB$3,Tipy!LX34=Výsledky!$OD$3),60,0)))</f>
        <v/>
      </c>
      <c r="NZ40" s="126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6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6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7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0" t="str">
        <f>IF(ISBLANK($OD$3),"",IF(ISBLANK(Tipy!LV34),"-",SUM(NY40:OC40)))</f>
        <v/>
      </c>
      <c r="OE40" s="129"/>
      <c r="OF40" s="126" t="str">
        <f>IF(ISBLANK($OK$3),"",IF(ISBLANK(Tipy!MB34),0,IF(AND(Tipy!MB34=Výsledky!$OI$3,Tipy!MD34=Výsledky!$OK$3),60,0)))</f>
        <v/>
      </c>
      <c r="OG40" s="126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6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6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7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0" t="str">
        <f>IF(ISBLANK($OK$3),"",IF(ISBLANK(Tipy!MB34),"-",SUM(OF40:OJ40)))</f>
        <v/>
      </c>
      <c r="OL40" s="129"/>
      <c r="OM40" s="126" t="str">
        <f>IF(ISBLANK($OR$3),"",IF(ISBLANK(Tipy!MH34),0,IF(AND(Tipy!MH34=Výsledky!$OP$3,Tipy!MJ34=Výsledky!$OR$3),60,0)))</f>
        <v/>
      </c>
      <c r="ON40" s="12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6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6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0" t="str">
        <f>IF(ISBLANK($OR$3),"",IF(ISBLANK(Tipy!MH34),"-",SUM(OM40:OQ40)))</f>
        <v/>
      </c>
      <c r="OS40" s="129"/>
      <c r="OT40" s="126" t="str">
        <f>IF(ISBLANK($OY$3),"",IF(ISBLANK(Tipy!MN34),0,IF(AND(Tipy!MN34=Výsledky!$OW$3,Tipy!MP34=Výsledky!$OY$3),60,0)))</f>
        <v/>
      </c>
      <c r="OU40" s="12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6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6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0" t="str">
        <f>IF(ISBLANK($OY$3),"",IF(ISBLANK(Tipy!MN34),"-",SUM(OT40:OX40)))</f>
        <v/>
      </c>
      <c r="OZ40" s="129"/>
      <c r="PA40" s="126" t="str">
        <f>IF(ISBLANK($PF$3),"",IF(ISBLANK(Tipy!MT34),0,IF(AND(Tipy!MT34=Výsledky!$PD$3,Tipy!MV34=Výsledky!$PF$3),60,0)))</f>
        <v/>
      </c>
      <c r="PB40" s="12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6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6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0" t="str">
        <f>IF(ISBLANK($PF$3),"",IF(ISBLANK(Tipy!MT34),"-",SUM(PA40:PE40)))</f>
        <v/>
      </c>
      <c r="PG40" s="129"/>
      <c r="PH40" s="126" t="str">
        <f>IF(ISBLANK($PM$3),"",IF(ISBLANK(Tipy!MZ34),0,IF(AND(Tipy!MZ34=Výsledky!$PK$3,Tipy!NB34=Výsledky!$PM$3),60,0)))</f>
        <v/>
      </c>
      <c r="PI40" s="12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6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6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0" t="str">
        <f>IF(ISBLANK($PM$3),"",IF(ISBLANK(Tipy!MZ34),"-",SUM(PH40:PL40)))</f>
        <v/>
      </c>
      <c r="PN40" s="129"/>
      <c r="PO40" s="126" t="str">
        <f>IF(ISBLANK($PT$3),"",IF(ISBLANK(Tipy!NF34),0,IF(AND(Tipy!NF34=Výsledky!$PR$3,Tipy!NH34=Výsledky!$PT$3),60,0)))</f>
        <v/>
      </c>
      <c r="PP40" s="12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6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6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0" t="str">
        <f>IF(ISBLANK($PT$3),"",IF(ISBLANK(Tipy!NF34),"-",SUM(PO40:PS40)))</f>
        <v/>
      </c>
      <c r="PU40" s="129"/>
      <c r="PV40" s="126" t="str">
        <f>IF(ISBLANK($QA$3),"",IF(ISBLANK(Tipy!NL34),0,IF(AND(Tipy!NL34=Výsledky!$PY$3,Tipy!NN34=Výsledky!$QA$3),60,0)))</f>
        <v/>
      </c>
      <c r="PW40" s="12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6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6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0" t="str">
        <f>IF(ISBLANK($QA$3),"",IF(ISBLANK(Tipy!NL34),"-",SUM(PV40:PZ40)))</f>
        <v/>
      </c>
      <c r="QB40" s="129"/>
      <c r="QC40" s="126" t="str">
        <f>IF(ISBLANK($QH$3),"",IF(ISBLANK(Tipy!NR34),0,IF(AND(Tipy!NR34=Výsledky!$QF$3,Tipy!NT34=Výsledky!$QH$3),60,0)))</f>
        <v/>
      </c>
      <c r="QD40" s="12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6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6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0" t="str">
        <f>IF(ISBLANK($QH$3),"",IF(ISBLANK(Tipy!NR34),"-",SUM(QC40:QG40)))</f>
        <v/>
      </c>
      <c r="QI40" s="131"/>
      <c r="QJ40" s="131"/>
    </row>
    <row r="41" spans="1:452" ht="15" x14ac:dyDescent="0.2">
      <c r="A41" s="124">
        <f>Tipy!A35</f>
        <v>30</v>
      </c>
      <c r="B41" s="166" t="str">
        <f>IF(Tipy!B35="","",Tipy!B35)</f>
        <v>krypdevoe</v>
      </c>
      <c r="C41" s="125"/>
      <c r="D41" s="126">
        <f>IF(ISBLANK($I$3),"",IF(ISBLANK(Tipy!D35),0,IF(AND(Tipy!D35=Výsledky!$G$3,Tipy!F35=Výsledky!$I$3),60,0)))</f>
        <v>0</v>
      </c>
      <c r="E41" s="12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6">
        <f>IF(ISBLANK($I$3),"",IF(OR(Tipy!G35=Výsledky!$D$6,Tipy!G35=Výsledky!$D$7,Tipy!G35=Výsledky!$D$8,Tipy!G35=Výsledky!$D$9),IF(VLOOKUP(Tipy!G35,'Kategórie hráčov'!$A$2:$B$55,2,FALSE)=30,30,20),0))</f>
        <v>0</v>
      </c>
      <c r="G41" s="126">
        <f>IF(ISBLANK($I$3),"",IF(OR(Tipy!H35=Výsledky!$G$6,Tipy!H35=Výsledky!$G$7,Tipy!H35=Výsledky!$G$8,Tipy!H35=Výsledky!$G$9),IF(VLOOKUP(Tipy!H35,'Kategórie hráčov'!$A$2:$B$55,2,FALSE)=30,30,20),0))</f>
        <v>0</v>
      </c>
      <c r="H41" s="12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8" t="str">
        <f>IF(ISBLANK($I$3),"",IF(ISBLANK(Tipy!D35),"-",SUM(D41:H41)))</f>
        <v>-</v>
      </c>
      <c r="J41" s="25"/>
      <c r="K41" s="126">
        <f>IF(ISBLANK($P$3),"",IF(ISBLANK(Tipy!J35),0,IF(AND(Tipy!J35=Výsledky!$N$3,Tipy!L35=Výsledky!$P$3),60,0)))</f>
        <v>0</v>
      </c>
      <c r="L41" s="12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6">
        <f>IF(ISBLANK($P$3),"",IF(OR(Tipy!M35=Výsledky!$K$6,Tipy!M35=Výsledky!$K$7,Tipy!M35=Výsledky!$K$8,Tipy!M35=Výsledky!$K$9),IF(VLOOKUP(Tipy!M35,'Kategórie hráčov'!$A$2:$B$55,2,FALSE)=30,30,20),0))</f>
        <v>20</v>
      </c>
      <c r="N41" s="126">
        <f>IF(ISBLANK($P$3),"",IF(OR(Tipy!N35=Výsledky!$N$6,Tipy!N35=Výsledky!$N$7,Tipy!N35=Výsledky!$N$8,Tipy!N35=Výsledky!$N$9),IF(VLOOKUP(Tipy!N35,'Kategórie hráčov'!$A$2:$B$55,2,FALSE)=30,30,20),0))</f>
        <v>0</v>
      </c>
      <c r="O41" s="127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8">
        <f>IF(ISBLANK($P$3),"",IF(ISBLANK(Tipy!J35),"-",SUM(K41:O41)))</f>
        <v>20</v>
      </c>
      <c r="Q41" s="129"/>
      <c r="R41" s="126">
        <f>IF(ISBLANK($W$3),"",IF(ISBLANK(Tipy!P35),0,IF(AND(Tipy!P35=Výsledky!$U$3,Tipy!R35=Výsledky!$W$3),60,0)))</f>
        <v>0</v>
      </c>
      <c r="S41" s="12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6">
        <f>IF(ISBLANK($W$3),"",IF(OR(Tipy!S35=Výsledky!$R$6,Tipy!S35=Výsledky!$R$7,Tipy!S35=Výsledky!$R$8,Tipy!S35=Výsledky!$R$9),IF(VLOOKUP(Tipy!S35,'Kategórie hráčov'!$A$2:$B$55,2,FALSE)=30,30,20),0))</f>
        <v>0</v>
      </c>
      <c r="U41" s="126">
        <f>IF(ISBLANK($W$3),"",IF(OR(Tipy!T35=Výsledky!$U$6,Tipy!T35=Výsledky!$U$7,Tipy!T35=Výsledky!$U$8,Tipy!T35=Výsledky!$U$9),IF(VLOOKUP(Tipy!T35,'Kategórie hráčov'!$A$2:$B$55,2,FALSE)=30,30,20),0))</f>
        <v>0</v>
      </c>
      <c r="V41" s="12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30">
        <f>IF(ISBLANK($W$3),"",IF(ISBLANK(Tipy!P35),"-",SUM(R41:V41)))</f>
        <v>0</v>
      </c>
      <c r="X41" s="129"/>
      <c r="Y41" s="126">
        <f>IF(ISBLANK($AD$3),"",IF(ISBLANK(Tipy!V35),0,IF(AND(Tipy!V35=Výsledky!$AB$3,Tipy!X35=Výsledky!$AD$3),60,0)))</f>
        <v>0</v>
      </c>
      <c r="Z41" s="12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6">
        <f>IF(ISBLANK($AD$3),"",IF(OR(Tipy!Y35=Výsledky!$Y$6,Tipy!Y35=Výsledky!$Y$7,Tipy!Y35=Výsledky!$Y$8,Tipy!Y35=Výsledky!$Y$9),IF(VLOOKUP(Tipy!Y35,'Kategórie hráčov'!$A$2:$B$55,2,FALSE)=30,30,20),0))</f>
        <v>0</v>
      </c>
      <c r="AB41" s="126">
        <f>IF(ISBLANK($AD$3),"",IF(OR(Tipy!Z35=Výsledky!$AB$6,Tipy!Z35=Výsledky!$AB$7,Tipy!Z35=Výsledky!$AB$8,Tipy!Z35=Výsledky!$AB$9),IF(VLOOKUP(Tipy!Z35,'Kategórie hráčov'!$A$2:$B$55,2,FALSE)=30,30,20),0))</f>
        <v>0</v>
      </c>
      <c r="AC41" s="12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30">
        <f>IF(ISBLANK($AD$3),"",IF(ISBLANK(Tipy!V35),"-",SUM(Y41:AC41)))</f>
        <v>0</v>
      </c>
      <c r="AE41" s="129"/>
      <c r="AF41" s="126">
        <f>IF(ISBLANK($AK$3),"",IF(ISBLANK(Tipy!AB35),0,IF(AND(Tipy!AB35=Výsledky!$AI$3,Tipy!AD35=Výsledky!$AK$3),60,0)))</f>
        <v>0</v>
      </c>
      <c r="AG41" s="12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6">
        <f>IF(ISBLANK($AK$3),"",IF(OR(Tipy!AE35=Výsledky!$AF$6,Tipy!AE35=Výsledky!$AF$7,Tipy!AE35=Výsledky!$AF$8,Tipy!AE35=Výsledky!$AF$9),IF(VLOOKUP(Tipy!AE35,'Kategórie hráčov'!$A$2:$B$55,2,FALSE)=30,30,20),0))</f>
        <v>0</v>
      </c>
      <c r="AI41" s="126">
        <f>IF(ISBLANK($AK$3),"",IF(OR(Tipy!AF35=Výsledky!$AI$6,Tipy!AF35=Výsledky!$AI$7,Tipy!AF35=Výsledky!$AI$8,Tipy!AF35=Výsledky!$AI$9),IF(VLOOKUP(Tipy!AF35,'Kategórie hráčov'!$A$2:$B$55,2,FALSE)=30,30,20),0))</f>
        <v>0</v>
      </c>
      <c r="AJ41" s="12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30">
        <f>IF(ISBLANK($AK$3),"",IF(ISBLANK(Tipy!AB35),"-",SUM(AF41:AJ41)))</f>
        <v>20</v>
      </c>
      <c r="AL41" s="129"/>
      <c r="AM41" s="126">
        <f>IF(ISBLANK($AR$3),"",IF(ISBLANK(Tipy!AH35),0,IF(AND(Tipy!AH35=Výsledky!$AP$3,Tipy!AJ35=Výsledky!$AR$3),60,0)))</f>
        <v>0</v>
      </c>
      <c r="AN41" s="12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6">
        <f>IF(ISBLANK($AR$3),"",IF(OR(Tipy!AK35=Výsledky!$AM$6,Tipy!AK35=Výsledky!$AM$7,Tipy!AK35=Výsledky!$AM$8,Tipy!AK35=Výsledky!$AM$9),IF(VLOOKUP(Tipy!AK35,'Kategórie hráčov'!$A$2:$B$55,2,FALSE)=30,30,20),0))</f>
        <v>20</v>
      </c>
      <c r="AP41" s="126">
        <f>IF(ISBLANK($AR$3),"",IF(OR(Tipy!AL35=Výsledky!$AP$6,Tipy!AL35=Výsledky!$AP$7,Tipy!AL35=Výsledky!$AP$8,Tipy!AL35=Výsledky!$AP$9),IF(VLOOKUP(Tipy!AL35,'Kategórie hráčov'!$A$2:$B$55,2,FALSE)=30,30,20),0))</f>
        <v>0</v>
      </c>
      <c r="AQ41" s="127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30">
        <f>IF(ISBLANK($AR$3),"",IF(ISBLANK(Tipy!AH35),"-",SUM(AM41:AQ41)))</f>
        <v>50</v>
      </c>
      <c r="AS41" s="129"/>
      <c r="AT41" s="126">
        <f>IF(ISBLANK($AY$3),"",IF(ISBLANK(Tipy!AN35),0,IF(AND(Tipy!AN35=Výsledky!$AW$3,Tipy!AP35=Výsledky!$AY$3),60,0)))</f>
        <v>0</v>
      </c>
      <c r="AU41" s="12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6">
        <f>IF(ISBLANK($AY$3),"",IF(OR(Tipy!AQ35=Výsledky!$AT$6,Tipy!AQ35=Výsledky!$AT$7,Tipy!AQ35=Výsledky!$AT$8,Tipy!AQ35=Výsledky!$AT$9),IF(VLOOKUP(Tipy!AQ35,'Kategórie hráčov'!$A$2:$B$55,2,FALSE)=30,30,20),0))</f>
        <v>0</v>
      </c>
      <c r="AW41" s="126">
        <f>IF(ISBLANK($AY$3),"",IF(OR(Tipy!AR35=Výsledky!$AW$6,Tipy!AR35=Výsledky!$AW$7,Tipy!AR35=Výsledky!$AW$8,Tipy!AR35=Výsledky!$AW$9),IF(VLOOKUP(Tipy!AR35,'Kategórie hráčov'!$A$2:$B$55,2,FALSE)=30,30,20),0))</f>
        <v>0</v>
      </c>
      <c r="AX41" s="12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30" t="str">
        <f>IF(ISBLANK($AY$3),"",IF(ISBLANK(Tipy!AN35),"-",SUM(AT41:AX41)))</f>
        <v>-</v>
      </c>
      <c r="AZ41" s="129"/>
      <c r="BA41" s="126">
        <f>IF(ISBLANK($BF$3),"",IF(ISBLANK(Tipy!AT35),0,IF(AND(Tipy!AT35=Výsledky!$BD$3,Tipy!AV35=Výsledky!$BF$3),60,0)))</f>
        <v>0</v>
      </c>
      <c r="BB41" s="12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6">
        <f>IF(ISBLANK($BF$3),"",IF(OR(Tipy!AW35=Výsledky!$BA$6,Tipy!AW35=Výsledky!$BA$7,Tipy!AW35=Výsledky!$BA$8,Tipy!AW35=Výsledky!$BA$9),IF(VLOOKUP(Tipy!AW35,'Kategórie hráčov'!$A$2:$B$55,2,FALSE)=30,30,20),0))</f>
        <v>0</v>
      </c>
      <c r="BD41" s="126">
        <f>IF(ISBLANK($BF$3),"",IF(OR(Tipy!AX35=Výsledky!$BD$6,Tipy!AX35=Výsledky!$BD$7,Tipy!AX35=Výsledky!$BD$8,Tipy!AX35=Výsledky!$BD$9),IF(VLOOKUP(Tipy!AX35,'Kategórie hráčov'!$A$2:$B$55,2,FALSE)=30,30,20),0))</f>
        <v>0</v>
      </c>
      <c r="BE41" s="127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30" t="str">
        <f>IF(ISBLANK($BF$3),"",IF(ISBLANK(Tipy!AT35),"-",SUM(BA41:BE41)))</f>
        <v>-</v>
      </c>
      <c r="BG41" s="129"/>
      <c r="BH41" s="126" t="str">
        <f>IF(ISBLANK($BM$3),"",IF(ISBLANK(Tipy!AZ35),0,IF(AND(Tipy!AZ35=Výsledky!$BK$3,Tipy!BB35=Výsledky!$BM$3),60,0)))</f>
        <v/>
      </c>
      <c r="BI41" s="126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6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6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7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0" t="str">
        <f>IF(ISBLANK($BM$3),"",IF(ISBLANK(Tipy!AZ35),"-",SUM(BH41:BL41)))</f>
        <v/>
      </c>
      <c r="BN41" s="129"/>
      <c r="BO41" s="126">
        <f>IF(ISBLANK($BT$3),"",IF(ISBLANK(Tipy!BF35),0,IF(AND(Tipy!BF35=Výsledky!$BR$3,Tipy!BH35=Výsledky!$BT$3),60,0)))</f>
        <v>0</v>
      </c>
      <c r="BP41" s="12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6">
        <f>IF(ISBLANK($BT$3),"",IF(OR(Tipy!BI35=Výsledky!$BO$6,Tipy!BI35=Výsledky!$BO$7,Tipy!BI35=Výsledky!$BO$8,Tipy!BI35=Výsledky!$BO$9),IF(VLOOKUP(Tipy!BI35,'Kategórie hráčov'!$A$2:$B$55,2,FALSE)=30,30,20),0))</f>
        <v>0</v>
      </c>
      <c r="BR41" s="126">
        <f>IF(ISBLANK($BT$3),"",IF(OR(Tipy!BJ35=Výsledky!$BR$6,Tipy!BJ35=Výsledky!$BR$7,Tipy!BJ35=Výsledky!$BR$8,Tipy!BJ35=Výsledky!$BR$9),IF(VLOOKUP(Tipy!BJ35,'Kategórie hráčov'!$A$2:$B$55,2,FALSE)=30,30,20),0))</f>
        <v>0</v>
      </c>
      <c r="BS41" s="12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30" t="str">
        <f>IF(ISBLANK($BT$3),"",IF(ISBLANK(Tipy!BF35),"-",SUM(BO41:BS41)))</f>
        <v>-</v>
      </c>
      <c r="BU41" s="129"/>
      <c r="BV41" s="126" t="str">
        <f>IF(ISBLANK($CA$3),"",IF(ISBLANK(Tipy!BL35),0,IF(AND(Tipy!BL35=Výsledky!$BY$3,Tipy!BN35=Výsledky!$CA$3),60,0)))</f>
        <v/>
      </c>
      <c r="BW41" s="126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6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6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7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0" t="str">
        <f>IF(ISBLANK($CA$3),"",IF(ISBLANK(Tipy!BL35),"-",SUM(BV41:BZ41)))</f>
        <v/>
      </c>
      <c r="CB41" s="129"/>
      <c r="CC41" s="126">
        <f>IF(ISBLANK($CH$3),"",IF(ISBLANK(Tipy!BR35),0,IF(AND(Tipy!BR35=Výsledky!$CF$3,Tipy!BT35=Výsledky!$CH$3),60,0)))</f>
        <v>0</v>
      </c>
      <c r="CD41" s="12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6">
        <f>IF(ISBLANK($CH$3),"",IF(OR(Tipy!BU35=Výsledky!$CC$6,Tipy!BU35=Výsledky!$CC$7,Tipy!BU35=Výsledky!$CC$8,Tipy!BU35=Výsledky!$CC$9),IF(VLOOKUP(Tipy!BU35,'Kategórie hráčov'!$A$2:$B$55,2,FALSE)=30,30,20),0))</f>
        <v>0</v>
      </c>
      <c r="CF41" s="126">
        <f>IF(ISBLANK($CH$3),"",IF(OR(Tipy!BV35=Výsledky!$CF$6,Tipy!BV35=Výsledky!$CF$7,Tipy!BV35=Výsledky!$CF$8,Tipy!BV35=Výsledky!$CF$9),IF(VLOOKUP(Tipy!BV35,'Kategórie hráčov'!$A$2:$B$55,2,FALSE)=30,30,20),0))</f>
        <v>0</v>
      </c>
      <c r="CG41" s="12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30" t="str">
        <f>IF(ISBLANK($CH$3),"",IF(ISBLANK(Tipy!BR35),"-",SUM(CC41:CG41)))</f>
        <v>-</v>
      </c>
      <c r="CI41" s="129"/>
      <c r="CJ41" s="126">
        <f>IF(ISBLANK($CO$3),"",IF(ISBLANK(Tipy!BX35),0,IF(AND(Tipy!BX35=Výsledky!$CM$3,Tipy!BZ35=Výsledky!$CO$3),60,0)))</f>
        <v>0</v>
      </c>
      <c r="CK41" s="12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6">
        <f>IF(ISBLANK($CO$3),"",IF(OR(Tipy!CA35=Výsledky!$CJ$6,Tipy!CA35=Výsledky!$CJ$7,Tipy!CA35=Výsledky!$CJ$8,Tipy!CA35=Výsledky!$CJ$9),IF(VLOOKUP(Tipy!CA35,'Kategórie hráčov'!$A$2:$B$55,2,FALSE)=30,30,20),0))</f>
        <v>0</v>
      </c>
      <c r="CM41" s="126">
        <f>IF(ISBLANK($CO$3),"",IF(OR(Tipy!CB35=Výsledky!$CM$6,Tipy!CB35=Výsledky!$CM$7,Tipy!CB35=Výsledky!$CM$8,Tipy!CB35=Výsledky!$CM$9),IF(VLOOKUP(Tipy!CB35,'Kategórie hráčov'!$A$2:$B$55,2,FALSE)=30,30,20),0))</f>
        <v>0</v>
      </c>
      <c r="CN41" s="12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30" t="str">
        <f>IF(ISBLANK($CO$3),"",IF(ISBLANK(Tipy!BX35),"-",SUM(CJ41:CN41)))</f>
        <v>-</v>
      </c>
      <c r="CP41" s="129"/>
      <c r="CQ41" s="126" t="str">
        <f>IF(ISBLANK($CV$3),"",IF(ISBLANK(Tipy!CD35),0,IF(AND(Tipy!CD35=Výsledky!$CT$3,Tipy!CF35=Výsledky!$CV$3),60,0)))</f>
        <v/>
      </c>
      <c r="CR41" s="126" t="str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/>
      </c>
      <c r="CS41" s="126" t="str">
        <f>IF(ISBLANK($CV$3),"",IF(OR(Tipy!CG35=Výsledky!$CQ$6,Tipy!CG35=Výsledky!$CQ$7,Tipy!CG35=Výsledky!$CQ$8,Tipy!CG35=Výsledky!$CQ$9),IF(VLOOKUP(Tipy!CG35,'Kategórie hráčov'!$A$2:$B$55,2,FALSE)=30,30,20),0))</f>
        <v/>
      </c>
      <c r="CT41" s="126" t="str">
        <f>IF(ISBLANK($CV$3),"",IF(OR(Tipy!CH35=Výsledky!$CT$6,Tipy!CH35=Výsledky!$CT$7,Tipy!CH35=Výsledky!$CT$8,Tipy!CH35=Výsledky!$CT$9),IF(VLOOKUP(Tipy!CH35,'Kategórie hráčov'!$A$2:$B$55,2,FALSE)=30,30,20),0))</f>
        <v/>
      </c>
      <c r="CU41" s="127" t="str">
        <f>IF(ISBLANK($CV$3),"",IF(ISBLANK(Tipy!CD35),0,IF(OR(AND(Tipy!CD35=Výsledky!$CT$3,OR(Tipy!CF35=Výsledky!$CV$3+1,Tipy!CF35=Výsledky!$CV$3-1)),AND(Tipy!CF35=Výsledky!$CV$3,OR(Tipy!CD35=Výsledky!$CT$3+1,Tipy!CD35=Výsledky!$CT$3-1))),10,0)))</f>
        <v/>
      </c>
      <c r="CV41" s="130" t="str">
        <f>IF(ISBLANK($CV$3),"",IF(ISBLANK(Tipy!CD35),"-",SUM(CQ41:CU41)))</f>
        <v/>
      </c>
      <c r="CW41" s="129"/>
      <c r="CX41" s="126" t="str">
        <f>IF(ISBLANK($DC$3),"",IF(ISBLANK(Tipy!CJ35),0,IF(AND(Tipy!CJ35=Výsledky!$DA$3,Tipy!CL35=Výsledky!$DC$3),60,0)))</f>
        <v/>
      </c>
      <c r="CY41" s="126" t="str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/>
      </c>
      <c r="CZ41" s="126" t="str">
        <f>IF(ISBLANK($DC$3),"",IF(OR(Tipy!CM35=Výsledky!$CX$6,Tipy!CM35=Výsledky!$CX$7,Tipy!CM35=Výsledky!$CX$8,Tipy!CM35=Výsledky!$CX$9),IF(VLOOKUP(Tipy!CM35,'Kategórie hráčov'!$A$2:$B$55,2,FALSE)=30,30,20),0))</f>
        <v/>
      </c>
      <c r="DA41" s="126" t="str">
        <f>IF(ISBLANK($DC$3),"",IF(OR(Tipy!CN35=Výsledky!$DA$6,Tipy!CN35=Výsledky!$DA$7,Tipy!CN35=Výsledky!$DA$8,Tipy!CN35=Výsledky!$DA$9),IF(VLOOKUP(Tipy!CN35,'Kategórie hráčov'!$A$2:$B$55,2,FALSE)=30,30,20),0))</f>
        <v/>
      </c>
      <c r="DB41" s="127" t="str">
        <f>IF(ISBLANK($DC$3),"",IF(ISBLANK(Tipy!CJ35),0,IF(OR(AND(Tipy!CJ35=Výsledky!$DA$3,OR(Tipy!CL35=Výsledky!$DC$3+1,Tipy!CL35=Výsledky!$DC$3-1)),AND(Tipy!CL35=Výsledky!$DC$3,OR(Tipy!CJ35=Výsledky!$DA$3+1,Tipy!CJ35=Výsledky!$DA$3-1))),10,0)))</f>
        <v/>
      </c>
      <c r="DC41" s="130" t="str">
        <f>IF(ISBLANK($DC$3),"",IF(ISBLANK(Tipy!CJ35),"-",SUM(CX41:DB41)))</f>
        <v/>
      </c>
      <c r="DD41" s="129"/>
      <c r="DE41" s="126" t="str">
        <f>IF(ISBLANK($DJ$3),"",IF(ISBLANK(Tipy!CP35),0,IF(AND(Tipy!CP35=Výsledky!$DH$3,Tipy!CR35=Výsledky!$DJ$3),60,0)))</f>
        <v/>
      </c>
      <c r="DF41" s="126" t="str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/>
      </c>
      <c r="DG41" s="126" t="str">
        <f>IF(ISBLANK($DJ$3),"",IF(OR(Tipy!CS35=Výsledky!$DE$6,Tipy!CS35=Výsledky!$DE$7,Tipy!CS35=Výsledky!$DE$8,Tipy!CS35=Výsledky!$DE$9),IF(VLOOKUP(Tipy!CS35,'Kategórie hráčov'!$A$2:$B$55,2,FALSE)=30,30,20),0))</f>
        <v/>
      </c>
      <c r="DH41" s="126" t="str">
        <f>IF(ISBLANK($DJ$3),"",IF(OR(Tipy!CT35=Výsledky!$DH$6,Tipy!CT35=Výsledky!$DH$7,Tipy!CT35=Výsledky!$DH$8,Tipy!CT35=Výsledky!$DH$9),IF(VLOOKUP(Tipy!CT35,'Kategórie hráčov'!$A$2:$B$55,2,FALSE)=30,30,20),0))</f>
        <v/>
      </c>
      <c r="DI41" s="127" t="str">
        <f>IF(ISBLANK($DJ$3),"",IF(ISBLANK(Tipy!CP35),0,IF(OR(AND(Tipy!CP35=Výsledky!$DH$3,OR(Tipy!CR35=Výsledky!$DJ$3+1,Tipy!CR35=Výsledky!$DJ$3-1)),AND(Tipy!CR35=Výsledky!$DJ$3,OR(Tipy!CP35=Výsledky!$DH$3+1,Tipy!CP35=Výsledky!$DH$3-1))),10,0)))</f>
        <v/>
      </c>
      <c r="DJ41" s="130" t="str">
        <f>IF(ISBLANK($DJ$3),"",IF(ISBLANK(Tipy!CP35),"-",SUM(DE41:DI41)))</f>
        <v/>
      </c>
      <c r="DK41" s="129"/>
      <c r="DL41" s="126" t="str">
        <f>IF(ISBLANK($DQ$3),"",IF(ISBLANK(Tipy!CV35),0,IF(AND(Tipy!CV35=Výsledky!$DO$3,Tipy!CX35=Výsledky!$DQ$3),60,0)))</f>
        <v/>
      </c>
      <c r="DM41" s="126" t="str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/>
      </c>
      <c r="DN41" s="126" t="str">
        <f>IF(ISBLANK($DQ$3),"",IF(OR(Tipy!CY35=Výsledky!$DL$6,Tipy!CY35=Výsledky!$DL$7,Tipy!CY35=Výsledky!$DL$8,Tipy!CY35=Výsledky!$DL$9),IF(VLOOKUP(Tipy!CY35,'Kategórie hráčov'!$A$2:$B$55,2,FALSE)=30,30,20),0))</f>
        <v/>
      </c>
      <c r="DO41" s="126" t="str">
        <f>IF(ISBLANK($DQ$3),"",IF(OR(Tipy!CZ35=Výsledky!$DO$6,Tipy!CZ35=Výsledky!$DO$7,Tipy!CZ35=Výsledky!$DO$8,Tipy!CZ35=Výsledky!$DO$9),IF(VLOOKUP(Tipy!CZ35,'Kategórie hráčov'!$A$2:$B$55,2,FALSE)=30,30,20),0))</f>
        <v/>
      </c>
      <c r="DP41" s="127" t="str">
        <f>IF(ISBLANK($DQ$3),"",IF(ISBLANK(Tipy!CV35),0,IF(OR(AND(Tipy!CV35=Výsledky!$DO$3,OR(Tipy!CX35=Výsledky!$DQ$3+1,Tipy!CX35=Výsledky!$DQ$3-1)),AND(Tipy!CX35=Výsledky!$DQ$3,OR(Tipy!CV35=Výsledky!$DO$3+1,Tipy!CV35=Výsledky!$DO$3-1))),10,0)))</f>
        <v/>
      </c>
      <c r="DQ41" s="130" t="str">
        <f>IF(ISBLANK($DQ$3),"",IF(ISBLANK(Tipy!CV35),"-",SUM(DL41:DP41)))</f>
        <v/>
      </c>
      <c r="DR41" s="129"/>
      <c r="DS41" s="126" t="str">
        <f>IF(ISBLANK($DX$3),"",IF(ISBLANK(Tipy!DB35),0,IF(AND(Tipy!DB35=Výsledky!$DV$3,Tipy!DD35=Výsledky!$DX$3),60,0)))</f>
        <v/>
      </c>
      <c r="DT41" s="126" t="str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/>
      </c>
      <c r="DU41" s="126" t="str">
        <f>IF(ISBLANK($DX$3),"",IF(OR(Tipy!DE35=Výsledky!$DS$6,Tipy!DE35=Výsledky!$DS$7,Tipy!DE35=Výsledky!$DS$8,Tipy!DE35=Výsledky!$DS$9),IF(VLOOKUP(Tipy!DE35,'Kategórie hráčov'!$A$2:$B$55,2,FALSE)=30,30,20),0))</f>
        <v/>
      </c>
      <c r="DV41" s="126" t="str">
        <f>IF(ISBLANK($DX$3),"",IF(OR(Tipy!DF35=Výsledky!$DV$6,Tipy!DF35=Výsledky!$DV$7,Tipy!DF35=Výsledky!$DV$8,Tipy!DF35=Výsledky!$DV$9),IF(VLOOKUP(Tipy!DF35,'Kategórie hráčov'!$A$2:$B$55,2,FALSE)=30,30,20),0))</f>
        <v/>
      </c>
      <c r="DW41" s="127" t="str">
        <f>IF(ISBLANK($DX$3),"",IF(ISBLANK(Tipy!DB35),0,IF(OR(AND(Tipy!DB35=Výsledky!$DV$3,OR(Tipy!DD35=Výsledky!$DX$3+1,Tipy!DD35=Výsledky!$DX$3-1)),AND(Tipy!DD35=Výsledky!$DX$3,OR(Tipy!DB35=Výsledky!$DV$3+1,Tipy!DB35=Výsledky!$DV$3-1))),10,0)))</f>
        <v/>
      </c>
      <c r="DX41" s="130" t="str">
        <f>IF(ISBLANK($DX$3),"",IF(ISBLANK(Tipy!DB35),"-",SUM(DS41:DW41)))</f>
        <v/>
      </c>
      <c r="DY41" s="129"/>
      <c r="DZ41" s="126" t="str">
        <f>IF(ISBLANK($EE$3),"",IF(ISBLANK(Tipy!DH35),0,IF(AND(Tipy!DH35=Výsledky!$EC$3,Tipy!DJ35=Výsledky!$EE$3),60,0)))</f>
        <v/>
      </c>
      <c r="EA41" s="126" t="str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/>
      </c>
      <c r="EB41" s="126" t="str">
        <f>IF(ISBLANK($EE$3),"",IF(OR(Tipy!DK35=Výsledky!$DZ$6,Tipy!DK35=Výsledky!$DZ$7,Tipy!DK35=Výsledky!$DZ$8,Tipy!DK35=Výsledky!$DZ$9),IF(VLOOKUP(Tipy!DK35,'Kategórie hráčov'!$A$2:$B$55,2,FALSE)=30,30,20),0))</f>
        <v/>
      </c>
      <c r="EC41" s="126" t="str">
        <f>IF(ISBLANK($EE$3),"",IF(OR(Tipy!DL35=Výsledky!$EC$6,Tipy!DL35=Výsledky!$EC$7,Tipy!DL35=Výsledky!$EC$8,Tipy!DL35=Výsledky!$EC$9),IF(VLOOKUP(Tipy!DL35,'Kategórie hráčov'!$A$2:$B$55,2,FALSE)=30,30,20),0))</f>
        <v/>
      </c>
      <c r="ED41" s="127" t="str">
        <f>IF(ISBLANK($EE$3),"",IF(ISBLANK(Tipy!DH35),0,IF(OR(AND(Tipy!DH35=Výsledky!$EC$3,OR(Tipy!DJ35=Výsledky!$EE$3+1,Tipy!DJ35=Výsledky!$EE$3-1)),AND(Tipy!DJ35=Výsledky!$EE$3,OR(Tipy!DH35=Výsledky!$EC$3+1,Tipy!DH35=Výsledky!$EC$3-1))),10,0)))</f>
        <v/>
      </c>
      <c r="EE41" s="130" t="str">
        <f>IF(ISBLANK($EE$3),"",IF(ISBLANK(Tipy!DH35),"-",SUM(DZ41:ED41)))</f>
        <v/>
      </c>
      <c r="EF41" s="129"/>
      <c r="EG41" s="126" t="str">
        <f>IF(ISBLANK($EL$3),"",IF(ISBLANK(Tipy!DN35),0,IF(AND(Tipy!DN35=Výsledky!$EJ$3,Tipy!DP35=Výsledky!$EL$3),60,0)))</f>
        <v/>
      </c>
      <c r="EH41" s="126" t="str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/>
      </c>
      <c r="EI41" s="126" t="str">
        <f>IF(ISBLANK($EL$3),"",IF(OR(Tipy!DQ35=Výsledky!$EG$6,Tipy!DQ35=Výsledky!$EG$7,Tipy!DQ35=Výsledky!$EG$8,Tipy!DQ35=Výsledky!$EG$9),IF(VLOOKUP(Tipy!DQ35,'Kategórie hráčov'!$A$2:$B$55,2,FALSE)=30,30,20),0))</f>
        <v/>
      </c>
      <c r="EJ41" s="126" t="str">
        <f>IF(ISBLANK($EL$3),"",IF(OR(Tipy!DR35=Výsledky!$EJ$6,Tipy!DR35=Výsledky!$EJ$7,Tipy!DR35=Výsledky!$EJ$8,Tipy!DR35=Výsledky!$EJ$9),IF(VLOOKUP(Tipy!DR35,'Kategórie hráčov'!$A$2:$B$55,2,FALSE)=30,30,20),0))</f>
        <v/>
      </c>
      <c r="EK41" s="127" t="str">
        <f>IF(ISBLANK($EL$3),"",IF(ISBLANK(Tipy!DN35),0,IF(OR(AND(Tipy!DN35=Výsledky!$EJ$3,OR(Tipy!DP35=Výsledky!$EL$3+1,Tipy!DP35=Výsledky!$EL$3-1)),AND(Tipy!DP35=Výsledky!$EL$3,OR(Tipy!DN35=Výsledky!$EJ$3+1,Tipy!DN35=Výsledky!$EJ$3-1))),10,0)))</f>
        <v/>
      </c>
      <c r="EL41" s="130" t="str">
        <f>IF(ISBLANK($EL$3),"",IF(ISBLANK(Tipy!DN35),"-",SUM(EG41:EK41)))</f>
        <v/>
      </c>
      <c r="EM41" s="129"/>
      <c r="EN41" s="126" t="str">
        <f>IF(ISBLANK($ES$3),"",IF(ISBLANK(Tipy!DT35),0,IF(AND(Tipy!DT35=Výsledky!$EQ$3,Tipy!DV35=Výsledky!$ES$3),60,0)))</f>
        <v/>
      </c>
      <c r="EO41" s="126" t="str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/>
      </c>
      <c r="EP41" s="126" t="str">
        <f>IF(ISBLANK($ES$3),"",IF(OR(Tipy!DW35=Výsledky!$EN$6,Tipy!DW35=Výsledky!$EN$7,Tipy!DW35=Výsledky!$EN$8,Tipy!DW35=Výsledky!$EN$9),IF(VLOOKUP(Tipy!DW35,'Kategórie hráčov'!$A$2:$B$55,2,FALSE)=30,30,20),0))</f>
        <v/>
      </c>
      <c r="EQ41" s="126" t="str">
        <f>IF(ISBLANK($ES$3),"",IF(OR(Tipy!DX35=Výsledky!$EQ$6,Tipy!DX35=Výsledky!$EQ$7,Tipy!DX35=Výsledky!$EQ$8,Tipy!DX35=Výsledky!$EQ$9),IF(VLOOKUP(Tipy!DX35,'Kategórie hráčov'!$A$2:$B$55,2,FALSE)=30,30,20),0))</f>
        <v/>
      </c>
      <c r="ER41" s="127" t="str">
        <f>IF(ISBLANK($ES$3),"",IF(ISBLANK(Tipy!DT35),0,IF(OR(AND(Tipy!DT35=Výsledky!$EQ$3,OR(Tipy!DV35=Výsledky!$ES$3+1,Tipy!DV35=Výsledky!$ES$3-1)),AND(Tipy!DV35=Výsledky!$ES$3,OR(Tipy!DT35=Výsledky!$EQ$3+1,Tipy!DT35=Výsledky!$EQ$3-1))),10,0)))</f>
        <v/>
      </c>
      <c r="ES41" s="130" t="str">
        <f>IF(ISBLANK($ES$3),"",IF(ISBLANK(Tipy!DT35),"-",SUM(EN41:ER41)))</f>
        <v/>
      </c>
      <c r="ET41" s="129"/>
      <c r="EU41" s="126" t="str">
        <f>IF(ISBLANK($EZ$3),"",IF(ISBLANK(Tipy!DZ35),0,IF(AND(Tipy!DZ35=Výsledky!$EX$3,Tipy!EB35=Výsledky!$EZ$3),60,0)))</f>
        <v/>
      </c>
      <c r="EV41" s="126" t="str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/>
      </c>
      <c r="EW41" s="126" t="str">
        <f>IF(ISBLANK($EZ$3),"",IF(OR(Tipy!EC35=Výsledky!$EU$6,Tipy!EC35=Výsledky!$EU$7,Tipy!EC35=Výsledky!$EU$8,Tipy!EC35=Výsledky!$EU$9),IF(VLOOKUP(Tipy!EC35,'Kategórie hráčov'!$A$2:$B$55,2,FALSE)=30,30,20),0))</f>
        <v/>
      </c>
      <c r="EX41" s="126" t="str">
        <f>IF(ISBLANK($EZ$3),"",IF(OR(Tipy!ED35=Výsledky!$EX$6,Tipy!ED35=Výsledky!$EX$7,Tipy!ED35=Výsledky!$EX$8,Tipy!ED35=Výsledky!$EX$9),IF(VLOOKUP(Tipy!ED35,'Kategórie hráčov'!$A$2:$B$55,2,FALSE)=30,30,20),0))</f>
        <v/>
      </c>
      <c r="EY41" s="127" t="str">
        <f>IF(ISBLANK($EZ$3),"",IF(ISBLANK(Tipy!DZ35),0,IF(OR(AND(Tipy!DZ35=Výsledky!$EX$3,OR(Tipy!EB35=Výsledky!$EZ$3+1,Tipy!EB35=Výsledky!$EZ$3-1)),AND(Tipy!EB35=Výsledky!$EZ$3,OR(Tipy!DZ35=Výsledky!$EX$3+1,Tipy!DZ35=Výsledky!$EX$3-1))),10,0)))</f>
        <v/>
      </c>
      <c r="EZ41" s="130" t="str">
        <f>IF(ISBLANK($EZ$3),"",IF(ISBLANK(Tipy!DZ35),"-",SUM(EU41:EY41)))</f>
        <v/>
      </c>
      <c r="FA41" s="129"/>
      <c r="FB41" s="126" t="str">
        <f>IF(ISBLANK($FG$3),"",IF(ISBLANK(Tipy!EF35),0,IF(AND(Tipy!EF35=Výsledky!$FE$3,Tipy!EH35=Výsledky!$FG$3),60,0)))</f>
        <v/>
      </c>
      <c r="FC41" s="126" t="str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/>
      </c>
      <c r="FD41" s="126" t="str">
        <f>IF(ISBLANK($FG$3),"",IF(OR(Tipy!EI35=Výsledky!$FB$6,Tipy!EI35=Výsledky!$FB$7,Tipy!EI35=Výsledky!$FB$8,Tipy!EI35=Výsledky!$FB$9),IF(VLOOKUP(Tipy!EI35,'Kategórie hráčov'!$A$2:$B$55,2,FALSE)=30,30,20),0))</f>
        <v/>
      </c>
      <c r="FE41" s="126" t="str">
        <f>IF(ISBLANK($FG$3),"",IF(OR(Tipy!EJ35=Výsledky!$FE$6,Tipy!EJ35=Výsledky!$FE$7,Tipy!EJ35=Výsledky!$FE$8,Tipy!EJ35=Výsledky!$FE$9),IF(VLOOKUP(Tipy!EJ35,'Kategórie hráčov'!$A$2:$B$55,2,FALSE)=30,30,20),0))</f>
        <v/>
      </c>
      <c r="FF41" s="127" t="str">
        <f>IF(ISBLANK($FG$3),"",IF(ISBLANK(Tipy!EF35),0,IF(OR(AND(Tipy!EF35=Výsledky!$FE$3,OR(Tipy!EH35=Výsledky!$FG$3+1,Tipy!EH35=Výsledky!$FG$3-1)),AND(Tipy!EH35=Výsledky!$FG$3,OR(Tipy!EF35=Výsledky!$FE$3+1,Tipy!EF35=Výsledky!$FE$3-1))),10,0)))</f>
        <v/>
      </c>
      <c r="FG41" s="130" t="str">
        <f>IF(ISBLANK($FG$3),"",IF(ISBLANK(Tipy!EF35),"-",SUM(FB41:FF41)))</f>
        <v/>
      </c>
      <c r="FH41" s="129"/>
      <c r="FI41" s="126" t="str">
        <f>IF(ISBLANK($FN$3),"",IF(ISBLANK(Tipy!EL35),0,IF(AND(Tipy!EL35=Výsledky!$FL$3,Tipy!EN35=Výsledky!$FN$3),60,0)))</f>
        <v/>
      </c>
      <c r="FJ41" s="126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126" t="str">
        <f>IF(ISBLANK($FN$3),"",IF(OR(Tipy!EO35=Výsledky!$FI$6,Tipy!EO35=Výsledky!$FI$7,Tipy!EO35=Výsledky!$FI$8,Tipy!EO35=Výsledky!$FI$9),IF(VLOOKUP(Tipy!EO35,'Kategórie hráčov'!$A$2:$B$55,2,FALSE)=30,30,20),0))</f>
        <v/>
      </c>
      <c r="FL41" s="126" t="str">
        <f>IF(ISBLANK($FN$3),"",IF(OR(Tipy!EP35=Výsledky!$FL$6,Tipy!EP35=Výsledky!$FL$7,Tipy!EP35=Výsledky!$FL$8,Tipy!EP35=Výsledky!$FL$9),IF(VLOOKUP(Tipy!EP35,'Kategórie hráčov'!$A$2:$B$55,2,FALSE)=30,30,20),0))</f>
        <v/>
      </c>
      <c r="FM41" s="127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130" t="str">
        <f>IF(ISBLANK($FN$3),"",IF(ISBLANK(Tipy!EL35),"-",SUM(FI41:FM41)))</f>
        <v/>
      </c>
      <c r="FO41" s="129"/>
      <c r="FP41" s="126" t="str">
        <f>IF(ISBLANK($FU$3),"",IF(ISBLANK(Tipy!ER35),0,IF(AND(Tipy!ER35=Výsledky!$FS$3,Tipy!ET35=Výsledky!$FU$3),60,0)))</f>
        <v/>
      </c>
      <c r="FQ41" s="126" t="str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/>
      </c>
      <c r="FR41" s="126" t="str">
        <f>IF(ISBLANK($FU$3),"",IF(OR(Tipy!EU35=Výsledky!$FP$6,Tipy!EU35=Výsledky!$FP$7,Tipy!EU35=Výsledky!$FP$8,Tipy!EU35=Výsledky!$FP$9),IF(VLOOKUP(Tipy!EU35,'Kategórie hráčov'!$A$2:$B$55,2,FALSE)=30,30,20),0))</f>
        <v/>
      </c>
      <c r="FS41" s="126" t="str">
        <f>IF(ISBLANK($FU$3),"",IF(OR(Tipy!EV35=Výsledky!$FS$6,Tipy!EV35=Výsledky!$FS$7,Tipy!EV35=Výsledky!$FS$8,Tipy!EV35=Výsledky!$FS$9),IF(VLOOKUP(Tipy!EV35,'Kategórie hráčov'!$A$2:$B$55,2,FALSE)=30,30,20),0))</f>
        <v/>
      </c>
      <c r="FT41" s="127" t="str">
        <f>IF(ISBLANK($FU$3),"",IF(ISBLANK(Tipy!ER35),0,IF(OR(AND(Tipy!ER35=Výsledky!$FS$3,OR(Tipy!ET35=Výsledky!$FU$3+1,Tipy!ET35=Výsledky!$FU$3-1)),AND(Tipy!ET35=Výsledky!$FU$3,OR(Tipy!ER35=Výsledky!$FS$3+1,Tipy!ER35=Výsledky!$FS$3-1))),10,0)))</f>
        <v/>
      </c>
      <c r="FU41" s="130" t="str">
        <f>IF(ISBLANK($FU$3),"",IF(ISBLANK(Tipy!ER35),"-",SUM(FP41:FT41)))</f>
        <v/>
      </c>
      <c r="FV41" s="129"/>
      <c r="FW41" s="126" t="str">
        <f>IF(ISBLANK($GB$3),"",IF(ISBLANK(Tipy!EX35),0,IF(AND(Tipy!EX35=Výsledky!$FZ$3,Tipy!EZ35=Výsledky!$GB$3),60,0)))</f>
        <v/>
      </c>
      <c r="FX41" s="126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126" t="str">
        <f>IF(ISBLANK($GB$3),"",IF(OR(Tipy!FA35=Výsledky!$FW$6,Tipy!FA35=Výsledky!$FW$7,Tipy!FA35=Výsledky!$FW$8,Tipy!FA35=Výsledky!$FW$9),IF(VLOOKUP(Tipy!FA35,'Kategórie hráčov'!$A$2:$B$55,2,FALSE)=30,30,20),0))</f>
        <v/>
      </c>
      <c r="FZ41" s="126" t="str">
        <f>IF(ISBLANK($GB$3),"",IF(OR(Tipy!FB35=Výsledky!$FZ$6,Tipy!FB35=Výsledky!$FZ$7,Tipy!FB35=Výsledky!$FZ$8,Tipy!FB35=Výsledky!$FZ$9),IF(VLOOKUP(Tipy!FB35,'Kategórie hráčov'!$A$2:$B$55,2,FALSE)=30,30,20),0))</f>
        <v/>
      </c>
      <c r="GA41" s="127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130" t="str">
        <f>IF(ISBLANK($GB$3),"",IF(ISBLANK(Tipy!EX35),"-",SUM(FW41:GA41)))</f>
        <v/>
      </c>
      <c r="GC41" s="129"/>
      <c r="GD41" s="126" t="str">
        <f>IF(ISBLANK($GI$3),"",IF(ISBLANK(Tipy!FD35),0,IF(AND(Tipy!FD35=Výsledky!$GG$3,Tipy!FF35=Výsledky!$GI$3),60,0)))</f>
        <v/>
      </c>
      <c r="GE41" s="126" t="str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/>
      </c>
      <c r="GF41" s="126" t="str">
        <f>IF(ISBLANK($GI$3),"",IF(OR(Tipy!FG35=Výsledky!$GD$6,Tipy!FG35=Výsledky!$GD$7,Tipy!FG35=Výsledky!$GD$8,Tipy!FG35=Výsledky!$GD$9),IF(VLOOKUP(Tipy!FG35,'Kategórie hráčov'!$A$2:$B$55,2,FALSE)=30,30,20),0))</f>
        <v/>
      </c>
      <c r="GG41" s="126" t="str">
        <f>IF(ISBLANK($GI$3),"",IF(OR(Tipy!FH35=Výsledky!$GG$6,Tipy!FH35=Výsledky!$GG$7,Tipy!FH35=Výsledky!$GG$8,Tipy!FH35=Výsledky!$GG$9),IF(VLOOKUP(Tipy!FH35,'Kategórie hráčov'!$A$2:$B$55,2,FALSE)=30,30,20),0))</f>
        <v/>
      </c>
      <c r="GH41" s="127" t="str">
        <f>IF(ISBLANK($GI$3),"",IF(ISBLANK(Tipy!FD35),0,IF(OR(AND(Tipy!FD35=Výsledky!$GG$3,OR(Tipy!FF35=Výsledky!$GI$3+1,Tipy!FF35=Výsledky!$GI$3-1)),AND(Tipy!FF35=Výsledky!$GI$3,OR(Tipy!FD35=Výsledky!$GG$3+1,Tipy!FD35=Výsledky!$GG$3-1))),10,0)))</f>
        <v/>
      </c>
      <c r="GI41" s="130" t="str">
        <f>IF(ISBLANK($GI$3),"",IF(ISBLANK(Tipy!FD35),"-",SUM(GD41:GH41)))</f>
        <v/>
      </c>
      <c r="GJ41" s="129"/>
      <c r="GK41" s="126" t="str">
        <f>IF(ISBLANK($GP$3),"",IF(ISBLANK(Tipy!FJ35),0,IF(AND(Tipy!FJ35=Výsledky!$GN$3,Tipy!FL35=Výsledky!$GP$3),60,0)))</f>
        <v/>
      </c>
      <c r="GL41" s="126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126" t="str">
        <f>IF(ISBLANK($GP$3),"",IF(OR(Tipy!FM35=Výsledky!$GK$6,Tipy!FM35=Výsledky!$GK$7,Tipy!FM35=Výsledky!$GK$8,Tipy!FM35=Výsledky!$GK$9),IF(VLOOKUP(Tipy!FM35,'Kategórie hráčov'!$A$2:$B$55,2,FALSE)=30,30,20),0))</f>
        <v/>
      </c>
      <c r="GN41" s="126" t="str">
        <f>IF(ISBLANK($GP$3),"",IF(OR(Tipy!FN35=Výsledky!$GN$6,Tipy!FN35=Výsledky!$GN$7,Tipy!FN35=Výsledky!$GN$8,Tipy!FN35=Výsledky!$GN$9),IF(VLOOKUP(Tipy!FN35,'Kategórie hráčov'!$A$2:$B$55,2,FALSE)=30,30,20),0))</f>
        <v/>
      </c>
      <c r="GO41" s="127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130" t="str">
        <f>IF(ISBLANK($GP$3),"",IF(ISBLANK(Tipy!FJ35),"-",SUM(GK41:GO41)))</f>
        <v/>
      </c>
      <c r="GQ41" s="129"/>
      <c r="GR41" s="126" t="str">
        <f>IF(ISBLANK($GW$3),"",IF(ISBLANK(Tipy!FP35),0,IF(AND(Tipy!FP35=Výsledky!$GU$3,Tipy!FR35=Výsledky!$GW$3),60,0)))</f>
        <v/>
      </c>
      <c r="GS41" s="126" t="str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/>
      </c>
      <c r="GT41" s="126" t="str">
        <f>IF(ISBLANK($GW$3),"",IF(OR(Tipy!FS35=Výsledky!$GR$6,Tipy!FS35=Výsledky!$GR$7,Tipy!FS35=Výsledky!$GR$8,Tipy!FS35=Výsledky!$GR$9),IF(VLOOKUP(Tipy!FS35,'Kategórie hráčov'!$A$2:$B$55,2,FALSE)=30,30,20),0))</f>
        <v/>
      </c>
      <c r="GU41" s="126" t="str">
        <f>IF(ISBLANK($GW$3),"",IF(OR(Tipy!FT35=Výsledky!$GU$6,Tipy!FT35=Výsledky!$GU$7,Tipy!FT35=Výsledky!$GU$8,Tipy!FT35=Výsledky!$GU$9),IF(VLOOKUP(Tipy!FT35,'Kategórie hráčov'!$A$2:$B$55,2,FALSE)=30,30,20),0))</f>
        <v/>
      </c>
      <c r="GV41" s="127" t="str">
        <f>IF(ISBLANK($GW$3),"",IF(ISBLANK(Tipy!FP35),0,IF(OR(AND(Tipy!FP35=Výsledky!$GU$3,OR(Tipy!FR35=Výsledky!$GW$3+1,Tipy!FR35=Výsledky!$GW$3-1)),AND(Tipy!FR35=Výsledky!$GW$3,OR(Tipy!FP35=Výsledky!$GU$3+1,Tipy!FP35=Výsledky!$GU$3-1))),10,0)))</f>
        <v/>
      </c>
      <c r="GW41" s="130" t="str">
        <f>IF(ISBLANK($GW$3),"",IF(ISBLANK(Tipy!FP35),"-",SUM(GR41:GV41)))</f>
        <v/>
      </c>
      <c r="GX41" s="129"/>
      <c r="GY41" s="126" t="str">
        <f>IF(ISBLANK($HD$3),"",IF(ISBLANK(Tipy!FV35),0,IF(AND(Tipy!FV35=Výsledky!$HB$3,Tipy!FX35=Výsledky!$HD$3),60,0)))</f>
        <v/>
      </c>
      <c r="GZ41" s="126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26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26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27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0" t="str">
        <f>IF(ISBLANK($HD$3),"",IF(ISBLANK(Tipy!FV35),"-",SUM(GY41:HC41)))</f>
        <v/>
      </c>
      <c r="HE41" s="129"/>
      <c r="HF41" s="126" t="str">
        <f>IF(ISBLANK($HK$3),"",IF(ISBLANK(Tipy!GB35),0,IF(AND(Tipy!GB35=Výsledky!$HI$3,Tipy!GD35=Výsledky!$HK$3),60,0)))</f>
        <v/>
      </c>
      <c r="HG41" s="126" t="str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/>
      </c>
      <c r="HH41" s="126" t="str">
        <f>IF(ISBLANK($HK$3),"",IF(OR(Tipy!GE35=Výsledky!$HF$6,Tipy!GE35=Výsledky!$HF$7,Tipy!GE35=Výsledky!$HF$8,Tipy!GE35=Výsledky!$HF$9),IF(VLOOKUP(Tipy!GE35,'Kategórie hráčov'!$A$2:$B$55,2,FALSE)=30,30,20),0))</f>
        <v/>
      </c>
      <c r="HI41" s="126" t="str">
        <f>IF(ISBLANK($HK$3),"",IF(OR(Tipy!GF35=Výsledky!$HI$6,Tipy!GF35=Výsledky!$HI$7,Tipy!GF35=Výsledky!$HI$8,Tipy!GF35=Výsledky!$HI$9),IF(VLOOKUP(Tipy!GF35,'Kategórie hráčov'!$A$2:$B$55,2,FALSE)=30,30,20),0))</f>
        <v/>
      </c>
      <c r="HJ41" s="127" t="str">
        <f>IF(ISBLANK($HK$3),"",IF(ISBLANK(Tipy!GB35),0,IF(OR(AND(Tipy!GB35=Výsledky!$HI$3,OR(Tipy!GD35=Výsledky!$HK$3+1,Tipy!GD35=Výsledky!$HK$3-1)),AND(Tipy!GD35=Výsledky!$HK$3,OR(Tipy!GB35=Výsledky!$HI$3+1,Tipy!GB35=Výsledky!$HI$3-1))),10,0)))</f>
        <v/>
      </c>
      <c r="HK41" s="130" t="str">
        <f>IF(ISBLANK($HK$3),"",IF(ISBLANK(Tipy!GB35),"-",SUM(HF41:HJ41)))</f>
        <v/>
      </c>
      <c r="HL41" s="129"/>
      <c r="HM41" s="126" t="str">
        <f>IF(ISBLANK($HR$3),"",IF(ISBLANK(Tipy!GH35),0,IF(AND(Tipy!GH35=Výsledky!$HP$3,Tipy!GJ35=Výsledky!$HR$3),60,0)))</f>
        <v/>
      </c>
      <c r="HN41" s="126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26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26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27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0" t="str">
        <f>IF(ISBLANK($HR$3),"",IF(ISBLANK(Tipy!GH35),"-",SUM(HM41:HQ41)))</f>
        <v/>
      </c>
      <c r="HS41" s="129"/>
      <c r="HT41" s="126" t="str">
        <f>IF(ISBLANK($HY$3),"",IF(ISBLANK(Tipy!GN35),0,IF(AND(Tipy!GN35=Výsledky!$HW$3,Tipy!GP35=Výsledky!$HY$3),60,0)))</f>
        <v/>
      </c>
      <c r="HU41" s="126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6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6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7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0" t="str">
        <f>IF(ISBLANK($HY$3),"",IF(ISBLANK(Tipy!GN35),"-",SUM(HT41:HX41)))</f>
        <v/>
      </c>
      <c r="HZ41" s="129"/>
      <c r="IA41" s="126" t="str">
        <f>IF(ISBLANK($IF$3),"",IF(ISBLANK(Tipy!GT35),0,IF(AND(Tipy!GT35=Výsledky!$ID$3,Tipy!GV35=Výsledky!$IF$3),60,0)))</f>
        <v/>
      </c>
      <c r="IB41" s="126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26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26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27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0" t="str">
        <f>IF(ISBLANK($IF$3),"",IF(ISBLANK(Tipy!GT35),"-",SUM(IA41:IE41)))</f>
        <v/>
      </c>
      <c r="IG41" s="129"/>
      <c r="IH41" s="126" t="str">
        <f>IF(ISBLANK($IM$3),"",IF(ISBLANK(Tipy!GZ35),0,IF(AND(Tipy!GZ35=Výsledky!$IK$3,Tipy!HB35=Výsledky!$IM$3),60,0)))</f>
        <v/>
      </c>
      <c r="II41" s="126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6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6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7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0" t="str">
        <f>IF(ISBLANK($IM$3),"",IF(ISBLANK(Tipy!GZ35),"-",SUM(IH41:IL41)))</f>
        <v/>
      </c>
      <c r="IN41" s="129"/>
      <c r="IO41" s="126" t="str">
        <f>IF(ISBLANK($IT$3),"",IF(ISBLANK(Tipy!HF35),0,IF(AND(Tipy!HF35=Výsledky!$IR$3,Tipy!HH35=Výsledky!$IT$3),60,0)))</f>
        <v/>
      </c>
      <c r="IP41" s="126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26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26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27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0" t="str">
        <f>IF(ISBLANK($IT$3),"",IF(ISBLANK(Tipy!HF35),"-",SUM(IO41:IS41)))</f>
        <v/>
      </c>
      <c r="IU41" s="129"/>
      <c r="IV41" s="126" t="str">
        <f>IF(ISBLANK($JA$3),"",IF(ISBLANK(Tipy!HL35),0,IF(AND(Tipy!HL35=Výsledky!$IY$3,Tipy!HN35=Výsledky!$JA$3),60,0)))</f>
        <v/>
      </c>
      <c r="IW41" s="126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26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26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27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0" t="str">
        <f>IF(ISBLANK($JA$3),"",IF(ISBLANK(Tipy!HL35),"-",SUM(IV41:IZ41)))</f>
        <v/>
      </c>
      <c r="JB41" s="129"/>
      <c r="JC41" s="126" t="str">
        <f>IF(ISBLANK($JH$3),"",IF(ISBLANK(Tipy!HR35),0,IF(AND(Tipy!HR35=Výsledky!$JF$3,Tipy!HT35=Výsledky!$JH$3),60,0)))</f>
        <v/>
      </c>
      <c r="JD41" s="126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26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26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27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0" t="str">
        <f>IF(ISBLANK($JH$3),"",IF(ISBLANK(Tipy!HR35),"-",SUM(JC41:JG41)))</f>
        <v/>
      </c>
      <c r="JI41" s="129"/>
      <c r="JJ41" s="126" t="str">
        <f>IF(ISBLANK($JO$3),"",IF(ISBLANK(Tipy!HX35),0,IF(AND(Tipy!HX35=Výsledky!$JM$3,Tipy!HZ35=Výsledky!$JO$3),60,0)))</f>
        <v/>
      </c>
      <c r="JK41" s="126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26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26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27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0" t="str">
        <f>IF(ISBLANK($JO$3),"",IF(ISBLANK(Tipy!HX35),"-",SUM(JJ41:JN41)))</f>
        <v/>
      </c>
      <c r="JP41" s="129"/>
      <c r="JQ41" s="126" t="str">
        <f>IF(ISBLANK($JV$3),"",IF(ISBLANK(Tipy!ID35),0,IF(AND(Tipy!ID35=Výsledky!$JT$3,Tipy!IF35=Výsledky!$JV$3),60,0)))</f>
        <v/>
      </c>
      <c r="JR41" s="126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26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26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27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0" t="str">
        <f>IF(ISBLANK($JV$3),"",IF(ISBLANK(Tipy!ID35),"-",SUM(JQ41:JU41)))</f>
        <v/>
      </c>
      <c r="JW41" s="129"/>
      <c r="JX41" s="126" t="str">
        <f>IF(ISBLANK($KC$3),"",IF(ISBLANK(Tipy!IJ35),0,IF(AND(Tipy!IJ35=Výsledky!$KA$3,Tipy!IL35=Výsledky!$KC$3),60,0)))</f>
        <v/>
      </c>
      <c r="JY41" s="126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6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6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7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0" t="str">
        <f>IF(ISBLANK($KC$3),"",IF(ISBLANK(Tipy!IJ35),"-",SUM(JX41:KB41)))</f>
        <v/>
      </c>
      <c r="KD41" s="129"/>
      <c r="KE41" s="126" t="str">
        <f>IF(ISBLANK($KJ$3),"",IF(ISBLANK(Tipy!IP35),0,IF(AND(Tipy!IP35=Výsledky!$KH$3,Tipy!IR35=Výsledky!$KJ$3),60,0)))</f>
        <v/>
      </c>
      <c r="KF41" s="126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6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6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7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0" t="str">
        <f>IF(ISBLANK($KJ$3),"",IF(ISBLANK(Tipy!IP35),"-",SUM(KE41:KI41)))</f>
        <v/>
      </c>
      <c r="KK41" s="129"/>
      <c r="KL41" s="126" t="str">
        <f>IF(ISBLANK($KQ$3),"",IF(ISBLANK(Tipy!IV35),0,IF(AND(Tipy!IV35=Výsledky!$KO$3,Tipy!IX35=Výsledky!$KQ$3),60,0)))</f>
        <v/>
      </c>
      <c r="KM41" s="126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6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6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7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0" t="str">
        <f>IF(ISBLANK($KQ$3),"",IF(ISBLANK(Tipy!IV35),"-",SUM(KL41:KP41)))</f>
        <v/>
      </c>
      <c r="KR41" s="129"/>
      <c r="KS41" s="126" t="str">
        <f>IF(ISBLANK($KX$3),"",IF(ISBLANK(Tipy!JB35),0,IF(AND(Tipy!JB35=Výsledky!$KV$3,Tipy!JD35=Výsledky!$KX$3),60,0)))</f>
        <v/>
      </c>
      <c r="KT41" s="126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6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6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7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0" t="str">
        <f>IF(ISBLANK($KX$3),"",IF(ISBLANK(Tipy!JB35),"-",SUM(KS41:KW41)))</f>
        <v/>
      </c>
      <c r="KY41" s="129"/>
      <c r="KZ41" s="126" t="str">
        <f>IF(ISBLANK($LE$3),"",IF(ISBLANK(Tipy!JH35),0,IF(AND(Tipy!JH35=Výsledky!$LC$3,Tipy!JJ35=Výsledky!$LE$3),60,0)))</f>
        <v/>
      </c>
      <c r="LA41" s="126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6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6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7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0" t="str">
        <f>IF(ISBLANK($LE$3),"",IF(ISBLANK(Tipy!JH35),"-",SUM(KZ41:LD41)))</f>
        <v/>
      </c>
      <c r="LF41" s="129"/>
      <c r="LG41" s="126" t="str">
        <f>IF(ISBLANK($LL$3),"",IF(ISBLANK(Tipy!JN35),0,IF(AND(Tipy!JN35=Výsledky!$LJ$3,Tipy!JP35=Výsledky!$LL$3),60,0)))</f>
        <v/>
      </c>
      <c r="LH41" s="126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6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6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7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0" t="str">
        <f>IF(ISBLANK($LL$3),"",IF(ISBLANK(Tipy!JN35),"-",SUM(LG41:LK41)))</f>
        <v/>
      </c>
      <c r="LM41" s="129"/>
      <c r="LN41" s="126" t="str">
        <f>IF(ISBLANK($LS$3),"",IF(ISBLANK(Tipy!JT35),0,IF(AND(Tipy!JT35=Výsledky!$LQ$3,Tipy!JV35=Výsledky!$LS$3),60,0)))</f>
        <v/>
      </c>
      <c r="LO41" s="126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6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6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7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0" t="str">
        <f>IF(ISBLANK($LS$3),"",IF(ISBLANK(Tipy!JT35),"-",SUM(LN41:LR41)))</f>
        <v/>
      </c>
      <c r="LT41" s="129"/>
      <c r="LU41" s="126" t="str">
        <f>IF(ISBLANK($LZ$3),"",IF(ISBLANK(Tipy!JZ35),0,IF(AND(Tipy!JZ35=Výsledky!$LX$3,Tipy!KB35=Výsledky!$LZ$3),60,0)))</f>
        <v/>
      </c>
      <c r="LV41" s="126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6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6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7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0" t="str">
        <f>IF(ISBLANK($LZ$3),"",IF(ISBLANK(Tipy!JZ35),"-",SUM(LU41:LY41)))</f>
        <v/>
      </c>
      <c r="MA41" s="129"/>
      <c r="MB41" s="126" t="str">
        <f>IF(ISBLANK($MG$3),"",IF(ISBLANK(Tipy!KF35),0,IF(AND(Tipy!KF35=Výsledky!$ME$3,Tipy!KH35=Výsledky!$MG$3),60,0)))</f>
        <v/>
      </c>
      <c r="MC41" s="126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6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6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7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0" t="str">
        <f>IF(ISBLANK($MG$3),"",IF(ISBLANK(Tipy!KF35),"-",SUM(MB41:MF41)))</f>
        <v/>
      </c>
      <c r="MH41" s="129"/>
      <c r="MI41" s="126" t="str">
        <f>IF(ISBLANK($MN$3),"",IF(ISBLANK(Tipy!KL35),0,IF(AND(Tipy!KL35=Výsledky!$ML$3,Tipy!KN35=Výsledky!$MN$3),60,0)))</f>
        <v/>
      </c>
      <c r="MJ41" s="12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6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6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0" t="str">
        <f>IF(ISBLANK($MN$3),"",IF(ISBLANK(Tipy!KL35),"-",SUM(MI41:MM41)))</f>
        <v/>
      </c>
      <c r="MO41" s="129"/>
      <c r="MP41" s="126" t="str">
        <f>IF(ISBLANK($MU$3),"",IF(ISBLANK(Tipy!KR35),0,IF(AND(Tipy!KR35=Výsledky!$MS$3,Tipy!KT35=Výsledky!$MU$3),60,0)))</f>
        <v/>
      </c>
      <c r="MQ41" s="126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6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6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7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0" t="str">
        <f>IF(ISBLANK($MU$3),"",IF(ISBLANK(Tipy!KR35),"-",SUM(MP41:MT41)))</f>
        <v/>
      </c>
      <c r="MV41" s="129"/>
      <c r="MW41" s="126" t="str">
        <f>IF(ISBLANK($NB$3),"",IF(ISBLANK(Tipy!KX35),0,IF(AND(Tipy!KX35=Výsledky!$MZ$3,Tipy!KZ35=Výsledky!$NB$3),60,0)))</f>
        <v/>
      </c>
      <c r="MX41" s="126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6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6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7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0" t="str">
        <f>IF(ISBLANK($NB$3),"",IF(ISBLANK(Tipy!KX35),"-",SUM(MW41:NA41)))</f>
        <v/>
      </c>
      <c r="NC41" s="129"/>
      <c r="ND41" s="126" t="str">
        <f>IF(ISBLANK($NI$3),"",IF(ISBLANK(Tipy!LD35),0,IF(AND(Tipy!LD35=Výsledky!$NG$3,Tipy!LF35=Výsledky!$NI$3),60,0)))</f>
        <v/>
      </c>
      <c r="NE41" s="126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6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6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7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0" t="str">
        <f>IF(ISBLANK($NI$3),"",IF(ISBLANK(Tipy!LD35),"-",SUM(ND41:NH41)))</f>
        <v/>
      </c>
      <c r="NJ41" s="129"/>
      <c r="NK41" s="126" t="str">
        <f>IF(ISBLANK($NP$3),"",IF(ISBLANK(Tipy!LJ35),0,IF(AND(Tipy!LJ35=Výsledky!$NN$3,Tipy!LL35=Výsledky!$NP$3),60,0)))</f>
        <v/>
      </c>
      <c r="NL41" s="126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6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6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7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0" t="str">
        <f>IF(ISBLANK($NP$3),"",IF(ISBLANK(Tipy!LJ35),"-",SUM(NK41:NO41)))</f>
        <v/>
      </c>
      <c r="NQ41" s="129"/>
      <c r="NR41" s="126" t="str">
        <f>IF(ISBLANK($NW$3),"",IF(ISBLANK(Tipy!LP35),0,IF(AND(Tipy!LP35=Výsledky!$NU$3,Tipy!LR35=Výsledky!$NW$3),60,0)))</f>
        <v/>
      </c>
      <c r="NS41" s="126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6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6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7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0" t="str">
        <f>IF(ISBLANK($NW$3),"",IF(ISBLANK(Tipy!LP35),"-",SUM(NR41:NV41)))</f>
        <v/>
      </c>
      <c r="NX41" s="129"/>
      <c r="NY41" s="126" t="str">
        <f>IF(ISBLANK($OD$3),"",IF(ISBLANK(Tipy!LV35),0,IF(AND(Tipy!LV35=Výsledky!$OB$3,Tipy!LX35=Výsledky!$OD$3),60,0)))</f>
        <v/>
      </c>
      <c r="NZ41" s="126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6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6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7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0" t="str">
        <f>IF(ISBLANK($OD$3),"",IF(ISBLANK(Tipy!LV35),"-",SUM(NY41:OC41)))</f>
        <v/>
      </c>
      <c r="OE41" s="129"/>
      <c r="OF41" s="126" t="str">
        <f>IF(ISBLANK($OK$3),"",IF(ISBLANK(Tipy!MB35),0,IF(AND(Tipy!MB35=Výsledky!$OI$3,Tipy!MD35=Výsledky!$OK$3),60,0)))</f>
        <v/>
      </c>
      <c r="OG41" s="126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6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6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7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0" t="str">
        <f>IF(ISBLANK($OK$3),"",IF(ISBLANK(Tipy!MB35),"-",SUM(OF41:OJ41)))</f>
        <v/>
      </c>
      <c r="OL41" s="129"/>
      <c r="OM41" s="126" t="str">
        <f>IF(ISBLANK($OR$3),"",IF(ISBLANK(Tipy!MH35),0,IF(AND(Tipy!MH35=Výsledky!$OP$3,Tipy!MJ35=Výsledky!$OR$3),60,0)))</f>
        <v/>
      </c>
      <c r="ON41" s="12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6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6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0" t="str">
        <f>IF(ISBLANK($OR$3),"",IF(ISBLANK(Tipy!MH35),"-",SUM(OM41:OQ41)))</f>
        <v/>
      </c>
      <c r="OS41" s="129"/>
      <c r="OT41" s="126" t="str">
        <f>IF(ISBLANK($OY$3),"",IF(ISBLANK(Tipy!MN35),0,IF(AND(Tipy!MN35=Výsledky!$OW$3,Tipy!MP35=Výsledky!$OY$3),60,0)))</f>
        <v/>
      </c>
      <c r="OU41" s="12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6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6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0" t="str">
        <f>IF(ISBLANK($OY$3),"",IF(ISBLANK(Tipy!MN35),"-",SUM(OT41:OX41)))</f>
        <v/>
      </c>
      <c r="OZ41" s="129"/>
      <c r="PA41" s="126" t="str">
        <f>IF(ISBLANK($PF$3),"",IF(ISBLANK(Tipy!MT35),0,IF(AND(Tipy!MT35=Výsledky!$PD$3,Tipy!MV35=Výsledky!$PF$3),60,0)))</f>
        <v/>
      </c>
      <c r="PB41" s="12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6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6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0" t="str">
        <f>IF(ISBLANK($PF$3),"",IF(ISBLANK(Tipy!MT35),"-",SUM(PA41:PE41)))</f>
        <v/>
      </c>
      <c r="PG41" s="129"/>
      <c r="PH41" s="126" t="str">
        <f>IF(ISBLANK($PM$3),"",IF(ISBLANK(Tipy!MZ35),0,IF(AND(Tipy!MZ35=Výsledky!$PK$3,Tipy!NB35=Výsledky!$PM$3),60,0)))</f>
        <v/>
      </c>
      <c r="PI41" s="12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6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6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0" t="str">
        <f>IF(ISBLANK($PM$3),"",IF(ISBLANK(Tipy!MZ35),"-",SUM(PH41:PL41)))</f>
        <v/>
      </c>
      <c r="PN41" s="129"/>
      <c r="PO41" s="126" t="str">
        <f>IF(ISBLANK($PT$3),"",IF(ISBLANK(Tipy!NF35),0,IF(AND(Tipy!NF35=Výsledky!$PR$3,Tipy!NH35=Výsledky!$PT$3),60,0)))</f>
        <v/>
      </c>
      <c r="PP41" s="12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6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6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0" t="str">
        <f>IF(ISBLANK($PT$3),"",IF(ISBLANK(Tipy!NF35),"-",SUM(PO41:PS41)))</f>
        <v/>
      </c>
      <c r="PU41" s="129"/>
      <c r="PV41" s="126" t="str">
        <f>IF(ISBLANK($QA$3),"",IF(ISBLANK(Tipy!NL35),0,IF(AND(Tipy!NL35=Výsledky!$PY$3,Tipy!NN35=Výsledky!$QA$3),60,0)))</f>
        <v/>
      </c>
      <c r="PW41" s="12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6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6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0" t="str">
        <f>IF(ISBLANK($QA$3),"",IF(ISBLANK(Tipy!NL35),"-",SUM(PV41:PZ41)))</f>
        <v/>
      </c>
      <c r="QB41" s="129"/>
      <c r="QC41" s="126" t="str">
        <f>IF(ISBLANK($QH$3),"",IF(ISBLANK(Tipy!NR35),0,IF(AND(Tipy!NR35=Výsledky!$QF$3,Tipy!NT35=Výsledky!$QH$3),60,0)))</f>
        <v/>
      </c>
      <c r="QD41" s="12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6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6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0" t="str">
        <f>IF(ISBLANK($QH$3),"",IF(ISBLANK(Tipy!NR35),"-",SUM(QC41:QG41)))</f>
        <v/>
      </c>
      <c r="QI41" s="131"/>
      <c r="QJ41" s="131"/>
    </row>
    <row r="42" spans="1:452" ht="15" x14ac:dyDescent="0.2">
      <c r="A42" s="124">
        <f>Tipy!A36</f>
        <v>41</v>
      </c>
      <c r="B42" s="166" t="str">
        <f>IF(Tipy!B36="","",Tipy!B36)</f>
        <v>kwop</v>
      </c>
      <c r="C42" s="125"/>
      <c r="D42" s="126">
        <f>IF(ISBLANK($I$3),"",IF(ISBLANK(Tipy!D36),0,IF(AND(Tipy!D36=Výsledky!$G$3,Tipy!F36=Výsledky!$I$3),60,0)))</f>
        <v>0</v>
      </c>
      <c r="E42" s="12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6">
        <f>IF(ISBLANK($I$3),"",IF(OR(Tipy!G36=Výsledky!$D$6,Tipy!G36=Výsledky!$D$7,Tipy!G36=Výsledky!$D$8,Tipy!G36=Výsledky!$D$9),IF(VLOOKUP(Tipy!G36,'Kategórie hráčov'!$A$2:$B$55,2,FALSE)=30,30,20),0))</f>
        <v>0</v>
      </c>
      <c r="G42" s="126">
        <f>IF(ISBLANK($I$3),"",IF(OR(Tipy!H36=Výsledky!$G$6,Tipy!H36=Výsledky!$G$7,Tipy!H36=Výsledky!$G$8,Tipy!H36=Výsledky!$G$9),IF(VLOOKUP(Tipy!H36,'Kategórie hráčov'!$A$2:$B$55,2,FALSE)=30,30,20),0))</f>
        <v>0</v>
      </c>
      <c r="H42" s="12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8">
        <f>IF(ISBLANK($I$3),"",IF(ISBLANK(Tipy!D36),"-",SUM(D42:H42)))</f>
        <v>0</v>
      </c>
      <c r="J42" s="25"/>
      <c r="K42" s="126">
        <f>IF(ISBLANK($P$3),"",IF(ISBLANK(Tipy!J36),0,IF(AND(Tipy!J36=Výsledky!$N$3,Tipy!L36=Výsledky!$P$3),60,0)))</f>
        <v>0</v>
      </c>
      <c r="L42" s="12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6">
        <f>IF(ISBLANK($P$3),"",IF(OR(Tipy!M36=Výsledky!$K$6,Tipy!M36=Výsledky!$K$7,Tipy!M36=Výsledky!$K$8,Tipy!M36=Výsledky!$K$9),IF(VLOOKUP(Tipy!M36,'Kategórie hráčov'!$A$2:$B$55,2,FALSE)=30,30,20),0))</f>
        <v>0</v>
      </c>
      <c r="N42" s="126">
        <f>IF(ISBLANK($P$3),"",IF(OR(Tipy!N36=Výsledky!$N$6,Tipy!N36=Výsledky!$N$7,Tipy!N36=Výsledky!$N$8,Tipy!N36=Výsledky!$N$9),IF(VLOOKUP(Tipy!N36,'Kategórie hráčov'!$A$2:$B$55,2,FALSE)=30,30,20),0))</f>
        <v>0</v>
      </c>
      <c r="O42" s="127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8">
        <f>IF(ISBLANK($P$3),"",IF(ISBLANK(Tipy!J36),"-",SUM(K42:O42)))</f>
        <v>0</v>
      </c>
      <c r="Q42" s="129"/>
      <c r="R42" s="126">
        <f>IF(ISBLANK($W$3),"",IF(ISBLANK(Tipy!P36),0,IF(AND(Tipy!P36=Výsledky!$U$3,Tipy!R36=Výsledky!$W$3),60,0)))</f>
        <v>0</v>
      </c>
      <c r="S42" s="12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6">
        <f>IF(ISBLANK($W$3),"",IF(OR(Tipy!S36=Výsledky!$R$6,Tipy!S36=Výsledky!$R$7,Tipy!S36=Výsledky!$R$8,Tipy!S36=Výsledky!$R$9),IF(VLOOKUP(Tipy!S36,'Kategórie hráčov'!$A$2:$B$55,2,FALSE)=30,30,20),0))</f>
        <v>0</v>
      </c>
      <c r="U42" s="126">
        <f>IF(ISBLANK($W$3),"",IF(OR(Tipy!T36=Výsledky!$U$6,Tipy!T36=Výsledky!$U$7,Tipy!T36=Výsledky!$U$8,Tipy!T36=Výsledky!$U$9),IF(VLOOKUP(Tipy!T36,'Kategórie hráčov'!$A$2:$B$55,2,FALSE)=30,30,20),0))</f>
        <v>0</v>
      </c>
      <c r="V42" s="127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30">
        <f>IF(ISBLANK($W$3),"",IF(ISBLANK(Tipy!P36),"-",SUM(R42:V42)))</f>
        <v>0</v>
      </c>
      <c r="X42" s="129"/>
      <c r="Y42" s="126">
        <f>IF(ISBLANK($AD$3),"",IF(ISBLANK(Tipy!V36),0,IF(AND(Tipy!V36=Výsledky!$AB$3,Tipy!X36=Výsledky!$AD$3),60,0)))</f>
        <v>0</v>
      </c>
      <c r="Z42" s="12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6">
        <f>IF(ISBLANK($AD$3),"",IF(OR(Tipy!Y36=Výsledky!$Y$6,Tipy!Y36=Výsledky!$Y$7,Tipy!Y36=Výsledky!$Y$8,Tipy!Y36=Výsledky!$Y$9),IF(VLOOKUP(Tipy!Y36,'Kategórie hráčov'!$A$2:$B$55,2,FALSE)=30,30,20),0))</f>
        <v>0</v>
      </c>
      <c r="AB42" s="126">
        <f>IF(ISBLANK($AD$3),"",IF(OR(Tipy!Z36=Výsledky!$AB$6,Tipy!Z36=Výsledky!$AB$7,Tipy!Z36=Výsledky!$AB$8,Tipy!Z36=Výsledky!$AB$9),IF(VLOOKUP(Tipy!Z36,'Kategórie hráčov'!$A$2:$B$55,2,FALSE)=30,30,20),0))</f>
        <v>0</v>
      </c>
      <c r="AC42" s="127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30">
        <f>IF(ISBLANK($AD$3),"",IF(ISBLANK(Tipy!V36),"-",SUM(Y42:AC42)))</f>
        <v>10</v>
      </c>
      <c r="AE42" s="129"/>
      <c r="AF42" s="126">
        <f>IF(ISBLANK($AK$3),"",IF(ISBLANK(Tipy!AB36),0,IF(AND(Tipy!AB36=Výsledky!$AI$3,Tipy!AD36=Výsledky!$AK$3),60,0)))</f>
        <v>0</v>
      </c>
      <c r="AG42" s="12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6">
        <f>IF(ISBLANK($AK$3),"",IF(OR(Tipy!AE36=Výsledky!$AF$6,Tipy!AE36=Výsledky!$AF$7,Tipy!AE36=Výsledky!$AF$8,Tipy!AE36=Výsledky!$AF$9),IF(VLOOKUP(Tipy!AE36,'Kategórie hráčov'!$A$2:$B$55,2,FALSE)=30,30,20),0))</f>
        <v>20</v>
      </c>
      <c r="AI42" s="126">
        <f>IF(ISBLANK($AK$3),"",IF(OR(Tipy!AF36=Výsledky!$AI$6,Tipy!AF36=Výsledky!$AI$7,Tipy!AF36=Výsledky!$AI$8,Tipy!AF36=Výsledky!$AI$9),IF(VLOOKUP(Tipy!AF36,'Kategórie hráčov'!$A$2:$B$55,2,FALSE)=30,30,20),0))</f>
        <v>0</v>
      </c>
      <c r="AJ42" s="127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30">
        <f>IF(ISBLANK($AK$3),"",IF(ISBLANK(Tipy!AB36),"-",SUM(AF42:AJ42)))</f>
        <v>40</v>
      </c>
      <c r="AL42" s="129"/>
      <c r="AM42" s="126">
        <f>IF(ISBLANK($AR$3),"",IF(ISBLANK(Tipy!AH36),0,IF(AND(Tipy!AH36=Výsledky!$AP$3,Tipy!AJ36=Výsledky!$AR$3),60,0)))</f>
        <v>60</v>
      </c>
      <c r="AN42" s="12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6">
        <f>IF(ISBLANK($AR$3),"",IF(OR(Tipy!AK36=Výsledky!$AM$6,Tipy!AK36=Výsledky!$AM$7,Tipy!AK36=Výsledky!$AM$8,Tipy!AK36=Výsledky!$AM$9),IF(VLOOKUP(Tipy!AK36,'Kategórie hráčov'!$A$2:$B$55,2,FALSE)=30,30,20),0))</f>
        <v>0</v>
      </c>
      <c r="AP42" s="126">
        <f>IF(ISBLANK($AR$3),"",IF(OR(Tipy!AL36=Výsledky!$AP$6,Tipy!AL36=Výsledky!$AP$7,Tipy!AL36=Výsledky!$AP$8,Tipy!AL36=Výsledky!$AP$9),IF(VLOOKUP(Tipy!AL36,'Kategórie hráčov'!$A$2:$B$55,2,FALSE)=30,30,20),0))</f>
        <v>0</v>
      </c>
      <c r="AQ42" s="12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30">
        <f>IF(ISBLANK($AR$3),"",IF(ISBLANK(Tipy!AH36),"-",SUM(AM42:AQ42)))</f>
        <v>60</v>
      </c>
      <c r="AS42" s="129"/>
      <c r="AT42" s="126">
        <f>IF(ISBLANK($AY$3),"",IF(ISBLANK(Tipy!AN36),0,IF(AND(Tipy!AN36=Výsledky!$AW$3,Tipy!AP36=Výsledky!$AY$3),60,0)))</f>
        <v>0</v>
      </c>
      <c r="AU42" s="12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6">
        <f>IF(ISBLANK($AY$3),"",IF(OR(Tipy!AQ36=Výsledky!$AT$6,Tipy!AQ36=Výsledky!$AT$7,Tipy!AQ36=Výsledky!$AT$8,Tipy!AQ36=Výsledky!$AT$9),IF(VLOOKUP(Tipy!AQ36,'Kategórie hráčov'!$A$2:$B$55,2,FALSE)=30,30,20),0))</f>
        <v>0</v>
      </c>
      <c r="AW42" s="126">
        <f>IF(ISBLANK($AY$3),"",IF(OR(Tipy!AR36=Výsledky!$AW$6,Tipy!AR36=Výsledky!$AW$7,Tipy!AR36=Výsledky!$AW$8,Tipy!AR36=Výsledky!$AW$9),IF(VLOOKUP(Tipy!AR36,'Kategórie hráčov'!$A$2:$B$55,2,FALSE)=30,30,20),0))</f>
        <v>0</v>
      </c>
      <c r="AX42" s="127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30">
        <f>IF(ISBLANK($AY$3),"",IF(ISBLANK(Tipy!AN36),"-",SUM(AT42:AX42)))</f>
        <v>0</v>
      </c>
      <c r="AZ42" s="129"/>
      <c r="BA42" s="126">
        <f>IF(ISBLANK($BF$3),"",IF(ISBLANK(Tipy!AT36),0,IF(AND(Tipy!AT36=Výsledky!$BD$3,Tipy!AV36=Výsledky!$BF$3),60,0)))</f>
        <v>0</v>
      </c>
      <c r="BB42" s="12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6">
        <f>IF(ISBLANK($BF$3),"",IF(OR(Tipy!AW36=Výsledky!$BA$6,Tipy!AW36=Výsledky!$BA$7,Tipy!AW36=Výsledky!$BA$8,Tipy!AW36=Výsledky!$BA$9),IF(VLOOKUP(Tipy!AW36,'Kategórie hráčov'!$A$2:$B$55,2,FALSE)=30,30,20),0))</f>
        <v>0</v>
      </c>
      <c r="BD42" s="126">
        <f>IF(ISBLANK($BF$3),"",IF(OR(Tipy!AX36=Výsledky!$BD$6,Tipy!AX36=Výsledky!$BD$7,Tipy!AX36=Výsledky!$BD$8,Tipy!AX36=Výsledky!$BD$9),IF(VLOOKUP(Tipy!AX36,'Kategórie hráčov'!$A$2:$B$55,2,FALSE)=30,30,20),0))</f>
        <v>30</v>
      </c>
      <c r="BE42" s="127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30">
        <f>IF(ISBLANK($BF$3),"",IF(ISBLANK(Tipy!AT36),"-",SUM(BA42:BE42)))</f>
        <v>30</v>
      </c>
      <c r="BG42" s="129"/>
      <c r="BH42" s="126" t="str">
        <f>IF(ISBLANK($BM$3),"",IF(ISBLANK(Tipy!AZ36),0,IF(AND(Tipy!AZ36=Výsledky!$BK$3,Tipy!BB36=Výsledky!$BM$3),60,0)))</f>
        <v/>
      </c>
      <c r="BI42" s="126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6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6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7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0" t="str">
        <f>IF(ISBLANK($BM$3),"",IF(ISBLANK(Tipy!AZ36),"-",SUM(BH42:BL42)))</f>
        <v/>
      </c>
      <c r="BN42" s="129"/>
      <c r="BO42" s="126">
        <f>IF(ISBLANK($BT$3),"",IF(ISBLANK(Tipy!BF36),0,IF(AND(Tipy!BF36=Výsledky!$BR$3,Tipy!BH36=Výsledky!$BT$3),60,0)))</f>
        <v>0</v>
      </c>
      <c r="BP42" s="12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6">
        <f>IF(ISBLANK($BT$3),"",IF(OR(Tipy!BI36=Výsledky!$BO$6,Tipy!BI36=Výsledky!$BO$7,Tipy!BI36=Výsledky!$BO$8,Tipy!BI36=Výsledky!$BO$9),IF(VLOOKUP(Tipy!BI36,'Kategórie hráčov'!$A$2:$B$55,2,FALSE)=30,30,20),0))</f>
        <v>0</v>
      </c>
      <c r="BR42" s="126">
        <f>IF(ISBLANK($BT$3),"",IF(OR(Tipy!BJ36=Výsledky!$BR$6,Tipy!BJ36=Výsledky!$BR$7,Tipy!BJ36=Výsledky!$BR$8,Tipy!BJ36=Výsledky!$BR$9),IF(VLOOKUP(Tipy!BJ36,'Kategórie hráčov'!$A$2:$B$55,2,FALSE)=30,30,20),0))</f>
        <v>0</v>
      </c>
      <c r="BS42" s="127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30">
        <f>IF(ISBLANK($BT$3),"",IF(ISBLANK(Tipy!BF36),"-",SUM(BO42:BS42)))</f>
        <v>20</v>
      </c>
      <c r="BU42" s="129"/>
      <c r="BV42" s="126" t="str">
        <f>IF(ISBLANK($CA$3),"",IF(ISBLANK(Tipy!BL36),0,IF(AND(Tipy!BL36=Výsledky!$BY$3,Tipy!BN36=Výsledky!$CA$3),60,0)))</f>
        <v/>
      </c>
      <c r="BW42" s="126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6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6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7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0" t="str">
        <f>IF(ISBLANK($CA$3),"",IF(ISBLANK(Tipy!BL36),"-",SUM(BV42:BZ42)))</f>
        <v/>
      </c>
      <c r="CB42" s="129"/>
      <c r="CC42" s="126">
        <f>IF(ISBLANK($CH$3),"",IF(ISBLANK(Tipy!BR36),0,IF(AND(Tipy!BR36=Výsledky!$CF$3,Tipy!BT36=Výsledky!$CH$3),60,0)))</f>
        <v>0</v>
      </c>
      <c r="CD42" s="12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6">
        <f>IF(ISBLANK($CH$3),"",IF(OR(Tipy!BU36=Výsledky!$CC$6,Tipy!BU36=Výsledky!$CC$7,Tipy!BU36=Výsledky!$CC$8,Tipy!BU36=Výsledky!$CC$9),IF(VLOOKUP(Tipy!BU36,'Kategórie hráčov'!$A$2:$B$55,2,FALSE)=30,30,20),0))</f>
        <v>0</v>
      </c>
      <c r="CF42" s="126">
        <f>IF(ISBLANK($CH$3),"",IF(OR(Tipy!BV36=Výsledky!$CF$6,Tipy!BV36=Výsledky!$CF$7,Tipy!BV36=Výsledky!$CF$8,Tipy!BV36=Výsledky!$CF$9),IF(VLOOKUP(Tipy!BV36,'Kategórie hráčov'!$A$2:$B$55,2,FALSE)=30,30,20),0))</f>
        <v>0</v>
      </c>
      <c r="CG42" s="12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30">
        <f>IF(ISBLANK($CH$3),"",IF(ISBLANK(Tipy!BR36),"-",SUM(CC42:CG42)))</f>
        <v>0</v>
      </c>
      <c r="CI42" s="129"/>
      <c r="CJ42" s="126">
        <f>IF(ISBLANK($CO$3),"",IF(ISBLANK(Tipy!BX36),0,IF(AND(Tipy!BX36=Výsledky!$CM$3,Tipy!BZ36=Výsledky!$CO$3),60,0)))</f>
        <v>0</v>
      </c>
      <c r="CK42" s="12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6">
        <f>IF(ISBLANK($CO$3),"",IF(OR(Tipy!CA36=Výsledky!$CJ$6,Tipy!CA36=Výsledky!$CJ$7,Tipy!CA36=Výsledky!$CJ$8,Tipy!CA36=Výsledky!$CJ$9),IF(VLOOKUP(Tipy!CA36,'Kategórie hráčov'!$A$2:$B$55,2,FALSE)=30,30,20),0))</f>
        <v>0</v>
      </c>
      <c r="CM42" s="126">
        <f>IF(ISBLANK($CO$3),"",IF(OR(Tipy!CB36=Výsledky!$CM$6,Tipy!CB36=Výsledky!$CM$7,Tipy!CB36=Výsledky!$CM$8,Tipy!CB36=Výsledky!$CM$9),IF(VLOOKUP(Tipy!CB36,'Kategórie hráčov'!$A$2:$B$55,2,FALSE)=30,30,20),0))</f>
        <v>0</v>
      </c>
      <c r="CN42" s="12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30">
        <f>IF(ISBLANK($CO$3),"",IF(ISBLANK(Tipy!BX36),"-",SUM(CJ42:CN42)))</f>
        <v>20</v>
      </c>
      <c r="CP42" s="129"/>
      <c r="CQ42" s="126" t="str">
        <f>IF(ISBLANK($CV$3),"",IF(ISBLANK(Tipy!CD36),0,IF(AND(Tipy!CD36=Výsledky!$CT$3,Tipy!CF36=Výsledky!$CV$3),60,0)))</f>
        <v/>
      </c>
      <c r="CR42" s="126" t="str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/>
      </c>
      <c r="CS42" s="126" t="str">
        <f>IF(ISBLANK($CV$3),"",IF(OR(Tipy!CG36=Výsledky!$CQ$6,Tipy!CG36=Výsledky!$CQ$7,Tipy!CG36=Výsledky!$CQ$8,Tipy!CG36=Výsledky!$CQ$9),IF(VLOOKUP(Tipy!CG36,'Kategórie hráčov'!$A$2:$B$55,2,FALSE)=30,30,20),0))</f>
        <v/>
      </c>
      <c r="CT42" s="126" t="str">
        <f>IF(ISBLANK($CV$3),"",IF(OR(Tipy!CH36=Výsledky!$CT$6,Tipy!CH36=Výsledky!$CT$7,Tipy!CH36=Výsledky!$CT$8,Tipy!CH36=Výsledky!$CT$9),IF(VLOOKUP(Tipy!CH36,'Kategórie hráčov'!$A$2:$B$55,2,FALSE)=30,30,20),0))</f>
        <v/>
      </c>
      <c r="CU42" s="127" t="str">
        <f>IF(ISBLANK($CV$3),"",IF(ISBLANK(Tipy!CD36),0,IF(OR(AND(Tipy!CD36=Výsledky!$CT$3,OR(Tipy!CF36=Výsledky!$CV$3+1,Tipy!CF36=Výsledky!$CV$3-1)),AND(Tipy!CF36=Výsledky!$CV$3,OR(Tipy!CD36=Výsledky!$CT$3+1,Tipy!CD36=Výsledky!$CT$3-1))),10,0)))</f>
        <v/>
      </c>
      <c r="CV42" s="130" t="str">
        <f>IF(ISBLANK($CV$3),"",IF(ISBLANK(Tipy!CD36),"-",SUM(CQ42:CU42)))</f>
        <v/>
      </c>
      <c r="CW42" s="129"/>
      <c r="CX42" s="126" t="str">
        <f>IF(ISBLANK($DC$3),"",IF(ISBLANK(Tipy!CJ36),0,IF(AND(Tipy!CJ36=Výsledky!$DA$3,Tipy!CL36=Výsledky!$DC$3),60,0)))</f>
        <v/>
      </c>
      <c r="CY42" s="126" t="str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/>
      </c>
      <c r="CZ42" s="126" t="str">
        <f>IF(ISBLANK($DC$3),"",IF(OR(Tipy!CM36=Výsledky!$CX$6,Tipy!CM36=Výsledky!$CX$7,Tipy!CM36=Výsledky!$CX$8,Tipy!CM36=Výsledky!$CX$9),IF(VLOOKUP(Tipy!CM36,'Kategórie hráčov'!$A$2:$B$55,2,FALSE)=30,30,20),0))</f>
        <v/>
      </c>
      <c r="DA42" s="126" t="str">
        <f>IF(ISBLANK($DC$3),"",IF(OR(Tipy!CN36=Výsledky!$DA$6,Tipy!CN36=Výsledky!$DA$7,Tipy!CN36=Výsledky!$DA$8,Tipy!CN36=Výsledky!$DA$9),IF(VLOOKUP(Tipy!CN36,'Kategórie hráčov'!$A$2:$B$55,2,FALSE)=30,30,20),0))</f>
        <v/>
      </c>
      <c r="DB42" s="127" t="str">
        <f>IF(ISBLANK($DC$3),"",IF(ISBLANK(Tipy!CJ36),0,IF(OR(AND(Tipy!CJ36=Výsledky!$DA$3,OR(Tipy!CL36=Výsledky!$DC$3+1,Tipy!CL36=Výsledky!$DC$3-1)),AND(Tipy!CL36=Výsledky!$DC$3,OR(Tipy!CJ36=Výsledky!$DA$3+1,Tipy!CJ36=Výsledky!$DA$3-1))),10,0)))</f>
        <v/>
      </c>
      <c r="DC42" s="130" t="str">
        <f>IF(ISBLANK($DC$3),"",IF(ISBLANK(Tipy!CJ36),"-",SUM(CX42:DB42)))</f>
        <v/>
      </c>
      <c r="DD42" s="129"/>
      <c r="DE42" s="126" t="str">
        <f>IF(ISBLANK($DJ$3),"",IF(ISBLANK(Tipy!CP36),0,IF(AND(Tipy!CP36=Výsledky!$DH$3,Tipy!CR36=Výsledky!$DJ$3),60,0)))</f>
        <v/>
      </c>
      <c r="DF42" s="126" t="str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/>
      </c>
      <c r="DG42" s="126" t="str">
        <f>IF(ISBLANK($DJ$3),"",IF(OR(Tipy!CS36=Výsledky!$DE$6,Tipy!CS36=Výsledky!$DE$7,Tipy!CS36=Výsledky!$DE$8,Tipy!CS36=Výsledky!$DE$9),IF(VLOOKUP(Tipy!CS36,'Kategórie hráčov'!$A$2:$B$55,2,FALSE)=30,30,20),0))</f>
        <v/>
      </c>
      <c r="DH42" s="126" t="str">
        <f>IF(ISBLANK($DJ$3),"",IF(OR(Tipy!CT36=Výsledky!$DH$6,Tipy!CT36=Výsledky!$DH$7,Tipy!CT36=Výsledky!$DH$8,Tipy!CT36=Výsledky!$DH$9),IF(VLOOKUP(Tipy!CT36,'Kategórie hráčov'!$A$2:$B$55,2,FALSE)=30,30,20),0))</f>
        <v/>
      </c>
      <c r="DI42" s="127" t="str">
        <f>IF(ISBLANK($DJ$3),"",IF(ISBLANK(Tipy!CP36),0,IF(OR(AND(Tipy!CP36=Výsledky!$DH$3,OR(Tipy!CR36=Výsledky!$DJ$3+1,Tipy!CR36=Výsledky!$DJ$3-1)),AND(Tipy!CR36=Výsledky!$DJ$3,OR(Tipy!CP36=Výsledky!$DH$3+1,Tipy!CP36=Výsledky!$DH$3-1))),10,0)))</f>
        <v/>
      </c>
      <c r="DJ42" s="130" t="str">
        <f>IF(ISBLANK($DJ$3),"",IF(ISBLANK(Tipy!CP36),"-",SUM(DE42:DI42)))</f>
        <v/>
      </c>
      <c r="DK42" s="129"/>
      <c r="DL42" s="126" t="str">
        <f>IF(ISBLANK($DQ$3),"",IF(ISBLANK(Tipy!CV36),0,IF(AND(Tipy!CV36=Výsledky!$DO$3,Tipy!CX36=Výsledky!$DQ$3),60,0)))</f>
        <v/>
      </c>
      <c r="DM42" s="126" t="str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/>
      </c>
      <c r="DN42" s="126" t="str">
        <f>IF(ISBLANK($DQ$3),"",IF(OR(Tipy!CY36=Výsledky!$DL$6,Tipy!CY36=Výsledky!$DL$7,Tipy!CY36=Výsledky!$DL$8,Tipy!CY36=Výsledky!$DL$9),IF(VLOOKUP(Tipy!CY36,'Kategórie hráčov'!$A$2:$B$55,2,FALSE)=30,30,20),0))</f>
        <v/>
      </c>
      <c r="DO42" s="126" t="str">
        <f>IF(ISBLANK($DQ$3),"",IF(OR(Tipy!CZ36=Výsledky!$DO$6,Tipy!CZ36=Výsledky!$DO$7,Tipy!CZ36=Výsledky!$DO$8,Tipy!CZ36=Výsledky!$DO$9),IF(VLOOKUP(Tipy!CZ36,'Kategórie hráčov'!$A$2:$B$55,2,FALSE)=30,30,20),0))</f>
        <v/>
      </c>
      <c r="DP42" s="127" t="str">
        <f>IF(ISBLANK($DQ$3),"",IF(ISBLANK(Tipy!CV36),0,IF(OR(AND(Tipy!CV36=Výsledky!$DO$3,OR(Tipy!CX36=Výsledky!$DQ$3+1,Tipy!CX36=Výsledky!$DQ$3-1)),AND(Tipy!CX36=Výsledky!$DQ$3,OR(Tipy!CV36=Výsledky!$DO$3+1,Tipy!CV36=Výsledky!$DO$3-1))),10,0)))</f>
        <v/>
      </c>
      <c r="DQ42" s="130" t="str">
        <f>IF(ISBLANK($DQ$3),"",IF(ISBLANK(Tipy!CV36),"-",SUM(DL42:DP42)))</f>
        <v/>
      </c>
      <c r="DR42" s="129"/>
      <c r="DS42" s="126" t="str">
        <f>IF(ISBLANK($DX$3),"",IF(ISBLANK(Tipy!DB36),0,IF(AND(Tipy!DB36=Výsledky!$DV$3,Tipy!DD36=Výsledky!$DX$3),60,0)))</f>
        <v/>
      </c>
      <c r="DT42" s="126" t="str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/>
      </c>
      <c r="DU42" s="126" t="str">
        <f>IF(ISBLANK($DX$3),"",IF(OR(Tipy!DE36=Výsledky!$DS$6,Tipy!DE36=Výsledky!$DS$7,Tipy!DE36=Výsledky!$DS$8,Tipy!DE36=Výsledky!$DS$9),IF(VLOOKUP(Tipy!DE36,'Kategórie hráčov'!$A$2:$B$55,2,FALSE)=30,30,20),0))</f>
        <v/>
      </c>
      <c r="DV42" s="126" t="str">
        <f>IF(ISBLANK($DX$3),"",IF(OR(Tipy!DF36=Výsledky!$DV$6,Tipy!DF36=Výsledky!$DV$7,Tipy!DF36=Výsledky!$DV$8,Tipy!DF36=Výsledky!$DV$9),IF(VLOOKUP(Tipy!DF36,'Kategórie hráčov'!$A$2:$B$55,2,FALSE)=30,30,20),0))</f>
        <v/>
      </c>
      <c r="DW42" s="127" t="str">
        <f>IF(ISBLANK($DX$3),"",IF(ISBLANK(Tipy!DB36),0,IF(OR(AND(Tipy!DB36=Výsledky!$DV$3,OR(Tipy!DD36=Výsledky!$DX$3+1,Tipy!DD36=Výsledky!$DX$3-1)),AND(Tipy!DD36=Výsledky!$DX$3,OR(Tipy!DB36=Výsledky!$DV$3+1,Tipy!DB36=Výsledky!$DV$3-1))),10,0)))</f>
        <v/>
      </c>
      <c r="DX42" s="130" t="str">
        <f>IF(ISBLANK($DX$3),"",IF(ISBLANK(Tipy!DB36),"-",SUM(DS42:DW42)))</f>
        <v/>
      </c>
      <c r="DY42" s="129"/>
      <c r="DZ42" s="126" t="str">
        <f>IF(ISBLANK($EE$3),"",IF(ISBLANK(Tipy!DH36),0,IF(AND(Tipy!DH36=Výsledky!$EC$3,Tipy!DJ36=Výsledky!$EE$3),60,0)))</f>
        <v/>
      </c>
      <c r="EA42" s="126" t="str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/>
      </c>
      <c r="EB42" s="126" t="str">
        <f>IF(ISBLANK($EE$3),"",IF(OR(Tipy!DK36=Výsledky!$DZ$6,Tipy!DK36=Výsledky!$DZ$7,Tipy!DK36=Výsledky!$DZ$8,Tipy!DK36=Výsledky!$DZ$9),IF(VLOOKUP(Tipy!DK36,'Kategórie hráčov'!$A$2:$B$55,2,FALSE)=30,30,20),0))</f>
        <v/>
      </c>
      <c r="EC42" s="126" t="str">
        <f>IF(ISBLANK($EE$3),"",IF(OR(Tipy!DL36=Výsledky!$EC$6,Tipy!DL36=Výsledky!$EC$7,Tipy!DL36=Výsledky!$EC$8,Tipy!DL36=Výsledky!$EC$9),IF(VLOOKUP(Tipy!DL36,'Kategórie hráčov'!$A$2:$B$55,2,FALSE)=30,30,20),0))</f>
        <v/>
      </c>
      <c r="ED42" s="127" t="str">
        <f>IF(ISBLANK($EE$3),"",IF(ISBLANK(Tipy!DH36),0,IF(OR(AND(Tipy!DH36=Výsledky!$EC$3,OR(Tipy!DJ36=Výsledky!$EE$3+1,Tipy!DJ36=Výsledky!$EE$3-1)),AND(Tipy!DJ36=Výsledky!$EE$3,OR(Tipy!DH36=Výsledky!$EC$3+1,Tipy!DH36=Výsledky!$EC$3-1))),10,0)))</f>
        <v/>
      </c>
      <c r="EE42" s="130" t="str">
        <f>IF(ISBLANK($EE$3),"",IF(ISBLANK(Tipy!DH36),"-",SUM(DZ42:ED42)))</f>
        <v/>
      </c>
      <c r="EF42" s="129"/>
      <c r="EG42" s="126" t="str">
        <f>IF(ISBLANK($EL$3),"",IF(ISBLANK(Tipy!DN36),0,IF(AND(Tipy!DN36=Výsledky!$EJ$3,Tipy!DP36=Výsledky!$EL$3),60,0)))</f>
        <v/>
      </c>
      <c r="EH42" s="126" t="str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/>
      </c>
      <c r="EI42" s="126" t="str">
        <f>IF(ISBLANK($EL$3),"",IF(OR(Tipy!DQ36=Výsledky!$EG$6,Tipy!DQ36=Výsledky!$EG$7,Tipy!DQ36=Výsledky!$EG$8,Tipy!DQ36=Výsledky!$EG$9),IF(VLOOKUP(Tipy!DQ36,'Kategórie hráčov'!$A$2:$B$55,2,FALSE)=30,30,20),0))</f>
        <v/>
      </c>
      <c r="EJ42" s="126" t="str">
        <f>IF(ISBLANK($EL$3),"",IF(OR(Tipy!DR36=Výsledky!$EJ$6,Tipy!DR36=Výsledky!$EJ$7,Tipy!DR36=Výsledky!$EJ$8,Tipy!DR36=Výsledky!$EJ$9),IF(VLOOKUP(Tipy!DR36,'Kategórie hráčov'!$A$2:$B$55,2,FALSE)=30,30,20),0))</f>
        <v/>
      </c>
      <c r="EK42" s="127" t="str">
        <f>IF(ISBLANK($EL$3),"",IF(ISBLANK(Tipy!DN36),0,IF(OR(AND(Tipy!DN36=Výsledky!$EJ$3,OR(Tipy!DP36=Výsledky!$EL$3+1,Tipy!DP36=Výsledky!$EL$3-1)),AND(Tipy!DP36=Výsledky!$EL$3,OR(Tipy!DN36=Výsledky!$EJ$3+1,Tipy!DN36=Výsledky!$EJ$3-1))),10,0)))</f>
        <v/>
      </c>
      <c r="EL42" s="130" t="str">
        <f>IF(ISBLANK($EL$3),"",IF(ISBLANK(Tipy!DN36),"-",SUM(EG42:EK42)))</f>
        <v/>
      </c>
      <c r="EM42" s="129"/>
      <c r="EN42" s="126" t="str">
        <f>IF(ISBLANK($ES$3),"",IF(ISBLANK(Tipy!DT36),0,IF(AND(Tipy!DT36=Výsledky!$EQ$3,Tipy!DV36=Výsledky!$ES$3),60,0)))</f>
        <v/>
      </c>
      <c r="EO42" s="126" t="str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/>
      </c>
      <c r="EP42" s="126" t="str">
        <f>IF(ISBLANK($ES$3),"",IF(OR(Tipy!DW36=Výsledky!$EN$6,Tipy!DW36=Výsledky!$EN$7,Tipy!DW36=Výsledky!$EN$8,Tipy!DW36=Výsledky!$EN$9),IF(VLOOKUP(Tipy!DW36,'Kategórie hráčov'!$A$2:$B$55,2,FALSE)=30,30,20),0))</f>
        <v/>
      </c>
      <c r="EQ42" s="126" t="str">
        <f>IF(ISBLANK($ES$3),"",IF(OR(Tipy!DX36=Výsledky!$EQ$6,Tipy!DX36=Výsledky!$EQ$7,Tipy!DX36=Výsledky!$EQ$8,Tipy!DX36=Výsledky!$EQ$9),IF(VLOOKUP(Tipy!DX36,'Kategórie hráčov'!$A$2:$B$55,2,FALSE)=30,30,20),0))</f>
        <v/>
      </c>
      <c r="ER42" s="127" t="str">
        <f>IF(ISBLANK($ES$3),"",IF(ISBLANK(Tipy!DT36),0,IF(OR(AND(Tipy!DT36=Výsledky!$EQ$3,OR(Tipy!DV36=Výsledky!$ES$3+1,Tipy!DV36=Výsledky!$ES$3-1)),AND(Tipy!DV36=Výsledky!$ES$3,OR(Tipy!DT36=Výsledky!$EQ$3+1,Tipy!DT36=Výsledky!$EQ$3-1))),10,0)))</f>
        <v/>
      </c>
      <c r="ES42" s="130" t="str">
        <f>IF(ISBLANK($ES$3),"",IF(ISBLANK(Tipy!DT36),"-",SUM(EN42:ER42)))</f>
        <v/>
      </c>
      <c r="ET42" s="129"/>
      <c r="EU42" s="126" t="str">
        <f>IF(ISBLANK($EZ$3),"",IF(ISBLANK(Tipy!DZ36),0,IF(AND(Tipy!DZ36=Výsledky!$EX$3,Tipy!EB36=Výsledky!$EZ$3),60,0)))</f>
        <v/>
      </c>
      <c r="EV42" s="126" t="str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/>
      </c>
      <c r="EW42" s="126" t="str">
        <f>IF(ISBLANK($EZ$3),"",IF(OR(Tipy!EC36=Výsledky!$EU$6,Tipy!EC36=Výsledky!$EU$7,Tipy!EC36=Výsledky!$EU$8,Tipy!EC36=Výsledky!$EU$9),IF(VLOOKUP(Tipy!EC36,'Kategórie hráčov'!$A$2:$B$55,2,FALSE)=30,30,20),0))</f>
        <v/>
      </c>
      <c r="EX42" s="126" t="str">
        <f>IF(ISBLANK($EZ$3),"",IF(OR(Tipy!ED36=Výsledky!$EX$6,Tipy!ED36=Výsledky!$EX$7,Tipy!ED36=Výsledky!$EX$8,Tipy!ED36=Výsledky!$EX$9),IF(VLOOKUP(Tipy!ED36,'Kategórie hráčov'!$A$2:$B$55,2,FALSE)=30,30,20),0))</f>
        <v/>
      </c>
      <c r="EY42" s="127" t="str">
        <f>IF(ISBLANK($EZ$3),"",IF(ISBLANK(Tipy!DZ36),0,IF(OR(AND(Tipy!DZ36=Výsledky!$EX$3,OR(Tipy!EB36=Výsledky!$EZ$3+1,Tipy!EB36=Výsledky!$EZ$3-1)),AND(Tipy!EB36=Výsledky!$EZ$3,OR(Tipy!DZ36=Výsledky!$EX$3+1,Tipy!DZ36=Výsledky!$EX$3-1))),10,0)))</f>
        <v/>
      </c>
      <c r="EZ42" s="130" t="str">
        <f>IF(ISBLANK($EZ$3),"",IF(ISBLANK(Tipy!DZ36),"-",SUM(EU42:EY42)))</f>
        <v/>
      </c>
      <c r="FA42" s="129"/>
      <c r="FB42" s="126" t="str">
        <f>IF(ISBLANK($FG$3),"",IF(ISBLANK(Tipy!EF36),0,IF(AND(Tipy!EF36=Výsledky!$FE$3,Tipy!EH36=Výsledky!$FG$3),60,0)))</f>
        <v/>
      </c>
      <c r="FC42" s="126" t="str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/>
      </c>
      <c r="FD42" s="126" t="str">
        <f>IF(ISBLANK($FG$3),"",IF(OR(Tipy!EI36=Výsledky!$FB$6,Tipy!EI36=Výsledky!$FB$7,Tipy!EI36=Výsledky!$FB$8,Tipy!EI36=Výsledky!$FB$9),IF(VLOOKUP(Tipy!EI36,'Kategórie hráčov'!$A$2:$B$55,2,FALSE)=30,30,20),0))</f>
        <v/>
      </c>
      <c r="FE42" s="126" t="str">
        <f>IF(ISBLANK($FG$3),"",IF(OR(Tipy!EJ36=Výsledky!$FE$6,Tipy!EJ36=Výsledky!$FE$7,Tipy!EJ36=Výsledky!$FE$8,Tipy!EJ36=Výsledky!$FE$9),IF(VLOOKUP(Tipy!EJ36,'Kategórie hráčov'!$A$2:$B$55,2,FALSE)=30,30,20),0))</f>
        <v/>
      </c>
      <c r="FF42" s="127" t="str">
        <f>IF(ISBLANK($FG$3),"",IF(ISBLANK(Tipy!EF36),0,IF(OR(AND(Tipy!EF36=Výsledky!$FE$3,OR(Tipy!EH36=Výsledky!$FG$3+1,Tipy!EH36=Výsledky!$FG$3-1)),AND(Tipy!EH36=Výsledky!$FG$3,OR(Tipy!EF36=Výsledky!$FE$3+1,Tipy!EF36=Výsledky!$FE$3-1))),10,0)))</f>
        <v/>
      </c>
      <c r="FG42" s="130" t="str">
        <f>IF(ISBLANK($FG$3),"",IF(ISBLANK(Tipy!EF36),"-",SUM(FB42:FF42)))</f>
        <v/>
      </c>
      <c r="FH42" s="129"/>
      <c r="FI42" s="126" t="str">
        <f>IF(ISBLANK($FN$3),"",IF(ISBLANK(Tipy!EL36),0,IF(AND(Tipy!EL36=Výsledky!$FL$3,Tipy!EN36=Výsledky!$FN$3),60,0)))</f>
        <v/>
      </c>
      <c r="FJ42" s="126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126" t="str">
        <f>IF(ISBLANK($FN$3),"",IF(OR(Tipy!EO36=Výsledky!$FI$6,Tipy!EO36=Výsledky!$FI$7,Tipy!EO36=Výsledky!$FI$8,Tipy!EO36=Výsledky!$FI$9),IF(VLOOKUP(Tipy!EO36,'Kategórie hráčov'!$A$2:$B$55,2,FALSE)=30,30,20),0))</f>
        <v/>
      </c>
      <c r="FL42" s="126" t="str">
        <f>IF(ISBLANK($FN$3),"",IF(OR(Tipy!EP36=Výsledky!$FL$6,Tipy!EP36=Výsledky!$FL$7,Tipy!EP36=Výsledky!$FL$8,Tipy!EP36=Výsledky!$FL$9),IF(VLOOKUP(Tipy!EP36,'Kategórie hráčov'!$A$2:$B$55,2,FALSE)=30,30,20),0))</f>
        <v/>
      </c>
      <c r="FM42" s="127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130" t="str">
        <f>IF(ISBLANK($FN$3),"",IF(ISBLANK(Tipy!EL36),"-",SUM(FI42:FM42)))</f>
        <v/>
      </c>
      <c r="FO42" s="129"/>
      <c r="FP42" s="126" t="str">
        <f>IF(ISBLANK($FU$3),"",IF(ISBLANK(Tipy!ER36),0,IF(AND(Tipy!ER36=Výsledky!$FS$3,Tipy!ET36=Výsledky!$FU$3),60,0)))</f>
        <v/>
      </c>
      <c r="FQ42" s="126" t="str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/>
      </c>
      <c r="FR42" s="126" t="str">
        <f>IF(ISBLANK($FU$3),"",IF(OR(Tipy!EU36=Výsledky!$FP$6,Tipy!EU36=Výsledky!$FP$7,Tipy!EU36=Výsledky!$FP$8,Tipy!EU36=Výsledky!$FP$9),IF(VLOOKUP(Tipy!EU36,'Kategórie hráčov'!$A$2:$B$55,2,FALSE)=30,30,20),0))</f>
        <v/>
      </c>
      <c r="FS42" s="126" t="str">
        <f>IF(ISBLANK($FU$3),"",IF(OR(Tipy!EV36=Výsledky!$FS$6,Tipy!EV36=Výsledky!$FS$7,Tipy!EV36=Výsledky!$FS$8,Tipy!EV36=Výsledky!$FS$9),IF(VLOOKUP(Tipy!EV36,'Kategórie hráčov'!$A$2:$B$55,2,FALSE)=30,30,20),0))</f>
        <v/>
      </c>
      <c r="FT42" s="127" t="str">
        <f>IF(ISBLANK($FU$3),"",IF(ISBLANK(Tipy!ER36),0,IF(OR(AND(Tipy!ER36=Výsledky!$FS$3,OR(Tipy!ET36=Výsledky!$FU$3+1,Tipy!ET36=Výsledky!$FU$3-1)),AND(Tipy!ET36=Výsledky!$FU$3,OR(Tipy!ER36=Výsledky!$FS$3+1,Tipy!ER36=Výsledky!$FS$3-1))),10,0)))</f>
        <v/>
      </c>
      <c r="FU42" s="130" t="str">
        <f>IF(ISBLANK($FU$3),"",IF(ISBLANK(Tipy!ER36),"-",SUM(FP42:FT42)))</f>
        <v/>
      </c>
      <c r="FV42" s="129"/>
      <c r="FW42" s="126" t="str">
        <f>IF(ISBLANK($GB$3),"",IF(ISBLANK(Tipy!EX36),0,IF(AND(Tipy!EX36=Výsledky!$FZ$3,Tipy!EZ36=Výsledky!$GB$3),60,0)))</f>
        <v/>
      </c>
      <c r="FX42" s="126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126" t="str">
        <f>IF(ISBLANK($GB$3),"",IF(OR(Tipy!FA36=Výsledky!$FW$6,Tipy!FA36=Výsledky!$FW$7,Tipy!FA36=Výsledky!$FW$8,Tipy!FA36=Výsledky!$FW$9),IF(VLOOKUP(Tipy!FA36,'Kategórie hráčov'!$A$2:$B$55,2,FALSE)=30,30,20),0))</f>
        <v/>
      </c>
      <c r="FZ42" s="126" t="str">
        <f>IF(ISBLANK($GB$3),"",IF(OR(Tipy!FB36=Výsledky!$FZ$6,Tipy!FB36=Výsledky!$FZ$7,Tipy!FB36=Výsledky!$FZ$8,Tipy!FB36=Výsledky!$FZ$9),IF(VLOOKUP(Tipy!FB36,'Kategórie hráčov'!$A$2:$B$55,2,FALSE)=30,30,20),0))</f>
        <v/>
      </c>
      <c r="GA42" s="127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130" t="str">
        <f>IF(ISBLANK($GB$3),"",IF(ISBLANK(Tipy!EX36),"-",SUM(FW42:GA42)))</f>
        <v/>
      </c>
      <c r="GC42" s="129"/>
      <c r="GD42" s="126" t="str">
        <f>IF(ISBLANK($GI$3),"",IF(ISBLANK(Tipy!FD36),0,IF(AND(Tipy!FD36=Výsledky!$GG$3,Tipy!FF36=Výsledky!$GI$3),60,0)))</f>
        <v/>
      </c>
      <c r="GE42" s="126" t="str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/>
      </c>
      <c r="GF42" s="126" t="str">
        <f>IF(ISBLANK($GI$3),"",IF(OR(Tipy!FG36=Výsledky!$GD$6,Tipy!FG36=Výsledky!$GD$7,Tipy!FG36=Výsledky!$GD$8,Tipy!FG36=Výsledky!$GD$9),IF(VLOOKUP(Tipy!FG36,'Kategórie hráčov'!$A$2:$B$55,2,FALSE)=30,30,20),0))</f>
        <v/>
      </c>
      <c r="GG42" s="126" t="str">
        <f>IF(ISBLANK($GI$3),"",IF(OR(Tipy!FH36=Výsledky!$GG$6,Tipy!FH36=Výsledky!$GG$7,Tipy!FH36=Výsledky!$GG$8,Tipy!FH36=Výsledky!$GG$9),IF(VLOOKUP(Tipy!FH36,'Kategórie hráčov'!$A$2:$B$55,2,FALSE)=30,30,20),0))</f>
        <v/>
      </c>
      <c r="GH42" s="127" t="str">
        <f>IF(ISBLANK($GI$3),"",IF(ISBLANK(Tipy!FD36),0,IF(OR(AND(Tipy!FD36=Výsledky!$GG$3,OR(Tipy!FF36=Výsledky!$GI$3+1,Tipy!FF36=Výsledky!$GI$3-1)),AND(Tipy!FF36=Výsledky!$GI$3,OR(Tipy!FD36=Výsledky!$GG$3+1,Tipy!FD36=Výsledky!$GG$3-1))),10,0)))</f>
        <v/>
      </c>
      <c r="GI42" s="130" t="str">
        <f>IF(ISBLANK($GI$3),"",IF(ISBLANK(Tipy!FD36),"-",SUM(GD42:GH42)))</f>
        <v/>
      </c>
      <c r="GJ42" s="129"/>
      <c r="GK42" s="126" t="str">
        <f>IF(ISBLANK($GP$3),"",IF(ISBLANK(Tipy!FJ36),0,IF(AND(Tipy!FJ36=Výsledky!$GN$3,Tipy!FL36=Výsledky!$GP$3),60,0)))</f>
        <v/>
      </c>
      <c r="GL42" s="126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126" t="str">
        <f>IF(ISBLANK($GP$3),"",IF(OR(Tipy!FM36=Výsledky!$GK$6,Tipy!FM36=Výsledky!$GK$7,Tipy!FM36=Výsledky!$GK$8,Tipy!FM36=Výsledky!$GK$9),IF(VLOOKUP(Tipy!FM36,'Kategórie hráčov'!$A$2:$B$55,2,FALSE)=30,30,20),0))</f>
        <v/>
      </c>
      <c r="GN42" s="126" t="str">
        <f>IF(ISBLANK($GP$3),"",IF(OR(Tipy!FN36=Výsledky!$GN$6,Tipy!FN36=Výsledky!$GN$7,Tipy!FN36=Výsledky!$GN$8,Tipy!FN36=Výsledky!$GN$9),IF(VLOOKUP(Tipy!FN36,'Kategórie hráčov'!$A$2:$B$55,2,FALSE)=30,30,20),0))</f>
        <v/>
      </c>
      <c r="GO42" s="127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130" t="str">
        <f>IF(ISBLANK($GP$3),"",IF(ISBLANK(Tipy!FJ36),"-",SUM(GK42:GO42)))</f>
        <v/>
      </c>
      <c r="GQ42" s="129"/>
      <c r="GR42" s="126" t="str">
        <f>IF(ISBLANK($GW$3),"",IF(ISBLANK(Tipy!FP36),0,IF(AND(Tipy!FP36=Výsledky!$GU$3,Tipy!FR36=Výsledky!$GW$3),60,0)))</f>
        <v/>
      </c>
      <c r="GS42" s="126" t="str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/>
      </c>
      <c r="GT42" s="126" t="str">
        <f>IF(ISBLANK($GW$3),"",IF(OR(Tipy!FS36=Výsledky!$GR$6,Tipy!FS36=Výsledky!$GR$7,Tipy!FS36=Výsledky!$GR$8,Tipy!FS36=Výsledky!$GR$9),IF(VLOOKUP(Tipy!FS36,'Kategórie hráčov'!$A$2:$B$55,2,FALSE)=30,30,20),0))</f>
        <v/>
      </c>
      <c r="GU42" s="126" t="str">
        <f>IF(ISBLANK($GW$3),"",IF(OR(Tipy!FT36=Výsledky!$GU$6,Tipy!FT36=Výsledky!$GU$7,Tipy!FT36=Výsledky!$GU$8,Tipy!FT36=Výsledky!$GU$9),IF(VLOOKUP(Tipy!FT36,'Kategórie hráčov'!$A$2:$B$55,2,FALSE)=30,30,20),0))</f>
        <v/>
      </c>
      <c r="GV42" s="127" t="str">
        <f>IF(ISBLANK($GW$3),"",IF(ISBLANK(Tipy!FP36),0,IF(OR(AND(Tipy!FP36=Výsledky!$GU$3,OR(Tipy!FR36=Výsledky!$GW$3+1,Tipy!FR36=Výsledky!$GW$3-1)),AND(Tipy!FR36=Výsledky!$GW$3,OR(Tipy!FP36=Výsledky!$GU$3+1,Tipy!FP36=Výsledky!$GU$3-1))),10,0)))</f>
        <v/>
      </c>
      <c r="GW42" s="130" t="str">
        <f>IF(ISBLANK($GW$3),"",IF(ISBLANK(Tipy!FP36),"-",SUM(GR42:GV42)))</f>
        <v/>
      </c>
      <c r="GX42" s="129"/>
      <c r="GY42" s="126" t="str">
        <f>IF(ISBLANK($HD$3),"",IF(ISBLANK(Tipy!FV36),0,IF(AND(Tipy!FV36=Výsledky!$HB$3,Tipy!FX36=Výsledky!$HD$3),60,0)))</f>
        <v/>
      </c>
      <c r="GZ42" s="126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26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26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27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0" t="str">
        <f>IF(ISBLANK($HD$3),"",IF(ISBLANK(Tipy!FV36),"-",SUM(GY42:HC42)))</f>
        <v/>
      </c>
      <c r="HE42" s="129"/>
      <c r="HF42" s="126" t="str">
        <f>IF(ISBLANK($HK$3),"",IF(ISBLANK(Tipy!GB36),0,IF(AND(Tipy!GB36=Výsledky!$HI$3,Tipy!GD36=Výsledky!$HK$3),60,0)))</f>
        <v/>
      </c>
      <c r="HG42" s="126" t="str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/>
      </c>
      <c r="HH42" s="126" t="str">
        <f>IF(ISBLANK($HK$3),"",IF(OR(Tipy!GE36=Výsledky!$HF$6,Tipy!GE36=Výsledky!$HF$7,Tipy!GE36=Výsledky!$HF$8,Tipy!GE36=Výsledky!$HF$9),IF(VLOOKUP(Tipy!GE36,'Kategórie hráčov'!$A$2:$B$55,2,FALSE)=30,30,20),0))</f>
        <v/>
      </c>
      <c r="HI42" s="126" t="str">
        <f>IF(ISBLANK($HK$3),"",IF(OR(Tipy!GF36=Výsledky!$HI$6,Tipy!GF36=Výsledky!$HI$7,Tipy!GF36=Výsledky!$HI$8,Tipy!GF36=Výsledky!$HI$9),IF(VLOOKUP(Tipy!GF36,'Kategórie hráčov'!$A$2:$B$55,2,FALSE)=30,30,20),0))</f>
        <v/>
      </c>
      <c r="HJ42" s="127" t="str">
        <f>IF(ISBLANK($HK$3),"",IF(ISBLANK(Tipy!GB36),0,IF(OR(AND(Tipy!GB36=Výsledky!$HI$3,OR(Tipy!GD36=Výsledky!$HK$3+1,Tipy!GD36=Výsledky!$HK$3-1)),AND(Tipy!GD36=Výsledky!$HK$3,OR(Tipy!GB36=Výsledky!$HI$3+1,Tipy!GB36=Výsledky!$HI$3-1))),10,0)))</f>
        <v/>
      </c>
      <c r="HK42" s="130" t="str">
        <f>IF(ISBLANK($HK$3),"",IF(ISBLANK(Tipy!GB36),"-",SUM(HF42:HJ42)))</f>
        <v/>
      </c>
      <c r="HL42" s="129"/>
      <c r="HM42" s="126" t="str">
        <f>IF(ISBLANK($HR$3),"",IF(ISBLANK(Tipy!GH36),0,IF(AND(Tipy!GH36=Výsledky!$HP$3,Tipy!GJ36=Výsledky!$HR$3),60,0)))</f>
        <v/>
      </c>
      <c r="HN42" s="126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26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26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27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0" t="str">
        <f>IF(ISBLANK($HR$3),"",IF(ISBLANK(Tipy!GH36),"-",SUM(HM42:HQ42)))</f>
        <v/>
      </c>
      <c r="HS42" s="129"/>
      <c r="HT42" s="126" t="str">
        <f>IF(ISBLANK($HY$3),"",IF(ISBLANK(Tipy!GN36),0,IF(AND(Tipy!GN36=Výsledky!$HW$3,Tipy!GP36=Výsledky!$HY$3),60,0)))</f>
        <v/>
      </c>
      <c r="HU42" s="126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6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6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7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0" t="str">
        <f>IF(ISBLANK($HY$3),"",IF(ISBLANK(Tipy!GN36),"-",SUM(HT42:HX42)))</f>
        <v/>
      </c>
      <c r="HZ42" s="129"/>
      <c r="IA42" s="126" t="str">
        <f>IF(ISBLANK($IF$3),"",IF(ISBLANK(Tipy!GT36),0,IF(AND(Tipy!GT36=Výsledky!$ID$3,Tipy!GV36=Výsledky!$IF$3),60,0)))</f>
        <v/>
      </c>
      <c r="IB42" s="126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26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26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27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0" t="str">
        <f>IF(ISBLANK($IF$3),"",IF(ISBLANK(Tipy!GT36),"-",SUM(IA42:IE42)))</f>
        <v/>
      </c>
      <c r="IG42" s="129"/>
      <c r="IH42" s="126" t="str">
        <f>IF(ISBLANK($IM$3),"",IF(ISBLANK(Tipy!GZ36),0,IF(AND(Tipy!GZ36=Výsledky!$IK$3,Tipy!HB36=Výsledky!$IM$3),60,0)))</f>
        <v/>
      </c>
      <c r="II42" s="126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6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6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7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0" t="str">
        <f>IF(ISBLANK($IM$3),"",IF(ISBLANK(Tipy!GZ36),"-",SUM(IH42:IL42)))</f>
        <v/>
      </c>
      <c r="IN42" s="129"/>
      <c r="IO42" s="126" t="str">
        <f>IF(ISBLANK($IT$3),"",IF(ISBLANK(Tipy!HF36),0,IF(AND(Tipy!HF36=Výsledky!$IR$3,Tipy!HH36=Výsledky!$IT$3),60,0)))</f>
        <v/>
      </c>
      <c r="IP42" s="126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26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26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27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0" t="str">
        <f>IF(ISBLANK($IT$3),"",IF(ISBLANK(Tipy!HF36),"-",SUM(IO42:IS42)))</f>
        <v/>
      </c>
      <c r="IU42" s="129"/>
      <c r="IV42" s="126" t="str">
        <f>IF(ISBLANK($JA$3),"",IF(ISBLANK(Tipy!HL36),0,IF(AND(Tipy!HL36=Výsledky!$IY$3,Tipy!HN36=Výsledky!$JA$3),60,0)))</f>
        <v/>
      </c>
      <c r="IW42" s="126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26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26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27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0" t="str">
        <f>IF(ISBLANK($JA$3),"",IF(ISBLANK(Tipy!HL36),"-",SUM(IV42:IZ42)))</f>
        <v/>
      </c>
      <c r="JB42" s="129"/>
      <c r="JC42" s="126" t="str">
        <f>IF(ISBLANK($JH$3),"",IF(ISBLANK(Tipy!HR36),0,IF(AND(Tipy!HR36=Výsledky!$JF$3,Tipy!HT36=Výsledky!$JH$3),60,0)))</f>
        <v/>
      </c>
      <c r="JD42" s="126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26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26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27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0" t="str">
        <f>IF(ISBLANK($JH$3),"",IF(ISBLANK(Tipy!HR36),"-",SUM(JC42:JG42)))</f>
        <v/>
      </c>
      <c r="JI42" s="129"/>
      <c r="JJ42" s="126" t="str">
        <f>IF(ISBLANK($JO$3),"",IF(ISBLANK(Tipy!HX36),0,IF(AND(Tipy!HX36=Výsledky!$JM$3,Tipy!HZ36=Výsledky!$JO$3),60,0)))</f>
        <v/>
      </c>
      <c r="JK42" s="126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26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26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27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0" t="str">
        <f>IF(ISBLANK($JO$3),"",IF(ISBLANK(Tipy!HX36),"-",SUM(JJ42:JN42)))</f>
        <v/>
      </c>
      <c r="JP42" s="129"/>
      <c r="JQ42" s="126" t="str">
        <f>IF(ISBLANK($JV$3),"",IF(ISBLANK(Tipy!ID36),0,IF(AND(Tipy!ID36=Výsledky!$JT$3,Tipy!IF36=Výsledky!$JV$3),60,0)))</f>
        <v/>
      </c>
      <c r="JR42" s="126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26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26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27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0" t="str">
        <f>IF(ISBLANK($JV$3),"",IF(ISBLANK(Tipy!ID36),"-",SUM(JQ42:JU42)))</f>
        <v/>
      </c>
      <c r="JW42" s="129"/>
      <c r="JX42" s="126" t="str">
        <f>IF(ISBLANK($KC$3),"",IF(ISBLANK(Tipy!IJ36),0,IF(AND(Tipy!IJ36=Výsledky!$KA$3,Tipy!IL36=Výsledky!$KC$3),60,0)))</f>
        <v/>
      </c>
      <c r="JY42" s="126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6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6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7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0" t="str">
        <f>IF(ISBLANK($KC$3),"",IF(ISBLANK(Tipy!IJ36),"-",SUM(JX42:KB42)))</f>
        <v/>
      </c>
      <c r="KD42" s="129"/>
      <c r="KE42" s="126" t="str">
        <f>IF(ISBLANK($KJ$3),"",IF(ISBLANK(Tipy!IP36),0,IF(AND(Tipy!IP36=Výsledky!$KH$3,Tipy!IR36=Výsledky!$KJ$3),60,0)))</f>
        <v/>
      </c>
      <c r="KF42" s="126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6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6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7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0" t="str">
        <f>IF(ISBLANK($KJ$3),"",IF(ISBLANK(Tipy!IP36),"-",SUM(KE42:KI42)))</f>
        <v/>
      </c>
      <c r="KK42" s="129"/>
      <c r="KL42" s="126" t="str">
        <f>IF(ISBLANK($KQ$3),"",IF(ISBLANK(Tipy!IV36),0,IF(AND(Tipy!IV36=Výsledky!$KO$3,Tipy!IX36=Výsledky!$KQ$3),60,0)))</f>
        <v/>
      </c>
      <c r="KM42" s="126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6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6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7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0" t="str">
        <f>IF(ISBLANK($KQ$3),"",IF(ISBLANK(Tipy!IV36),"-",SUM(KL42:KP42)))</f>
        <v/>
      </c>
      <c r="KR42" s="129"/>
      <c r="KS42" s="126" t="str">
        <f>IF(ISBLANK($KX$3),"",IF(ISBLANK(Tipy!JB36),0,IF(AND(Tipy!JB36=Výsledky!$KV$3,Tipy!JD36=Výsledky!$KX$3),60,0)))</f>
        <v/>
      </c>
      <c r="KT42" s="126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6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6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7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0" t="str">
        <f>IF(ISBLANK($KX$3),"",IF(ISBLANK(Tipy!JB36),"-",SUM(KS42:KW42)))</f>
        <v/>
      </c>
      <c r="KY42" s="129"/>
      <c r="KZ42" s="126" t="str">
        <f>IF(ISBLANK($LE$3),"",IF(ISBLANK(Tipy!JH36),0,IF(AND(Tipy!JH36=Výsledky!$LC$3,Tipy!JJ36=Výsledky!$LE$3),60,0)))</f>
        <v/>
      </c>
      <c r="LA42" s="126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6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6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7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0" t="str">
        <f>IF(ISBLANK($LE$3),"",IF(ISBLANK(Tipy!JH36),"-",SUM(KZ42:LD42)))</f>
        <v/>
      </c>
      <c r="LF42" s="129"/>
      <c r="LG42" s="126" t="str">
        <f>IF(ISBLANK($LL$3),"",IF(ISBLANK(Tipy!JN36),0,IF(AND(Tipy!JN36=Výsledky!$LJ$3,Tipy!JP36=Výsledky!$LL$3),60,0)))</f>
        <v/>
      </c>
      <c r="LH42" s="126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6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6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7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0" t="str">
        <f>IF(ISBLANK($LL$3),"",IF(ISBLANK(Tipy!JN36),"-",SUM(LG42:LK42)))</f>
        <v/>
      </c>
      <c r="LM42" s="129"/>
      <c r="LN42" s="126" t="str">
        <f>IF(ISBLANK($LS$3),"",IF(ISBLANK(Tipy!JT36),0,IF(AND(Tipy!JT36=Výsledky!$LQ$3,Tipy!JV36=Výsledky!$LS$3),60,0)))</f>
        <v/>
      </c>
      <c r="LO42" s="126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6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6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7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0" t="str">
        <f>IF(ISBLANK($LS$3),"",IF(ISBLANK(Tipy!JT36),"-",SUM(LN42:LR42)))</f>
        <v/>
      </c>
      <c r="LT42" s="129"/>
      <c r="LU42" s="126" t="str">
        <f>IF(ISBLANK($LZ$3),"",IF(ISBLANK(Tipy!JZ36),0,IF(AND(Tipy!JZ36=Výsledky!$LX$3,Tipy!KB36=Výsledky!$LZ$3),60,0)))</f>
        <v/>
      </c>
      <c r="LV42" s="126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6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6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7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0" t="str">
        <f>IF(ISBLANK($LZ$3),"",IF(ISBLANK(Tipy!JZ36),"-",SUM(LU42:LY42)))</f>
        <v/>
      </c>
      <c r="MA42" s="129"/>
      <c r="MB42" s="126" t="str">
        <f>IF(ISBLANK($MG$3),"",IF(ISBLANK(Tipy!KF36),0,IF(AND(Tipy!KF36=Výsledky!$ME$3,Tipy!KH36=Výsledky!$MG$3),60,0)))</f>
        <v/>
      </c>
      <c r="MC42" s="126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6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6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7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0" t="str">
        <f>IF(ISBLANK($MG$3),"",IF(ISBLANK(Tipy!KF36),"-",SUM(MB42:MF42)))</f>
        <v/>
      </c>
      <c r="MH42" s="129"/>
      <c r="MI42" s="126" t="str">
        <f>IF(ISBLANK($MN$3),"",IF(ISBLANK(Tipy!KL36),0,IF(AND(Tipy!KL36=Výsledky!$ML$3,Tipy!KN36=Výsledky!$MN$3),60,0)))</f>
        <v/>
      </c>
      <c r="MJ42" s="12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6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6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0" t="str">
        <f>IF(ISBLANK($MN$3),"",IF(ISBLANK(Tipy!KL36),"-",SUM(MI42:MM42)))</f>
        <v/>
      </c>
      <c r="MO42" s="129"/>
      <c r="MP42" s="126" t="str">
        <f>IF(ISBLANK($MU$3),"",IF(ISBLANK(Tipy!KR36),0,IF(AND(Tipy!KR36=Výsledky!$MS$3,Tipy!KT36=Výsledky!$MU$3),60,0)))</f>
        <v/>
      </c>
      <c r="MQ42" s="126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6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6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7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0" t="str">
        <f>IF(ISBLANK($MU$3),"",IF(ISBLANK(Tipy!KR36),"-",SUM(MP42:MT42)))</f>
        <v/>
      </c>
      <c r="MV42" s="129"/>
      <c r="MW42" s="126" t="str">
        <f>IF(ISBLANK($NB$3),"",IF(ISBLANK(Tipy!KX36),0,IF(AND(Tipy!KX36=Výsledky!$MZ$3,Tipy!KZ36=Výsledky!$NB$3),60,0)))</f>
        <v/>
      </c>
      <c r="MX42" s="126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6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6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7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0" t="str">
        <f>IF(ISBLANK($NB$3),"",IF(ISBLANK(Tipy!KX36),"-",SUM(MW42:NA42)))</f>
        <v/>
      </c>
      <c r="NC42" s="129"/>
      <c r="ND42" s="126" t="str">
        <f>IF(ISBLANK($NI$3),"",IF(ISBLANK(Tipy!LD36),0,IF(AND(Tipy!LD36=Výsledky!$NG$3,Tipy!LF36=Výsledky!$NI$3),60,0)))</f>
        <v/>
      </c>
      <c r="NE42" s="126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6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6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7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0" t="str">
        <f>IF(ISBLANK($NI$3),"",IF(ISBLANK(Tipy!LD36),"-",SUM(ND42:NH42)))</f>
        <v/>
      </c>
      <c r="NJ42" s="129"/>
      <c r="NK42" s="126" t="str">
        <f>IF(ISBLANK($NP$3),"",IF(ISBLANK(Tipy!LJ36),0,IF(AND(Tipy!LJ36=Výsledky!$NN$3,Tipy!LL36=Výsledky!$NP$3),60,0)))</f>
        <v/>
      </c>
      <c r="NL42" s="126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6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6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7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0" t="str">
        <f>IF(ISBLANK($NP$3),"",IF(ISBLANK(Tipy!LJ36),"-",SUM(NK42:NO42)))</f>
        <v/>
      </c>
      <c r="NQ42" s="129"/>
      <c r="NR42" s="126" t="str">
        <f>IF(ISBLANK($NW$3),"",IF(ISBLANK(Tipy!LP36),0,IF(AND(Tipy!LP36=Výsledky!$NU$3,Tipy!LR36=Výsledky!$NW$3),60,0)))</f>
        <v/>
      </c>
      <c r="NS42" s="126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6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6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7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0" t="str">
        <f>IF(ISBLANK($NW$3),"",IF(ISBLANK(Tipy!LP36),"-",SUM(NR42:NV42)))</f>
        <v/>
      </c>
      <c r="NX42" s="129"/>
      <c r="NY42" s="126" t="str">
        <f>IF(ISBLANK($OD$3),"",IF(ISBLANK(Tipy!LV36),0,IF(AND(Tipy!LV36=Výsledky!$OB$3,Tipy!LX36=Výsledky!$OD$3),60,0)))</f>
        <v/>
      </c>
      <c r="NZ42" s="126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6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6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7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0" t="str">
        <f>IF(ISBLANK($OD$3),"",IF(ISBLANK(Tipy!LV36),"-",SUM(NY42:OC42)))</f>
        <v/>
      </c>
      <c r="OE42" s="129"/>
      <c r="OF42" s="126" t="str">
        <f>IF(ISBLANK($OK$3),"",IF(ISBLANK(Tipy!MB36),0,IF(AND(Tipy!MB36=Výsledky!$OI$3,Tipy!MD36=Výsledky!$OK$3),60,0)))</f>
        <v/>
      </c>
      <c r="OG42" s="126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6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6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7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0" t="str">
        <f>IF(ISBLANK($OK$3),"",IF(ISBLANK(Tipy!MB36),"-",SUM(OF42:OJ42)))</f>
        <v/>
      </c>
      <c r="OL42" s="129"/>
      <c r="OM42" s="126" t="str">
        <f>IF(ISBLANK($OR$3),"",IF(ISBLANK(Tipy!MH36),0,IF(AND(Tipy!MH36=Výsledky!$OP$3,Tipy!MJ36=Výsledky!$OR$3),60,0)))</f>
        <v/>
      </c>
      <c r="ON42" s="12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6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6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0" t="str">
        <f>IF(ISBLANK($OR$3),"",IF(ISBLANK(Tipy!MH36),"-",SUM(OM42:OQ42)))</f>
        <v/>
      </c>
      <c r="OS42" s="129"/>
      <c r="OT42" s="126" t="str">
        <f>IF(ISBLANK($OY$3),"",IF(ISBLANK(Tipy!MN36),0,IF(AND(Tipy!MN36=Výsledky!$OW$3,Tipy!MP36=Výsledky!$OY$3),60,0)))</f>
        <v/>
      </c>
      <c r="OU42" s="12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6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6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0" t="str">
        <f>IF(ISBLANK($OY$3),"",IF(ISBLANK(Tipy!MN36),"-",SUM(OT42:OX42)))</f>
        <v/>
      </c>
      <c r="OZ42" s="129"/>
      <c r="PA42" s="126" t="str">
        <f>IF(ISBLANK($PF$3),"",IF(ISBLANK(Tipy!MT36),0,IF(AND(Tipy!MT36=Výsledky!$PD$3,Tipy!MV36=Výsledky!$PF$3),60,0)))</f>
        <v/>
      </c>
      <c r="PB42" s="12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6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6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0" t="str">
        <f>IF(ISBLANK($PF$3),"",IF(ISBLANK(Tipy!MT36),"-",SUM(PA42:PE42)))</f>
        <v/>
      </c>
      <c r="PG42" s="129"/>
      <c r="PH42" s="126" t="str">
        <f>IF(ISBLANK($PM$3),"",IF(ISBLANK(Tipy!MZ36),0,IF(AND(Tipy!MZ36=Výsledky!$PK$3,Tipy!NB36=Výsledky!$PM$3),60,0)))</f>
        <v/>
      </c>
      <c r="PI42" s="12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6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6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0" t="str">
        <f>IF(ISBLANK($PM$3),"",IF(ISBLANK(Tipy!MZ36),"-",SUM(PH42:PL42)))</f>
        <v/>
      </c>
      <c r="PN42" s="129"/>
      <c r="PO42" s="126" t="str">
        <f>IF(ISBLANK($PT$3),"",IF(ISBLANK(Tipy!NF36),0,IF(AND(Tipy!NF36=Výsledky!$PR$3,Tipy!NH36=Výsledky!$PT$3),60,0)))</f>
        <v/>
      </c>
      <c r="PP42" s="12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6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6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0" t="str">
        <f>IF(ISBLANK($PT$3),"",IF(ISBLANK(Tipy!NF36),"-",SUM(PO42:PS42)))</f>
        <v/>
      </c>
      <c r="PU42" s="129"/>
      <c r="PV42" s="126" t="str">
        <f>IF(ISBLANK($QA$3),"",IF(ISBLANK(Tipy!NL36),0,IF(AND(Tipy!NL36=Výsledky!$PY$3,Tipy!NN36=Výsledky!$QA$3),60,0)))</f>
        <v/>
      </c>
      <c r="PW42" s="12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6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6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0" t="str">
        <f>IF(ISBLANK($QA$3),"",IF(ISBLANK(Tipy!NL36),"-",SUM(PV42:PZ42)))</f>
        <v/>
      </c>
      <c r="QB42" s="129"/>
      <c r="QC42" s="126" t="str">
        <f>IF(ISBLANK($QH$3),"",IF(ISBLANK(Tipy!NR36),0,IF(AND(Tipy!NR36=Výsledky!$QF$3,Tipy!NT36=Výsledky!$QH$3),60,0)))</f>
        <v/>
      </c>
      <c r="QD42" s="12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6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6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0" t="str">
        <f>IF(ISBLANK($QH$3),"",IF(ISBLANK(Tipy!NR36),"-",SUM(QC42:QG42)))</f>
        <v/>
      </c>
      <c r="QI42" s="131"/>
      <c r="QJ42" s="131"/>
    </row>
    <row r="43" spans="1:452" ht="15" x14ac:dyDescent="0.2">
      <c r="A43" s="124">
        <f>Tipy!A37</f>
        <v>21</v>
      </c>
      <c r="B43" s="166" t="str">
        <f>IF(Tipy!B37="","",Tipy!B37)</f>
        <v>LFC 37</v>
      </c>
      <c r="C43" s="125"/>
      <c r="D43" s="126">
        <f>IF(ISBLANK($I$3),"",IF(ISBLANK(Tipy!D37),0,IF(AND(Tipy!D37=Výsledky!$G$3,Tipy!F37=Výsledky!$I$3),60,0)))</f>
        <v>0</v>
      </c>
      <c r="E43" s="12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6">
        <f>IF(ISBLANK($I$3),"",IF(OR(Tipy!G37=Výsledky!$D$6,Tipy!G37=Výsledky!$D$7,Tipy!G37=Výsledky!$D$8,Tipy!G37=Výsledky!$D$9),IF(VLOOKUP(Tipy!G37,'Kategórie hráčov'!$A$2:$B$55,2,FALSE)=30,30,20),0))</f>
        <v>0</v>
      </c>
      <c r="G43" s="126">
        <f>IF(ISBLANK($I$3),"",IF(OR(Tipy!H37=Výsledky!$G$6,Tipy!H37=Výsledky!$G$7,Tipy!H37=Výsledky!$G$8,Tipy!H37=Výsledky!$G$9),IF(VLOOKUP(Tipy!H37,'Kategórie hráčov'!$A$2:$B$55,2,FALSE)=30,30,20),0))</f>
        <v>0</v>
      </c>
      <c r="H43" s="12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8">
        <f>IF(ISBLANK($I$3),"",IF(ISBLANK(Tipy!D37),"-",SUM(D43:H43)))</f>
        <v>0</v>
      </c>
      <c r="J43" s="25"/>
      <c r="K43" s="126">
        <f>IF(ISBLANK($P$3),"",IF(ISBLANK(Tipy!J37),0,IF(AND(Tipy!J37=Výsledky!$N$3,Tipy!L37=Výsledky!$P$3),60,0)))</f>
        <v>0</v>
      </c>
      <c r="L43" s="12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6">
        <f>IF(ISBLANK($P$3),"",IF(OR(Tipy!M37=Výsledky!$K$6,Tipy!M37=Výsledky!$K$7,Tipy!M37=Výsledky!$K$8,Tipy!M37=Výsledky!$K$9),IF(VLOOKUP(Tipy!M37,'Kategórie hráčov'!$A$2:$B$55,2,FALSE)=30,30,20),0))</f>
        <v>20</v>
      </c>
      <c r="N43" s="126">
        <f>IF(ISBLANK($P$3),"",IF(OR(Tipy!N37=Výsledky!$N$6,Tipy!N37=Výsledky!$N$7,Tipy!N37=Výsledky!$N$8,Tipy!N37=Výsledky!$N$9),IF(VLOOKUP(Tipy!N37,'Kategórie hráčov'!$A$2:$B$55,2,FALSE)=30,30,20),0))</f>
        <v>0</v>
      </c>
      <c r="O43" s="12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8">
        <f>IF(ISBLANK($P$3),"",IF(ISBLANK(Tipy!J37),"-",SUM(K43:O43)))</f>
        <v>20</v>
      </c>
      <c r="Q43" s="129"/>
      <c r="R43" s="126">
        <f>IF(ISBLANK($W$3),"",IF(ISBLANK(Tipy!P37),0,IF(AND(Tipy!P37=Výsledky!$U$3,Tipy!R37=Výsledky!$W$3),60,0)))</f>
        <v>0</v>
      </c>
      <c r="S43" s="12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6">
        <f>IF(ISBLANK($W$3),"",IF(OR(Tipy!S37=Výsledky!$R$6,Tipy!S37=Výsledky!$R$7,Tipy!S37=Výsledky!$R$8,Tipy!S37=Výsledky!$R$9),IF(VLOOKUP(Tipy!S37,'Kategórie hráčov'!$A$2:$B$55,2,FALSE)=30,30,20),0))</f>
        <v>0</v>
      </c>
      <c r="U43" s="126">
        <f>IF(ISBLANK($W$3),"",IF(OR(Tipy!T37=Výsledky!$U$6,Tipy!T37=Výsledky!$U$7,Tipy!T37=Výsledky!$U$8,Tipy!T37=Výsledky!$U$9),IF(VLOOKUP(Tipy!T37,'Kategórie hráčov'!$A$2:$B$55,2,FALSE)=30,30,20),0))</f>
        <v>0</v>
      </c>
      <c r="V43" s="12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30">
        <f>IF(ISBLANK($W$3),"",IF(ISBLANK(Tipy!P37),"-",SUM(R43:V43)))</f>
        <v>0</v>
      </c>
      <c r="X43" s="129"/>
      <c r="Y43" s="126">
        <f>IF(ISBLANK($AD$3),"",IF(ISBLANK(Tipy!V37),0,IF(AND(Tipy!V37=Výsledky!$AB$3,Tipy!X37=Výsledky!$AD$3),60,0)))</f>
        <v>0</v>
      </c>
      <c r="Z43" s="12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6">
        <f>IF(ISBLANK($AD$3),"",IF(OR(Tipy!Y37=Výsledky!$Y$6,Tipy!Y37=Výsledky!$Y$7,Tipy!Y37=Výsledky!$Y$8,Tipy!Y37=Výsledky!$Y$9),IF(VLOOKUP(Tipy!Y37,'Kategórie hráčov'!$A$2:$B$55,2,FALSE)=30,30,20),0))</f>
        <v>20</v>
      </c>
      <c r="AB43" s="126">
        <f>IF(ISBLANK($AD$3),"",IF(OR(Tipy!Z37=Výsledky!$AB$6,Tipy!Z37=Výsledky!$AB$7,Tipy!Z37=Výsledky!$AB$8,Tipy!Z37=Výsledky!$AB$9),IF(VLOOKUP(Tipy!Z37,'Kategórie hráčov'!$A$2:$B$55,2,FALSE)=30,30,20),0))</f>
        <v>0</v>
      </c>
      <c r="AC43" s="127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30">
        <f>IF(ISBLANK($AD$3),"",IF(ISBLANK(Tipy!V37),"-",SUM(Y43:AC43)))</f>
        <v>20</v>
      </c>
      <c r="AE43" s="129"/>
      <c r="AF43" s="126">
        <f>IF(ISBLANK($AK$3),"",IF(ISBLANK(Tipy!AB37),0,IF(AND(Tipy!AB37=Výsledky!$AI$3,Tipy!AD37=Výsledky!$AK$3),60,0)))</f>
        <v>0</v>
      </c>
      <c r="AG43" s="12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6">
        <f>IF(ISBLANK($AK$3),"",IF(OR(Tipy!AE37=Výsledky!$AF$6,Tipy!AE37=Výsledky!$AF$7,Tipy!AE37=Výsledky!$AF$8,Tipy!AE37=Výsledky!$AF$9),IF(VLOOKUP(Tipy!AE37,'Kategórie hráčov'!$A$2:$B$55,2,FALSE)=30,30,20),0))</f>
        <v>20</v>
      </c>
      <c r="AI43" s="126">
        <f>IF(ISBLANK($AK$3),"",IF(OR(Tipy!AF37=Výsledky!$AI$6,Tipy!AF37=Výsledky!$AI$7,Tipy!AF37=Výsledky!$AI$8,Tipy!AF37=Výsledky!$AI$9),IF(VLOOKUP(Tipy!AF37,'Kategórie hráčov'!$A$2:$B$55,2,FALSE)=30,30,20),0))</f>
        <v>0</v>
      </c>
      <c r="AJ43" s="127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30">
        <f>IF(ISBLANK($AK$3),"",IF(ISBLANK(Tipy!AB37),"-",SUM(AF43:AJ43)))</f>
        <v>40</v>
      </c>
      <c r="AL43" s="129"/>
      <c r="AM43" s="126">
        <f>IF(ISBLANK($AR$3),"",IF(ISBLANK(Tipy!AH37),0,IF(AND(Tipy!AH37=Výsledky!$AP$3,Tipy!AJ37=Výsledky!$AR$3),60,0)))</f>
        <v>0</v>
      </c>
      <c r="AN43" s="12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6">
        <f>IF(ISBLANK($AR$3),"",IF(OR(Tipy!AK37=Výsledky!$AM$6,Tipy!AK37=Výsledky!$AM$7,Tipy!AK37=Výsledky!$AM$8,Tipy!AK37=Výsledky!$AM$9),IF(VLOOKUP(Tipy!AK37,'Kategórie hráčov'!$A$2:$B$55,2,FALSE)=30,30,20),0))</f>
        <v>0</v>
      </c>
      <c r="AP43" s="126">
        <f>IF(ISBLANK($AR$3),"",IF(OR(Tipy!AL37=Výsledky!$AP$6,Tipy!AL37=Výsledky!$AP$7,Tipy!AL37=Výsledky!$AP$8,Tipy!AL37=Výsledky!$AP$9),IF(VLOOKUP(Tipy!AL37,'Kategórie hráčov'!$A$2:$B$55,2,FALSE)=30,30,20),0))</f>
        <v>0</v>
      </c>
      <c r="AQ43" s="12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30">
        <f>IF(ISBLANK($AR$3),"",IF(ISBLANK(Tipy!AH37),"-",SUM(AM43:AQ43)))</f>
        <v>20</v>
      </c>
      <c r="AS43" s="129"/>
      <c r="AT43" s="126">
        <f>IF(ISBLANK($AY$3),"",IF(ISBLANK(Tipy!AN37),0,IF(AND(Tipy!AN37=Výsledky!$AW$3,Tipy!AP37=Výsledky!$AY$3),60,0)))</f>
        <v>0</v>
      </c>
      <c r="AU43" s="12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6">
        <f>IF(ISBLANK($AY$3),"",IF(OR(Tipy!AQ37=Výsledky!$AT$6,Tipy!AQ37=Výsledky!$AT$7,Tipy!AQ37=Výsledky!$AT$8,Tipy!AQ37=Výsledky!$AT$9),IF(VLOOKUP(Tipy!AQ37,'Kategórie hráčov'!$A$2:$B$55,2,FALSE)=30,30,20),0))</f>
        <v>0</v>
      </c>
      <c r="AW43" s="126">
        <f>IF(ISBLANK($AY$3),"",IF(OR(Tipy!AR37=Výsledky!$AW$6,Tipy!AR37=Výsledky!$AW$7,Tipy!AR37=Výsledky!$AW$8,Tipy!AR37=Výsledky!$AW$9),IF(VLOOKUP(Tipy!AR37,'Kategórie hráčov'!$A$2:$B$55,2,FALSE)=30,30,20),0))</f>
        <v>0</v>
      </c>
      <c r="AX43" s="12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30">
        <f>IF(ISBLANK($AY$3),"",IF(ISBLANK(Tipy!AN37),"-",SUM(AT43:AX43)))</f>
        <v>0</v>
      </c>
      <c r="AZ43" s="129"/>
      <c r="BA43" s="126">
        <f>IF(ISBLANK($BF$3),"",IF(ISBLANK(Tipy!AT37),0,IF(AND(Tipy!AT37=Výsledky!$BD$3,Tipy!AV37=Výsledky!$BF$3),60,0)))</f>
        <v>0</v>
      </c>
      <c r="BB43" s="12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6">
        <f>IF(ISBLANK($BF$3),"",IF(OR(Tipy!AW37=Výsledky!$BA$6,Tipy!AW37=Výsledky!$BA$7,Tipy!AW37=Výsledky!$BA$8,Tipy!AW37=Výsledky!$BA$9),IF(VLOOKUP(Tipy!AW37,'Kategórie hráčov'!$A$2:$B$55,2,FALSE)=30,30,20),0))</f>
        <v>0</v>
      </c>
      <c r="BD43" s="126">
        <f>IF(ISBLANK($BF$3),"",IF(OR(Tipy!AX37=Výsledky!$BD$6,Tipy!AX37=Výsledky!$BD$7,Tipy!AX37=Výsledky!$BD$8,Tipy!AX37=Výsledky!$BD$9),IF(VLOOKUP(Tipy!AX37,'Kategórie hráčov'!$A$2:$B$55,2,FALSE)=30,30,20),0))</f>
        <v>0</v>
      </c>
      <c r="BE43" s="127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30">
        <f>IF(ISBLANK($BF$3),"",IF(ISBLANK(Tipy!AT37),"-",SUM(BA43:BE43)))</f>
        <v>0</v>
      </c>
      <c r="BG43" s="129"/>
      <c r="BH43" s="126" t="str">
        <f>IF(ISBLANK($BM$3),"",IF(ISBLANK(Tipy!AZ37),0,IF(AND(Tipy!AZ37=Výsledky!$BK$3,Tipy!BB37=Výsledky!$BM$3),60,0)))</f>
        <v/>
      </c>
      <c r="BI43" s="126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6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6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7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0" t="str">
        <f>IF(ISBLANK($BM$3),"",IF(ISBLANK(Tipy!AZ37),"-",SUM(BH43:BL43)))</f>
        <v/>
      </c>
      <c r="BN43" s="129"/>
      <c r="BO43" s="126">
        <f>IF(ISBLANK($BT$3),"",IF(ISBLANK(Tipy!BF37),0,IF(AND(Tipy!BF37=Výsledky!$BR$3,Tipy!BH37=Výsledky!$BT$3),60,0)))</f>
        <v>0</v>
      </c>
      <c r="BP43" s="12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6">
        <f>IF(ISBLANK($BT$3),"",IF(OR(Tipy!BI37=Výsledky!$BO$6,Tipy!BI37=Výsledky!$BO$7,Tipy!BI37=Výsledky!$BO$8,Tipy!BI37=Výsledky!$BO$9),IF(VLOOKUP(Tipy!BI37,'Kategórie hráčov'!$A$2:$B$55,2,FALSE)=30,30,20),0))</f>
        <v>20</v>
      </c>
      <c r="BR43" s="126">
        <f>IF(ISBLANK($BT$3),"",IF(OR(Tipy!BJ37=Výsledky!$BR$6,Tipy!BJ37=Výsledky!$BR$7,Tipy!BJ37=Výsledky!$BR$8,Tipy!BJ37=Výsledky!$BR$9),IF(VLOOKUP(Tipy!BJ37,'Kategórie hráčov'!$A$2:$B$55,2,FALSE)=30,30,20),0))</f>
        <v>0</v>
      </c>
      <c r="BS43" s="127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30">
        <f>IF(ISBLANK($BT$3),"",IF(ISBLANK(Tipy!BF37),"-",SUM(BO43:BS43)))</f>
        <v>50</v>
      </c>
      <c r="BU43" s="129"/>
      <c r="BV43" s="126" t="str">
        <f>IF(ISBLANK($CA$3),"",IF(ISBLANK(Tipy!BL37),0,IF(AND(Tipy!BL37=Výsledky!$BY$3,Tipy!BN37=Výsledky!$CA$3),60,0)))</f>
        <v/>
      </c>
      <c r="BW43" s="126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6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6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7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0" t="str">
        <f>IF(ISBLANK($CA$3),"",IF(ISBLANK(Tipy!BL37),"-",SUM(BV43:BZ43)))</f>
        <v/>
      </c>
      <c r="CB43" s="129"/>
      <c r="CC43" s="126">
        <f>IF(ISBLANK($CH$3),"",IF(ISBLANK(Tipy!BR37),0,IF(AND(Tipy!BR37=Výsledky!$CF$3,Tipy!BT37=Výsledky!$CH$3),60,0)))</f>
        <v>0</v>
      </c>
      <c r="CD43" s="12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6">
        <f>IF(ISBLANK($CH$3),"",IF(OR(Tipy!BU37=Výsledky!$CC$6,Tipy!BU37=Výsledky!$CC$7,Tipy!BU37=Výsledky!$CC$8,Tipy!BU37=Výsledky!$CC$9),IF(VLOOKUP(Tipy!BU37,'Kategórie hráčov'!$A$2:$B$55,2,FALSE)=30,30,20),0))</f>
        <v>0</v>
      </c>
      <c r="CF43" s="126">
        <f>IF(ISBLANK($CH$3),"",IF(OR(Tipy!BV37=Výsledky!$CF$6,Tipy!BV37=Výsledky!$CF$7,Tipy!BV37=Výsledky!$CF$8,Tipy!BV37=Výsledky!$CF$9),IF(VLOOKUP(Tipy!BV37,'Kategórie hráčov'!$A$2:$B$55,2,FALSE)=30,30,20),0))</f>
        <v>0</v>
      </c>
      <c r="CG43" s="12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30">
        <f>IF(ISBLANK($CH$3),"",IF(ISBLANK(Tipy!BR37),"-",SUM(CC43:CG43)))</f>
        <v>0</v>
      </c>
      <c r="CI43" s="129"/>
      <c r="CJ43" s="126">
        <f>IF(ISBLANK($CO$3),"",IF(ISBLANK(Tipy!BX37),0,IF(AND(Tipy!BX37=Výsledky!$CM$3,Tipy!BZ37=Výsledky!$CO$3),60,0)))</f>
        <v>0</v>
      </c>
      <c r="CK43" s="12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6">
        <f>IF(ISBLANK($CO$3),"",IF(OR(Tipy!CA37=Výsledky!$CJ$6,Tipy!CA37=Výsledky!$CJ$7,Tipy!CA37=Výsledky!$CJ$8,Tipy!CA37=Výsledky!$CJ$9),IF(VLOOKUP(Tipy!CA37,'Kategórie hráčov'!$A$2:$B$55,2,FALSE)=30,30,20),0))</f>
        <v>0</v>
      </c>
      <c r="CM43" s="126">
        <f>IF(ISBLANK($CO$3),"",IF(OR(Tipy!CB37=Výsledky!$CM$6,Tipy!CB37=Výsledky!$CM$7,Tipy!CB37=Výsledky!$CM$8,Tipy!CB37=Výsledky!$CM$9),IF(VLOOKUP(Tipy!CB37,'Kategórie hráčov'!$A$2:$B$55,2,FALSE)=30,30,20),0))</f>
        <v>0</v>
      </c>
      <c r="CN43" s="12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30">
        <f>IF(ISBLANK($CO$3),"",IF(ISBLANK(Tipy!BX37),"-",SUM(CJ43:CN43)))</f>
        <v>20</v>
      </c>
      <c r="CP43" s="129"/>
      <c r="CQ43" s="126" t="str">
        <f>IF(ISBLANK($CV$3),"",IF(ISBLANK(Tipy!CD37),0,IF(AND(Tipy!CD37=Výsledky!$CT$3,Tipy!CF37=Výsledky!$CV$3),60,0)))</f>
        <v/>
      </c>
      <c r="CR43" s="126" t="str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/>
      </c>
      <c r="CS43" s="126" t="str">
        <f>IF(ISBLANK($CV$3),"",IF(OR(Tipy!CG37=Výsledky!$CQ$6,Tipy!CG37=Výsledky!$CQ$7,Tipy!CG37=Výsledky!$CQ$8,Tipy!CG37=Výsledky!$CQ$9),IF(VLOOKUP(Tipy!CG37,'Kategórie hráčov'!$A$2:$B$55,2,FALSE)=30,30,20),0))</f>
        <v/>
      </c>
      <c r="CT43" s="126" t="str">
        <f>IF(ISBLANK($CV$3),"",IF(OR(Tipy!CH37=Výsledky!$CT$6,Tipy!CH37=Výsledky!$CT$7,Tipy!CH37=Výsledky!$CT$8,Tipy!CH37=Výsledky!$CT$9),IF(VLOOKUP(Tipy!CH37,'Kategórie hráčov'!$A$2:$B$55,2,FALSE)=30,30,20),0))</f>
        <v/>
      </c>
      <c r="CU43" s="127" t="str">
        <f>IF(ISBLANK($CV$3),"",IF(ISBLANK(Tipy!CD37),0,IF(OR(AND(Tipy!CD37=Výsledky!$CT$3,OR(Tipy!CF37=Výsledky!$CV$3+1,Tipy!CF37=Výsledky!$CV$3-1)),AND(Tipy!CF37=Výsledky!$CV$3,OR(Tipy!CD37=Výsledky!$CT$3+1,Tipy!CD37=Výsledky!$CT$3-1))),10,0)))</f>
        <v/>
      </c>
      <c r="CV43" s="130" t="str">
        <f>IF(ISBLANK($CV$3),"",IF(ISBLANK(Tipy!CD37),"-",SUM(CQ43:CU43)))</f>
        <v/>
      </c>
      <c r="CW43" s="129"/>
      <c r="CX43" s="126" t="str">
        <f>IF(ISBLANK($DC$3),"",IF(ISBLANK(Tipy!CJ37),0,IF(AND(Tipy!CJ37=Výsledky!$DA$3,Tipy!CL37=Výsledky!$DC$3),60,0)))</f>
        <v/>
      </c>
      <c r="CY43" s="126" t="str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/>
      </c>
      <c r="CZ43" s="126" t="str">
        <f>IF(ISBLANK($DC$3),"",IF(OR(Tipy!CM37=Výsledky!$CX$6,Tipy!CM37=Výsledky!$CX$7,Tipy!CM37=Výsledky!$CX$8,Tipy!CM37=Výsledky!$CX$9),IF(VLOOKUP(Tipy!CM37,'Kategórie hráčov'!$A$2:$B$55,2,FALSE)=30,30,20),0))</f>
        <v/>
      </c>
      <c r="DA43" s="126" t="str">
        <f>IF(ISBLANK($DC$3),"",IF(OR(Tipy!CN37=Výsledky!$DA$6,Tipy!CN37=Výsledky!$DA$7,Tipy!CN37=Výsledky!$DA$8,Tipy!CN37=Výsledky!$DA$9),IF(VLOOKUP(Tipy!CN37,'Kategórie hráčov'!$A$2:$B$55,2,FALSE)=30,30,20),0))</f>
        <v/>
      </c>
      <c r="DB43" s="127" t="str">
        <f>IF(ISBLANK($DC$3),"",IF(ISBLANK(Tipy!CJ37),0,IF(OR(AND(Tipy!CJ37=Výsledky!$DA$3,OR(Tipy!CL37=Výsledky!$DC$3+1,Tipy!CL37=Výsledky!$DC$3-1)),AND(Tipy!CL37=Výsledky!$DC$3,OR(Tipy!CJ37=Výsledky!$DA$3+1,Tipy!CJ37=Výsledky!$DA$3-1))),10,0)))</f>
        <v/>
      </c>
      <c r="DC43" s="130" t="str">
        <f>IF(ISBLANK($DC$3),"",IF(ISBLANK(Tipy!CJ37),"-",SUM(CX43:DB43)))</f>
        <v/>
      </c>
      <c r="DD43" s="129"/>
      <c r="DE43" s="126" t="str">
        <f>IF(ISBLANK($DJ$3),"",IF(ISBLANK(Tipy!CP37),0,IF(AND(Tipy!CP37=Výsledky!$DH$3,Tipy!CR37=Výsledky!$DJ$3),60,0)))</f>
        <v/>
      </c>
      <c r="DF43" s="126" t="str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/>
      </c>
      <c r="DG43" s="126" t="str">
        <f>IF(ISBLANK($DJ$3),"",IF(OR(Tipy!CS37=Výsledky!$DE$6,Tipy!CS37=Výsledky!$DE$7,Tipy!CS37=Výsledky!$DE$8,Tipy!CS37=Výsledky!$DE$9),IF(VLOOKUP(Tipy!CS37,'Kategórie hráčov'!$A$2:$B$55,2,FALSE)=30,30,20),0))</f>
        <v/>
      </c>
      <c r="DH43" s="126" t="str">
        <f>IF(ISBLANK($DJ$3),"",IF(OR(Tipy!CT37=Výsledky!$DH$6,Tipy!CT37=Výsledky!$DH$7,Tipy!CT37=Výsledky!$DH$8,Tipy!CT37=Výsledky!$DH$9),IF(VLOOKUP(Tipy!CT37,'Kategórie hráčov'!$A$2:$B$55,2,FALSE)=30,30,20),0))</f>
        <v/>
      </c>
      <c r="DI43" s="127" t="str">
        <f>IF(ISBLANK($DJ$3),"",IF(ISBLANK(Tipy!CP37),0,IF(OR(AND(Tipy!CP37=Výsledky!$DH$3,OR(Tipy!CR37=Výsledky!$DJ$3+1,Tipy!CR37=Výsledky!$DJ$3-1)),AND(Tipy!CR37=Výsledky!$DJ$3,OR(Tipy!CP37=Výsledky!$DH$3+1,Tipy!CP37=Výsledky!$DH$3-1))),10,0)))</f>
        <v/>
      </c>
      <c r="DJ43" s="130" t="str">
        <f>IF(ISBLANK($DJ$3),"",IF(ISBLANK(Tipy!CP37),"-",SUM(DE43:DI43)))</f>
        <v/>
      </c>
      <c r="DK43" s="129"/>
      <c r="DL43" s="126" t="str">
        <f>IF(ISBLANK($DQ$3),"",IF(ISBLANK(Tipy!CV37),0,IF(AND(Tipy!CV37=Výsledky!$DO$3,Tipy!CX37=Výsledky!$DQ$3),60,0)))</f>
        <v/>
      </c>
      <c r="DM43" s="126" t="str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/>
      </c>
      <c r="DN43" s="126" t="str">
        <f>IF(ISBLANK($DQ$3),"",IF(OR(Tipy!CY37=Výsledky!$DL$6,Tipy!CY37=Výsledky!$DL$7,Tipy!CY37=Výsledky!$DL$8,Tipy!CY37=Výsledky!$DL$9),IF(VLOOKUP(Tipy!CY37,'Kategórie hráčov'!$A$2:$B$55,2,FALSE)=30,30,20),0))</f>
        <v/>
      </c>
      <c r="DO43" s="126" t="str">
        <f>IF(ISBLANK($DQ$3),"",IF(OR(Tipy!CZ37=Výsledky!$DO$6,Tipy!CZ37=Výsledky!$DO$7,Tipy!CZ37=Výsledky!$DO$8,Tipy!CZ37=Výsledky!$DO$9),IF(VLOOKUP(Tipy!CZ37,'Kategórie hráčov'!$A$2:$B$55,2,FALSE)=30,30,20),0))</f>
        <v/>
      </c>
      <c r="DP43" s="127" t="str">
        <f>IF(ISBLANK($DQ$3),"",IF(ISBLANK(Tipy!CV37),0,IF(OR(AND(Tipy!CV37=Výsledky!$DO$3,OR(Tipy!CX37=Výsledky!$DQ$3+1,Tipy!CX37=Výsledky!$DQ$3-1)),AND(Tipy!CX37=Výsledky!$DQ$3,OR(Tipy!CV37=Výsledky!$DO$3+1,Tipy!CV37=Výsledky!$DO$3-1))),10,0)))</f>
        <v/>
      </c>
      <c r="DQ43" s="130" t="str">
        <f>IF(ISBLANK($DQ$3),"",IF(ISBLANK(Tipy!CV37),"-",SUM(DL43:DP43)))</f>
        <v/>
      </c>
      <c r="DR43" s="129"/>
      <c r="DS43" s="126" t="str">
        <f>IF(ISBLANK($DX$3),"",IF(ISBLANK(Tipy!DB37),0,IF(AND(Tipy!DB37=Výsledky!$DV$3,Tipy!DD37=Výsledky!$DX$3),60,0)))</f>
        <v/>
      </c>
      <c r="DT43" s="126" t="str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/>
      </c>
      <c r="DU43" s="126" t="str">
        <f>IF(ISBLANK($DX$3),"",IF(OR(Tipy!DE37=Výsledky!$DS$6,Tipy!DE37=Výsledky!$DS$7,Tipy!DE37=Výsledky!$DS$8,Tipy!DE37=Výsledky!$DS$9),IF(VLOOKUP(Tipy!DE37,'Kategórie hráčov'!$A$2:$B$55,2,FALSE)=30,30,20),0))</f>
        <v/>
      </c>
      <c r="DV43" s="126" t="str">
        <f>IF(ISBLANK($DX$3),"",IF(OR(Tipy!DF37=Výsledky!$DV$6,Tipy!DF37=Výsledky!$DV$7,Tipy!DF37=Výsledky!$DV$8,Tipy!DF37=Výsledky!$DV$9),IF(VLOOKUP(Tipy!DF37,'Kategórie hráčov'!$A$2:$B$55,2,FALSE)=30,30,20),0))</f>
        <v/>
      </c>
      <c r="DW43" s="127" t="str">
        <f>IF(ISBLANK($DX$3),"",IF(ISBLANK(Tipy!DB37),0,IF(OR(AND(Tipy!DB37=Výsledky!$DV$3,OR(Tipy!DD37=Výsledky!$DX$3+1,Tipy!DD37=Výsledky!$DX$3-1)),AND(Tipy!DD37=Výsledky!$DX$3,OR(Tipy!DB37=Výsledky!$DV$3+1,Tipy!DB37=Výsledky!$DV$3-1))),10,0)))</f>
        <v/>
      </c>
      <c r="DX43" s="130" t="str">
        <f>IF(ISBLANK($DX$3),"",IF(ISBLANK(Tipy!DB37),"-",SUM(DS43:DW43)))</f>
        <v/>
      </c>
      <c r="DY43" s="129"/>
      <c r="DZ43" s="126" t="str">
        <f>IF(ISBLANK($EE$3),"",IF(ISBLANK(Tipy!DH37),0,IF(AND(Tipy!DH37=Výsledky!$EC$3,Tipy!DJ37=Výsledky!$EE$3),60,0)))</f>
        <v/>
      </c>
      <c r="EA43" s="126" t="str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/>
      </c>
      <c r="EB43" s="126" t="str">
        <f>IF(ISBLANK($EE$3),"",IF(OR(Tipy!DK37=Výsledky!$DZ$6,Tipy!DK37=Výsledky!$DZ$7,Tipy!DK37=Výsledky!$DZ$8,Tipy!DK37=Výsledky!$DZ$9),IF(VLOOKUP(Tipy!DK37,'Kategórie hráčov'!$A$2:$B$55,2,FALSE)=30,30,20),0))</f>
        <v/>
      </c>
      <c r="EC43" s="126" t="str">
        <f>IF(ISBLANK($EE$3),"",IF(OR(Tipy!DL37=Výsledky!$EC$6,Tipy!DL37=Výsledky!$EC$7,Tipy!DL37=Výsledky!$EC$8,Tipy!DL37=Výsledky!$EC$9),IF(VLOOKUP(Tipy!DL37,'Kategórie hráčov'!$A$2:$B$55,2,FALSE)=30,30,20),0))</f>
        <v/>
      </c>
      <c r="ED43" s="127" t="str">
        <f>IF(ISBLANK($EE$3),"",IF(ISBLANK(Tipy!DH37),0,IF(OR(AND(Tipy!DH37=Výsledky!$EC$3,OR(Tipy!DJ37=Výsledky!$EE$3+1,Tipy!DJ37=Výsledky!$EE$3-1)),AND(Tipy!DJ37=Výsledky!$EE$3,OR(Tipy!DH37=Výsledky!$EC$3+1,Tipy!DH37=Výsledky!$EC$3-1))),10,0)))</f>
        <v/>
      </c>
      <c r="EE43" s="130" t="str">
        <f>IF(ISBLANK($EE$3),"",IF(ISBLANK(Tipy!DH37),"-",SUM(DZ43:ED43)))</f>
        <v/>
      </c>
      <c r="EF43" s="129"/>
      <c r="EG43" s="126" t="str">
        <f>IF(ISBLANK($EL$3),"",IF(ISBLANK(Tipy!DN37),0,IF(AND(Tipy!DN37=Výsledky!$EJ$3,Tipy!DP37=Výsledky!$EL$3),60,0)))</f>
        <v/>
      </c>
      <c r="EH43" s="126" t="str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/>
      </c>
      <c r="EI43" s="126" t="str">
        <f>IF(ISBLANK($EL$3),"",IF(OR(Tipy!DQ37=Výsledky!$EG$6,Tipy!DQ37=Výsledky!$EG$7,Tipy!DQ37=Výsledky!$EG$8,Tipy!DQ37=Výsledky!$EG$9),IF(VLOOKUP(Tipy!DQ37,'Kategórie hráčov'!$A$2:$B$55,2,FALSE)=30,30,20),0))</f>
        <v/>
      </c>
      <c r="EJ43" s="126" t="str">
        <f>IF(ISBLANK($EL$3),"",IF(OR(Tipy!DR37=Výsledky!$EJ$6,Tipy!DR37=Výsledky!$EJ$7,Tipy!DR37=Výsledky!$EJ$8,Tipy!DR37=Výsledky!$EJ$9),IF(VLOOKUP(Tipy!DR37,'Kategórie hráčov'!$A$2:$B$55,2,FALSE)=30,30,20),0))</f>
        <v/>
      </c>
      <c r="EK43" s="127" t="str">
        <f>IF(ISBLANK($EL$3),"",IF(ISBLANK(Tipy!DN37),0,IF(OR(AND(Tipy!DN37=Výsledky!$EJ$3,OR(Tipy!DP37=Výsledky!$EL$3+1,Tipy!DP37=Výsledky!$EL$3-1)),AND(Tipy!DP37=Výsledky!$EL$3,OR(Tipy!DN37=Výsledky!$EJ$3+1,Tipy!DN37=Výsledky!$EJ$3-1))),10,0)))</f>
        <v/>
      </c>
      <c r="EL43" s="130" t="str">
        <f>IF(ISBLANK($EL$3),"",IF(ISBLANK(Tipy!DN37),"-",SUM(EG43:EK43)))</f>
        <v/>
      </c>
      <c r="EM43" s="129"/>
      <c r="EN43" s="126" t="str">
        <f>IF(ISBLANK($ES$3),"",IF(ISBLANK(Tipy!DT37),0,IF(AND(Tipy!DT37=Výsledky!$EQ$3,Tipy!DV37=Výsledky!$ES$3),60,0)))</f>
        <v/>
      </c>
      <c r="EO43" s="126" t="str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/>
      </c>
      <c r="EP43" s="126" t="str">
        <f>IF(ISBLANK($ES$3),"",IF(OR(Tipy!DW37=Výsledky!$EN$6,Tipy!DW37=Výsledky!$EN$7,Tipy!DW37=Výsledky!$EN$8,Tipy!DW37=Výsledky!$EN$9),IF(VLOOKUP(Tipy!DW37,'Kategórie hráčov'!$A$2:$B$55,2,FALSE)=30,30,20),0))</f>
        <v/>
      </c>
      <c r="EQ43" s="126" t="str">
        <f>IF(ISBLANK($ES$3),"",IF(OR(Tipy!DX37=Výsledky!$EQ$6,Tipy!DX37=Výsledky!$EQ$7,Tipy!DX37=Výsledky!$EQ$8,Tipy!DX37=Výsledky!$EQ$9),IF(VLOOKUP(Tipy!DX37,'Kategórie hráčov'!$A$2:$B$55,2,FALSE)=30,30,20),0))</f>
        <v/>
      </c>
      <c r="ER43" s="127" t="str">
        <f>IF(ISBLANK($ES$3),"",IF(ISBLANK(Tipy!DT37),0,IF(OR(AND(Tipy!DT37=Výsledky!$EQ$3,OR(Tipy!DV37=Výsledky!$ES$3+1,Tipy!DV37=Výsledky!$ES$3-1)),AND(Tipy!DV37=Výsledky!$ES$3,OR(Tipy!DT37=Výsledky!$EQ$3+1,Tipy!DT37=Výsledky!$EQ$3-1))),10,0)))</f>
        <v/>
      </c>
      <c r="ES43" s="130" t="str">
        <f>IF(ISBLANK($ES$3),"",IF(ISBLANK(Tipy!DT37),"-",SUM(EN43:ER43)))</f>
        <v/>
      </c>
      <c r="ET43" s="129"/>
      <c r="EU43" s="126" t="str">
        <f>IF(ISBLANK($EZ$3),"",IF(ISBLANK(Tipy!DZ37),0,IF(AND(Tipy!DZ37=Výsledky!$EX$3,Tipy!EB37=Výsledky!$EZ$3),60,0)))</f>
        <v/>
      </c>
      <c r="EV43" s="126" t="str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/>
      </c>
      <c r="EW43" s="126" t="str">
        <f>IF(ISBLANK($EZ$3),"",IF(OR(Tipy!EC37=Výsledky!$EU$6,Tipy!EC37=Výsledky!$EU$7,Tipy!EC37=Výsledky!$EU$8,Tipy!EC37=Výsledky!$EU$9),IF(VLOOKUP(Tipy!EC37,'Kategórie hráčov'!$A$2:$B$55,2,FALSE)=30,30,20),0))</f>
        <v/>
      </c>
      <c r="EX43" s="126" t="str">
        <f>IF(ISBLANK($EZ$3),"",IF(OR(Tipy!ED37=Výsledky!$EX$6,Tipy!ED37=Výsledky!$EX$7,Tipy!ED37=Výsledky!$EX$8,Tipy!ED37=Výsledky!$EX$9),IF(VLOOKUP(Tipy!ED37,'Kategórie hráčov'!$A$2:$B$55,2,FALSE)=30,30,20),0))</f>
        <v/>
      </c>
      <c r="EY43" s="127" t="str">
        <f>IF(ISBLANK($EZ$3),"",IF(ISBLANK(Tipy!DZ37),0,IF(OR(AND(Tipy!DZ37=Výsledky!$EX$3,OR(Tipy!EB37=Výsledky!$EZ$3+1,Tipy!EB37=Výsledky!$EZ$3-1)),AND(Tipy!EB37=Výsledky!$EZ$3,OR(Tipy!DZ37=Výsledky!$EX$3+1,Tipy!DZ37=Výsledky!$EX$3-1))),10,0)))</f>
        <v/>
      </c>
      <c r="EZ43" s="130" t="str">
        <f>IF(ISBLANK($EZ$3),"",IF(ISBLANK(Tipy!DZ37),"-",SUM(EU43:EY43)))</f>
        <v/>
      </c>
      <c r="FA43" s="129"/>
      <c r="FB43" s="126" t="str">
        <f>IF(ISBLANK($FG$3),"",IF(ISBLANK(Tipy!EF37),0,IF(AND(Tipy!EF37=Výsledky!$FE$3,Tipy!EH37=Výsledky!$FG$3),60,0)))</f>
        <v/>
      </c>
      <c r="FC43" s="126" t="str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/>
      </c>
      <c r="FD43" s="126" t="str">
        <f>IF(ISBLANK($FG$3),"",IF(OR(Tipy!EI37=Výsledky!$FB$6,Tipy!EI37=Výsledky!$FB$7,Tipy!EI37=Výsledky!$FB$8,Tipy!EI37=Výsledky!$FB$9),IF(VLOOKUP(Tipy!EI37,'Kategórie hráčov'!$A$2:$B$55,2,FALSE)=30,30,20),0))</f>
        <v/>
      </c>
      <c r="FE43" s="126" t="str">
        <f>IF(ISBLANK($FG$3),"",IF(OR(Tipy!EJ37=Výsledky!$FE$6,Tipy!EJ37=Výsledky!$FE$7,Tipy!EJ37=Výsledky!$FE$8,Tipy!EJ37=Výsledky!$FE$9),IF(VLOOKUP(Tipy!EJ37,'Kategórie hráčov'!$A$2:$B$55,2,FALSE)=30,30,20),0))</f>
        <v/>
      </c>
      <c r="FF43" s="127" t="str">
        <f>IF(ISBLANK($FG$3),"",IF(ISBLANK(Tipy!EF37),0,IF(OR(AND(Tipy!EF37=Výsledky!$FE$3,OR(Tipy!EH37=Výsledky!$FG$3+1,Tipy!EH37=Výsledky!$FG$3-1)),AND(Tipy!EH37=Výsledky!$FG$3,OR(Tipy!EF37=Výsledky!$FE$3+1,Tipy!EF37=Výsledky!$FE$3-1))),10,0)))</f>
        <v/>
      </c>
      <c r="FG43" s="130" t="str">
        <f>IF(ISBLANK($FG$3),"",IF(ISBLANK(Tipy!EF37),"-",SUM(FB43:FF43)))</f>
        <v/>
      </c>
      <c r="FH43" s="129"/>
      <c r="FI43" s="126" t="str">
        <f>IF(ISBLANK($FN$3),"",IF(ISBLANK(Tipy!EL37),0,IF(AND(Tipy!EL37=Výsledky!$FL$3,Tipy!EN37=Výsledky!$FN$3),60,0)))</f>
        <v/>
      </c>
      <c r="FJ43" s="126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126" t="str">
        <f>IF(ISBLANK($FN$3),"",IF(OR(Tipy!EO37=Výsledky!$FI$6,Tipy!EO37=Výsledky!$FI$7,Tipy!EO37=Výsledky!$FI$8,Tipy!EO37=Výsledky!$FI$9),IF(VLOOKUP(Tipy!EO37,'Kategórie hráčov'!$A$2:$B$55,2,FALSE)=30,30,20),0))</f>
        <v/>
      </c>
      <c r="FL43" s="126" t="str">
        <f>IF(ISBLANK($FN$3),"",IF(OR(Tipy!EP37=Výsledky!$FL$6,Tipy!EP37=Výsledky!$FL$7,Tipy!EP37=Výsledky!$FL$8,Tipy!EP37=Výsledky!$FL$9),IF(VLOOKUP(Tipy!EP37,'Kategórie hráčov'!$A$2:$B$55,2,FALSE)=30,30,20),0))</f>
        <v/>
      </c>
      <c r="FM43" s="127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130" t="str">
        <f>IF(ISBLANK($FN$3),"",IF(ISBLANK(Tipy!EL37),"-",SUM(FI43:FM43)))</f>
        <v/>
      </c>
      <c r="FO43" s="129"/>
      <c r="FP43" s="126" t="str">
        <f>IF(ISBLANK($FU$3),"",IF(ISBLANK(Tipy!ER37),0,IF(AND(Tipy!ER37=Výsledky!$FS$3,Tipy!ET37=Výsledky!$FU$3),60,0)))</f>
        <v/>
      </c>
      <c r="FQ43" s="126" t="str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/>
      </c>
      <c r="FR43" s="126" t="str">
        <f>IF(ISBLANK($FU$3),"",IF(OR(Tipy!EU37=Výsledky!$FP$6,Tipy!EU37=Výsledky!$FP$7,Tipy!EU37=Výsledky!$FP$8,Tipy!EU37=Výsledky!$FP$9),IF(VLOOKUP(Tipy!EU37,'Kategórie hráčov'!$A$2:$B$55,2,FALSE)=30,30,20),0))</f>
        <v/>
      </c>
      <c r="FS43" s="126" t="str">
        <f>IF(ISBLANK($FU$3),"",IF(OR(Tipy!EV37=Výsledky!$FS$6,Tipy!EV37=Výsledky!$FS$7,Tipy!EV37=Výsledky!$FS$8,Tipy!EV37=Výsledky!$FS$9),IF(VLOOKUP(Tipy!EV37,'Kategórie hráčov'!$A$2:$B$55,2,FALSE)=30,30,20),0))</f>
        <v/>
      </c>
      <c r="FT43" s="127" t="str">
        <f>IF(ISBLANK($FU$3),"",IF(ISBLANK(Tipy!ER37),0,IF(OR(AND(Tipy!ER37=Výsledky!$FS$3,OR(Tipy!ET37=Výsledky!$FU$3+1,Tipy!ET37=Výsledky!$FU$3-1)),AND(Tipy!ET37=Výsledky!$FU$3,OR(Tipy!ER37=Výsledky!$FS$3+1,Tipy!ER37=Výsledky!$FS$3-1))),10,0)))</f>
        <v/>
      </c>
      <c r="FU43" s="130" t="str">
        <f>IF(ISBLANK($FU$3),"",IF(ISBLANK(Tipy!ER37),"-",SUM(FP43:FT43)))</f>
        <v/>
      </c>
      <c r="FV43" s="129"/>
      <c r="FW43" s="126" t="str">
        <f>IF(ISBLANK($GB$3),"",IF(ISBLANK(Tipy!EX37),0,IF(AND(Tipy!EX37=Výsledky!$FZ$3,Tipy!EZ37=Výsledky!$GB$3),60,0)))</f>
        <v/>
      </c>
      <c r="FX43" s="126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126" t="str">
        <f>IF(ISBLANK($GB$3),"",IF(OR(Tipy!FA37=Výsledky!$FW$6,Tipy!FA37=Výsledky!$FW$7,Tipy!FA37=Výsledky!$FW$8,Tipy!FA37=Výsledky!$FW$9),IF(VLOOKUP(Tipy!FA37,'Kategórie hráčov'!$A$2:$B$55,2,FALSE)=30,30,20),0))</f>
        <v/>
      </c>
      <c r="FZ43" s="126" t="str">
        <f>IF(ISBLANK($GB$3),"",IF(OR(Tipy!FB37=Výsledky!$FZ$6,Tipy!FB37=Výsledky!$FZ$7,Tipy!FB37=Výsledky!$FZ$8,Tipy!FB37=Výsledky!$FZ$9),IF(VLOOKUP(Tipy!FB37,'Kategórie hráčov'!$A$2:$B$55,2,FALSE)=30,30,20),0))</f>
        <v/>
      </c>
      <c r="GA43" s="127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130" t="str">
        <f>IF(ISBLANK($GB$3),"",IF(ISBLANK(Tipy!EX37),"-",SUM(FW43:GA43)))</f>
        <v/>
      </c>
      <c r="GC43" s="129"/>
      <c r="GD43" s="126" t="str">
        <f>IF(ISBLANK($GI$3),"",IF(ISBLANK(Tipy!FD37),0,IF(AND(Tipy!FD37=Výsledky!$GG$3,Tipy!FF37=Výsledky!$GI$3),60,0)))</f>
        <v/>
      </c>
      <c r="GE43" s="126" t="str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/>
      </c>
      <c r="GF43" s="126" t="str">
        <f>IF(ISBLANK($GI$3),"",IF(OR(Tipy!FG37=Výsledky!$GD$6,Tipy!FG37=Výsledky!$GD$7,Tipy!FG37=Výsledky!$GD$8,Tipy!FG37=Výsledky!$GD$9),IF(VLOOKUP(Tipy!FG37,'Kategórie hráčov'!$A$2:$B$55,2,FALSE)=30,30,20),0))</f>
        <v/>
      </c>
      <c r="GG43" s="126" t="str">
        <f>IF(ISBLANK($GI$3),"",IF(OR(Tipy!FH37=Výsledky!$GG$6,Tipy!FH37=Výsledky!$GG$7,Tipy!FH37=Výsledky!$GG$8,Tipy!FH37=Výsledky!$GG$9),IF(VLOOKUP(Tipy!FH37,'Kategórie hráčov'!$A$2:$B$55,2,FALSE)=30,30,20),0))</f>
        <v/>
      </c>
      <c r="GH43" s="127" t="str">
        <f>IF(ISBLANK($GI$3),"",IF(ISBLANK(Tipy!FD37),0,IF(OR(AND(Tipy!FD37=Výsledky!$GG$3,OR(Tipy!FF37=Výsledky!$GI$3+1,Tipy!FF37=Výsledky!$GI$3-1)),AND(Tipy!FF37=Výsledky!$GI$3,OR(Tipy!FD37=Výsledky!$GG$3+1,Tipy!FD37=Výsledky!$GG$3-1))),10,0)))</f>
        <v/>
      </c>
      <c r="GI43" s="130" t="str">
        <f>IF(ISBLANK($GI$3),"",IF(ISBLANK(Tipy!FD37),"-",SUM(GD43:GH43)))</f>
        <v/>
      </c>
      <c r="GJ43" s="129"/>
      <c r="GK43" s="126" t="str">
        <f>IF(ISBLANK($GP$3),"",IF(ISBLANK(Tipy!FJ37),0,IF(AND(Tipy!FJ37=Výsledky!$GN$3,Tipy!FL37=Výsledky!$GP$3),60,0)))</f>
        <v/>
      </c>
      <c r="GL43" s="126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126" t="str">
        <f>IF(ISBLANK($GP$3),"",IF(OR(Tipy!FM37=Výsledky!$GK$6,Tipy!FM37=Výsledky!$GK$7,Tipy!FM37=Výsledky!$GK$8,Tipy!FM37=Výsledky!$GK$9),IF(VLOOKUP(Tipy!FM37,'Kategórie hráčov'!$A$2:$B$55,2,FALSE)=30,30,20),0))</f>
        <v/>
      </c>
      <c r="GN43" s="126" t="str">
        <f>IF(ISBLANK($GP$3),"",IF(OR(Tipy!FN37=Výsledky!$GN$6,Tipy!FN37=Výsledky!$GN$7,Tipy!FN37=Výsledky!$GN$8,Tipy!FN37=Výsledky!$GN$9),IF(VLOOKUP(Tipy!FN37,'Kategórie hráčov'!$A$2:$B$55,2,FALSE)=30,30,20),0))</f>
        <v/>
      </c>
      <c r="GO43" s="127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130" t="str">
        <f>IF(ISBLANK($GP$3),"",IF(ISBLANK(Tipy!FJ37),"-",SUM(GK43:GO43)))</f>
        <v/>
      </c>
      <c r="GQ43" s="129"/>
      <c r="GR43" s="126" t="str">
        <f>IF(ISBLANK($GW$3),"",IF(ISBLANK(Tipy!FP37),0,IF(AND(Tipy!FP37=Výsledky!$GU$3,Tipy!FR37=Výsledky!$GW$3),60,0)))</f>
        <v/>
      </c>
      <c r="GS43" s="126" t="str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/>
      </c>
      <c r="GT43" s="126" t="str">
        <f>IF(ISBLANK($GW$3),"",IF(OR(Tipy!FS37=Výsledky!$GR$6,Tipy!FS37=Výsledky!$GR$7,Tipy!FS37=Výsledky!$GR$8,Tipy!FS37=Výsledky!$GR$9),IF(VLOOKUP(Tipy!FS37,'Kategórie hráčov'!$A$2:$B$55,2,FALSE)=30,30,20),0))</f>
        <v/>
      </c>
      <c r="GU43" s="126" t="str">
        <f>IF(ISBLANK($GW$3),"",IF(OR(Tipy!FT37=Výsledky!$GU$6,Tipy!FT37=Výsledky!$GU$7,Tipy!FT37=Výsledky!$GU$8,Tipy!FT37=Výsledky!$GU$9),IF(VLOOKUP(Tipy!FT37,'Kategórie hráčov'!$A$2:$B$55,2,FALSE)=30,30,20),0))</f>
        <v/>
      </c>
      <c r="GV43" s="127" t="str">
        <f>IF(ISBLANK($GW$3),"",IF(ISBLANK(Tipy!FP37),0,IF(OR(AND(Tipy!FP37=Výsledky!$GU$3,OR(Tipy!FR37=Výsledky!$GW$3+1,Tipy!FR37=Výsledky!$GW$3-1)),AND(Tipy!FR37=Výsledky!$GW$3,OR(Tipy!FP37=Výsledky!$GU$3+1,Tipy!FP37=Výsledky!$GU$3-1))),10,0)))</f>
        <v/>
      </c>
      <c r="GW43" s="130" t="str">
        <f>IF(ISBLANK($GW$3),"",IF(ISBLANK(Tipy!FP37),"-",SUM(GR43:GV43)))</f>
        <v/>
      </c>
      <c r="GX43" s="129"/>
      <c r="GY43" s="126" t="str">
        <f>IF(ISBLANK($HD$3),"",IF(ISBLANK(Tipy!FV37),0,IF(AND(Tipy!FV37=Výsledky!$HB$3,Tipy!FX37=Výsledky!$HD$3),60,0)))</f>
        <v/>
      </c>
      <c r="GZ43" s="126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26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26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27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0" t="str">
        <f>IF(ISBLANK($HD$3),"",IF(ISBLANK(Tipy!FV37),"-",SUM(GY43:HC43)))</f>
        <v/>
      </c>
      <c r="HE43" s="129"/>
      <c r="HF43" s="126" t="str">
        <f>IF(ISBLANK($HK$3),"",IF(ISBLANK(Tipy!GB37),0,IF(AND(Tipy!GB37=Výsledky!$HI$3,Tipy!GD37=Výsledky!$HK$3),60,0)))</f>
        <v/>
      </c>
      <c r="HG43" s="126" t="str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/>
      </c>
      <c r="HH43" s="126" t="str">
        <f>IF(ISBLANK($HK$3),"",IF(OR(Tipy!GE37=Výsledky!$HF$6,Tipy!GE37=Výsledky!$HF$7,Tipy!GE37=Výsledky!$HF$8,Tipy!GE37=Výsledky!$HF$9),IF(VLOOKUP(Tipy!GE37,'Kategórie hráčov'!$A$2:$B$55,2,FALSE)=30,30,20),0))</f>
        <v/>
      </c>
      <c r="HI43" s="126" t="str">
        <f>IF(ISBLANK($HK$3),"",IF(OR(Tipy!GF37=Výsledky!$HI$6,Tipy!GF37=Výsledky!$HI$7,Tipy!GF37=Výsledky!$HI$8,Tipy!GF37=Výsledky!$HI$9),IF(VLOOKUP(Tipy!GF37,'Kategórie hráčov'!$A$2:$B$55,2,FALSE)=30,30,20),0))</f>
        <v/>
      </c>
      <c r="HJ43" s="127" t="str">
        <f>IF(ISBLANK($HK$3),"",IF(ISBLANK(Tipy!GB37),0,IF(OR(AND(Tipy!GB37=Výsledky!$HI$3,OR(Tipy!GD37=Výsledky!$HK$3+1,Tipy!GD37=Výsledky!$HK$3-1)),AND(Tipy!GD37=Výsledky!$HK$3,OR(Tipy!GB37=Výsledky!$HI$3+1,Tipy!GB37=Výsledky!$HI$3-1))),10,0)))</f>
        <v/>
      </c>
      <c r="HK43" s="130" t="str">
        <f>IF(ISBLANK($HK$3),"",IF(ISBLANK(Tipy!GB37),"-",SUM(HF43:HJ43)))</f>
        <v/>
      </c>
      <c r="HL43" s="129"/>
      <c r="HM43" s="126" t="str">
        <f>IF(ISBLANK($HR$3),"",IF(ISBLANK(Tipy!GH37),0,IF(AND(Tipy!GH37=Výsledky!$HP$3,Tipy!GJ37=Výsledky!$HR$3),60,0)))</f>
        <v/>
      </c>
      <c r="HN43" s="126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26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26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27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0" t="str">
        <f>IF(ISBLANK($HR$3),"",IF(ISBLANK(Tipy!GH37),"-",SUM(HM43:HQ43)))</f>
        <v/>
      </c>
      <c r="HS43" s="129"/>
      <c r="HT43" s="126" t="str">
        <f>IF(ISBLANK($HY$3),"",IF(ISBLANK(Tipy!GN37),0,IF(AND(Tipy!GN37=Výsledky!$HW$3,Tipy!GP37=Výsledky!$HY$3),60,0)))</f>
        <v/>
      </c>
      <c r="HU43" s="126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6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6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7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0" t="str">
        <f>IF(ISBLANK($HY$3),"",IF(ISBLANK(Tipy!GN37),"-",SUM(HT43:HX43)))</f>
        <v/>
      </c>
      <c r="HZ43" s="129"/>
      <c r="IA43" s="126" t="str">
        <f>IF(ISBLANK($IF$3),"",IF(ISBLANK(Tipy!GT37),0,IF(AND(Tipy!GT37=Výsledky!$ID$3,Tipy!GV37=Výsledky!$IF$3),60,0)))</f>
        <v/>
      </c>
      <c r="IB43" s="126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26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26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27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0" t="str">
        <f>IF(ISBLANK($IF$3),"",IF(ISBLANK(Tipy!GT37),"-",SUM(IA43:IE43)))</f>
        <v/>
      </c>
      <c r="IG43" s="129"/>
      <c r="IH43" s="126" t="str">
        <f>IF(ISBLANK($IM$3),"",IF(ISBLANK(Tipy!GZ37),0,IF(AND(Tipy!GZ37=Výsledky!$IK$3,Tipy!HB37=Výsledky!$IM$3),60,0)))</f>
        <v/>
      </c>
      <c r="II43" s="126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6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6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7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0" t="str">
        <f>IF(ISBLANK($IM$3),"",IF(ISBLANK(Tipy!GZ37),"-",SUM(IH43:IL43)))</f>
        <v/>
      </c>
      <c r="IN43" s="129"/>
      <c r="IO43" s="126" t="str">
        <f>IF(ISBLANK($IT$3),"",IF(ISBLANK(Tipy!HF37),0,IF(AND(Tipy!HF37=Výsledky!$IR$3,Tipy!HH37=Výsledky!$IT$3),60,0)))</f>
        <v/>
      </c>
      <c r="IP43" s="126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26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26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27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0" t="str">
        <f>IF(ISBLANK($IT$3),"",IF(ISBLANK(Tipy!HF37),"-",SUM(IO43:IS43)))</f>
        <v/>
      </c>
      <c r="IU43" s="129"/>
      <c r="IV43" s="126" t="str">
        <f>IF(ISBLANK($JA$3),"",IF(ISBLANK(Tipy!HL37),0,IF(AND(Tipy!HL37=Výsledky!$IY$3,Tipy!HN37=Výsledky!$JA$3),60,0)))</f>
        <v/>
      </c>
      <c r="IW43" s="126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26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26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27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0" t="str">
        <f>IF(ISBLANK($JA$3),"",IF(ISBLANK(Tipy!HL37),"-",SUM(IV43:IZ43)))</f>
        <v/>
      </c>
      <c r="JB43" s="129"/>
      <c r="JC43" s="126" t="str">
        <f>IF(ISBLANK($JH$3),"",IF(ISBLANK(Tipy!HR37),0,IF(AND(Tipy!HR37=Výsledky!$JF$3,Tipy!HT37=Výsledky!$JH$3),60,0)))</f>
        <v/>
      </c>
      <c r="JD43" s="126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26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26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27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0" t="str">
        <f>IF(ISBLANK($JH$3),"",IF(ISBLANK(Tipy!HR37),"-",SUM(JC43:JG43)))</f>
        <v/>
      </c>
      <c r="JI43" s="129"/>
      <c r="JJ43" s="126" t="str">
        <f>IF(ISBLANK($JO$3),"",IF(ISBLANK(Tipy!HX37),0,IF(AND(Tipy!HX37=Výsledky!$JM$3,Tipy!HZ37=Výsledky!$JO$3),60,0)))</f>
        <v/>
      </c>
      <c r="JK43" s="126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26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26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27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0" t="str">
        <f>IF(ISBLANK($JO$3),"",IF(ISBLANK(Tipy!HX37),"-",SUM(JJ43:JN43)))</f>
        <v/>
      </c>
      <c r="JP43" s="129"/>
      <c r="JQ43" s="126" t="str">
        <f>IF(ISBLANK($JV$3),"",IF(ISBLANK(Tipy!ID37),0,IF(AND(Tipy!ID37=Výsledky!$JT$3,Tipy!IF37=Výsledky!$JV$3),60,0)))</f>
        <v/>
      </c>
      <c r="JR43" s="126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26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26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27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0" t="str">
        <f>IF(ISBLANK($JV$3),"",IF(ISBLANK(Tipy!ID37),"-",SUM(JQ43:JU43)))</f>
        <v/>
      </c>
      <c r="JW43" s="129"/>
      <c r="JX43" s="126" t="str">
        <f>IF(ISBLANK($KC$3),"",IF(ISBLANK(Tipy!IJ37),0,IF(AND(Tipy!IJ37=Výsledky!$KA$3,Tipy!IL37=Výsledky!$KC$3),60,0)))</f>
        <v/>
      </c>
      <c r="JY43" s="126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6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6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7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0" t="str">
        <f>IF(ISBLANK($KC$3),"",IF(ISBLANK(Tipy!IJ37),"-",SUM(JX43:KB43)))</f>
        <v/>
      </c>
      <c r="KD43" s="129"/>
      <c r="KE43" s="126" t="str">
        <f>IF(ISBLANK($KJ$3),"",IF(ISBLANK(Tipy!IP37),0,IF(AND(Tipy!IP37=Výsledky!$KH$3,Tipy!IR37=Výsledky!$KJ$3),60,0)))</f>
        <v/>
      </c>
      <c r="KF43" s="126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6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6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7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0" t="str">
        <f>IF(ISBLANK($KJ$3),"",IF(ISBLANK(Tipy!IP37),"-",SUM(KE43:KI43)))</f>
        <v/>
      </c>
      <c r="KK43" s="129"/>
      <c r="KL43" s="126" t="str">
        <f>IF(ISBLANK($KQ$3),"",IF(ISBLANK(Tipy!IV37),0,IF(AND(Tipy!IV37=Výsledky!$KO$3,Tipy!IX37=Výsledky!$KQ$3),60,0)))</f>
        <v/>
      </c>
      <c r="KM43" s="126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6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6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7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0" t="str">
        <f>IF(ISBLANK($KQ$3),"",IF(ISBLANK(Tipy!IV37),"-",SUM(KL43:KP43)))</f>
        <v/>
      </c>
      <c r="KR43" s="129"/>
      <c r="KS43" s="126" t="str">
        <f>IF(ISBLANK($KX$3),"",IF(ISBLANK(Tipy!JB37),0,IF(AND(Tipy!JB37=Výsledky!$KV$3,Tipy!JD37=Výsledky!$KX$3),60,0)))</f>
        <v/>
      </c>
      <c r="KT43" s="126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6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6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7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0" t="str">
        <f>IF(ISBLANK($KX$3),"",IF(ISBLANK(Tipy!JB37),"-",SUM(KS43:KW43)))</f>
        <v/>
      </c>
      <c r="KY43" s="129"/>
      <c r="KZ43" s="126" t="str">
        <f>IF(ISBLANK($LE$3),"",IF(ISBLANK(Tipy!JH37),0,IF(AND(Tipy!JH37=Výsledky!$LC$3,Tipy!JJ37=Výsledky!$LE$3),60,0)))</f>
        <v/>
      </c>
      <c r="LA43" s="126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6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6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7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0" t="str">
        <f>IF(ISBLANK($LE$3),"",IF(ISBLANK(Tipy!JH37),"-",SUM(KZ43:LD43)))</f>
        <v/>
      </c>
      <c r="LF43" s="129"/>
      <c r="LG43" s="126" t="str">
        <f>IF(ISBLANK($LL$3),"",IF(ISBLANK(Tipy!JN37),0,IF(AND(Tipy!JN37=Výsledky!$LJ$3,Tipy!JP37=Výsledky!$LL$3),60,0)))</f>
        <v/>
      </c>
      <c r="LH43" s="126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6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6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7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0" t="str">
        <f>IF(ISBLANK($LL$3),"",IF(ISBLANK(Tipy!JN37),"-",SUM(LG43:LK43)))</f>
        <v/>
      </c>
      <c r="LM43" s="129"/>
      <c r="LN43" s="126" t="str">
        <f>IF(ISBLANK($LS$3),"",IF(ISBLANK(Tipy!JT37),0,IF(AND(Tipy!JT37=Výsledky!$LQ$3,Tipy!JV37=Výsledky!$LS$3),60,0)))</f>
        <v/>
      </c>
      <c r="LO43" s="126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6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6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7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0" t="str">
        <f>IF(ISBLANK($LS$3),"",IF(ISBLANK(Tipy!JT37),"-",SUM(LN43:LR43)))</f>
        <v/>
      </c>
      <c r="LT43" s="129"/>
      <c r="LU43" s="126" t="str">
        <f>IF(ISBLANK($LZ$3),"",IF(ISBLANK(Tipy!JZ37),0,IF(AND(Tipy!JZ37=Výsledky!$LX$3,Tipy!KB37=Výsledky!$LZ$3),60,0)))</f>
        <v/>
      </c>
      <c r="LV43" s="126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6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6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7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0" t="str">
        <f>IF(ISBLANK($LZ$3),"",IF(ISBLANK(Tipy!JZ37),"-",SUM(LU43:LY43)))</f>
        <v/>
      </c>
      <c r="MA43" s="129"/>
      <c r="MB43" s="126" t="str">
        <f>IF(ISBLANK($MG$3),"",IF(ISBLANK(Tipy!KF37),0,IF(AND(Tipy!KF37=Výsledky!$ME$3,Tipy!KH37=Výsledky!$MG$3),60,0)))</f>
        <v/>
      </c>
      <c r="MC43" s="126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6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6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7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0" t="str">
        <f>IF(ISBLANK($MG$3),"",IF(ISBLANK(Tipy!KF37),"-",SUM(MB43:MF43)))</f>
        <v/>
      </c>
      <c r="MH43" s="129"/>
      <c r="MI43" s="126" t="str">
        <f>IF(ISBLANK($MN$3),"",IF(ISBLANK(Tipy!KL37),0,IF(AND(Tipy!KL37=Výsledky!$ML$3,Tipy!KN37=Výsledky!$MN$3),60,0)))</f>
        <v/>
      </c>
      <c r="MJ43" s="12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6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6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0" t="str">
        <f>IF(ISBLANK($MN$3),"",IF(ISBLANK(Tipy!KL37),"-",SUM(MI43:MM43)))</f>
        <v/>
      </c>
      <c r="MO43" s="129"/>
      <c r="MP43" s="126" t="str">
        <f>IF(ISBLANK($MU$3),"",IF(ISBLANK(Tipy!KR37),0,IF(AND(Tipy!KR37=Výsledky!$MS$3,Tipy!KT37=Výsledky!$MU$3),60,0)))</f>
        <v/>
      </c>
      <c r="MQ43" s="126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6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6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7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0" t="str">
        <f>IF(ISBLANK($MU$3),"",IF(ISBLANK(Tipy!KR37),"-",SUM(MP43:MT43)))</f>
        <v/>
      </c>
      <c r="MV43" s="129"/>
      <c r="MW43" s="126" t="str">
        <f>IF(ISBLANK($NB$3),"",IF(ISBLANK(Tipy!KX37),0,IF(AND(Tipy!KX37=Výsledky!$MZ$3,Tipy!KZ37=Výsledky!$NB$3),60,0)))</f>
        <v/>
      </c>
      <c r="MX43" s="126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6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6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7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0" t="str">
        <f>IF(ISBLANK($NB$3),"",IF(ISBLANK(Tipy!KX37),"-",SUM(MW43:NA43)))</f>
        <v/>
      </c>
      <c r="NC43" s="129"/>
      <c r="ND43" s="126" t="str">
        <f>IF(ISBLANK($NI$3),"",IF(ISBLANK(Tipy!LD37),0,IF(AND(Tipy!LD37=Výsledky!$NG$3,Tipy!LF37=Výsledky!$NI$3),60,0)))</f>
        <v/>
      </c>
      <c r="NE43" s="126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6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6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7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0" t="str">
        <f>IF(ISBLANK($NI$3),"",IF(ISBLANK(Tipy!LD37),"-",SUM(ND43:NH43)))</f>
        <v/>
      </c>
      <c r="NJ43" s="129"/>
      <c r="NK43" s="126" t="str">
        <f>IF(ISBLANK($NP$3),"",IF(ISBLANK(Tipy!LJ37),0,IF(AND(Tipy!LJ37=Výsledky!$NN$3,Tipy!LL37=Výsledky!$NP$3),60,0)))</f>
        <v/>
      </c>
      <c r="NL43" s="126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6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6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7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0" t="str">
        <f>IF(ISBLANK($NP$3),"",IF(ISBLANK(Tipy!LJ37),"-",SUM(NK43:NO43)))</f>
        <v/>
      </c>
      <c r="NQ43" s="129"/>
      <c r="NR43" s="126" t="str">
        <f>IF(ISBLANK($NW$3),"",IF(ISBLANK(Tipy!LP37),0,IF(AND(Tipy!LP37=Výsledky!$NU$3,Tipy!LR37=Výsledky!$NW$3),60,0)))</f>
        <v/>
      </c>
      <c r="NS43" s="126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6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6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7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0" t="str">
        <f>IF(ISBLANK($NW$3),"",IF(ISBLANK(Tipy!LP37),"-",SUM(NR43:NV43)))</f>
        <v/>
      </c>
      <c r="NX43" s="129"/>
      <c r="NY43" s="126" t="str">
        <f>IF(ISBLANK($OD$3),"",IF(ISBLANK(Tipy!LV37),0,IF(AND(Tipy!LV37=Výsledky!$OB$3,Tipy!LX37=Výsledky!$OD$3),60,0)))</f>
        <v/>
      </c>
      <c r="NZ43" s="126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6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6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7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0" t="str">
        <f>IF(ISBLANK($OD$3),"",IF(ISBLANK(Tipy!LV37),"-",SUM(NY43:OC43)))</f>
        <v/>
      </c>
      <c r="OE43" s="129"/>
      <c r="OF43" s="126" t="str">
        <f>IF(ISBLANK($OK$3),"",IF(ISBLANK(Tipy!MB37),0,IF(AND(Tipy!MB37=Výsledky!$OI$3,Tipy!MD37=Výsledky!$OK$3),60,0)))</f>
        <v/>
      </c>
      <c r="OG43" s="126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6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6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7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0" t="str">
        <f>IF(ISBLANK($OK$3),"",IF(ISBLANK(Tipy!MB37),"-",SUM(OF43:OJ43)))</f>
        <v/>
      </c>
      <c r="OL43" s="129"/>
      <c r="OM43" s="126" t="str">
        <f>IF(ISBLANK($OR$3),"",IF(ISBLANK(Tipy!MH37),0,IF(AND(Tipy!MH37=Výsledky!$OP$3,Tipy!MJ37=Výsledky!$OR$3),60,0)))</f>
        <v/>
      </c>
      <c r="ON43" s="12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6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6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0" t="str">
        <f>IF(ISBLANK($OR$3),"",IF(ISBLANK(Tipy!MH37),"-",SUM(OM43:OQ43)))</f>
        <v/>
      </c>
      <c r="OS43" s="129"/>
      <c r="OT43" s="126" t="str">
        <f>IF(ISBLANK($OY$3),"",IF(ISBLANK(Tipy!MN37),0,IF(AND(Tipy!MN37=Výsledky!$OW$3,Tipy!MP37=Výsledky!$OY$3),60,0)))</f>
        <v/>
      </c>
      <c r="OU43" s="12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6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6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0" t="str">
        <f>IF(ISBLANK($OY$3),"",IF(ISBLANK(Tipy!MN37),"-",SUM(OT43:OX43)))</f>
        <v/>
      </c>
      <c r="OZ43" s="129"/>
      <c r="PA43" s="126" t="str">
        <f>IF(ISBLANK($PF$3),"",IF(ISBLANK(Tipy!MT37),0,IF(AND(Tipy!MT37=Výsledky!$PD$3,Tipy!MV37=Výsledky!$PF$3),60,0)))</f>
        <v/>
      </c>
      <c r="PB43" s="12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6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6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0" t="str">
        <f>IF(ISBLANK($PF$3),"",IF(ISBLANK(Tipy!MT37),"-",SUM(PA43:PE43)))</f>
        <v/>
      </c>
      <c r="PG43" s="129"/>
      <c r="PH43" s="126" t="str">
        <f>IF(ISBLANK($PM$3),"",IF(ISBLANK(Tipy!MZ37),0,IF(AND(Tipy!MZ37=Výsledky!$PK$3,Tipy!NB37=Výsledky!$PM$3),60,0)))</f>
        <v/>
      </c>
      <c r="PI43" s="12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6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6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0" t="str">
        <f>IF(ISBLANK($PM$3),"",IF(ISBLANK(Tipy!MZ37),"-",SUM(PH43:PL43)))</f>
        <v/>
      </c>
      <c r="PN43" s="129"/>
      <c r="PO43" s="126" t="str">
        <f>IF(ISBLANK($PT$3),"",IF(ISBLANK(Tipy!NF37),0,IF(AND(Tipy!NF37=Výsledky!$PR$3,Tipy!NH37=Výsledky!$PT$3),60,0)))</f>
        <v/>
      </c>
      <c r="PP43" s="12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6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6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0" t="str">
        <f>IF(ISBLANK($PT$3),"",IF(ISBLANK(Tipy!NF37),"-",SUM(PO43:PS43)))</f>
        <v/>
      </c>
      <c r="PU43" s="129"/>
      <c r="PV43" s="126" t="str">
        <f>IF(ISBLANK($QA$3),"",IF(ISBLANK(Tipy!NL37),0,IF(AND(Tipy!NL37=Výsledky!$PY$3,Tipy!NN37=Výsledky!$QA$3),60,0)))</f>
        <v/>
      </c>
      <c r="PW43" s="12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6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6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0" t="str">
        <f>IF(ISBLANK($QA$3),"",IF(ISBLANK(Tipy!NL37),"-",SUM(PV43:PZ43)))</f>
        <v/>
      </c>
      <c r="QB43" s="129"/>
      <c r="QC43" s="126" t="str">
        <f>IF(ISBLANK($QH$3),"",IF(ISBLANK(Tipy!NR37),0,IF(AND(Tipy!NR37=Výsledky!$QF$3,Tipy!NT37=Výsledky!$QH$3),60,0)))</f>
        <v/>
      </c>
      <c r="QD43" s="12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6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6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0" t="str">
        <f>IF(ISBLANK($QH$3),"",IF(ISBLANK(Tipy!NR37),"-",SUM(QC43:QG43)))</f>
        <v/>
      </c>
      <c r="QI43" s="131"/>
      <c r="QJ43" s="131"/>
    </row>
    <row r="44" spans="1:452" ht="15" x14ac:dyDescent="0.2">
      <c r="A44" s="124">
        <f>Tipy!A38</f>
        <v>34</v>
      </c>
      <c r="B44" s="166" t="str">
        <f>IF(Tipy!B38="","",Tipy!B38)</f>
        <v>Lukáš</v>
      </c>
      <c r="C44" s="125"/>
      <c r="D44" s="126">
        <f>IF(ISBLANK($I$3),"",IF(ISBLANK(Tipy!D38),0,IF(AND(Tipy!D38=Výsledky!$G$3,Tipy!F38=Výsledky!$I$3),60,0)))</f>
        <v>0</v>
      </c>
      <c r="E44" s="12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6">
        <f>IF(ISBLANK($I$3),"",IF(OR(Tipy!G38=Výsledky!$D$6,Tipy!G38=Výsledky!$D$7,Tipy!G38=Výsledky!$D$8,Tipy!G38=Výsledky!$D$9),IF(VLOOKUP(Tipy!G38,'Kategórie hráčov'!$A$2:$B$55,2,FALSE)=30,30,20),0))</f>
        <v>0</v>
      </c>
      <c r="G44" s="126">
        <f>IF(ISBLANK($I$3),"",IF(OR(Tipy!H38=Výsledky!$G$6,Tipy!H38=Výsledky!$G$7,Tipy!H38=Výsledky!$G$8,Tipy!H38=Výsledky!$G$9),IF(VLOOKUP(Tipy!H38,'Kategórie hráčov'!$A$2:$B$55,2,FALSE)=30,30,20),0))</f>
        <v>20</v>
      </c>
      <c r="H44" s="12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8">
        <f>IF(ISBLANK($I$3),"",IF(ISBLANK(Tipy!D38),"-",SUM(D44:H44)))</f>
        <v>20</v>
      </c>
      <c r="J44" s="25"/>
      <c r="K44" s="126">
        <f>IF(ISBLANK($P$3),"",IF(ISBLANK(Tipy!J38),0,IF(AND(Tipy!J38=Výsledky!$N$3,Tipy!L38=Výsledky!$P$3),60,0)))</f>
        <v>0</v>
      </c>
      <c r="L44" s="12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6">
        <f>IF(ISBLANK($P$3),"",IF(OR(Tipy!M38=Výsledky!$K$6,Tipy!M38=Výsledky!$K$7,Tipy!M38=Výsledky!$K$8,Tipy!M38=Výsledky!$K$9),IF(VLOOKUP(Tipy!M38,'Kategórie hráčov'!$A$2:$B$55,2,FALSE)=30,30,20),0))</f>
        <v>20</v>
      </c>
      <c r="N44" s="126">
        <f>IF(ISBLANK($P$3),"",IF(OR(Tipy!N38=Výsledky!$N$6,Tipy!N38=Výsledky!$N$7,Tipy!N38=Výsledky!$N$8,Tipy!N38=Výsledky!$N$9),IF(VLOOKUP(Tipy!N38,'Kategórie hráčov'!$A$2:$B$55,2,FALSE)=30,30,20),0))</f>
        <v>0</v>
      </c>
      <c r="O44" s="12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8">
        <f>IF(ISBLANK($P$3),"",IF(ISBLANK(Tipy!J38),"-",SUM(K44:O44)))</f>
        <v>20</v>
      </c>
      <c r="Q44" s="129"/>
      <c r="R44" s="126">
        <f>IF(ISBLANK($W$3),"",IF(ISBLANK(Tipy!P38),0,IF(AND(Tipy!P38=Výsledky!$U$3,Tipy!R38=Výsledky!$W$3),60,0)))</f>
        <v>0</v>
      </c>
      <c r="S44" s="12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6">
        <f>IF(ISBLANK($W$3),"",IF(OR(Tipy!S38=Výsledky!$R$6,Tipy!S38=Výsledky!$R$7,Tipy!S38=Výsledky!$R$8,Tipy!S38=Výsledky!$R$9),IF(VLOOKUP(Tipy!S38,'Kategórie hráčov'!$A$2:$B$55,2,FALSE)=30,30,20),0))</f>
        <v>0</v>
      </c>
      <c r="U44" s="126">
        <f>IF(ISBLANK($W$3),"",IF(OR(Tipy!T38=Výsledky!$U$6,Tipy!T38=Výsledky!$U$7,Tipy!T38=Výsledky!$U$8,Tipy!T38=Výsledky!$U$9),IF(VLOOKUP(Tipy!T38,'Kategórie hráčov'!$A$2:$B$55,2,FALSE)=30,30,20),0))</f>
        <v>0</v>
      </c>
      <c r="V44" s="12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30">
        <f>IF(ISBLANK($W$3),"",IF(ISBLANK(Tipy!P38),"-",SUM(R44:V44)))</f>
        <v>0</v>
      </c>
      <c r="X44" s="129"/>
      <c r="Y44" s="126">
        <f>IF(ISBLANK($AD$3),"",IF(ISBLANK(Tipy!V38),0,IF(AND(Tipy!V38=Výsledky!$AB$3,Tipy!X38=Výsledky!$AD$3),60,0)))</f>
        <v>0</v>
      </c>
      <c r="Z44" s="12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6">
        <f>IF(ISBLANK($AD$3),"",IF(OR(Tipy!Y38=Výsledky!$Y$6,Tipy!Y38=Výsledky!$Y$7,Tipy!Y38=Výsledky!$Y$8,Tipy!Y38=Výsledky!$Y$9),IF(VLOOKUP(Tipy!Y38,'Kategórie hráčov'!$A$2:$B$55,2,FALSE)=30,30,20),0))</f>
        <v>20</v>
      </c>
      <c r="AB44" s="126">
        <f>IF(ISBLANK($AD$3),"",IF(OR(Tipy!Z38=Výsledky!$AB$6,Tipy!Z38=Výsledky!$AB$7,Tipy!Z38=Výsledky!$AB$8,Tipy!Z38=Výsledky!$AB$9),IF(VLOOKUP(Tipy!Z38,'Kategórie hráčov'!$A$2:$B$55,2,FALSE)=30,30,20),0))</f>
        <v>0</v>
      </c>
      <c r="AC44" s="12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30">
        <f>IF(ISBLANK($AD$3),"",IF(ISBLANK(Tipy!V38),"-",SUM(Y44:AC44)))</f>
        <v>20</v>
      </c>
      <c r="AE44" s="129"/>
      <c r="AF44" s="126">
        <f>IF(ISBLANK($AK$3),"",IF(ISBLANK(Tipy!AB38),0,IF(AND(Tipy!AB38=Výsledky!$AI$3,Tipy!AD38=Výsledky!$AK$3),60,0)))</f>
        <v>0</v>
      </c>
      <c r="AG44" s="12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6">
        <f>IF(ISBLANK($AK$3),"",IF(OR(Tipy!AE38=Výsledky!$AF$6,Tipy!AE38=Výsledky!$AF$7,Tipy!AE38=Výsledky!$AF$8,Tipy!AE38=Výsledky!$AF$9),IF(VLOOKUP(Tipy!AE38,'Kategórie hráčov'!$A$2:$B$55,2,FALSE)=30,30,20),0))</f>
        <v>0</v>
      </c>
      <c r="AI44" s="126">
        <f>IF(ISBLANK($AK$3),"",IF(OR(Tipy!AF38=Výsledky!$AI$6,Tipy!AF38=Výsledky!$AI$7,Tipy!AF38=Výsledky!$AI$8,Tipy!AF38=Výsledky!$AI$9),IF(VLOOKUP(Tipy!AF38,'Kategórie hráčov'!$A$2:$B$55,2,FALSE)=30,30,20),0))</f>
        <v>0</v>
      </c>
      <c r="AJ44" s="12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30">
        <f>IF(ISBLANK($AK$3),"",IF(ISBLANK(Tipy!AB38),"-",SUM(AF44:AJ44)))</f>
        <v>20</v>
      </c>
      <c r="AL44" s="129"/>
      <c r="AM44" s="126">
        <f>IF(ISBLANK($AR$3),"",IF(ISBLANK(Tipy!AH38),0,IF(AND(Tipy!AH38=Výsledky!$AP$3,Tipy!AJ38=Výsledky!$AR$3),60,0)))</f>
        <v>60</v>
      </c>
      <c r="AN44" s="12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6">
        <f>IF(ISBLANK($AR$3),"",IF(OR(Tipy!AK38=Výsledky!$AM$6,Tipy!AK38=Výsledky!$AM$7,Tipy!AK38=Výsledky!$AM$8,Tipy!AK38=Výsledky!$AM$9),IF(VLOOKUP(Tipy!AK38,'Kategórie hráčov'!$A$2:$B$55,2,FALSE)=30,30,20),0))</f>
        <v>0</v>
      </c>
      <c r="AP44" s="126">
        <f>IF(ISBLANK($AR$3),"",IF(OR(Tipy!AL38=Výsledky!$AP$6,Tipy!AL38=Výsledky!$AP$7,Tipy!AL38=Výsledky!$AP$8,Tipy!AL38=Výsledky!$AP$9),IF(VLOOKUP(Tipy!AL38,'Kategórie hráčov'!$A$2:$B$55,2,FALSE)=30,30,20),0))</f>
        <v>0</v>
      </c>
      <c r="AQ44" s="12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30">
        <f>IF(ISBLANK($AR$3),"",IF(ISBLANK(Tipy!AH38),"-",SUM(AM44:AQ44)))</f>
        <v>60</v>
      </c>
      <c r="AS44" s="129"/>
      <c r="AT44" s="126">
        <f>IF(ISBLANK($AY$3),"",IF(ISBLANK(Tipy!AN38),0,IF(AND(Tipy!AN38=Výsledky!$AW$3,Tipy!AP38=Výsledky!$AY$3),60,0)))</f>
        <v>0</v>
      </c>
      <c r="AU44" s="12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6">
        <f>IF(ISBLANK($AY$3),"",IF(OR(Tipy!AQ38=Výsledky!$AT$6,Tipy!AQ38=Výsledky!$AT$7,Tipy!AQ38=Výsledky!$AT$8,Tipy!AQ38=Výsledky!$AT$9),IF(VLOOKUP(Tipy!AQ38,'Kategórie hráčov'!$A$2:$B$55,2,FALSE)=30,30,20),0))</f>
        <v>0</v>
      </c>
      <c r="AW44" s="126">
        <f>IF(ISBLANK($AY$3),"",IF(OR(Tipy!AR38=Výsledky!$AW$6,Tipy!AR38=Výsledky!$AW$7,Tipy!AR38=Výsledky!$AW$8,Tipy!AR38=Výsledky!$AW$9),IF(VLOOKUP(Tipy!AR38,'Kategórie hráčov'!$A$2:$B$55,2,FALSE)=30,30,20),0))</f>
        <v>0</v>
      </c>
      <c r="AX44" s="12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30">
        <f>IF(ISBLANK($AY$3),"",IF(ISBLANK(Tipy!AN38),"-",SUM(AT44:AX44)))</f>
        <v>0</v>
      </c>
      <c r="AZ44" s="129"/>
      <c r="BA44" s="126">
        <f>IF(ISBLANK($BF$3),"",IF(ISBLANK(Tipy!AT38),0,IF(AND(Tipy!AT38=Výsledky!$BD$3,Tipy!AV38=Výsledky!$BF$3),60,0)))</f>
        <v>0</v>
      </c>
      <c r="BB44" s="12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6">
        <f>IF(ISBLANK($BF$3),"",IF(OR(Tipy!AW38=Výsledky!$BA$6,Tipy!AW38=Výsledky!$BA$7,Tipy!AW38=Výsledky!$BA$8,Tipy!AW38=Výsledky!$BA$9),IF(VLOOKUP(Tipy!AW38,'Kategórie hráčov'!$A$2:$B$55,2,FALSE)=30,30,20),0))</f>
        <v>0</v>
      </c>
      <c r="BD44" s="126">
        <f>IF(ISBLANK($BF$3),"",IF(OR(Tipy!AX38=Výsledky!$BD$6,Tipy!AX38=Výsledky!$BD$7,Tipy!AX38=Výsledky!$BD$8,Tipy!AX38=Výsledky!$BD$9),IF(VLOOKUP(Tipy!AX38,'Kategórie hráčov'!$A$2:$B$55,2,FALSE)=30,30,20),0))</f>
        <v>0</v>
      </c>
      <c r="BE44" s="127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30">
        <f>IF(ISBLANK($BF$3),"",IF(ISBLANK(Tipy!AT38),"-",SUM(BA44:BE44)))</f>
        <v>0</v>
      </c>
      <c r="BG44" s="129"/>
      <c r="BH44" s="126" t="str">
        <f>IF(ISBLANK($BM$3),"",IF(ISBLANK(Tipy!AZ38),0,IF(AND(Tipy!AZ38=Výsledky!$BK$3,Tipy!BB38=Výsledky!$BM$3),60,0)))</f>
        <v/>
      </c>
      <c r="BI44" s="126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6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6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7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0" t="str">
        <f>IF(ISBLANK($BM$3),"",IF(ISBLANK(Tipy!AZ38),"-",SUM(BH44:BL44)))</f>
        <v/>
      </c>
      <c r="BN44" s="129"/>
      <c r="BO44" s="126">
        <f>IF(ISBLANK($BT$3),"",IF(ISBLANK(Tipy!BF38),0,IF(AND(Tipy!BF38=Výsledky!$BR$3,Tipy!BH38=Výsledky!$BT$3),60,0)))</f>
        <v>0</v>
      </c>
      <c r="BP44" s="12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6">
        <f>IF(ISBLANK($BT$3),"",IF(OR(Tipy!BI38=Výsledky!$BO$6,Tipy!BI38=Výsledky!$BO$7,Tipy!BI38=Výsledky!$BO$8,Tipy!BI38=Výsledky!$BO$9),IF(VLOOKUP(Tipy!BI38,'Kategórie hráčov'!$A$2:$B$55,2,FALSE)=30,30,20),0))</f>
        <v>0</v>
      </c>
      <c r="BR44" s="126">
        <f>IF(ISBLANK($BT$3),"",IF(OR(Tipy!BJ38=Výsledky!$BR$6,Tipy!BJ38=Výsledky!$BR$7,Tipy!BJ38=Výsledky!$BR$8,Tipy!BJ38=Výsledky!$BR$9),IF(VLOOKUP(Tipy!BJ38,'Kategórie hráčov'!$A$2:$B$55,2,FALSE)=30,30,20),0))</f>
        <v>0</v>
      </c>
      <c r="BS44" s="12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30" t="str">
        <f>IF(ISBLANK($BT$3),"",IF(ISBLANK(Tipy!BF38),"-",SUM(BO44:BS44)))</f>
        <v>-</v>
      </c>
      <c r="BU44" s="129"/>
      <c r="BV44" s="126" t="str">
        <f>IF(ISBLANK($CA$3),"",IF(ISBLANK(Tipy!BL38),0,IF(AND(Tipy!BL38=Výsledky!$BY$3,Tipy!BN38=Výsledky!$CA$3),60,0)))</f>
        <v/>
      </c>
      <c r="BW44" s="126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6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6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7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0" t="str">
        <f>IF(ISBLANK($CA$3),"",IF(ISBLANK(Tipy!BL38),"-",SUM(BV44:BZ44)))</f>
        <v/>
      </c>
      <c r="CB44" s="129"/>
      <c r="CC44" s="126">
        <f>IF(ISBLANK($CH$3),"",IF(ISBLANK(Tipy!BR38),0,IF(AND(Tipy!BR38=Výsledky!$CF$3,Tipy!BT38=Výsledky!$CH$3),60,0)))</f>
        <v>0</v>
      </c>
      <c r="CD44" s="12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6">
        <f>IF(ISBLANK($CH$3),"",IF(OR(Tipy!BU38=Výsledky!$CC$6,Tipy!BU38=Výsledky!$CC$7,Tipy!BU38=Výsledky!$CC$8,Tipy!BU38=Výsledky!$CC$9),IF(VLOOKUP(Tipy!BU38,'Kategórie hráčov'!$A$2:$B$55,2,FALSE)=30,30,20),0))</f>
        <v>0</v>
      </c>
      <c r="CF44" s="126">
        <f>IF(ISBLANK($CH$3),"",IF(OR(Tipy!BV38=Výsledky!$CF$6,Tipy!BV38=Výsledky!$CF$7,Tipy!BV38=Výsledky!$CF$8,Tipy!BV38=Výsledky!$CF$9),IF(VLOOKUP(Tipy!BV38,'Kategórie hráčov'!$A$2:$B$55,2,FALSE)=30,30,20),0))</f>
        <v>20</v>
      </c>
      <c r="CG44" s="12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30">
        <f>IF(ISBLANK($CH$3),"",IF(ISBLANK(Tipy!BR38),"-",SUM(CC44:CG44)))</f>
        <v>20</v>
      </c>
      <c r="CI44" s="129"/>
      <c r="CJ44" s="126">
        <f>IF(ISBLANK($CO$3),"",IF(ISBLANK(Tipy!BX38),0,IF(AND(Tipy!BX38=Výsledky!$CM$3,Tipy!BZ38=Výsledky!$CO$3),60,0)))</f>
        <v>0</v>
      </c>
      <c r="CK44" s="12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6">
        <f>IF(ISBLANK($CO$3),"",IF(OR(Tipy!CA38=Výsledky!$CJ$6,Tipy!CA38=Výsledky!$CJ$7,Tipy!CA38=Výsledky!$CJ$8,Tipy!CA38=Výsledky!$CJ$9),IF(VLOOKUP(Tipy!CA38,'Kategórie hráčov'!$A$2:$B$55,2,FALSE)=30,30,20),0))</f>
        <v>0</v>
      </c>
      <c r="CM44" s="126">
        <f>IF(ISBLANK($CO$3),"",IF(OR(Tipy!CB38=Výsledky!$CM$6,Tipy!CB38=Výsledky!$CM$7,Tipy!CB38=Výsledky!$CM$8,Tipy!CB38=Výsledky!$CM$9),IF(VLOOKUP(Tipy!CB38,'Kategórie hráčov'!$A$2:$B$55,2,FALSE)=30,30,20),0))</f>
        <v>0</v>
      </c>
      <c r="CN44" s="127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30">
        <f>IF(ISBLANK($CO$3),"",IF(ISBLANK(Tipy!BX38),"-",SUM(CJ44:CN44)))</f>
        <v>30</v>
      </c>
      <c r="CP44" s="129"/>
      <c r="CQ44" s="126" t="str">
        <f>IF(ISBLANK($CV$3),"",IF(ISBLANK(Tipy!CD38),0,IF(AND(Tipy!CD38=Výsledky!$CT$3,Tipy!CF38=Výsledky!$CV$3),60,0)))</f>
        <v/>
      </c>
      <c r="CR44" s="126" t="str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/>
      </c>
      <c r="CS44" s="126" t="str">
        <f>IF(ISBLANK($CV$3),"",IF(OR(Tipy!CG38=Výsledky!$CQ$6,Tipy!CG38=Výsledky!$CQ$7,Tipy!CG38=Výsledky!$CQ$8,Tipy!CG38=Výsledky!$CQ$9),IF(VLOOKUP(Tipy!CG38,'Kategórie hráčov'!$A$2:$B$55,2,FALSE)=30,30,20),0))</f>
        <v/>
      </c>
      <c r="CT44" s="126" t="str">
        <f>IF(ISBLANK($CV$3),"",IF(OR(Tipy!CH38=Výsledky!$CT$6,Tipy!CH38=Výsledky!$CT$7,Tipy!CH38=Výsledky!$CT$8,Tipy!CH38=Výsledky!$CT$9),IF(VLOOKUP(Tipy!CH38,'Kategórie hráčov'!$A$2:$B$55,2,FALSE)=30,30,20),0))</f>
        <v/>
      </c>
      <c r="CU44" s="127" t="str">
        <f>IF(ISBLANK($CV$3),"",IF(ISBLANK(Tipy!CD38),0,IF(OR(AND(Tipy!CD38=Výsledky!$CT$3,OR(Tipy!CF38=Výsledky!$CV$3+1,Tipy!CF38=Výsledky!$CV$3-1)),AND(Tipy!CF38=Výsledky!$CV$3,OR(Tipy!CD38=Výsledky!$CT$3+1,Tipy!CD38=Výsledky!$CT$3-1))),10,0)))</f>
        <v/>
      </c>
      <c r="CV44" s="130" t="str">
        <f>IF(ISBLANK($CV$3),"",IF(ISBLANK(Tipy!CD38),"-",SUM(CQ44:CU44)))</f>
        <v/>
      </c>
      <c r="CW44" s="129"/>
      <c r="CX44" s="126" t="str">
        <f>IF(ISBLANK($DC$3),"",IF(ISBLANK(Tipy!CJ38),0,IF(AND(Tipy!CJ38=Výsledky!$DA$3,Tipy!CL38=Výsledky!$DC$3),60,0)))</f>
        <v/>
      </c>
      <c r="CY44" s="126" t="str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/>
      </c>
      <c r="CZ44" s="126" t="str">
        <f>IF(ISBLANK($DC$3),"",IF(OR(Tipy!CM38=Výsledky!$CX$6,Tipy!CM38=Výsledky!$CX$7,Tipy!CM38=Výsledky!$CX$8,Tipy!CM38=Výsledky!$CX$9),IF(VLOOKUP(Tipy!CM38,'Kategórie hráčov'!$A$2:$B$55,2,FALSE)=30,30,20),0))</f>
        <v/>
      </c>
      <c r="DA44" s="126" t="str">
        <f>IF(ISBLANK($DC$3),"",IF(OR(Tipy!CN38=Výsledky!$DA$6,Tipy!CN38=Výsledky!$DA$7,Tipy!CN38=Výsledky!$DA$8,Tipy!CN38=Výsledky!$DA$9),IF(VLOOKUP(Tipy!CN38,'Kategórie hráčov'!$A$2:$B$55,2,FALSE)=30,30,20),0))</f>
        <v/>
      </c>
      <c r="DB44" s="127" t="str">
        <f>IF(ISBLANK($DC$3),"",IF(ISBLANK(Tipy!CJ38),0,IF(OR(AND(Tipy!CJ38=Výsledky!$DA$3,OR(Tipy!CL38=Výsledky!$DC$3+1,Tipy!CL38=Výsledky!$DC$3-1)),AND(Tipy!CL38=Výsledky!$DC$3,OR(Tipy!CJ38=Výsledky!$DA$3+1,Tipy!CJ38=Výsledky!$DA$3-1))),10,0)))</f>
        <v/>
      </c>
      <c r="DC44" s="130" t="str">
        <f>IF(ISBLANK($DC$3),"",IF(ISBLANK(Tipy!CJ38),"-",SUM(CX44:DB44)))</f>
        <v/>
      </c>
      <c r="DD44" s="129"/>
      <c r="DE44" s="126" t="str">
        <f>IF(ISBLANK($DJ$3),"",IF(ISBLANK(Tipy!CP38),0,IF(AND(Tipy!CP38=Výsledky!$DH$3,Tipy!CR38=Výsledky!$DJ$3),60,0)))</f>
        <v/>
      </c>
      <c r="DF44" s="126" t="str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/>
      </c>
      <c r="DG44" s="126" t="str">
        <f>IF(ISBLANK($DJ$3),"",IF(OR(Tipy!CS38=Výsledky!$DE$6,Tipy!CS38=Výsledky!$DE$7,Tipy!CS38=Výsledky!$DE$8,Tipy!CS38=Výsledky!$DE$9),IF(VLOOKUP(Tipy!CS38,'Kategórie hráčov'!$A$2:$B$55,2,FALSE)=30,30,20),0))</f>
        <v/>
      </c>
      <c r="DH44" s="126" t="str">
        <f>IF(ISBLANK($DJ$3),"",IF(OR(Tipy!CT38=Výsledky!$DH$6,Tipy!CT38=Výsledky!$DH$7,Tipy!CT38=Výsledky!$DH$8,Tipy!CT38=Výsledky!$DH$9),IF(VLOOKUP(Tipy!CT38,'Kategórie hráčov'!$A$2:$B$55,2,FALSE)=30,30,20),0))</f>
        <v/>
      </c>
      <c r="DI44" s="127" t="str">
        <f>IF(ISBLANK($DJ$3),"",IF(ISBLANK(Tipy!CP38),0,IF(OR(AND(Tipy!CP38=Výsledky!$DH$3,OR(Tipy!CR38=Výsledky!$DJ$3+1,Tipy!CR38=Výsledky!$DJ$3-1)),AND(Tipy!CR38=Výsledky!$DJ$3,OR(Tipy!CP38=Výsledky!$DH$3+1,Tipy!CP38=Výsledky!$DH$3-1))),10,0)))</f>
        <v/>
      </c>
      <c r="DJ44" s="130" t="str">
        <f>IF(ISBLANK($DJ$3),"",IF(ISBLANK(Tipy!CP38),"-",SUM(DE44:DI44)))</f>
        <v/>
      </c>
      <c r="DK44" s="129"/>
      <c r="DL44" s="126" t="str">
        <f>IF(ISBLANK($DQ$3),"",IF(ISBLANK(Tipy!CV38),0,IF(AND(Tipy!CV38=Výsledky!$DO$3,Tipy!CX38=Výsledky!$DQ$3),60,0)))</f>
        <v/>
      </c>
      <c r="DM44" s="126" t="str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/>
      </c>
      <c r="DN44" s="126" t="str">
        <f>IF(ISBLANK($DQ$3),"",IF(OR(Tipy!CY38=Výsledky!$DL$6,Tipy!CY38=Výsledky!$DL$7,Tipy!CY38=Výsledky!$DL$8,Tipy!CY38=Výsledky!$DL$9),IF(VLOOKUP(Tipy!CY38,'Kategórie hráčov'!$A$2:$B$55,2,FALSE)=30,30,20),0))</f>
        <v/>
      </c>
      <c r="DO44" s="126" t="str">
        <f>IF(ISBLANK($DQ$3),"",IF(OR(Tipy!CZ38=Výsledky!$DO$6,Tipy!CZ38=Výsledky!$DO$7,Tipy!CZ38=Výsledky!$DO$8,Tipy!CZ38=Výsledky!$DO$9),IF(VLOOKUP(Tipy!CZ38,'Kategórie hráčov'!$A$2:$B$55,2,FALSE)=30,30,20),0))</f>
        <v/>
      </c>
      <c r="DP44" s="127" t="str">
        <f>IF(ISBLANK($DQ$3),"",IF(ISBLANK(Tipy!CV38),0,IF(OR(AND(Tipy!CV38=Výsledky!$DO$3,OR(Tipy!CX38=Výsledky!$DQ$3+1,Tipy!CX38=Výsledky!$DQ$3-1)),AND(Tipy!CX38=Výsledky!$DQ$3,OR(Tipy!CV38=Výsledky!$DO$3+1,Tipy!CV38=Výsledky!$DO$3-1))),10,0)))</f>
        <v/>
      </c>
      <c r="DQ44" s="130" t="str">
        <f>IF(ISBLANK($DQ$3),"",IF(ISBLANK(Tipy!CV38),"-",SUM(DL44:DP44)))</f>
        <v/>
      </c>
      <c r="DR44" s="129"/>
      <c r="DS44" s="126" t="str">
        <f>IF(ISBLANK($DX$3),"",IF(ISBLANK(Tipy!DB38),0,IF(AND(Tipy!DB38=Výsledky!$DV$3,Tipy!DD38=Výsledky!$DX$3),60,0)))</f>
        <v/>
      </c>
      <c r="DT44" s="126" t="str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/>
      </c>
      <c r="DU44" s="126" t="str">
        <f>IF(ISBLANK($DX$3),"",IF(OR(Tipy!DE38=Výsledky!$DS$6,Tipy!DE38=Výsledky!$DS$7,Tipy!DE38=Výsledky!$DS$8,Tipy!DE38=Výsledky!$DS$9),IF(VLOOKUP(Tipy!DE38,'Kategórie hráčov'!$A$2:$B$55,2,FALSE)=30,30,20),0))</f>
        <v/>
      </c>
      <c r="DV44" s="126" t="str">
        <f>IF(ISBLANK($DX$3),"",IF(OR(Tipy!DF38=Výsledky!$DV$6,Tipy!DF38=Výsledky!$DV$7,Tipy!DF38=Výsledky!$DV$8,Tipy!DF38=Výsledky!$DV$9),IF(VLOOKUP(Tipy!DF38,'Kategórie hráčov'!$A$2:$B$55,2,FALSE)=30,30,20),0))</f>
        <v/>
      </c>
      <c r="DW44" s="127" t="str">
        <f>IF(ISBLANK($DX$3),"",IF(ISBLANK(Tipy!DB38),0,IF(OR(AND(Tipy!DB38=Výsledky!$DV$3,OR(Tipy!DD38=Výsledky!$DX$3+1,Tipy!DD38=Výsledky!$DX$3-1)),AND(Tipy!DD38=Výsledky!$DX$3,OR(Tipy!DB38=Výsledky!$DV$3+1,Tipy!DB38=Výsledky!$DV$3-1))),10,0)))</f>
        <v/>
      </c>
      <c r="DX44" s="130" t="str">
        <f>IF(ISBLANK($DX$3),"",IF(ISBLANK(Tipy!DB38),"-",SUM(DS44:DW44)))</f>
        <v/>
      </c>
      <c r="DY44" s="129"/>
      <c r="DZ44" s="126" t="str">
        <f>IF(ISBLANK($EE$3),"",IF(ISBLANK(Tipy!DH38),0,IF(AND(Tipy!DH38=Výsledky!$EC$3,Tipy!DJ38=Výsledky!$EE$3),60,0)))</f>
        <v/>
      </c>
      <c r="EA44" s="126" t="str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/>
      </c>
      <c r="EB44" s="126" t="str">
        <f>IF(ISBLANK($EE$3),"",IF(OR(Tipy!DK38=Výsledky!$DZ$6,Tipy!DK38=Výsledky!$DZ$7,Tipy!DK38=Výsledky!$DZ$8,Tipy!DK38=Výsledky!$DZ$9),IF(VLOOKUP(Tipy!DK38,'Kategórie hráčov'!$A$2:$B$55,2,FALSE)=30,30,20),0))</f>
        <v/>
      </c>
      <c r="EC44" s="126" t="str">
        <f>IF(ISBLANK($EE$3),"",IF(OR(Tipy!DL38=Výsledky!$EC$6,Tipy!DL38=Výsledky!$EC$7,Tipy!DL38=Výsledky!$EC$8,Tipy!DL38=Výsledky!$EC$9),IF(VLOOKUP(Tipy!DL38,'Kategórie hráčov'!$A$2:$B$55,2,FALSE)=30,30,20),0))</f>
        <v/>
      </c>
      <c r="ED44" s="127" t="str">
        <f>IF(ISBLANK($EE$3),"",IF(ISBLANK(Tipy!DH38),0,IF(OR(AND(Tipy!DH38=Výsledky!$EC$3,OR(Tipy!DJ38=Výsledky!$EE$3+1,Tipy!DJ38=Výsledky!$EE$3-1)),AND(Tipy!DJ38=Výsledky!$EE$3,OR(Tipy!DH38=Výsledky!$EC$3+1,Tipy!DH38=Výsledky!$EC$3-1))),10,0)))</f>
        <v/>
      </c>
      <c r="EE44" s="130" t="str">
        <f>IF(ISBLANK($EE$3),"",IF(ISBLANK(Tipy!DH38),"-",SUM(DZ44:ED44)))</f>
        <v/>
      </c>
      <c r="EF44" s="129"/>
      <c r="EG44" s="126" t="str">
        <f>IF(ISBLANK($EL$3),"",IF(ISBLANK(Tipy!DN38),0,IF(AND(Tipy!DN38=Výsledky!$EJ$3,Tipy!DP38=Výsledky!$EL$3),60,0)))</f>
        <v/>
      </c>
      <c r="EH44" s="126" t="str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/>
      </c>
      <c r="EI44" s="126" t="str">
        <f>IF(ISBLANK($EL$3),"",IF(OR(Tipy!DQ38=Výsledky!$EG$6,Tipy!DQ38=Výsledky!$EG$7,Tipy!DQ38=Výsledky!$EG$8,Tipy!DQ38=Výsledky!$EG$9),IF(VLOOKUP(Tipy!DQ38,'Kategórie hráčov'!$A$2:$B$55,2,FALSE)=30,30,20),0))</f>
        <v/>
      </c>
      <c r="EJ44" s="126" t="str">
        <f>IF(ISBLANK($EL$3),"",IF(OR(Tipy!DR38=Výsledky!$EJ$6,Tipy!DR38=Výsledky!$EJ$7,Tipy!DR38=Výsledky!$EJ$8,Tipy!DR38=Výsledky!$EJ$9),IF(VLOOKUP(Tipy!DR38,'Kategórie hráčov'!$A$2:$B$55,2,FALSE)=30,30,20),0))</f>
        <v/>
      </c>
      <c r="EK44" s="127" t="str">
        <f>IF(ISBLANK($EL$3),"",IF(ISBLANK(Tipy!DN38),0,IF(OR(AND(Tipy!DN38=Výsledky!$EJ$3,OR(Tipy!DP38=Výsledky!$EL$3+1,Tipy!DP38=Výsledky!$EL$3-1)),AND(Tipy!DP38=Výsledky!$EL$3,OR(Tipy!DN38=Výsledky!$EJ$3+1,Tipy!DN38=Výsledky!$EJ$3-1))),10,0)))</f>
        <v/>
      </c>
      <c r="EL44" s="130" t="str">
        <f>IF(ISBLANK($EL$3),"",IF(ISBLANK(Tipy!DN38),"-",SUM(EG44:EK44)))</f>
        <v/>
      </c>
      <c r="EM44" s="129"/>
      <c r="EN44" s="126" t="str">
        <f>IF(ISBLANK($ES$3),"",IF(ISBLANK(Tipy!DT38),0,IF(AND(Tipy!DT38=Výsledky!$EQ$3,Tipy!DV38=Výsledky!$ES$3),60,0)))</f>
        <v/>
      </c>
      <c r="EO44" s="126" t="str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/>
      </c>
      <c r="EP44" s="126" t="str">
        <f>IF(ISBLANK($ES$3),"",IF(OR(Tipy!DW38=Výsledky!$EN$6,Tipy!DW38=Výsledky!$EN$7,Tipy!DW38=Výsledky!$EN$8,Tipy!DW38=Výsledky!$EN$9),IF(VLOOKUP(Tipy!DW38,'Kategórie hráčov'!$A$2:$B$55,2,FALSE)=30,30,20),0))</f>
        <v/>
      </c>
      <c r="EQ44" s="126" t="str">
        <f>IF(ISBLANK($ES$3),"",IF(OR(Tipy!DX38=Výsledky!$EQ$6,Tipy!DX38=Výsledky!$EQ$7,Tipy!DX38=Výsledky!$EQ$8,Tipy!DX38=Výsledky!$EQ$9),IF(VLOOKUP(Tipy!DX38,'Kategórie hráčov'!$A$2:$B$55,2,FALSE)=30,30,20),0))</f>
        <v/>
      </c>
      <c r="ER44" s="127" t="str">
        <f>IF(ISBLANK($ES$3),"",IF(ISBLANK(Tipy!DT38),0,IF(OR(AND(Tipy!DT38=Výsledky!$EQ$3,OR(Tipy!DV38=Výsledky!$ES$3+1,Tipy!DV38=Výsledky!$ES$3-1)),AND(Tipy!DV38=Výsledky!$ES$3,OR(Tipy!DT38=Výsledky!$EQ$3+1,Tipy!DT38=Výsledky!$EQ$3-1))),10,0)))</f>
        <v/>
      </c>
      <c r="ES44" s="130" t="str">
        <f>IF(ISBLANK($ES$3),"",IF(ISBLANK(Tipy!DT38),"-",SUM(EN44:ER44)))</f>
        <v/>
      </c>
      <c r="ET44" s="129"/>
      <c r="EU44" s="126" t="str">
        <f>IF(ISBLANK($EZ$3),"",IF(ISBLANK(Tipy!DZ38),0,IF(AND(Tipy!DZ38=Výsledky!$EX$3,Tipy!EB38=Výsledky!$EZ$3),60,0)))</f>
        <v/>
      </c>
      <c r="EV44" s="126" t="str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/>
      </c>
      <c r="EW44" s="126" t="str">
        <f>IF(ISBLANK($EZ$3),"",IF(OR(Tipy!EC38=Výsledky!$EU$6,Tipy!EC38=Výsledky!$EU$7,Tipy!EC38=Výsledky!$EU$8,Tipy!EC38=Výsledky!$EU$9),IF(VLOOKUP(Tipy!EC38,'Kategórie hráčov'!$A$2:$B$55,2,FALSE)=30,30,20),0))</f>
        <v/>
      </c>
      <c r="EX44" s="126" t="str">
        <f>IF(ISBLANK($EZ$3),"",IF(OR(Tipy!ED38=Výsledky!$EX$6,Tipy!ED38=Výsledky!$EX$7,Tipy!ED38=Výsledky!$EX$8,Tipy!ED38=Výsledky!$EX$9),IF(VLOOKUP(Tipy!ED38,'Kategórie hráčov'!$A$2:$B$55,2,FALSE)=30,30,20),0))</f>
        <v/>
      </c>
      <c r="EY44" s="127" t="str">
        <f>IF(ISBLANK($EZ$3),"",IF(ISBLANK(Tipy!DZ38),0,IF(OR(AND(Tipy!DZ38=Výsledky!$EX$3,OR(Tipy!EB38=Výsledky!$EZ$3+1,Tipy!EB38=Výsledky!$EZ$3-1)),AND(Tipy!EB38=Výsledky!$EZ$3,OR(Tipy!DZ38=Výsledky!$EX$3+1,Tipy!DZ38=Výsledky!$EX$3-1))),10,0)))</f>
        <v/>
      </c>
      <c r="EZ44" s="130" t="str">
        <f>IF(ISBLANK($EZ$3),"",IF(ISBLANK(Tipy!DZ38),"-",SUM(EU44:EY44)))</f>
        <v/>
      </c>
      <c r="FA44" s="129"/>
      <c r="FB44" s="126" t="str">
        <f>IF(ISBLANK($FG$3),"",IF(ISBLANK(Tipy!EF38),0,IF(AND(Tipy!EF38=Výsledky!$FE$3,Tipy!EH38=Výsledky!$FG$3),60,0)))</f>
        <v/>
      </c>
      <c r="FC44" s="126" t="str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/>
      </c>
      <c r="FD44" s="126" t="str">
        <f>IF(ISBLANK($FG$3),"",IF(OR(Tipy!EI38=Výsledky!$FB$6,Tipy!EI38=Výsledky!$FB$7,Tipy!EI38=Výsledky!$FB$8,Tipy!EI38=Výsledky!$FB$9),IF(VLOOKUP(Tipy!EI38,'Kategórie hráčov'!$A$2:$B$55,2,FALSE)=30,30,20),0))</f>
        <v/>
      </c>
      <c r="FE44" s="126" t="str">
        <f>IF(ISBLANK($FG$3),"",IF(OR(Tipy!EJ38=Výsledky!$FE$6,Tipy!EJ38=Výsledky!$FE$7,Tipy!EJ38=Výsledky!$FE$8,Tipy!EJ38=Výsledky!$FE$9),IF(VLOOKUP(Tipy!EJ38,'Kategórie hráčov'!$A$2:$B$55,2,FALSE)=30,30,20),0))</f>
        <v/>
      </c>
      <c r="FF44" s="127" t="str">
        <f>IF(ISBLANK($FG$3),"",IF(ISBLANK(Tipy!EF38),0,IF(OR(AND(Tipy!EF38=Výsledky!$FE$3,OR(Tipy!EH38=Výsledky!$FG$3+1,Tipy!EH38=Výsledky!$FG$3-1)),AND(Tipy!EH38=Výsledky!$FG$3,OR(Tipy!EF38=Výsledky!$FE$3+1,Tipy!EF38=Výsledky!$FE$3-1))),10,0)))</f>
        <v/>
      </c>
      <c r="FG44" s="130" t="str">
        <f>IF(ISBLANK($FG$3),"",IF(ISBLANK(Tipy!EF38),"-",SUM(FB44:FF44)))</f>
        <v/>
      </c>
      <c r="FH44" s="129"/>
      <c r="FI44" s="126" t="str">
        <f>IF(ISBLANK($FN$3),"",IF(ISBLANK(Tipy!EL38),0,IF(AND(Tipy!EL38=Výsledky!$FL$3,Tipy!EN38=Výsledky!$FN$3),60,0)))</f>
        <v/>
      </c>
      <c r="FJ44" s="126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126" t="str">
        <f>IF(ISBLANK($FN$3),"",IF(OR(Tipy!EO38=Výsledky!$FI$6,Tipy!EO38=Výsledky!$FI$7,Tipy!EO38=Výsledky!$FI$8,Tipy!EO38=Výsledky!$FI$9),IF(VLOOKUP(Tipy!EO38,'Kategórie hráčov'!$A$2:$B$55,2,FALSE)=30,30,20),0))</f>
        <v/>
      </c>
      <c r="FL44" s="126" t="str">
        <f>IF(ISBLANK($FN$3),"",IF(OR(Tipy!EP38=Výsledky!$FL$6,Tipy!EP38=Výsledky!$FL$7,Tipy!EP38=Výsledky!$FL$8,Tipy!EP38=Výsledky!$FL$9),IF(VLOOKUP(Tipy!EP38,'Kategórie hráčov'!$A$2:$B$55,2,FALSE)=30,30,20),0))</f>
        <v/>
      </c>
      <c r="FM44" s="127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130" t="str">
        <f>IF(ISBLANK($FN$3),"",IF(ISBLANK(Tipy!EL38),"-",SUM(FI44:FM44)))</f>
        <v/>
      </c>
      <c r="FO44" s="129"/>
      <c r="FP44" s="126" t="str">
        <f>IF(ISBLANK($FU$3),"",IF(ISBLANK(Tipy!ER38),0,IF(AND(Tipy!ER38=Výsledky!$FS$3,Tipy!ET38=Výsledky!$FU$3),60,0)))</f>
        <v/>
      </c>
      <c r="FQ44" s="126" t="str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/>
      </c>
      <c r="FR44" s="126" t="str">
        <f>IF(ISBLANK($FU$3),"",IF(OR(Tipy!EU38=Výsledky!$FP$6,Tipy!EU38=Výsledky!$FP$7,Tipy!EU38=Výsledky!$FP$8,Tipy!EU38=Výsledky!$FP$9),IF(VLOOKUP(Tipy!EU38,'Kategórie hráčov'!$A$2:$B$55,2,FALSE)=30,30,20),0))</f>
        <v/>
      </c>
      <c r="FS44" s="126" t="str">
        <f>IF(ISBLANK($FU$3),"",IF(OR(Tipy!EV38=Výsledky!$FS$6,Tipy!EV38=Výsledky!$FS$7,Tipy!EV38=Výsledky!$FS$8,Tipy!EV38=Výsledky!$FS$9),IF(VLOOKUP(Tipy!EV38,'Kategórie hráčov'!$A$2:$B$55,2,FALSE)=30,30,20),0))</f>
        <v/>
      </c>
      <c r="FT44" s="127" t="str">
        <f>IF(ISBLANK($FU$3),"",IF(ISBLANK(Tipy!ER38),0,IF(OR(AND(Tipy!ER38=Výsledky!$FS$3,OR(Tipy!ET38=Výsledky!$FU$3+1,Tipy!ET38=Výsledky!$FU$3-1)),AND(Tipy!ET38=Výsledky!$FU$3,OR(Tipy!ER38=Výsledky!$FS$3+1,Tipy!ER38=Výsledky!$FS$3-1))),10,0)))</f>
        <v/>
      </c>
      <c r="FU44" s="130" t="str">
        <f>IF(ISBLANK($FU$3),"",IF(ISBLANK(Tipy!ER38),"-",SUM(FP44:FT44)))</f>
        <v/>
      </c>
      <c r="FV44" s="129"/>
      <c r="FW44" s="126" t="str">
        <f>IF(ISBLANK($GB$3),"",IF(ISBLANK(Tipy!EX38),0,IF(AND(Tipy!EX38=Výsledky!$FZ$3,Tipy!EZ38=Výsledky!$GB$3),60,0)))</f>
        <v/>
      </c>
      <c r="FX44" s="126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126" t="str">
        <f>IF(ISBLANK($GB$3),"",IF(OR(Tipy!FA38=Výsledky!$FW$6,Tipy!FA38=Výsledky!$FW$7,Tipy!FA38=Výsledky!$FW$8,Tipy!FA38=Výsledky!$FW$9),IF(VLOOKUP(Tipy!FA38,'Kategórie hráčov'!$A$2:$B$55,2,FALSE)=30,30,20),0))</f>
        <v/>
      </c>
      <c r="FZ44" s="126" t="str">
        <f>IF(ISBLANK($GB$3),"",IF(OR(Tipy!FB38=Výsledky!$FZ$6,Tipy!FB38=Výsledky!$FZ$7,Tipy!FB38=Výsledky!$FZ$8,Tipy!FB38=Výsledky!$FZ$9),IF(VLOOKUP(Tipy!FB38,'Kategórie hráčov'!$A$2:$B$55,2,FALSE)=30,30,20),0))</f>
        <v/>
      </c>
      <c r="GA44" s="127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130" t="str">
        <f>IF(ISBLANK($GB$3),"",IF(ISBLANK(Tipy!EX38),"-",SUM(FW44:GA44)))</f>
        <v/>
      </c>
      <c r="GC44" s="129"/>
      <c r="GD44" s="126" t="str">
        <f>IF(ISBLANK($GI$3),"",IF(ISBLANK(Tipy!FD38),0,IF(AND(Tipy!FD38=Výsledky!$GG$3,Tipy!FF38=Výsledky!$GI$3),60,0)))</f>
        <v/>
      </c>
      <c r="GE44" s="126" t="str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/>
      </c>
      <c r="GF44" s="126" t="str">
        <f>IF(ISBLANK($GI$3),"",IF(OR(Tipy!FG38=Výsledky!$GD$6,Tipy!FG38=Výsledky!$GD$7,Tipy!FG38=Výsledky!$GD$8,Tipy!FG38=Výsledky!$GD$9),IF(VLOOKUP(Tipy!FG38,'Kategórie hráčov'!$A$2:$B$55,2,FALSE)=30,30,20),0))</f>
        <v/>
      </c>
      <c r="GG44" s="126" t="str">
        <f>IF(ISBLANK($GI$3),"",IF(OR(Tipy!FH38=Výsledky!$GG$6,Tipy!FH38=Výsledky!$GG$7,Tipy!FH38=Výsledky!$GG$8,Tipy!FH38=Výsledky!$GG$9),IF(VLOOKUP(Tipy!FH38,'Kategórie hráčov'!$A$2:$B$55,2,FALSE)=30,30,20),0))</f>
        <v/>
      </c>
      <c r="GH44" s="127" t="str">
        <f>IF(ISBLANK($GI$3),"",IF(ISBLANK(Tipy!FD38),0,IF(OR(AND(Tipy!FD38=Výsledky!$GG$3,OR(Tipy!FF38=Výsledky!$GI$3+1,Tipy!FF38=Výsledky!$GI$3-1)),AND(Tipy!FF38=Výsledky!$GI$3,OR(Tipy!FD38=Výsledky!$GG$3+1,Tipy!FD38=Výsledky!$GG$3-1))),10,0)))</f>
        <v/>
      </c>
      <c r="GI44" s="130" t="str">
        <f>IF(ISBLANK($GI$3),"",IF(ISBLANK(Tipy!FD38),"-",SUM(GD44:GH44)))</f>
        <v/>
      </c>
      <c r="GJ44" s="129"/>
      <c r="GK44" s="126" t="str">
        <f>IF(ISBLANK($GP$3),"",IF(ISBLANK(Tipy!FJ38),0,IF(AND(Tipy!FJ38=Výsledky!$GN$3,Tipy!FL38=Výsledky!$GP$3),60,0)))</f>
        <v/>
      </c>
      <c r="GL44" s="126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126" t="str">
        <f>IF(ISBLANK($GP$3),"",IF(OR(Tipy!FM38=Výsledky!$GK$6,Tipy!FM38=Výsledky!$GK$7,Tipy!FM38=Výsledky!$GK$8,Tipy!FM38=Výsledky!$GK$9),IF(VLOOKUP(Tipy!FM38,'Kategórie hráčov'!$A$2:$B$55,2,FALSE)=30,30,20),0))</f>
        <v/>
      </c>
      <c r="GN44" s="126" t="str">
        <f>IF(ISBLANK($GP$3),"",IF(OR(Tipy!FN38=Výsledky!$GN$6,Tipy!FN38=Výsledky!$GN$7,Tipy!FN38=Výsledky!$GN$8,Tipy!FN38=Výsledky!$GN$9),IF(VLOOKUP(Tipy!FN38,'Kategórie hráčov'!$A$2:$B$55,2,FALSE)=30,30,20),0))</f>
        <v/>
      </c>
      <c r="GO44" s="127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130" t="str">
        <f>IF(ISBLANK($GP$3),"",IF(ISBLANK(Tipy!FJ38),"-",SUM(GK44:GO44)))</f>
        <v/>
      </c>
      <c r="GQ44" s="129"/>
      <c r="GR44" s="126" t="str">
        <f>IF(ISBLANK($GW$3),"",IF(ISBLANK(Tipy!FP38),0,IF(AND(Tipy!FP38=Výsledky!$GU$3,Tipy!FR38=Výsledky!$GW$3),60,0)))</f>
        <v/>
      </c>
      <c r="GS44" s="126" t="str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/>
      </c>
      <c r="GT44" s="126" t="str">
        <f>IF(ISBLANK($GW$3),"",IF(OR(Tipy!FS38=Výsledky!$GR$6,Tipy!FS38=Výsledky!$GR$7,Tipy!FS38=Výsledky!$GR$8,Tipy!FS38=Výsledky!$GR$9),IF(VLOOKUP(Tipy!FS38,'Kategórie hráčov'!$A$2:$B$55,2,FALSE)=30,30,20),0))</f>
        <v/>
      </c>
      <c r="GU44" s="126" t="str">
        <f>IF(ISBLANK($GW$3),"",IF(OR(Tipy!FT38=Výsledky!$GU$6,Tipy!FT38=Výsledky!$GU$7,Tipy!FT38=Výsledky!$GU$8,Tipy!FT38=Výsledky!$GU$9),IF(VLOOKUP(Tipy!FT38,'Kategórie hráčov'!$A$2:$B$55,2,FALSE)=30,30,20),0))</f>
        <v/>
      </c>
      <c r="GV44" s="127" t="str">
        <f>IF(ISBLANK($GW$3),"",IF(ISBLANK(Tipy!FP38),0,IF(OR(AND(Tipy!FP38=Výsledky!$GU$3,OR(Tipy!FR38=Výsledky!$GW$3+1,Tipy!FR38=Výsledky!$GW$3-1)),AND(Tipy!FR38=Výsledky!$GW$3,OR(Tipy!FP38=Výsledky!$GU$3+1,Tipy!FP38=Výsledky!$GU$3-1))),10,0)))</f>
        <v/>
      </c>
      <c r="GW44" s="130" t="str">
        <f>IF(ISBLANK($GW$3),"",IF(ISBLANK(Tipy!FP38),"-",SUM(GR44:GV44)))</f>
        <v/>
      </c>
      <c r="GX44" s="129"/>
      <c r="GY44" s="126" t="str">
        <f>IF(ISBLANK($HD$3),"",IF(ISBLANK(Tipy!FV38),0,IF(AND(Tipy!FV38=Výsledky!$HB$3,Tipy!FX38=Výsledky!$HD$3),60,0)))</f>
        <v/>
      </c>
      <c r="GZ44" s="126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26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26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27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0" t="str">
        <f>IF(ISBLANK($HD$3),"",IF(ISBLANK(Tipy!FV38),"-",SUM(GY44:HC44)))</f>
        <v/>
      </c>
      <c r="HE44" s="129"/>
      <c r="HF44" s="126" t="str">
        <f>IF(ISBLANK($HK$3),"",IF(ISBLANK(Tipy!GB38),0,IF(AND(Tipy!GB38=Výsledky!$HI$3,Tipy!GD38=Výsledky!$HK$3),60,0)))</f>
        <v/>
      </c>
      <c r="HG44" s="126" t="str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/>
      </c>
      <c r="HH44" s="126" t="str">
        <f>IF(ISBLANK($HK$3),"",IF(OR(Tipy!GE38=Výsledky!$HF$6,Tipy!GE38=Výsledky!$HF$7,Tipy!GE38=Výsledky!$HF$8,Tipy!GE38=Výsledky!$HF$9),IF(VLOOKUP(Tipy!GE38,'Kategórie hráčov'!$A$2:$B$55,2,FALSE)=30,30,20),0))</f>
        <v/>
      </c>
      <c r="HI44" s="126" t="str">
        <f>IF(ISBLANK($HK$3),"",IF(OR(Tipy!GF38=Výsledky!$HI$6,Tipy!GF38=Výsledky!$HI$7,Tipy!GF38=Výsledky!$HI$8,Tipy!GF38=Výsledky!$HI$9),IF(VLOOKUP(Tipy!GF38,'Kategórie hráčov'!$A$2:$B$55,2,FALSE)=30,30,20),0))</f>
        <v/>
      </c>
      <c r="HJ44" s="127" t="str">
        <f>IF(ISBLANK($HK$3),"",IF(ISBLANK(Tipy!GB38),0,IF(OR(AND(Tipy!GB38=Výsledky!$HI$3,OR(Tipy!GD38=Výsledky!$HK$3+1,Tipy!GD38=Výsledky!$HK$3-1)),AND(Tipy!GD38=Výsledky!$HK$3,OR(Tipy!GB38=Výsledky!$HI$3+1,Tipy!GB38=Výsledky!$HI$3-1))),10,0)))</f>
        <v/>
      </c>
      <c r="HK44" s="130" t="str">
        <f>IF(ISBLANK($HK$3),"",IF(ISBLANK(Tipy!GB38),"-",SUM(HF44:HJ44)))</f>
        <v/>
      </c>
      <c r="HL44" s="129"/>
      <c r="HM44" s="126" t="str">
        <f>IF(ISBLANK($HR$3),"",IF(ISBLANK(Tipy!GH38),0,IF(AND(Tipy!GH38=Výsledky!$HP$3,Tipy!GJ38=Výsledky!$HR$3),60,0)))</f>
        <v/>
      </c>
      <c r="HN44" s="126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26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26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27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0" t="str">
        <f>IF(ISBLANK($HR$3),"",IF(ISBLANK(Tipy!GH38),"-",SUM(HM44:HQ44)))</f>
        <v/>
      </c>
      <c r="HS44" s="129"/>
      <c r="HT44" s="126" t="str">
        <f>IF(ISBLANK($HY$3),"",IF(ISBLANK(Tipy!GN38),0,IF(AND(Tipy!GN38=Výsledky!$HW$3,Tipy!GP38=Výsledky!$HY$3),60,0)))</f>
        <v/>
      </c>
      <c r="HU44" s="126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6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6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7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0" t="str">
        <f>IF(ISBLANK($HY$3),"",IF(ISBLANK(Tipy!GN38),"-",SUM(HT44:HX44)))</f>
        <v/>
      </c>
      <c r="HZ44" s="129"/>
      <c r="IA44" s="126" t="str">
        <f>IF(ISBLANK($IF$3),"",IF(ISBLANK(Tipy!GT38),0,IF(AND(Tipy!GT38=Výsledky!$ID$3,Tipy!GV38=Výsledky!$IF$3),60,0)))</f>
        <v/>
      </c>
      <c r="IB44" s="126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26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26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27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0" t="str">
        <f>IF(ISBLANK($IF$3),"",IF(ISBLANK(Tipy!GT38),"-",SUM(IA44:IE44)))</f>
        <v/>
      </c>
      <c r="IG44" s="129"/>
      <c r="IH44" s="126" t="str">
        <f>IF(ISBLANK($IM$3),"",IF(ISBLANK(Tipy!GZ38),0,IF(AND(Tipy!GZ38=Výsledky!$IK$3,Tipy!HB38=Výsledky!$IM$3),60,0)))</f>
        <v/>
      </c>
      <c r="II44" s="126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6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6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7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0" t="str">
        <f>IF(ISBLANK($IM$3),"",IF(ISBLANK(Tipy!GZ38),"-",SUM(IH44:IL44)))</f>
        <v/>
      </c>
      <c r="IN44" s="129"/>
      <c r="IO44" s="126" t="str">
        <f>IF(ISBLANK($IT$3),"",IF(ISBLANK(Tipy!HF38),0,IF(AND(Tipy!HF38=Výsledky!$IR$3,Tipy!HH38=Výsledky!$IT$3),60,0)))</f>
        <v/>
      </c>
      <c r="IP44" s="126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26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26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27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0" t="str">
        <f>IF(ISBLANK($IT$3),"",IF(ISBLANK(Tipy!HF38),"-",SUM(IO44:IS44)))</f>
        <v/>
      </c>
      <c r="IU44" s="129"/>
      <c r="IV44" s="126" t="str">
        <f>IF(ISBLANK($JA$3),"",IF(ISBLANK(Tipy!HL38),0,IF(AND(Tipy!HL38=Výsledky!$IY$3,Tipy!HN38=Výsledky!$JA$3),60,0)))</f>
        <v/>
      </c>
      <c r="IW44" s="126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26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26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27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0" t="str">
        <f>IF(ISBLANK($JA$3),"",IF(ISBLANK(Tipy!HL38),"-",SUM(IV44:IZ44)))</f>
        <v/>
      </c>
      <c r="JB44" s="129"/>
      <c r="JC44" s="126" t="str">
        <f>IF(ISBLANK($JH$3),"",IF(ISBLANK(Tipy!HR38),0,IF(AND(Tipy!HR38=Výsledky!$JF$3,Tipy!HT38=Výsledky!$JH$3),60,0)))</f>
        <v/>
      </c>
      <c r="JD44" s="126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26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26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27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0" t="str">
        <f>IF(ISBLANK($JH$3),"",IF(ISBLANK(Tipy!HR38),"-",SUM(JC44:JG44)))</f>
        <v/>
      </c>
      <c r="JI44" s="129"/>
      <c r="JJ44" s="126" t="str">
        <f>IF(ISBLANK($JO$3),"",IF(ISBLANK(Tipy!HX38),0,IF(AND(Tipy!HX38=Výsledky!$JM$3,Tipy!HZ38=Výsledky!$JO$3),60,0)))</f>
        <v/>
      </c>
      <c r="JK44" s="126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26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26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27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0" t="str">
        <f>IF(ISBLANK($JO$3),"",IF(ISBLANK(Tipy!HX38),"-",SUM(JJ44:JN44)))</f>
        <v/>
      </c>
      <c r="JP44" s="129"/>
      <c r="JQ44" s="126" t="str">
        <f>IF(ISBLANK($JV$3),"",IF(ISBLANK(Tipy!ID38),0,IF(AND(Tipy!ID38=Výsledky!$JT$3,Tipy!IF38=Výsledky!$JV$3),60,0)))</f>
        <v/>
      </c>
      <c r="JR44" s="126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26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26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27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0" t="str">
        <f>IF(ISBLANK($JV$3),"",IF(ISBLANK(Tipy!ID38),"-",SUM(JQ44:JU44)))</f>
        <v/>
      </c>
      <c r="JW44" s="129"/>
      <c r="JX44" s="126" t="str">
        <f>IF(ISBLANK($KC$3),"",IF(ISBLANK(Tipy!IJ38),0,IF(AND(Tipy!IJ38=Výsledky!$KA$3,Tipy!IL38=Výsledky!$KC$3),60,0)))</f>
        <v/>
      </c>
      <c r="JY44" s="126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6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6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7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0" t="str">
        <f>IF(ISBLANK($KC$3),"",IF(ISBLANK(Tipy!IJ38),"-",SUM(JX44:KB44)))</f>
        <v/>
      </c>
      <c r="KD44" s="129"/>
      <c r="KE44" s="126" t="str">
        <f>IF(ISBLANK($KJ$3),"",IF(ISBLANK(Tipy!IP38),0,IF(AND(Tipy!IP38=Výsledky!$KH$3,Tipy!IR38=Výsledky!$KJ$3),60,0)))</f>
        <v/>
      </c>
      <c r="KF44" s="126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6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6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7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0" t="str">
        <f>IF(ISBLANK($KJ$3),"",IF(ISBLANK(Tipy!IP38),"-",SUM(KE44:KI44)))</f>
        <v/>
      </c>
      <c r="KK44" s="129"/>
      <c r="KL44" s="126" t="str">
        <f>IF(ISBLANK($KQ$3),"",IF(ISBLANK(Tipy!IV38),0,IF(AND(Tipy!IV38=Výsledky!$KO$3,Tipy!IX38=Výsledky!$KQ$3),60,0)))</f>
        <v/>
      </c>
      <c r="KM44" s="126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6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6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7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0" t="str">
        <f>IF(ISBLANK($KQ$3),"",IF(ISBLANK(Tipy!IV38),"-",SUM(KL44:KP44)))</f>
        <v/>
      </c>
      <c r="KR44" s="129"/>
      <c r="KS44" s="126" t="str">
        <f>IF(ISBLANK($KX$3),"",IF(ISBLANK(Tipy!JB38),0,IF(AND(Tipy!JB38=Výsledky!$KV$3,Tipy!JD38=Výsledky!$KX$3),60,0)))</f>
        <v/>
      </c>
      <c r="KT44" s="126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6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6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7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0" t="str">
        <f>IF(ISBLANK($KX$3),"",IF(ISBLANK(Tipy!JB38),"-",SUM(KS44:KW44)))</f>
        <v/>
      </c>
      <c r="KY44" s="129"/>
      <c r="KZ44" s="126" t="str">
        <f>IF(ISBLANK($LE$3),"",IF(ISBLANK(Tipy!JH38),0,IF(AND(Tipy!JH38=Výsledky!$LC$3,Tipy!JJ38=Výsledky!$LE$3),60,0)))</f>
        <v/>
      </c>
      <c r="LA44" s="126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6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6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7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0" t="str">
        <f>IF(ISBLANK($LE$3),"",IF(ISBLANK(Tipy!JH38),"-",SUM(KZ44:LD44)))</f>
        <v/>
      </c>
      <c r="LF44" s="129"/>
      <c r="LG44" s="126" t="str">
        <f>IF(ISBLANK($LL$3),"",IF(ISBLANK(Tipy!JN38),0,IF(AND(Tipy!JN38=Výsledky!$LJ$3,Tipy!JP38=Výsledky!$LL$3),60,0)))</f>
        <v/>
      </c>
      <c r="LH44" s="126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6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6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7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0" t="str">
        <f>IF(ISBLANK($LL$3),"",IF(ISBLANK(Tipy!JN38),"-",SUM(LG44:LK44)))</f>
        <v/>
      </c>
      <c r="LM44" s="129"/>
      <c r="LN44" s="126" t="str">
        <f>IF(ISBLANK($LS$3),"",IF(ISBLANK(Tipy!JT38),0,IF(AND(Tipy!JT38=Výsledky!$LQ$3,Tipy!JV38=Výsledky!$LS$3),60,0)))</f>
        <v/>
      </c>
      <c r="LO44" s="126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6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6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7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0" t="str">
        <f>IF(ISBLANK($LS$3),"",IF(ISBLANK(Tipy!JT38),"-",SUM(LN44:LR44)))</f>
        <v/>
      </c>
      <c r="LT44" s="129"/>
      <c r="LU44" s="126" t="str">
        <f>IF(ISBLANK($LZ$3),"",IF(ISBLANK(Tipy!JZ38),0,IF(AND(Tipy!JZ38=Výsledky!$LX$3,Tipy!KB38=Výsledky!$LZ$3),60,0)))</f>
        <v/>
      </c>
      <c r="LV44" s="126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6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6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7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0" t="str">
        <f>IF(ISBLANK($LZ$3),"",IF(ISBLANK(Tipy!JZ38),"-",SUM(LU44:LY44)))</f>
        <v/>
      </c>
      <c r="MA44" s="129"/>
      <c r="MB44" s="126" t="str">
        <f>IF(ISBLANK($MG$3),"",IF(ISBLANK(Tipy!KF38),0,IF(AND(Tipy!KF38=Výsledky!$ME$3,Tipy!KH38=Výsledky!$MG$3),60,0)))</f>
        <v/>
      </c>
      <c r="MC44" s="126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6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6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7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0" t="str">
        <f>IF(ISBLANK($MG$3),"",IF(ISBLANK(Tipy!KF38),"-",SUM(MB44:MF44)))</f>
        <v/>
      </c>
      <c r="MH44" s="129"/>
      <c r="MI44" s="126" t="str">
        <f>IF(ISBLANK($MN$3),"",IF(ISBLANK(Tipy!KL38),0,IF(AND(Tipy!KL38=Výsledky!$ML$3,Tipy!KN38=Výsledky!$MN$3),60,0)))</f>
        <v/>
      </c>
      <c r="MJ44" s="12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6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6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0" t="str">
        <f>IF(ISBLANK($MN$3),"",IF(ISBLANK(Tipy!KL38),"-",SUM(MI44:MM44)))</f>
        <v/>
      </c>
      <c r="MO44" s="129"/>
      <c r="MP44" s="126" t="str">
        <f>IF(ISBLANK($MU$3),"",IF(ISBLANK(Tipy!KR38),0,IF(AND(Tipy!KR38=Výsledky!$MS$3,Tipy!KT38=Výsledky!$MU$3),60,0)))</f>
        <v/>
      </c>
      <c r="MQ44" s="126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6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6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7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0" t="str">
        <f>IF(ISBLANK($MU$3),"",IF(ISBLANK(Tipy!KR38),"-",SUM(MP44:MT44)))</f>
        <v/>
      </c>
      <c r="MV44" s="129"/>
      <c r="MW44" s="126" t="str">
        <f>IF(ISBLANK($NB$3),"",IF(ISBLANK(Tipy!KX38),0,IF(AND(Tipy!KX38=Výsledky!$MZ$3,Tipy!KZ38=Výsledky!$NB$3),60,0)))</f>
        <v/>
      </c>
      <c r="MX44" s="126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6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6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7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0" t="str">
        <f>IF(ISBLANK($NB$3),"",IF(ISBLANK(Tipy!KX38),"-",SUM(MW44:NA44)))</f>
        <v/>
      </c>
      <c r="NC44" s="129"/>
      <c r="ND44" s="126" t="str">
        <f>IF(ISBLANK($NI$3),"",IF(ISBLANK(Tipy!LD38),0,IF(AND(Tipy!LD38=Výsledky!$NG$3,Tipy!LF38=Výsledky!$NI$3),60,0)))</f>
        <v/>
      </c>
      <c r="NE44" s="126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6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6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7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0" t="str">
        <f>IF(ISBLANK($NI$3),"",IF(ISBLANK(Tipy!LD38),"-",SUM(ND44:NH44)))</f>
        <v/>
      </c>
      <c r="NJ44" s="129"/>
      <c r="NK44" s="126" t="str">
        <f>IF(ISBLANK($NP$3),"",IF(ISBLANK(Tipy!LJ38),0,IF(AND(Tipy!LJ38=Výsledky!$NN$3,Tipy!LL38=Výsledky!$NP$3),60,0)))</f>
        <v/>
      </c>
      <c r="NL44" s="126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6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6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7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0" t="str">
        <f>IF(ISBLANK($NP$3),"",IF(ISBLANK(Tipy!LJ38),"-",SUM(NK44:NO44)))</f>
        <v/>
      </c>
      <c r="NQ44" s="129"/>
      <c r="NR44" s="126" t="str">
        <f>IF(ISBLANK($NW$3),"",IF(ISBLANK(Tipy!LP38),0,IF(AND(Tipy!LP38=Výsledky!$NU$3,Tipy!LR38=Výsledky!$NW$3),60,0)))</f>
        <v/>
      </c>
      <c r="NS44" s="126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6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6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7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0" t="str">
        <f>IF(ISBLANK($NW$3),"",IF(ISBLANK(Tipy!LP38),"-",SUM(NR44:NV44)))</f>
        <v/>
      </c>
      <c r="NX44" s="129"/>
      <c r="NY44" s="126" t="str">
        <f>IF(ISBLANK($OD$3),"",IF(ISBLANK(Tipy!LV38),0,IF(AND(Tipy!LV38=Výsledky!$OB$3,Tipy!LX38=Výsledky!$OD$3),60,0)))</f>
        <v/>
      </c>
      <c r="NZ44" s="126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6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6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7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0" t="str">
        <f>IF(ISBLANK($OD$3),"",IF(ISBLANK(Tipy!LV38),"-",SUM(NY44:OC44)))</f>
        <v/>
      </c>
      <c r="OE44" s="129"/>
      <c r="OF44" s="126" t="str">
        <f>IF(ISBLANK($OK$3),"",IF(ISBLANK(Tipy!MB38),0,IF(AND(Tipy!MB38=Výsledky!$OI$3,Tipy!MD38=Výsledky!$OK$3),60,0)))</f>
        <v/>
      </c>
      <c r="OG44" s="126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6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6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7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0" t="str">
        <f>IF(ISBLANK($OK$3),"",IF(ISBLANK(Tipy!MB38),"-",SUM(OF44:OJ44)))</f>
        <v/>
      </c>
      <c r="OL44" s="129"/>
      <c r="OM44" s="126" t="str">
        <f>IF(ISBLANK($OR$3),"",IF(ISBLANK(Tipy!MH38),0,IF(AND(Tipy!MH38=Výsledky!$OP$3,Tipy!MJ38=Výsledky!$OR$3),60,0)))</f>
        <v/>
      </c>
      <c r="ON44" s="12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6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6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0" t="str">
        <f>IF(ISBLANK($OR$3),"",IF(ISBLANK(Tipy!MH38),"-",SUM(OM44:OQ44)))</f>
        <v/>
      </c>
      <c r="OS44" s="129"/>
      <c r="OT44" s="126" t="str">
        <f>IF(ISBLANK($OY$3),"",IF(ISBLANK(Tipy!MN38),0,IF(AND(Tipy!MN38=Výsledky!$OW$3,Tipy!MP38=Výsledky!$OY$3),60,0)))</f>
        <v/>
      </c>
      <c r="OU44" s="12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6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6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0" t="str">
        <f>IF(ISBLANK($OY$3),"",IF(ISBLANK(Tipy!MN38),"-",SUM(OT44:OX44)))</f>
        <v/>
      </c>
      <c r="OZ44" s="129"/>
      <c r="PA44" s="126" t="str">
        <f>IF(ISBLANK($PF$3),"",IF(ISBLANK(Tipy!MT38),0,IF(AND(Tipy!MT38=Výsledky!$PD$3,Tipy!MV38=Výsledky!$PF$3),60,0)))</f>
        <v/>
      </c>
      <c r="PB44" s="12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6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6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0" t="str">
        <f>IF(ISBLANK($PF$3),"",IF(ISBLANK(Tipy!MT38),"-",SUM(PA44:PE44)))</f>
        <v/>
      </c>
      <c r="PG44" s="129"/>
      <c r="PH44" s="126" t="str">
        <f>IF(ISBLANK($PM$3),"",IF(ISBLANK(Tipy!MZ38),0,IF(AND(Tipy!MZ38=Výsledky!$PK$3,Tipy!NB38=Výsledky!$PM$3),60,0)))</f>
        <v/>
      </c>
      <c r="PI44" s="12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6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6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0" t="str">
        <f>IF(ISBLANK($PM$3),"",IF(ISBLANK(Tipy!MZ38),"-",SUM(PH44:PL44)))</f>
        <v/>
      </c>
      <c r="PN44" s="129"/>
      <c r="PO44" s="126" t="str">
        <f>IF(ISBLANK($PT$3),"",IF(ISBLANK(Tipy!NF38),0,IF(AND(Tipy!NF38=Výsledky!$PR$3,Tipy!NH38=Výsledky!$PT$3),60,0)))</f>
        <v/>
      </c>
      <c r="PP44" s="12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6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6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0" t="str">
        <f>IF(ISBLANK($PT$3),"",IF(ISBLANK(Tipy!NF38),"-",SUM(PO44:PS44)))</f>
        <v/>
      </c>
      <c r="PU44" s="129"/>
      <c r="PV44" s="126" t="str">
        <f>IF(ISBLANK($QA$3),"",IF(ISBLANK(Tipy!NL38),0,IF(AND(Tipy!NL38=Výsledky!$PY$3,Tipy!NN38=Výsledky!$QA$3),60,0)))</f>
        <v/>
      </c>
      <c r="PW44" s="12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6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6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0" t="str">
        <f>IF(ISBLANK($QA$3),"",IF(ISBLANK(Tipy!NL38),"-",SUM(PV44:PZ44)))</f>
        <v/>
      </c>
      <c r="QB44" s="129"/>
      <c r="QC44" s="126" t="str">
        <f>IF(ISBLANK($QH$3),"",IF(ISBLANK(Tipy!NR38),0,IF(AND(Tipy!NR38=Výsledky!$QF$3,Tipy!NT38=Výsledky!$QH$3),60,0)))</f>
        <v/>
      </c>
      <c r="QD44" s="12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6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6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0" t="str">
        <f>IF(ISBLANK($QH$3),"",IF(ISBLANK(Tipy!NR38),"-",SUM(QC44:QG44)))</f>
        <v/>
      </c>
      <c r="QI44" s="131"/>
      <c r="QJ44" s="131"/>
    </row>
    <row r="45" spans="1:452" ht="15" x14ac:dyDescent="0.2">
      <c r="A45" s="124">
        <f>Tipy!A39</f>
        <v>22</v>
      </c>
      <c r="B45" s="166" t="str">
        <f>IF(Tipy!B39="","",Tipy!B39)</f>
        <v>Lukyo</v>
      </c>
      <c r="C45" s="125"/>
      <c r="D45" s="126">
        <f>IF(ISBLANK($I$3),"",IF(ISBLANK(Tipy!D39),0,IF(AND(Tipy!D39=Výsledky!$G$3,Tipy!F39=Výsledky!$I$3),60,0)))</f>
        <v>0</v>
      </c>
      <c r="E45" s="12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6">
        <f>IF(ISBLANK($I$3),"",IF(OR(Tipy!G39=Výsledky!$D$6,Tipy!G39=Výsledky!$D$7,Tipy!G39=Výsledky!$D$8,Tipy!G39=Výsledky!$D$9),IF(VLOOKUP(Tipy!G39,'Kategórie hráčov'!$A$2:$B$55,2,FALSE)=30,30,20),0))</f>
        <v>20</v>
      </c>
      <c r="G45" s="126">
        <f>IF(ISBLANK($I$3),"",IF(OR(Tipy!H39=Výsledky!$G$6,Tipy!H39=Výsledky!$G$7,Tipy!H39=Výsledky!$G$8,Tipy!H39=Výsledky!$G$9),IF(VLOOKUP(Tipy!H39,'Kategórie hráčov'!$A$2:$B$55,2,FALSE)=30,30,20),0))</f>
        <v>0</v>
      </c>
      <c r="H45" s="127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8">
        <f>IF(ISBLANK($I$3),"",IF(ISBLANK(Tipy!D39),"-",SUM(D45:H45)))</f>
        <v>50</v>
      </c>
      <c r="J45" s="25"/>
      <c r="K45" s="126">
        <f>IF(ISBLANK($P$3),"",IF(ISBLANK(Tipy!J39),0,IF(AND(Tipy!J39=Výsledky!$N$3,Tipy!L39=Výsledky!$P$3),60,0)))</f>
        <v>0</v>
      </c>
      <c r="L45" s="12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6">
        <f>IF(ISBLANK($P$3),"",IF(OR(Tipy!M39=Výsledky!$K$6,Tipy!M39=Výsledky!$K$7,Tipy!M39=Výsledky!$K$8,Tipy!M39=Výsledky!$K$9),IF(VLOOKUP(Tipy!M39,'Kategórie hráčov'!$A$2:$B$55,2,FALSE)=30,30,20),0))</f>
        <v>20</v>
      </c>
      <c r="N45" s="126">
        <f>IF(ISBLANK($P$3),"",IF(OR(Tipy!N39=Výsledky!$N$6,Tipy!N39=Výsledky!$N$7,Tipy!N39=Výsledky!$N$8,Tipy!N39=Výsledky!$N$9),IF(VLOOKUP(Tipy!N39,'Kategórie hráčov'!$A$2:$B$55,2,FALSE)=30,30,20),0))</f>
        <v>0</v>
      </c>
      <c r="O45" s="127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8">
        <f>IF(ISBLANK($P$3),"",IF(ISBLANK(Tipy!J39),"-",SUM(K45:O45)))</f>
        <v>20</v>
      </c>
      <c r="Q45" s="129"/>
      <c r="R45" s="126">
        <f>IF(ISBLANK($W$3),"",IF(ISBLANK(Tipy!P39),0,IF(AND(Tipy!P39=Výsledky!$U$3,Tipy!R39=Výsledky!$W$3),60,0)))</f>
        <v>0</v>
      </c>
      <c r="S45" s="12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6">
        <f>IF(ISBLANK($W$3),"",IF(OR(Tipy!S39=Výsledky!$R$6,Tipy!S39=Výsledky!$R$7,Tipy!S39=Výsledky!$R$8,Tipy!S39=Výsledky!$R$9),IF(VLOOKUP(Tipy!S39,'Kategórie hráčov'!$A$2:$B$55,2,FALSE)=30,30,20),0))</f>
        <v>0</v>
      </c>
      <c r="U45" s="126">
        <f>IF(ISBLANK($W$3),"",IF(OR(Tipy!T39=Výsledky!$U$6,Tipy!T39=Výsledky!$U$7,Tipy!T39=Výsledky!$U$8,Tipy!T39=Výsledky!$U$9),IF(VLOOKUP(Tipy!T39,'Kategórie hráčov'!$A$2:$B$55,2,FALSE)=30,30,20),0))</f>
        <v>0</v>
      </c>
      <c r="V45" s="12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30">
        <f>IF(ISBLANK($W$3),"",IF(ISBLANK(Tipy!P39),"-",SUM(R45:V45)))</f>
        <v>0</v>
      </c>
      <c r="X45" s="129"/>
      <c r="Y45" s="126">
        <f>IF(ISBLANK($AD$3),"",IF(ISBLANK(Tipy!V39),0,IF(AND(Tipy!V39=Výsledky!$AB$3,Tipy!X39=Výsledky!$AD$3),60,0)))</f>
        <v>0</v>
      </c>
      <c r="Z45" s="12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6">
        <f>IF(ISBLANK($AD$3),"",IF(OR(Tipy!Y39=Výsledky!$Y$6,Tipy!Y39=Výsledky!$Y$7,Tipy!Y39=Výsledky!$Y$8,Tipy!Y39=Výsledky!$Y$9),IF(VLOOKUP(Tipy!Y39,'Kategórie hráčov'!$A$2:$B$55,2,FALSE)=30,30,20),0))</f>
        <v>20</v>
      </c>
      <c r="AB45" s="126">
        <f>IF(ISBLANK($AD$3),"",IF(OR(Tipy!Z39=Výsledky!$AB$6,Tipy!Z39=Výsledky!$AB$7,Tipy!Z39=Výsledky!$AB$8,Tipy!Z39=Výsledky!$AB$9),IF(VLOOKUP(Tipy!Z39,'Kategórie hráčov'!$A$2:$B$55,2,FALSE)=30,30,20),0))</f>
        <v>0</v>
      </c>
      <c r="AC45" s="12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30">
        <f>IF(ISBLANK($AD$3),"",IF(ISBLANK(Tipy!V39),"-",SUM(Y45:AC45)))</f>
        <v>20</v>
      </c>
      <c r="AE45" s="129"/>
      <c r="AF45" s="126">
        <f>IF(ISBLANK($AK$3),"",IF(ISBLANK(Tipy!AB39),0,IF(AND(Tipy!AB39=Výsledky!$AI$3,Tipy!AD39=Výsledky!$AK$3),60,0)))</f>
        <v>0</v>
      </c>
      <c r="AG45" s="12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6">
        <f>IF(ISBLANK($AK$3),"",IF(OR(Tipy!AE39=Výsledky!$AF$6,Tipy!AE39=Výsledky!$AF$7,Tipy!AE39=Výsledky!$AF$8,Tipy!AE39=Výsledky!$AF$9),IF(VLOOKUP(Tipy!AE39,'Kategórie hráčov'!$A$2:$B$55,2,FALSE)=30,30,20),0))</f>
        <v>0</v>
      </c>
      <c r="AI45" s="126">
        <f>IF(ISBLANK($AK$3),"",IF(OR(Tipy!AF39=Výsledky!$AI$6,Tipy!AF39=Výsledky!$AI$7,Tipy!AF39=Výsledky!$AI$8,Tipy!AF39=Výsledky!$AI$9),IF(VLOOKUP(Tipy!AF39,'Kategórie hráčov'!$A$2:$B$55,2,FALSE)=30,30,20),0))</f>
        <v>0</v>
      </c>
      <c r="AJ45" s="12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30" t="str">
        <f>IF(ISBLANK($AK$3),"",IF(ISBLANK(Tipy!AB39),"-",SUM(AF45:AJ45)))</f>
        <v>-</v>
      </c>
      <c r="AL45" s="129"/>
      <c r="AM45" s="126">
        <f>IF(ISBLANK($AR$3),"",IF(ISBLANK(Tipy!AH39),0,IF(AND(Tipy!AH39=Výsledky!$AP$3,Tipy!AJ39=Výsledky!$AR$3),60,0)))</f>
        <v>0</v>
      </c>
      <c r="AN45" s="12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6">
        <f>IF(ISBLANK($AR$3),"",IF(OR(Tipy!AK39=Výsledky!$AM$6,Tipy!AK39=Výsledky!$AM$7,Tipy!AK39=Výsledky!$AM$8,Tipy!AK39=Výsledky!$AM$9),IF(VLOOKUP(Tipy!AK39,'Kategórie hráčov'!$A$2:$B$55,2,FALSE)=30,30,20),0))</f>
        <v>0</v>
      </c>
      <c r="AP45" s="126">
        <f>IF(ISBLANK($AR$3),"",IF(OR(Tipy!AL39=Výsledky!$AP$6,Tipy!AL39=Výsledky!$AP$7,Tipy!AL39=Výsledky!$AP$8,Tipy!AL39=Výsledky!$AP$9),IF(VLOOKUP(Tipy!AL39,'Kategórie hráčov'!$A$2:$B$55,2,FALSE)=30,30,20),0))</f>
        <v>0</v>
      </c>
      <c r="AQ45" s="127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30">
        <f>IF(ISBLANK($AR$3),"",IF(ISBLANK(Tipy!AH39),"-",SUM(AM45:AQ45)))</f>
        <v>30</v>
      </c>
      <c r="AS45" s="129"/>
      <c r="AT45" s="126">
        <f>IF(ISBLANK($AY$3),"",IF(ISBLANK(Tipy!AN39),0,IF(AND(Tipy!AN39=Výsledky!$AW$3,Tipy!AP39=Výsledky!$AY$3),60,0)))</f>
        <v>0</v>
      </c>
      <c r="AU45" s="12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6">
        <f>IF(ISBLANK($AY$3),"",IF(OR(Tipy!AQ39=Výsledky!$AT$6,Tipy!AQ39=Výsledky!$AT$7,Tipy!AQ39=Výsledky!$AT$8,Tipy!AQ39=Výsledky!$AT$9),IF(VLOOKUP(Tipy!AQ39,'Kategórie hráčov'!$A$2:$B$55,2,FALSE)=30,30,20),0))</f>
        <v>0</v>
      </c>
      <c r="AW45" s="126">
        <f>IF(ISBLANK($AY$3),"",IF(OR(Tipy!AR39=Výsledky!$AW$6,Tipy!AR39=Výsledky!$AW$7,Tipy!AR39=Výsledky!$AW$8,Tipy!AR39=Výsledky!$AW$9),IF(VLOOKUP(Tipy!AR39,'Kategórie hráčov'!$A$2:$B$55,2,FALSE)=30,30,20),0))</f>
        <v>0</v>
      </c>
      <c r="AX45" s="12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30">
        <f>IF(ISBLANK($AY$3),"",IF(ISBLANK(Tipy!AN39),"-",SUM(AT45:AX45)))</f>
        <v>0</v>
      </c>
      <c r="AZ45" s="129"/>
      <c r="BA45" s="126">
        <f>IF(ISBLANK($BF$3),"",IF(ISBLANK(Tipy!AT39),0,IF(AND(Tipy!AT39=Výsledky!$BD$3,Tipy!AV39=Výsledky!$BF$3),60,0)))</f>
        <v>0</v>
      </c>
      <c r="BB45" s="12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6">
        <f>IF(ISBLANK($BF$3),"",IF(OR(Tipy!AW39=Výsledky!$BA$6,Tipy!AW39=Výsledky!$BA$7,Tipy!AW39=Výsledky!$BA$8,Tipy!AW39=Výsledky!$BA$9),IF(VLOOKUP(Tipy!AW39,'Kategórie hráčov'!$A$2:$B$55,2,FALSE)=30,30,20),0))</f>
        <v>0</v>
      </c>
      <c r="BD45" s="126">
        <f>IF(ISBLANK($BF$3),"",IF(OR(Tipy!AX39=Výsledky!$BD$6,Tipy!AX39=Výsledky!$BD$7,Tipy!AX39=Výsledky!$BD$8,Tipy!AX39=Výsledky!$BD$9),IF(VLOOKUP(Tipy!AX39,'Kategórie hráčov'!$A$2:$B$55,2,FALSE)=30,30,20),0))</f>
        <v>0</v>
      </c>
      <c r="BE45" s="127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30">
        <f>IF(ISBLANK($BF$3),"",IF(ISBLANK(Tipy!AT39),"-",SUM(BA45:BE45)))</f>
        <v>0</v>
      </c>
      <c r="BG45" s="129"/>
      <c r="BH45" s="126" t="str">
        <f>IF(ISBLANK($BM$3),"",IF(ISBLANK(Tipy!AZ39),0,IF(AND(Tipy!AZ39=Výsledky!$BK$3,Tipy!BB39=Výsledky!$BM$3),60,0)))</f>
        <v/>
      </c>
      <c r="BI45" s="126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6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6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7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0" t="str">
        <f>IF(ISBLANK($BM$3),"",IF(ISBLANK(Tipy!AZ39),"-",SUM(BH45:BL45)))</f>
        <v/>
      </c>
      <c r="BN45" s="129"/>
      <c r="BO45" s="126">
        <f>IF(ISBLANK($BT$3),"",IF(ISBLANK(Tipy!BF39),0,IF(AND(Tipy!BF39=Výsledky!$BR$3,Tipy!BH39=Výsledky!$BT$3),60,0)))</f>
        <v>0</v>
      </c>
      <c r="BP45" s="12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6">
        <f>IF(ISBLANK($BT$3),"",IF(OR(Tipy!BI39=Výsledky!$BO$6,Tipy!BI39=Výsledky!$BO$7,Tipy!BI39=Výsledky!$BO$8,Tipy!BI39=Výsledky!$BO$9),IF(VLOOKUP(Tipy!BI39,'Kategórie hráčov'!$A$2:$B$55,2,FALSE)=30,30,20),0))</f>
        <v>20</v>
      </c>
      <c r="BR45" s="126">
        <f>IF(ISBLANK($BT$3),"",IF(OR(Tipy!BJ39=Výsledky!$BR$6,Tipy!BJ39=Výsledky!$BR$7,Tipy!BJ39=Výsledky!$BR$8,Tipy!BJ39=Výsledky!$BR$9),IF(VLOOKUP(Tipy!BJ39,'Kategórie hráčov'!$A$2:$B$55,2,FALSE)=30,30,20),0))</f>
        <v>0</v>
      </c>
      <c r="BS45" s="127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30">
        <f>IF(ISBLANK($BT$3),"",IF(ISBLANK(Tipy!BF39),"-",SUM(BO45:BS45)))</f>
        <v>50</v>
      </c>
      <c r="BU45" s="129"/>
      <c r="BV45" s="126" t="str">
        <f>IF(ISBLANK($CA$3),"",IF(ISBLANK(Tipy!BL39),0,IF(AND(Tipy!BL39=Výsledky!$BY$3,Tipy!BN39=Výsledky!$CA$3),60,0)))</f>
        <v/>
      </c>
      <c r="BW45" s="126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6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6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7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0" t="str">
        <f>IF(ISBLANK($CA$3),"",IF(ISBLANK(Tipy!BL39),"-",SUM(BV45:BZ45)))</f>
        <v/>
      </c>
      <c r="CB45" s="129"/>
      <c r="CC45" s="126">
        <f>IF(ISBLANK($CH$3),"",IF(ISBLANK(Tipy!BR39),0,IF(AND(Tipy!BR39=Výsledky!$CF$3,Tipy!BT39=Výsledky!$CH$3),60,0)))</f>
        <v>0</v>
      </c>
      <c r="CD45" s="12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6">
        <f>IF(ISBLANK($CH$3),"",IF(OR(Tipy!BU39=Výsledky!$CC$6,Tipy!BU39=Výsledky!$CC$7,Tipy!BU39=Výsledky!$CC$8,Tipy!BU39=Výsledky!$CC$9),IF(VLOOKUP(Tipy!BU39,'Kategórie hráčov'!$A$2:$B$55,2,FALSE)=30,30,20),0))</f>
        <v>0</v>
      </c>
      <c r="CF45" s="126">
        <f>IF(ISBLANK($CH$3),"",IF(OR(Tipy!BV39=Výsledky!$CF$6,Tipy!BV39=Výsledky!$CF$7,Tipy!BV39=Výsledky!$CF$8,Tipy!BV39=Výsledky!$CF$9),IF(VLOOKUP(Tipy!BV39,'Kategórie hráčov'!$A$2:$B$55,2,FALSE)=30,30,20),0))</f>
        <v>0</v>
      </c>
      <c r="CG45" s="12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30" t="str">
        <f>IF(ISBLANK($CH$3),"",IF(ISBLANK(Tipy!BR39),"-",SUM(CC45:CG45)))</f>
        <v>-</v>
      </c>
      <c r="CI45" s="129"/>
      <c r="CJ45" s="126">
        <f>IF(ISBLANK($CO$3),"",IF(ISBLANK(Tipy!BX39),0,IF(AND(Tipy!BX39=Výsledky!$CM$3,Tipy!BZ39=Výsledky!$CO$3),60,0)))</f>
        <v>0</v>
      </c>
      <c r="CK45" s="12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6">
        <f>IF(ISBLANK($CO$3),"",IF(OR(Tipy!CA39=Výsledky!$CJ$6,Tipy!CA39=Výsledky!$CJ$7,Tipy!CA39=Výsledky!$CJ$8,Tipy!CA39=Výsledky!$CJ$9),IF(VLOOKUP(Tipy!CA39,'Kategórie hráčov'!$A$2:$B$55,2,FALSE)=30,30,20),0))</f>
        <v>0</v>
      </c>
      <c r="CM45" s="126">
        <f>IF(ISBLANK($CO$3),"",IF(OR(Tipy!CB39=Výsledky!$CM$6,Tipy!CB39=Výsledky!$CM$7,Tipy!CB39=Výsledky!$CM$8,Tipy!CB39=Výsledky!$CM$9),IF(VLOOKUP(Tipy!CB39,'Kategórie hráčov'!$A$2:$B$55,2,FALSE)=30,30,20),0))</f>
        <v>0</v>
      </c>
      <c r="CN45" s="12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30" t="str">
        <f>IF(ISBLANK($CO$3),"",IF(ISBLANK(Tipy!BX39),"-",SUM(CJ45:CN45)))</f>
        <v>-</v>
      </c>
      <c r="CP45" s="129"/>
      <c r="CQ45" s="126" t="str">
        <f>IF(ISBLANK($CV$3),"",IF(ISBLANK(Tipy!CD39),0,IF(AND(Tipy!CD39=Výsledky!$CT$3,Tipy!CF39=Výsledky!$CV$3),60,0)))</f>
        <v/>
      </c>
      <c r="CR45" s="126" t="str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/>
      </c>
      <c r="CS45" s="126" t="str">
        <f>IF(ISBLANK($CV$3),"",IF(OR(Tipy!CG39=Výsledky!$CQ$6,Tipy!CG39=Výsledky!$CQ$7,Tipy!CG39=Výsledky!$CQ$8,Tipy!CG39=Výsledky!$CQ$9),IF(VLOOKUP(Tipy!CG39,'Kategórie hráčov'!$A$2:$B$55,2,FALSE)=30,30,20),0))</f>
        <v/>
      </c>
      <c r="CT45" s="126" t="str">
        <f>IF(ISBLANK($CV$3),"",IF(OR(Tipy!CH39=Výsledky!$CT$6,Tipy!CH39=Výsledky!$CT$7,Tipy!CH39=Výsledky!$CT$8,Tipy!CH39=Výsledky!$CT$9),IF(VLOOKUP(Tipy!CH39,'Kategórie hráčov'!$A$2:$B$55,2,FALSE)=30,30,20),0))</f>
        <v/>
      </c>
      <c r="CU45" s="127" t="str">
        <f>IF(ISBLANK($CV$3),"",IF(ISBLANK(Tipy!CD39),0,IF(OR(AND(Tipy!CD39=Výsledky!$CT$3,OR(Tipy!CF39=Výsledky!$CV$3+1,Tipy!CF39=Výsledky!$CV$3-1)),AND(Tipy!CF39=Výsledky!$CV$3,OR(Tipy!CD39=Výsledky!$CT$3+1,Tipy!CD39=Výsledky!$CT$3-1))),10,0)))</f>
        <v/>
      </c>
      <c r="CV45" s="130" t="str">
        <f>IF(ISBLANK($CV$3),"",IF(ISBLANK(Tipy!CD39),"-",SUM(CQ45:CU45)))</f>
        <v/>
      </c>
      <c r="CW45" s="129"/>
      <c r="CX45" s="126" t="str">
        <f>IF(ISBLANK($DC$3),"",IF(ISBLANK(Tipy!CJ39),0,IF(AND(Tipy!CJ39=Výsledky!$DA$3,Tipy!CL39=Výsledky!$DC$3),60,0)))</f>
        <v/>
      </c>
      <c r="CY45" s="126" t="str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/>
      </c>
      <c r="CZ45" s="126" t="str">
        <f>IF(ISBLANK($DC$3),"",IF(OR(Tipy!CM39=Výsledky!$CX$6,Tipy!CM39=Výsledky!$CX$7,Tipy!CM39=Výsledky!$CX$8,Tipy!CM39=Výsledky!$CX$9),IF(VLOOKUP(Tipy!CM39,'Kategórie hráčov'!$A$2:$B$55,2,FALSE)=30,30,20),0))</f>
        <v/>
      </c>
      <c r="DA45" s="126" t="str">
        <f>IF(ISBLANK($DC$3),"",IF(OR(Tipy!CN39=Výsledky!$DA$6,Tipy!CN39=Výsledky!$DA$7,Tipy!CN39=Výsledky!$DA$8,Tipy!CN39=Výsledky!$DA$9),IF(VLOOKUP(Tipy!CN39,'Kategórie hráčov'!$A$2:$B$55,2,FALSE)=30,30,20),0))</f>
        <v/>
      </c>
      <c r="DB45" s="127" t="str">
        <f>IF(ISBLANK($DC$3),"",IF(ISBLANK(Tipy!CJ39),0,IF(OR(AND(Tipy!CJ39=Výsledky!$DA$3,OR(Tipy!CL39=Výsledky!$DC$3+1,Tipy!CL39=Výsledky!$DC$3-1)),AND(Tipy!CL39=Výsledky!$DC$3,OR(Tipy!CJ39=Výsledky!$DA$3+1,Tipy!CJ39=Výsledky!$DA$3-1))),10,0)))</f>
        <v/>
      </c>
      <c r="DC45" s="130" t="str">
        <f>IF(ISBLANK($DC$3),"",IF(ISBLANK(Tipy!CJ39),"-",SUM(CX45:DB45)))</f>
        <v/>
      </c>
      <c r="DD45" s="129"/>
      <c r="DE45" s="126" t="str">
        <f>IF(ISBLANK($DJ$3),"",IF(ISBLANK(Tipy!CP39),0,IF(AND(Tipy!CP39=Výsledky!$DH$3,Tipy!CR39=Výsledky!$DJ$3),60,0)))</f>
        <v/>
      </c>
      <c r="DF45" s="126" t="str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/>
      </c>
      <c r="DG45" s="126" t="str">
        <f>IF(ISBLANK($DJ$3),"",IF(OR(Tipy!CS39=Výsledky!$DE$6,Tipy!CS39=Výsledky!$DE$7,Tipy!CS39=Výsledky!$DE$8,Tipy!CS39=Výsledky!$DE$9),IF(VLOOKUP(Tipy!CS39,'Kategórie hráčov'!$A$2:$B$55,2,FALSE)=30,30,20),0))</f>
        <v/>
      </c>
      <c r="DH45" s="126" t="str">
        <f>IF(ISBLANK($DJ$3),"",IF(OR(Tipy!CT39=Výsledky!$DH$6,Tipy!CT39=Výsledky!$DH$7,Tipy!CT39=Výsledky!$DH$8,Tipy!CT39=Výsledky!$DH$9),IF(VLOOKUP(Tipy!CT39,'Kategórie hráčov'!$A$2:$B$55,2,FALSE)=30,30,20),0))</f>
        <v/>
      </c>
      <c r="DI45" s="127" t="str">
        <f>IF(ISBLANK($DJ$3),"",IF(ISBLANK(Tipy!CP39),0,IF(OR(AND(Tipy!CP39=Výsledky!$DH$3,OR(Tipy!CR39=Výsledky!$DJ$3+1,Tipy!CR39=Výsledky!$DJ$3-1)),AND(Tipy!CR39=Výsledky!$DJ$3,OR(Tipy!CP39=Výsledky!$DH$3+1,Tipy!CP39=Výsledky!$DH$3-1))),10,0)))</f>
        <v/>
      </c>
      <c r="DJ45" s="130" t="str">
        <f>IF(ISBLANK($DJ$3),"",IF(ISBLANK(Tipy!CP39),"-",SUM(DE45:DI45)))</f>
        <v/>
      </c>
      <c r="DK45" s="129"/>
      <c r="DL45" s="126" t="str">
        <f>IF(ISBLANK($DQ$3),"",IF(ISBLANK(Tipy!CV39),0,IF(AND(Tipy!CV39=Výsledky!$DO$3,Tipy!CX39=Výsledky!$DQ$3),60,0)))</f>
        <v/>
      </c>
      <c r="DM45" s="126" t="str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/>
      </c>
      <c r="DN45" s="126" t="str">
        <f>IF(ISBLANK($DQ$3),"",IF(OR(Tipy!CY39=Výsledky!$DL$6,Tipy!CY39=Výsledky!$DL$7,Tipy!CY39=Výsledky!$DL$8,Tipy!CY39=Výsledky!$DL$9),IF(VLOOKUP(Tipy!CY39,'Kategórie hráčov'!$A$2:$B$55,2,FALSE)=30,30,20),0))</f>
        <v/>
      </c>
      <c r="DO45" s="126" t="str">
        <f>IF(ISBLANK($DQ$3),"",IF(OR(Tipy!CZ39=Výsledky!$DO$6,Tipy!CZ39=Výsledky!$DO$7,Tipy!CZ39=Výsledky!$DO$8,Tipy!CZ39=Výsledky!$DO$9),IF(VLOOKUP(Tipy!CZ39,'Kategórie hráčov'!$A$2:$B$55,2,FALSE)=30,30,20),0))</f>
        <v/>
      </c>
      <c r="DP45" s="127" t="str">
        <f>IF(ISBLANK($DQ$3),"",IF(ISBLANK(Tipy!CV39),0,IF(OR(AND(Tipy!CV39=Výsledky!$DO$3,OR(Tipy!CX39=Výsledky!$DQ$3+1,Tipy!CX39=Výsledky!$DQ$3-1)),AND(Tipy!CX39=Výsledky!$DQ$3,OR(Tipy!CV39=Výsledky!$DO$3+1,Tipy!CV39=Výsledky!$DO$3-1))),10,0)))</f>
        <v/>
      </c>
      <c r="DQ45" s="130" t="str">
        <f>IF(ISBLANK($DQ$3),"",IF(ISBLANK(Tipy!CV39),"-",SUM(DL45:DP45)))</f>
        <v/>
      </c>
      <c r="DR45" s="129"/>
      <c r="DS45" s="126" t="str">
        <f>IF(ISBLANK($DX$3),"",IF(ISBLANK(Tipy!DB39),0,IF(AND(Tipy!DB39=Výsledky!$DV$3,Tipy!DD39=Výsledky!$DX$3),60,0)))</f>
        <v/>
      </c>
      <c r="DT45" s="126" t="str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/>
      </c>
      <c r="DU45" s="126" t="str">
        <f>IF(ISBLANK($DX$3),"",IF(OR(Tipy!DE39=Výsledky!$DS$6,Tipy!DE39=Výsledky!$DS$7,Tipy!DE39=Výsledky!$DS$8,Tipy!DE39=Výsledky!$DS$9),IF(VLOOKUP(Tipy!DE39,'Kategórie hráčov'!$A$2:$B$55,2,FALSE)=30,30,20),0))</f>
        <v/>
      </c>
      <c r="DV45" s="126" t="str">
        <f>IF(ISBLANK($DX$3),"",IF(OR(Tipy!DF39=Výsledky!$DV$6,Tipy!DF39=Výsledky!$DV$7,Tipy!DF39=Výsledky!$DV$8,Tipy!DF39=Výsledky!$DV$9),IF(VLOOKUP(Tipy!DF39,'Kategórie hráčov'!$A$2:$B$55,2,FALSE)=30,30,20),0))</f>
        <v/>
      </c>
      <c r="DW45" s="127" t="str">
        <f>IF(ISBLANK($DX$3),"",IF(ISBLANK(Tipy!DB39),0,IF(OR(AND(Tipy!DB39=Výsledky!$DV$3,OR(Tipy!DD39=Výsledky!$DX$3+1,Tipy!DD39=Výsledky!$DX$3-1)),AND(Tipy!DD39=Výsledky!$DX$3,OR(Tipy!DB39=Výsledky!$DV$3+1,Tipy!DB39=Výsledky!$DV$3-1))),10,0)))</f>
        <v/>
      </c>
      <c r="DX45" s="130" t="str">
        <f>IF(ISBLANK($DX$3),"",IF(ISBLANK(Tipy!DB39),"-",SUM(DS45:DW45)))</f>
        <v/>
      </c>
      <c r="DY45" s="129"/>
      <c r="DZ45" s="126" t="str">
        <f>IF(ISBLANK($EE$3),"",IF(ISBLANK(Tipy!DH39),0,IF(AND(Tipy!DH39=Výsledky!$EC$3,Tipy!DJ39=Výsledky!$EE$3),60,0)))</f>
        <v/>
      </c>
      <c r="EA45" s="126" t="str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/>
      </c>
      <c r="EB45" s="126" t="str">
        <f>IF(ISBLANK($EE$3),"",IF(OR(Tipy!DK39=Výsledky!$DZ$6,Tipy!DK39=Výsledky!$DZ$7,Tipy!DK39=Výsledky!$DZ$8,Tipy!DK39=Výsledky!$DZ$9),IF(VLOOKUP(Tipy!DK39,'Kategórie hráčov'!$A$2:$B$55,2,FALSE)=30,30,20),0))</f>
        <v/>
      </c>
      <c r="EC45" s="126" t="str">
        <f>IF(ISBLANK($EE$3),"",IF(OR(Tipy!DL39=Výsledky!$EC$6,Tipy!DL39=Výsledky!$EC$7,Tipy!DL39=Výsledky!$EC$8,Tipy!DL39=Výsledky!$EC$9),IF(VLOOKUP(Tipy!DL39,'Kategórie hráčov'!$A$2:$B$55,2,FALSE)=30,30,20),0))</f>
        <v/>
      </c>
      <c r="ED45" s="127" t="str">
        <f>IF(ISBLANK($EE$3),"",IF(ISBLANK(Tipy!DH39),0,IF(OR(AND(Tipy!DH39=Výsledky!$EC$3,OR(Tipy!DJ39=Výsledky!$EE$3+1,Tipy!DJ39=Výsledky!$EE$3-1)),AND(Tipy!DJ39=Výsledky!$EE$3,OR(Tipy!DH39=Výsledky!$EC$3+1,Tipy!DH39=Výsledky!$EC$3-1))),10,0)))</f>
        <v/>
      </c>
      <c r="EE45" s="130" t="str">
        <f>IF(ISBLANK($EE$3),"",IF(ISBLANK(Tipy!DH39),"-",SUM(DZ45:ED45)))</f>
        <v/>
      </c>
      <c r="EF45" s="129"/>
      <c r="EG45" s="126" t="str">
        <f>IF(ISBLANK($EL$3),"",IF(ISBLANK(Tipy!DN39),0,IF(AND(Tipy!DN39=Výsledky!$EJ$3,Tipy!DP39=Výsledky!$EL$3),60,0)))</f>
        <v/>
      </c>
      <c r="EH45" s="126" t="str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/>
      </c>
      <c r="EI45" s="126" t="str">
        <f>IF(ISBLANK($EL$3),"",IF(OR(Tipy!DQ39=Výsledky!$EG$6,Tipy!DQ39=Výsledky!$EG$7,Tipy!DQ39=Výsledky!$EG$8,Tipy!DQ39=Výsledky!$EG$9),IF(VLOOKUP(Tipy!DQ39,'Kategórie hráčov'!$A$2:$B$55,2,FALSE)=30,30,20),0))</f>
        <v/>
      </c>
      <c r="EJ45" s="126" t="str">
        <f>IF(ISBLANK($EL$3),"",IF(OR(Tipy!DR39=Výsledky!$EJ$6,Tipy!DR39=Výsledky!$EJ$7,Tipy!DR39=Výsledky!$EJ$8,Tipy!DR39=Výsledky!$EJ$9),IF(VLOOKUP(Tipy!DR39,'Kategórie hráčov'!$A$2:$B$55,2,FALSE)=30,30,20),0))</f>
        <v/>
      </c>
      <c r="EK45" s="127" t="str">
        <f>IF(ISBLANK($EL$3),"",IF(ISBLANK(Tipy!DN39),0,IF(OR(AND(Tipy!DN39=Výsledky!$EJ$3,OR(Tipy!DP39=Výsledky!$EL$3+1,Tipy!DP39=Výsledky!$EL$3-1)),AND(Tipy!DP39=Výsledky!$EL$3,OR(Tipy!DN39=Výsledky!$EJ$3+1,Tipy!DN39=Výsledky!$EJ$3-1))),10,0)))</f>
        <v/>
      </c>
      <c r="EL45" s="130" t="str">
        <f>IF(ISBLANK($EL$3),"",IF(ISBLANK(Tipy!DN39),"-",SUM(EG45:EK45)))</f>
        <v/>
      </c>
      <c r="EM45" s="129"/>
      <c r="EN45" s="126" t="str">
        <f>IF(ISBLANK($ES$3),"",IF(ISBLANK(Tipy!DT39),0,IF(AND(Tipy!DT39=Výsledky!$EQ$3,Tipy!DV39=Výsledky!$ES$3),60,0)))</f>
        <v/>
      </c>
      <c r="EO45" s="126" t="str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/>
      </c>
      <c r="EP45" s="126" t="str">
        <f>IF(ISBLANK($ES$3),"",IF(OR(Tipy!DW39=Výsledky!$EN$6,Tipy!DW39=Výsledky!$EN$7,Tipy!DW39=Výsledky!$EN$8,Tipy!DW39=Výsledky!$EN$9),IF(VLOOKUP(Tipy!DW39,'Kategórie hráčov'!$A$2:$B$55,2,FALSE)=30,30,20),0))</f>
        <v/>
      </c>
      <c r="EQ45" s="126" t="str">
        <f>IF(ISBLANK($ES$3),"",IF(OR(Tipy!DX39=Výsledky!$EQ$6,Tipy!DX39=Výsledky!$EQ$7,Tipy!DX39=Výsledky!$EQ$8,Tipy!DX39=Výsledky!$EQ$9),IF(VLOOKUP(Tipy!DX39,'Kategórie hráčov'!$A$2:$B$55,2,FALSE)=30,30,20),0))</f>
        <v/>
      </c>
      <c r="ER45" s="127" t="str">
        <f>IF(ISBLANK($ES$3),"",IF(ISBLANK(Tipy!DT39),0,IF(OR(AND(Tipy!DT39=Výsledky!$EQ$3,OR(Tipy!DV39=Výsledky!$ES$3+1,Tipy!DV39=Výsledky!$ES$3-1)),AND(Tipy!DV39=Výsledky!$ES$3,OR(Tipy!DT39=Výsledky!$EQ$3+1,Tipy!DT39=Výsledky!$EQ$3-1))),10,0)))</f>
        <v/>
      </c>
      <c r="ES45" s="130" t="str">
        <f>IF(ISBLANK($ES$3),"",IF(ISBLANK(Tipy!DT39),"-",SUM(EN45:ER45)))</f>
        <v/>
      </c>
      <c r="ET45" s="129"/>
      <c r="EU45" s="126" t="str">
        <f>IF(ISBLANK($EZ$3),"",IF(ISBLANK(Tipy!DZ39),0,IF(AND(Tipy!DZ39=Výsledky!$EX$3,Tipy!EB39=Výsledky!$EZ$3),60,0)))</f>
        <v/>
      </c>
      <c r="EV45" s="126" t="str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/>
      </c>
      <c r="EW45" s="126" t="str">
        <f>IF(ISBLANK($EZ$3),"",IF(OR(Tipy!EC39=Výsledky!$EU$6,Tipy!EC39=Výsledky!$EU$7,Tipy!EC39=Výsledky!$EU$8,Tipy!EC39=Výsledky!$EU$9),IF(VLOOKUP(Tipy!EC39,'Kategórie hráčov'!$A$2:$B$55,2,FALSE)=30,30,20),0))</f>
        <v/>
      </c>
      <c r="EX45" s="126" t="str">
        <f>IF(ISBLANK($EZ$3),"",IF(OR(Tipy!ED39=Výsledky!$EX$6,Tipy!ED39=Výsledky!$EX$7,Tipy!ED39=Výsledky!$EX$8,Tipy!ED39=Výsledky!$EX$9),IF(VLOOKUP(Tipy!ED39,'Kategórie hráčov'!$A$2:$B$55,2,FALSE)=30,30,20),0))</f>
        <v/>
      </c>
      <c r="EY45" s="127" t="str">
        <f>IF(ISBLANK($EZ$3),"",IF(ISBLANK(Tipy!DZ39),0,IF(OR(AND(Tipy!DZ39=Výsledky!$EX$3,OR(Tipy!EB39=Výsledky!$EZ$3+1,Tipy!EB39=Výsledky!$EZ$3-1)),AND(Tipy!EB39=Výsledky!$EZ$3,OR(Tipy!DZ39=Výsledky!$EX$3+1,Tipy!DZ39=Výsledky!$EX$3-1))),10,0)))</f>
        <v/>
      </c>
      <c r="EZ45" s="130" t="str">
        <f>IF(ISBLANK($EZ$3),"",IF(ISBLANK(Tipy!DZ39),"-",SUM(EU45:EY45)))</f>
        <v/>
      </c>
      <c r="FA45" s="129"/>
      <c r="FB45" s="126" t="str">
        <f>IF(ISBLANK($FG$3),"",IF(ISBLANK(Tipy!EF39),0,IF(AND(Tipy!EF39=Výsledky!$FE$3,Tipy!EH39=Výsledky!$FG$3),60,0)))</f>
        <v/>
      </c>
      <c r="FC45" s="126" t="str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/>
      </c>
      <c r="FD45" s="126" t="str">
        <f>IF(ISBLANK($FG$3),"",IF(OR(Tipy!EI39=Výsledky!$FB$6,Tipy!EI39=Výsledky!$FB$7,Tipy!EI39=Výsledky!$FB$8,Tipy!EI39=Výsledky!$FB$9),IF(VLOOKUP(Tipy!EI39,'Kategórie hráčov'!$A$2:$B$55,2,FALSE)=30,30,20),0))</f>
        <v/>
      </c>
      <c r="FE45" s="126" t="str">
        <f>IF(ISBLANK($FG$3),"",IF(OR(Tipy!EJ39=Výsledky!$FE$6,Tipy!EJ39=Výsledky!$FE$7,Tipy!EJ39=Výsledky!$FE$8,Tipy!EJ39=Výsledky!$FE$9),IF(VLOOKUP(Tipy!EJ39,'Kategórie hráčov'!$A$2:$B$55,2,FALSE)=30,30,20),0))</f>
        <v/>
      </c>
      <c r="FF45" s="127" t="str">
        <f>IF(ISBLANK($FG$3),"",IF(ISBLANK(Tipy!EF39),0,IF(OR(AND(Tipy!EF39=Výsledky!$FE$3,OR(Tipy!EH39=Výsledky!$FG$3+1,Tipy!EH39=Výsledky!$FG$3-1)),AND(Tipy!EH39=Výsledky!$FG$3,OR(Tipy!EF39=Výsledky!$FE$3+1,Tipy!EF39=Výsledky!$FE$3-1))),10,0)))</f>
        <v/>
      </c>
      <c r="FG45" s="130" t="str">
        <f>IF(ISBLANK($FG$3),"",IF(ISBLANK(Tipy!EF39),"-",SUM(FB45:FF45)))</f>
        <v/>
      </c>
      <c r="FH45" s="129"/>
      <c r="FI45" s="126" t="str">
        <f>IF(ISBLANK($FN$3),"",IF(ISBLANK(Tipy!EL39),0,IF(AND(Tipy!EL39=Výsledky!$FL$3,Tipy!EN39=Výsledky!$FN$3),60,0)))</f>
        <v/>
      </c>
      <c r="FJ45" s="126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126" t="str">
        <f>IF(ISBLANK($FN$3),"",IF(OR(Tipy!EO39=Výsledky!$FI$6,Tipy!EO39=Výsledky!$FI$7,Tipy!EO39=Výsledky!$FI$8,Tipy!EO39=Výsledky!$FI$9),IF(VLOOKUP(Tipy!EO39,'Kategórie hráčov'!$A$2:$B$55,2,FALSE)=30,30,20),0))</f>
        <v/>
      </c>
      <c r="FL45" s="126" t="str">
        <f>IF(ISBLANK($FN$3),"",IF(OR(Tipy!EP39=Výsledky!$FL$6,Tipy!EP39=Výsledky!$FL$7,Tipy!EP39=Výsledky!$FL$8,Tipy!EP39=Výsledky!$FL$9),IF(VLOOKUP(Tipy!EP39,'Kategórie hráčov'!$A$2:$B$55,2,FALSE)=30,30,20),0))</f>
        <v/>
      </c>
      <c r="FM45" s="127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130" t="str">
        <f>IF(ISBLANK($FN$3),"",IF(ISBLANK(Tipy!EL39),"-",SUM(FI45:FM45)))</f>
        <v/>
      </c>
      <c r="FO45" s="129"/>
      <c r="FP45" s="126" t="str">
        <f>IF(ISBLANK($FU$3),"",IF(ISBLANK(Tipy!ER39),0,IF(AND(Tipy!ER39=Výsledky!$FS$3,Tipy!ET39=Výsledky!$FU$3),60,0)))</f>
        <v/>
      </c>
      <c r="FQ45" s="126" t="str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/>
      </c>
      <c r="FR45" s="126" t="str">
        <f>IF(ISBLANK($FU$3),"",IF(OR(Tipy!EU39=Výsledky!$FP$6,Tipy!EU39=Výsledky!$FP$7,Tipy!EU39=Výsledky!$FP$8,Tipy!EU39=Výsledky!$FP$9),IF(VLOOKUP(Tipy!EU39,'Kategórie hráčov'!$A$2:$B$55,2,FALSE)=30,30,20),0))</f>
        <v/>
      </c>
      <c r="FS45" s="126" t="str">
        <f>IF(ISBLANK($FU$3),"",IF(OR(Tipy!EV39=Výsledky!$FS$6,Tipy!EV39=Výsledky!$FS$7,Tipy!EV39=Výsledky!$FS$8,Tipy!EV39=Výsledky!$FS$9),IF(VLOOKUP(Tipy!EV39,'Kategórie hráčov'!$A$2:$B$55,2,FALSE)=30,30,20),0))</f>
        <v/>
      </c>
      <c r="FT45" s="127" t="str">
        <f>IF(ISBLANK($FU$3),"",IF(ISBLANK(Tipy!ER39),0,IF(OR(AND(Tipy!ER39=Výsledky!$FS$3,OR(Tipy!ET39=Výsledky!$FU$3+1,Tipy!ET39=Výsledky!$FU$3-1)),AND(Tipy!ET39=Výsledky!$FU$3,OR(Tipy!ER39=Výsledky!$FS$3+1,Tipy!ER39=Výsledky!$FS$3-1))),10,0)))</f>
        <v/>
      </c>
      <c r="FU45" s="130" t="str">
        <f>IF(ISBLANK($FU$3),"",IF(ISBLANK(Tipy!ER39),"-",SUM(FP45:FT45)))</f>
        <v/>
      </c>
      <c r="FV45" s="129"/>
      <c r="FW45" s="126" t="str">
        <f>IF(ISBLANK($GB$3),"",IF(ISBLANK(Tipy!EX39),0,IF(AND(Tipy!EX39=Výsledky!$FZ$3,Tipy!EZ39=Výsledky!$GB$3),60,0)))</f>
        <v/>
      </c>
      <c r="FX45" s="126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126" t="str">
        <f>IF(ISBLANK($GB$3),"",IF(OR(Tipy!FA39=Výsledky!$FW$6,Tipy!FA39=Výsledky!$FW$7,Tipy!FA39=Výsledky!$FW$8,Tipy!FA39=Výsledky!$FW$9),IF(VLOOKUP(Tipy!FA39,'Kategórie hráčov'!$A$2:$B$55,2,FALSE)=30,30,20),0))</f>
        <v/>
      </c>
      <c r="FZ45" s="126" t="str">
        <f>IF(ISBLANK($GB$3),"",IF(OR(Tipy!FB39=Výsledky!$FZ$6,Tipy!FB39=Výsledky!$FZ$7,Tipy!FB39=Výsledky!$FZ$8,Tipy!FB39=Výsledky!$FZ$9),IF(VLOOKUP(Tipy!FB39,'Kategórie hráčov'!$A$2:$B$55,2,FALSE)=30,30,20),0))</f>
        <v/>
      </c>
      <c r="GA45" s="127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130" t="str">
        <f>IF(ISBLANK($GB$3),"",IF(ISBLANK(Tipy!EX39),"-",SUM(FW45:GA45)))</f>
        <v/>
      </c>
      <c r="GC45" s="129"/>
      <c r="GD45" s="126" t="str">
        <f>IF(ISBLANK($GI$3),"",IF(ISBLANK(Tipy!FD39),0,IF(AND(Tipy!FD39=Výsledky!$GG$3,Tipy!FF39=Výsledky!$GI$3),60,0)))</f>
        <v/>
      </c>
      <c r="GE45" s="126" t="str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/>
      </c>
      <c r="GF45" s="126" t="str">
        <f>IF(ISBLANK($GI$3),"",IF(OR(Tipy!FG39=Výsledky!$GD$6,Tipy!FG39=Výsledky!$GD$7,Tipy!FG39=Výsledky!$GD$8,Tipy!FG39=Výsledky!$GD$9),IF(VLOOKUP(Tipy!FG39,'Kategórie hráčov'!$A$2:$B$55,2,FALSE)=30,30,20),0))</f>
        <v/>
      </c>
      <c r="GG45" s="126" t="str">
        <f>IF(ISBLANK($GI$3),"",IF(OR(Tipy!FH39=Výsledky!$GG$6,Tipy!FH39=Výsledky!$GG$7,Tipy!FH39=Výsledky!$GG$8,Tipy!FH39=Výsledky!$GG$9),IF(VLOOKUP(Tipy!FH39,'Kategórie hráčov'!$A$2:$B$55,2,FALSE)=30,30,20),0))</f>
        <v/>
      </c>
      <c r="GH45" s="127" t="str">
        <f>IF(ISBLANK($GI$3),"",IF(ISBLANK(Tipy!FD39),0,IF(OR(AND(Tipy!FD39=Výsledky!$GG$3,OR(Tipy!FF39=Výsledky!$GI$3+1,Tipy!FF39=Výsledky!$GI$3-1)),AND(Tipy!FF39=Výsledky!$GI$3,OR(Tipy!FD39=Výsledky!$GG$3+1,Tipy!FD39=Výsledky!$GG$3-1))),10,0)))</f>
        <v/>
      </c>
      <c r="GI45" s="130" t="str">
        <f>IF(ISBLANK($GI$3),"",IF(ISBLANK(Tipy!FD39),"-",SUM(GD45:GH45)))</f>
        <v/>
      </c>
      <c r="GJ45" s="129"/>
      <c r="GK45" s="126" t="str">
        <f>IF(ISBLANK($GP$3),"",IF(ISBLANK(Tipy!FJ39),0,IF(AND(Tipy!FJ39=Výsledky!$GN$3,Tipy!FL39=Výsledky!$GP$3),60,0)))</f>
        <v/>
      </c>
      <c r="GL45" s="126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126" t="str">
        <f>IF(ISBLANK($GP$3),"",IF(OR(Tipy!FM39=Výsledky!$GK$6,Tipy!FM39=Výsledky!$GK$7,Tipy!FM39=Výsledky!$GK$8,Tipy!FM39=Výsledky!$GK$9),IF(VLOOKUP(Tipy!FM39,'Kategórie hráčov'!$A$2:$B$55,2,FALSE)=30,30,20),0))</f>
        <v/>
      </c>
      <c r="GN45" s="126" t="str">
        <f>IF(ISBLANK($GP$3),"",IF(OR(Tipy!FN39=Výsledky!$GN$6,Tipy!FN39=Výsledky!$GN$7,Tipy!FN39=Výsledky!$GN$8,Tipy!FN39=Výsledky!$GN$9),IF(VLOOKUP(Tipy!FN39,'Kategórie hráčov'!$A$2:$B$55,2,FALSE)=30,30,20),0))</f>
        <v/>
      </c>
      <c r="GO45" s="127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130" t="str">
        <f>IF(ISBLANK($GP$3),"",IF(ISBLANK(Tipy!FJ39),"-",SUM(GK45:GO45)))</f>
        <v/>
      </c>
      <c r="GQ45" s="129"/>
      <c r="GR45" s="126" t="str">
        <f>IF(ISBLANK($GW$3),"",IF(ISBLANK(Tipy!FP39),0,IF(AND(Tipy!FP39=Výsledky!$GU$3,Tipy!FR39=Výsledky!$GW$3),60,0)))</f>
        <v/>
      </c>
      <c r="GS45" s="126" t="str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/>
      </c>
      <c r="GT45" s="126" t="str">
        <f>IF(ISBLANK($GW$3),"",IF(OR(Tipy!FS39=Výsledky!$GR$6,Tipy!FS39=Výsledky!$GR$7,Tipy!FS39=Výsledky!$GR$8,Tipy!FS39=Výsledky!$GR$9),IF(VLOOKUP(Tipy!FS39,'Kategórie hráčov'!$A$2:$B$55,2,FALSE)=30,30,20),0))</f>
        <v/>
      </c>
      <c r="GU45" s="126" t="str">
        <f>IF(ISBLANK($GW$3),"",IF(OR(Tipy!FT39=Výsledky!$GU$6,Tipy!FT39=Výsledky!$GU$7,Tipy!FT39=Výsledky!$GU$8,Tipy!FT39=Výsledky!$GU$9),IF(VLOOKUP(Tipy!FT39,'Kategórie hráčov'!$A$2:$B$55,2,FALSE)=30,30,20),0))</f>
        <v/>
      </c>
      <c r="GV45" s="127" t="str">
        <f>IF(ISBLANK($GW$3),"",IF(ISBLANK(Tipy!FP39),0,IF(OR(AND(Tipy!FP39=Výsledky!$GU$3,OR(Tipy!FR39=Výsledky!$GW$3+1,Tipy!FR39=Výsledky!$GW$3-1)),AND(Tipy!FR39=Výsledky!$GW$3,OR(Tipy!FP39=Výsledky!$GU$3+1,Tipy!FP39=Výsledky!$GU$3-1))),10,0)))</f>
        <v/>
      </c>
      <c r="GW45" s="130" t="str">
        <f>IF(ISBLANK($GW$3),"",IF(ISBLANK(Tipy!FP39),"-",SUM(GR45:GV45)))</f>
        <v/>
      </c>
      <c r="GX45" s="129"/>
      <c r="GY45" s="126" t="str">
        <f>IF(ISBLANK($HD$3),"",IF(ISBLANK(Tipy!FV39),0,IF(AND(Tipy!FV39=Výsledky!$HB$3,Tipy!FX39=Výsledky!$HD$3),60,0)))</f>
        <v/>
      </c>
      <c r="GZ45" s="126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26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26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27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0" t="str">
        <f>IF(ISBLANK($HD$3),"",IF(ISBLANK(Tipy!FV39),"-",SUM(GY45:HC45)))</f>
        <v/>
      </c>
      <c r="HE45" s="129"/>
      <c r="HF45" s="126" t="str">
        <f>IF(ISBLANK($HK$3),"",IF(ISBLANK(Tipy!GB39),0,IF(AND(Tipy!GB39=Výsledky!$HI$3,Tipy!GD39=Výsledky!$HK$3),60,0)))</f>
        <v/>
      </c>
      <c r="HG45" s="126" t="str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/>
      </c>
      <c r="HH45" s="126" t="str">
        <f>IF(ISBLANK($HK$3),"",IF(OR(Tipy!GE39=Výsledky!$HF$6,Tipy!GE39=Výsledky!$HF$7,Tipy!GE39=Výsledky!$HF$8,Tipy!GE39=Výsledky!$HF$9),IF(VLOOKUP(Tipy!GE39,'Kategórie hráčov'!$A$2:$B$55,2,FALSE)=30,30,20),0))</f>
        <v/>
      </c>
      <c r="HI45" s="126" t="str">
        <f>IF(ISBLANK($HK$3),"",IF(OR(Tipy!GF39=Výsledky!$HI$6,Tipy!GF39=Výsledky!$HI$7,Tipy!GF39=Výsledky!$HI$8,Tipy!GF39=Výsledky!$HI$9),IF(VLOOKUP(Tipy!GF39,'Kategórie hráčov'!$A$2:$B$55,2,FALSE)=30,30,20),0))</f>
        <v/>
      </c>
      <c r="HJ45" s="127" t="str">
        <f>IF(ISBLANK($HK$3),"",IF(ISBLANK(Tipy!GB39),0,IF(OR(AND(Tipy!GB39=Výsledky!$HI$3,OR(Tipy!GD39=Výsledky!$HK$3+1,Tipy!GD39=Výsledky!$HK$3-1)),AND(Tipy!GD39=Výsledky!$HK$3,OR(Tipy!GB39=Výsledky!$HI$3+1,Tipy!GB39=Výsledky!$HI$3-1))),10,0)))</f>
        <v/>
      </c>
      <c r="HK45" s="130" t="str">
        <f>IF(ISBLANK($HK$3),"",IF(ISBLANK(Tipy!GB39),"-",SUM(HF45:HJ45)))</f>
        <v/>
      </c>
      <c r="HL45" s="129"/>
      <c r="HM45" s="126" t="str">
        <f>IF(ISBLANK($HR$3),"",IF(ISBLANK(Tipy!GH39),0,IF(AND(Tipy!GH39=Výsledky!$HP$3,Tipy!GJ39=Výsledky!$HR$3),60,0)))</f>
        <v/>
      </c>
      <c r="HN45" s="126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26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26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27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0" t="str">
        <f>IF(ISBLANK($HR$3),"",IF(ISBLANK(Tipy!GH39),"-",SUM(HM45:HQ45)))</f>
        <v/>
      </c>
      <c r="HS45" s="129"/>
      <c r="HT45" s="126" t="str">
        <f>IF(ISBLANK($HY$3),"",IF(ISBLANK(Tipy!GN39),0,IF(AND(Tipy!GN39=Výsledky!$HW$3,Tipy!GP39=Výsledky!$HY$3),60,0)))</f>
        <v/>
      </c>
      <c r="HU45" s="126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6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6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7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0" t="str">
        <f>IF(ISBLANK($HY$3),"",IF(ISBLANK(Tipy!GN39),"-",SUM(HT45:HX45)))</f>
        <v/>
      </c>
      <c r="HZ45" s="129"/>
      <c r="IA45" s="126" t="str">
        <f>IF(ISBLANK($IF$3),"",IF(ISBLANK(Tipy!GT39),0,IF(AND(Tipy!GT39=Výsledky!$ID$3,Tipy!GV39=Výsledky!$IF$3),60,0)))</f>
        <v/>
      </c>
      <c r="IB45" s="126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26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26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27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0" t="str">
        <f>IF(ISBLANK($IF$3),"",IF(ISBLANK(Tipy!GT39),"-",SUM(IA45:IE45)))</f>
        <v/>
      </c>
      <c r="IG45" s="129"/>
      <c r="IH45" s="126" t="str">
        <f>IF(ISBLANK($IM$3),"",IF(ISBLANK(Tipy!GZ39),0,IF(AND(Tipy!GZ39=Výsledky!$IK$3,Tipy!HB39=Výsledky!$IM$3),60,0)))</f>
        <v/>
      </c>
      <c r="II45" s="126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6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6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7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0" t="str">
        <f>IF(ISBLANK($IM$3),"",IF(ISBLANK(Tipy!GZ39),"-",SUM(IH45:IL45)))</f>
        <v/>
      </c>
      <c r="IN45" s="129"/>
      <c r="IO45" s="126" t="str">
        <f>IF(ISBLANK($IT$3),"",IF(ISBLANK(Tipy!HF39),0,IF(AND(Tipy!HF39=Výsledky!$IR$3,Tipy!HH39=Výsledky!$IT$3),60,0)))</f>
        <v/>
      </c>
      <c r="IP45" s="126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26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26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27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0" t="str">
        <f>IF(ISBLANK($IT$3),"",IF(ISBLANK(Tipy!HF39),"-",SUM(IO45:IS45)))</f>
        <v/>
      </c>
      <c r="IU45" s="129"/>
      <c r="IV45" s="126" t="str">
        <f>IF(ISBLANK($JA$3),"",IF(ISBLANK(Tipy!HL39),0,IF(AND(Tipy!HL39=Výsledky!$IY$3,Tipy!HN39=Výsledky!$JA$3),60,0)))</f>
        <v/>
      </c>
      <c r="IW45" s="126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26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26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27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0" t="str">
        <f>IF(ISBLANK($JA$3),"",IF(ISBLANK(Tipy!HL39),"-",SUM(IV45:IZ45)))</f>
        <v/>
      </c>
      <c r="JB45" s="129"/>
      <c r="JC45" s="126" t="str">
        <f>IF(ISBLANK($JH$3),"",IF(ISBLANK(Tipy!HR39),0,IF(AND(Tipy!HR39=Výsledky!$JF$3,Tipy!HT39=Výsledky!$JH$3),60,0)))</f>
        <v/>
      </c>
      <c r="JD45" s="126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26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26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27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0" t="str">
        <f>IF(ISBLANK($JH$3),"",IF(ISBLANK(Tipy!HR39),"-",SUM(JC45:JG45)))</f>
        <v/>
      </c>
      <c r="JI45" s="129"/>
      <c r="JJ45" s="126" t="str">
        <f>IF(ISBLANK($JO$3),"",IF(ISBLANK(Tipy!HX39),0,IF(AND(Tipy!HX39=Výsledky!$JM$3,Tipy!HZ39=Výsledky!$JO$3),60,0)))</f>
        <v/>
      </c>
      <c r="JK45" s="126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26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26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27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0" t="str">
        <f>IF(ISBLANK($JO$3),"",IF(ISBLANK(Tipy!HX39),"-",SUM(JJ45:JN45)))</f>
        <v/>
      </c>
      <c r="JP45" s="129"/>
      <c r="JQ45" s="126" t="str">
        <f>IF(ISBLANK($JV$3),"",IF(ISBLANK(Tipy!ID39),0,IF(AND(Tipy!ID39=Výsledky!$JT$3,Tipy!IF39=Výsledky!$JV$3),60,0)))</f>
        <v/>
      </c>
      <c r="JR45" s="126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26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26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27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0" t="str">
        <f>IF(ISBLANK($JV$3),"",IF(ISBLANK(Tipy!ID39),"-",SUM(JQ45:JU45)))</f>
        <v/>
      </c>
      <c r="JW45" s="129"/>
      <c r="JX45" s="126" t="str">
        <f>IF(ISBLANK($KC$3),"",IF(ISBLANK(Tipy!IJ39),0,IF(AND(Tipy!IJ39=Výsledky!$KA$3,Tipy!IL39=Výsledky!$KC$3),60,0)))</f>
        <v/>
      </c>
      <c r="JY45" s="126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6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6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7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0" t="str">
        <f>IF(ISBLANK($KC$3),"",IF(ISBLANK(Tipy!IJ39),"-",SUM(JX45:KB45)))</f>
        <v/>
      </c>
      <c r="KD45" s="129"/>
      <c r="KE45" s="126" t="str">
        <f>IF(ISBLANK($KJ$3),"",IF(ISBLANK(Tipy!IP39),0,IF(AND(Tipy!IP39=Výsledky!$KH$3,Tipy!IR39=Výsledky!$KJ$3),60,0)))</f>
        <v/>
      </c>
      <c r="KF45" s="126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6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6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7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0" t="str">
        <f>IF(ISBLANK($KJ$3),"",IF(ISBLANK(Tipy!IP39),"-",SUM(KE45:KI45)))</f>
        <v/>
      </c>
      <c r="KK45" s="129"/>
      <c r="KL45" s="126" t="str">
        <f>IF(ISBLANK($KQ$3),"",IF(ISBLANK(Tipy!IV39),0,IF(AND(Tipy!IV39=Výsledky!$KO$3,Tipy!IX39=Výsledky!$KQ$3),60,0)))</f>
        <v/>
      </c>
      <c r="KM45" s="126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6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6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7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0" t="str">
        <f>IF(ISBLANK($KQ$3),"",IF(ISBLANK(Tipy!IV39),"-",SUM(KL45:KP45)))</f>
        <v/>
      </c>
      <c r="KR45" s="129"/>
      <c r="KS45" s="126" t="str">
        <f>IF(ISBLANK($KX$3),"",IF(ISBLANK(Tipy!JB39),0,IF(AND(Tipy!JB39=Výsledky!$KV$3,Tipy!JD39=Výsledky!$KX$3),60,0)))</f>
        <v/>
      </c>
      <c r="KT45" s="126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6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6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7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0" t="str">
        <f>IF(ISBLANK($KX$3),"",IF(ISBLANK(Tipy!JB39),"-",SUM(KS45:KW45)))</f>
        <v/>
      </c>
      <c r="KY45" s="129"/>
      <c r="KZ45" s="126" t="str">
        <f>IF(ISBLANK($LE$3),"",IF(ISBLANK(Tipy!JH39),0,IF(AND(Tipy!JH39=Výsledky!$LC$3,Tipy!JJ39=Výsledky!$LE$3),60,0)))</f>
        <v/>
      </c>
      <c r="LA45" s="126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6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6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7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0" t="str">
        <f>IF(ISBLANK($LE$3),"",IF(ISBLANK(Tipy!JH39),"-",SUM(KZ45:LD45)))</f>
        <v/>
      </c>
      <c r="LF45" s="129"/>
      <c r="LG45" s="126" t="str">
        <f>IF(ISBLANK($LL$3),"",IF(ISBLANK(Tipy!JN39),0,IF(AND(Tipy!JN39=Výsledky!$LJ$3,Tipy!JP39=Výsledky!$LL$3),60,0)))</f>
        <v/>
      </c>
      <c r="LH45" s="126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6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6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7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0" t="str">
        <f>IF(ISBLANK($LL$3),"",IF(ISBLANK(Tipy!JN39),"-",SUM(LG45:LK45)))</f>
        <v/>
      </c>
      <c r="LM45" s="129"/>
      <c r="LN45" s="126" t="str">
        <f>IF(ISBLANK($LS$3),"",IF(ISBLANK(Tipy!JT39),0,IF(AND(Tipy!JT39=Výsledky!$LQ$3,Tipy!JV39=Výsledky!$LS$3),60,0)))</f>
        <v/>
      </c>
      <c r="LO45" s="126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6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6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7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0" t="str">
        <f>IF(ISBLANK($LS$3),"",IF(ISBLANK(Tipy!JT39),"-",SUM(LN45:LR45)))</f>
        <v/>
      </c>
      <c r="LT45" s="129"/>
      <c r="LU45" s="126" t="str">
        <f>IF(ISBLANK($LZ$3),"",IF(ISBLANK(Tipy!JZ39),0,IF(AND(Tipy!JZ39=Výsledky!$LX$3,Tipy!KB39=Výsledky!$LZ$3),60,0)))</f>
        <v/>
      </c>
      <c r="LV45" s="126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6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6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7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0" t="str">
        <f>IF(ISBLANK($LZ$3),"",IF(ISBLANK(Tipy!JZ39),"-",SUM(LU45:LY45)))</f>
        <v/>
      </c>
      <c r="MA45" s="129"/>
      <c r="MB45" s="126" t="str">
        <f>IF(ISBLANK($MG$3),"",IF(ISBLANK(Tipy!KF39),0,IF(AND(Tipy!KF39=Výsledky!$ME$3,Tipy!KH39=Výsledky!$MG$3),60,0)))</f>
        <v/>
      </c>
      <c r="MC45" s="126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6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6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7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0" t="str">
        <f>IF(ISBLANK($MG$3),"",IF(ISBLANK(Tipy!KF39),"-",SUM(MB45:MF45)))</f>
        <v/>
      </c>
      <c r="MH45" s="129"/>
      <c r="MI45" s="126" t="str">
        <f>IF(ISBLANK($MN$3),"",IF(ISBLANK(Tipy!KL39),0,IF(AND(Tipy!KL39=Výsledky!$ML$3,Tipy!KN39=Výsledky!$MN$3),60,0)))</f>
        <v/>
      </c>
      <c r="MJ45" s="12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6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6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0" t="str">
        <f>IF(ISBLANK($MN$3),"",IF(ISBLANK(Tipy!KL39),"-",SUM(MI45:MM45)))</f>
        <v/>
      </c>
      <c r="MO45" s="129"/>
      <c r="MP45" s="126" t="str">
        <f>IF(ISBLANK($MU$3),"",IF(ISBLANK(Tipy!KR39),0,IF(AND(Tipy!KR39=Výsledky!$MS$3,Tipy!KT39=Výsledky!$MU$3),60,0)))</f>
        <v/>
      </c>
      <c r="MQ45" s="126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6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6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7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0" t="str">
        <f>IF(ISBLANK($MU$3),"",IF(ISBLANK(Tipy!KR39),"-",SUM(MP45:MT45)))</f>
        <v/>
      </c>
      <c r="MV45" s="129"/>
      <c r="MW45" s="126" t="str">
        <f>IF(ISBLANK($NB$3),"",IF(ISBLANK(Tipy!KX39),0,IF(AND(Tipy!KX39=Výsledky!$MZ$3,Tipy!KZ39=Výsledky!$NB$3),60,0)))</f>
        <v/>
      </c>
      <c r="MX45" s="126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6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6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7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0" t="str">
        <f>IF(ISBLANK($NB$3),"",IF(ISBLANK(Tipy!KX39),"-",SUM(MW45:NA45)))</f>
        <v/>
      </c>
      <c r="NC45" s="129"/>
      <c r="ND45" s="126" t="str">
        <f>IF(ISBLANK($NI$3),"",IF(ISBLANK(Tipy!LD39),0,IF(AND(Tipy!LD39=Výsledky!$NG$3,Tipy!LF39=Výsledky!$NI$3),60,0)))</f>
        <v/>
      </c>
      <c r="NE45" s="126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6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6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7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0" t="str">
        <f>IF(ISBLANK($NI$3),"",IF(ISBLANK(Tipy!LD39),"-",SUM(ND45:NH45)))</f>
        <v/>
      </c>
      <c r="NJ45" s="129"/>
      <c r="NK45" s="126" t="str">
        <f>IF(ISBLANK($NP$3),"",IF(ISBLANK(Tipy!LJ39),0,IF(AND(Tipy!LJ39=Výsledky!$NN$3,Tipy!LL39=Výsledky!$NP$3),60,0)))</f>
        <v/>
      </c>
      <c r="NL45" s="126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6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6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7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0" t="str">
        <f>IF(ISBLANK($NP$3),"",IF(ISBLANK(Tipy!LJ39),"-",SUM(NK45:NO45)))</f>
        <v/>
      </c>
      <c r="NQ45" s="129"/>
      <c r="NR45" s="126" t="str">
        <f>IF(ISBLANK($NW$3),"",IF(ISBLANK(Tipy!LP39),0,IF(AND(Tipy!LP39=Výsledky!$NU$3,Tipy!LR39=Výsledky!$NW$3),60,0)))</f>
        <v/>
      </c>
      <c r="NS45" s="126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6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6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7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0" t="str">
        <f>IF(ISBLANK($NW$3),"",IF(ISBLANK(Tipy!LP39),"-",SUM(NR45:NV45)))</f>
        <v/>
      </c>
      <c r="NX45" s="129"/>
      <c r="NY45" s="126" t="str">
        <f>IF(ISBLANK($OD$3),"",IF(ISBLANK(Tipy!LV39),0,IF(AND(Tipy!LV39=Výsledky!$OB$3,Tipy!LX39=Výsledky!$OD$3),60,0)))</f>
        <v/>
      </c>
      <c r="NZ45" s="126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6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6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7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0" t="str">
        <f>IF(ISBLANK($OD$3),"",IF(ISBLANK(Tipy!LV39),"-",SUM(NY45:OC45)))</f>
        <v/>
      </c>
      <c r="OE45" s="129"/>
      <c r="OF45" s="126" t="str">
        <f>IF(ISBLANK($OK$3),"",IF(ISBLANK(Tipy!MB39),0,IF(AND(Tipy!MB39=Výsledky!$OI$3,Tipy!MD39=Výsledky!$OK$3),60,0)))</f>
        <v/>
      </c>
      <c r="OG45" s="126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6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6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7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0" t="str">
        <f>IF(ISBLANK($OK$3),"",IF(ISBLANK(Tipy!MB39),"-",SUM(OF45:OJ45)))</f>
        <v/>
      </c>
      <c r="OL45" s="129"/>
      <c r="OM45" s="126" t="str">
        <f>IF(ISBLANK($OR$3),"",IF(ISBLANK(Tipy!MH39),0,IF(AND(Tipy!MH39=Výsledky!$OP$3,Tipy!MJ39=Výsledky!$OR$3),60,0)))</f>
        <v/>
      </c>
      <c r="ON45" s="12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6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6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0" t="str">
        <f>IF(ISBLANK($OR$3),"",IF(ISBLANK(Tipy!MH39),"-",SUM(OM45:OQ45)))</f>
        <v/>
      </c>
      <c r="OS45" s="129"/>
      <c r="OT45" s="126" t="str">
        <f>IF(ISBLANK($OY$3),"",IF(ISBLANK(Tipy!MN39),0,IF(AND(Tipy!MN39=Výsledky!$OW$3,Tipy!MP39=Výsledky!$OY$3),60,0)))</f>
        <v/>
      </c>
      <c r="OU45" s="12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6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6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0" t="str">
        <f>IF(ISBLANK($OY$3),"",IF(ISBLANK(Tipy!MN39),"-",SUM(OT45:OX45)))</f>
        <v/>
      </c>
      <c r="OZ45" s="129"/>
      <c r="PA45" s="126" t="str">
        <f>IF(ISBLANK($PF$3),"",IF(ISBLANK(Tipy!MT39),0,IF(AND(Tipy!MT39=Výsledky!$PD$3,Tipy!MV39=Výsledky!$PF$3),60,0)))</f>
        <v/>
      </c>
      <c r="PB45" s="12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6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6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0" t="str">
        <f>IF(ISBLANK($PF$3),"",IF(ISBLANK(Tipy!MT39),"-",SUM(PA45:PE45)))</f>
        <v/>
      </c>
      <c r="PG45" s="129"/>
      <c r="PH45" s="126" t="str">
        <f>IF(ISBLANK($PM$3),"",IF(ISBLANK(Tipy!MZ39),0,IF(AND(Tipy!MZ39=Výsledky!$PK$3,Tipy!NB39=Výsledky!$PM$3),60,0)))</f>
        <v/>
      </c>
      <c r="PI45" s="12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6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6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0" t="str">
        <f>IF(ISBLANK($PM$3),"",IF(ISBLANK(Tipy!MZ39),"-",SUM(PH45:PL45)))</f>
        <v/>
      </c>
      <c r="PN45" s="129"/>
      <c r="PO45" s="126" t="str">
        <f>IF(ISBLANK($PT$3),"",IF(ISBLANK(Tipy!NF39),0,IF(AND(Tipy!NF39=Výsledky!$PR$3,Tipy!NH39=Výsledky!$PT$3),60,0)))</f>
        <v/>
      </c>
      <c r="PP45" s="12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6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6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0" t="str">
        <f>IF(ISBLANK($PT$3),"",IF(ISBLANK(Tipy!NF39),"-",SUM(PO45:PS45)))</f>
        <v/>
      </c>
      <c r="PU45" s="129"/>
      <c r="PV45" s="126" t="str">
        <f>IF(ISBLANK($QA$3),"",IF(ISBLANK(Tipy!NL39),0,IF(AND(Tipy!NL39=Výsledky!$PY$3,Tipy!NN39=Výsledky!$QA$3),60,0)))</f>
        <v/>
      </c>
      <c r="PW45" s="12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6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6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0" t="str">
        <f>IF(ISBLANK($QA$3),"",IF(ISBLANK(Tipy!NL39),"-",SUM(PV45:PZ45)))</f>
        <v/>
      </c>
      <c r="QB45" s="129"/>
      <c r="QC45" s="126" t="str">
        <f>IF(ISBLANK($QH$3),"",IF(ISBLANK(Tipy!NR39),0,IF(AND(Tipy!NR39=Výsledky!$QF$3,Tipy!NT39=Výsledky!$QH$3),60,0)))</f>
        <v/>
      </c>
      <c r="QD45" s="12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6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6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0" t="str">
        <f>IF(ISBLANK($QH$3),"",IF(ISBLANK(Tipy!NR39),"-",SUM(QC45:QG45)))</f>
        <v/>
      </c>
      <c r="QI45" s="131"/>
      <c r="QJ45" s="131"/>
    </row>
    <row r="46" spans="1:452" ht="15" x14ac:dyDescent="0.2">
      <c r="A46" s="124">
        <f>Tipy!A40</f>
        <v>45</v>
      </c>
      <c r="B46" s="166" t="str">
        <f>IF(Tipy!B40="","",Tipy!B40)</f>
        <v>MajkLFC</v>
      </c>
      <c r="C46" s="125"/>
      <c r="D46" s="126">
        <f>IF(ISBLANK($I$3),"",IF(ISBLANK(Tipy!D40),0,IF(AND(Tipy!D40=Výsledky!$G$3,Tipy!F40=Výsledky!$I$3),60,0)))</f>
        <v>0</v>
      </c>
      <c r="E46" s="12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6">
        <f>IF(ISBLANK($I$3),"",IF(OR(Tipy!G40=Výsledky!$D$6,Tipy!G40=Výsledky!$D$7,Tipy!G40=Výsledky!$D$8,Tipy!G40=Výsledky!$D$9),IF(VLOOKUP(Tipy!G40,'Kategórie hráčov'!$A$2:$B$55,2,FALSE)=30,30,20),0))</f>
        <v>20</v>
      </c>
      <c r="G46" s="126">
        <f>IF(ISBLANK($I$3),"",IF(OR(Tipy!H40=Výsledky!$G$6,Tipy!H40=Výsledky!$G$7,Tipy!H40=Výsledky!$G$8,Tipy!H40=Výsledky!$G$9),IF(VLOOKUP(Tipy!H40,'Kategórie hráčov'!$A$2:$B$55,2,FALSE)=30,30,20),0))</f>
        <v>0</v>
      </c>
      <c r="H46" s="12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8">
        <f>IF(ISBLANK($I$3),"",IF(ISBLANK(Tipy!D40),"-",SUM(D46:H46)))</f>
        <v>20</v>
      </c>
      <c r="J46" s="25"/>
      <c r="K46" s="126">
        <f>IF(ISBLANK($P$3),"",IF(ISBLANK(Tipy!J40),0,IF(AND(Tipy!J40=Výsledky!$N$3,Tipy!L40=Výsledky!$P$3),60,0)))</f>
        <v>0</v>
      </c>
      <c r="L46" s="12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6">
        <f>IF(ISBLANK($P$3),"",IF(OR(Tipy!M40=Výsledky!$K$6,Tipy!M40=Výsledky!$K$7,Tipy!M40=Výsledky!$K$8,Tipy!M40=Výsledky!$K$9),IF(VLOOKUP(Tipy!M40,'Kategórie hráčov'!$A$2:$B$55,2,FALSE)=30,30,20),0))</f>
        <v>0</v>
      </c>
      <c r="N46" s="126">
        <f>IF(ISBLANK($P$3),"",IF(OR(Tipy!N40=Výsledky!$N$6,Tipy!N40=Výsledky!$N$7,Tipy!N40=Výsledky!$N$8,Tipy!N40=Výsledky!$N$9),IF(VLOOKUP(Tipy!N40,'Kategórie hráčov'!$A$2:$B$55,2,FALSE)=30,30,20),0))</f>
        <v>0</v>
      </c>
      <c r="O46" s="127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8">
        <f>IF(ISBLANK($P$3),"",IF(ISBLANK(Tipy!J40),"-",SUM(K46:O46)))</f>
        <v>10</v>
      </c>
      <c r="Q46" s="129"/>
      <c r="R46" s="126">
        <f>IF(ISBLANK($W$3),"",IF(ISBLANK(Tipy!P40),0,IF(AND(Tipy!P40=Výsledky!$U$3,Tipy!R40=Výsledky!$W$3),60,0)))</f>
        <v>0</v>
      </c>
      <c r="S46" s="12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6">
        <f>IF(ISBLANK($W$3),"",IF(OR(Tipy!S40=Výsledky!$R$6,Tipy!S40=Výsledky!$R$7,Tipy!S40=Výsledky!$R$8,Tipy!S40=Výsledky!$R$9),IF(VLOOKUP(Tipy!S40,'Kategórie hráčov'!$A$2:$B$55,2,FALSE)=30,30,20),0))</f>
        <v>0</v>
      </c>
      <c r="U46" s="126">
        <f>IF(ISBLANK($W$3),"",IF(OR(Tipy!T40=Výsledky!$U$6,Tipy!T40=Výsledky!$U$7,Tipy!T40=Výsledky!$U$8,Tipy!T40=Výsledky!$U$9),IF(VLOOKUP(Tipy!T40,'Kategórie hráčov'!$A$2:$B$55,2,FALSE)=30,30,20),0))</f>
        <v>0</v>
      </c>
      <c r="V46" s="12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30" t="str">
        <f>IF(ISBLANK($W$3),"",IF(ISBLANK(Tipy!P40),"-",SUM(R46:V46)))</f>
        <v>-</v>
      </c>
      <c r="X46" s="129"/>
      <c r="Y46" s="126">
        <f>IF(ISBLANK($AD$3),"",IF(ISBLANK(Tipy!V40),0,IF(AND(Tipy!V40=Výsledky!$AB$3,Tipy!X40=Výsledky!$AD$3),60,0)))</f>
        <v>0</v>
      </c>
      <c r="Z46" s="12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6">
        <f>IF(ISBLANK($AD$3),"",IF(OR(Tipy!Y40=Výsledky!$Y$6,Tipy!Y40=Výsledky!$Y$7,Tipy!Y40=Výsledky!$Y$8,Tipy!Y40=Výsledky!$Y$9),IF(VLOOKUP(Tipy!Y40,'Kategórie hráčov'!$A$2:$B$55,2,FALSE)=30,30,20),0))</f>
        <v>0</v>
      </c>
      <c r="AB46" s="126">
        <f>IF(ISBLANK($AD$3),"",IF(OR(Tipy!Z40=Výsledky!$AB$6,Tipy!Z40=Výsledky!$AB$7,Tipy!Z40=Výsledky!$AB$8,Tipy!Z40=Výsledky!$AB$9),IF(VLOOKUP(Tipy!Z40,'Kategórie hráčov'!$A$2:$B$55,2,FALSE)=30,30,20),0))</f>
        <v>0</v>
      </c>
      <c r="AC46" s="12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30" t="str">
        <f>IF(ISBLANK($AD$3),"",IF(ISBLANK(Tipy!V40),"-",SUM(Y46:AC46)))</f>
        <v>-</v>
      </c>
      <c r="AE46" s="129"/>
      <c r="AF46" s="126">
        <f>IF(ISBLANK($AK$3),"",IF(ISBLANK(Tipy!AB40),0,IF(AND(Tipy!AB40=Výsledky!$AI$3,Tipy!AD40=Výsledky!$AK$3),60,0)))</f>
        <v>0</v>
      </c>
      <c r="AG46" s="12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6">
        <f>IF(ISBLANK($AK$3),"",IF(OR(Tipy!AE40=Výsledky!$AF$6,Tipy!AE40=Výsledky!$AF$7,Tipy!AE40=Výsledky!$AF$8,Tipy!AE40=Výsledky!$AF$9),IF(VLOOKUP(Tipy!AE40,'Kategórie hráčov'!$A$2:$B$55,2,FALSE)=30,30,20),0))</f>
        <v>30</v>
      </c>
      <c r="AI46" s="126">
        <f>IF(ISBLANK($AK$3),"",IF(OR(Tipy!AF40=Výsledky!$AI$6,Tipy!AF40=Výsledky!$AI$7,Tipy!AF40=Výsledky!$AI$8,Tipy!AF40=Výsledky!$AI$9),IF(VLOOKUP(Tipy!AF40,'Kategórie hráčov'!$A$2:$B$55,2,FALSE)=30,30,20),0))</f>
        <v>0</v>
      </c>
      <c r="AJ46" s="127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30">
        <f>IF(ISBLANK($AK$3),"",IF(ISBLANK(Tipy!AB40),"-",SUM(AF46:AJ46)))</f>
        <v>50</v>
      </c>
      <c r="AL46" s="129"/>
      <c r="AM46" s="126">
        <f>IF(ISBLANK($AR$3),"",IF(ISBLANK(Tipy!AH40),0,IF(AND(Tipy!AH40=Výsledky!$AP$3,Tipy!AJ40=Výsledky!$AR$3),60,0)))</f>
        <v>0</v>
      </c>
      <c r="AN46" s="12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6">
        <f>IF(ISBLANK($AR$3),"",IF(OR(Tipy!AK40=Výsledky!$AM$6,Tipy!AK40=Výsledky!$AM$7,Tipy!AK40=Výsledky!$AM$8,Tipy!AK40=Výsledky!$AM$9),IF(VLOOKUP(Tipy!AK40,'Kategórie hráčov'!$A$2:$B$55,2,FALSE)=30,30,20),0))</f>
        <v>0</v>
      </c>
      <c r="AP46" s="126">
        <f>IF(ISBLANK($AR$3),"",IF(OR(Tipy!AL40=Výsledky!$AP$6,Tipy!AL40=Výsledky!$AP$7,Tipy!AL40=Výsledky!$AP$8,Tipy!AL40=Výsledky!$AP$9),IF(VLOOKUP(Tipy!AL40,'Kategórie hráčov'!$A$2:$B$55,2,FALSE)=30,30,20),0))</f>
        <v>0</v>
      </c>
      <c r="AQ46" s="12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30">
        <f>IF(ISBLANK($AR$3),"",IF(ISBLANK(Tipy!AH40),"-",SUM(AM46:AQ46)))</f>
        <v>30</v>
      </c>
      <c r="AS46" s="129"/>
      <c r="AT46" s="126">
        <f>IF(ISBLANK($AY$3),"",IF(ISBLANK(Tipy!AN40),0,IF(AND(Tipy!AN40=Výsledky!$AW$3,Tipy!AP40=Výsledky!$AY$3),60,0)))</f>
        <v>0</v>
      </c>
      <c r="AU46" s="12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6">
        <f>IF(ISBLANK($AY$3),"",IF(OR(Tipy!AQ40=Výsledky!$AT$6,Tipy!AQ40=Výsledky!$AT$7,Tipy!AQ40=Výsledky!$AT$8,Tipy!AQ40=Výsledky!$AT$9),IF(VLOOKUP(Tipy!AQ40,'Kategórie hráčov'!$A$2:$B$55,2,FALSE)=30,30,20),0))</f>
        <v>0</v>
      </c>
      <c r="AW46" s="126">
        <f>IF(ISBLANK($AY$3),"",IF(OR(Tipy!AR40=Výsledky!$AW$6,Tipy!AR40=Výsledky!$AW$7,Tipy!AR40=Výsledky!$AW$8,Tipy!AR40=Výsledky!$AW$9),IF(VLOOKUP(Tipy!AR40,'Kategórie hráčov'!$A$2:$B$55,2,FALSE)=30,30,20),0))</f>
        <v>0</v>
      </c>
      <c r="AX46" s="12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30" t="str">
        <f>IF(ISBLANK($AY$3),"",IF(ISBLANK(Tipy!AN40),"-",SUM(AT46:AX46)))</f>
        <v>-</v>
      </c>
      <c r="AZ46" s="129"/>
      <c r="BA46" s="126">
        <f>IF(ISBLANK($BF$3),"",IF(ISBLANK(Tipy!AT40),0,IF(AND(Tipy!AT40=Výsledky!$BD$3,Tipy!AV40=Výsledky!$BF$3),60,0)))</f>
        <v>0</v>
      </c>
      <c r="BB46" s="12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6">
        <f>IF(ISBLANK($BF$3),"",IF(OR(Tipy!AW40=Výsledky!$BA$6,Tipy!AW40=Výsledky!$BA$7,Tipy!AW40=Výsledky!$BA$8,Tipy!AW40=Výsledky!$BA$9),IF(VLOOKUP(Tipy!AW40,'Kategórie hráčov'!$A$2:$B$55,2,FALSE)=30,30,20),0))</f>
        <v>0</v>
      </c>
      <c r="BD46" s="126">
        <f>IF(ISBLANK($BF$3),"",IF(OR(Tipy!AX40=Výsledky!$BD$6,Tipy!AX40=Výsledky!$BD$7,Tipy!AX40=Výsledky!$BD$8,Tipy!AX40=Výsledky!$BD$9),IF(VLOOKUP(Tipy!AX40,'Kategórie hráčov'!$A$2:$B$55,2,FALSE)=30,30,20),0))</f>
        <v>0</v>
      </c>
      <c r="BE46" s="127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30">
        <f>IF(ISBLANK($BF$3),"",IF(ISBLANK(Tipy!AT40),"-",SUM(BA46:BE46)))</f>
        <v>0</v>
      </c>
      <c r="BG46" s="129"/>
      <c r="BH46" s="126" t="str">
        <f>IF(ISBLANK($BM$3),"",IF(ISBLANK(Tipy!AZ40),0,IF(AND(Tipy!AZ40=Výsledky!$BK$3,Tipy!BB40=Výsledky!$BM$3),60,0)))</f>
        <v/>
      </c>
      <c r="BI46" s="126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6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6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7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0" t="str">
        <f>IF(ISBLANK($BM$3),"",IF(ISBLANK(Tipy!AZ40),"-",SUM(BH46:BL46)))</f>
        <v/>
      </c>
      <c r="BN46" s="129"/>
      <c r="BO46" s="126">
        <f>IF(ISBLANK($BT$3),"",IF(ISBLANK(Tipy!BF40),0,IF(AND(Tipy!BF40=Výsledky!$BR$3,Tipy!BH40=Výsledky!$BT$3),60,0)))</f>
        <v>0</v>
      </c>
      <c r="BP46" s="12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6">
        <f>IF(ISBLANK($BT$3),"",IF(OR(Tipy!BI40=Výsledky!$BO$6,Tipy!BI40=Výsledky!$BO$7,Tipy!BI40=Výsledky!$BO$8,Tipy!BI40=Výsledky!$BO$9),IF(VLOOKUP(Tipy!BI40,'Kategórie hráčov'!$A$2:$B$55,2,FALSE)=30,30,20),0))</f>
        <v>0</v>
      </c>
      <c r="BR46" s="126">
        <f>IF(ISBLANK($BT$3),"",IF(OR(Tipy!BJ40=Výsledky!$BR$6,Tipy!BJ40=Výsledky!$BR$7,Tipy!BJ40=Výsledky!$BR$8,Tipy!BJ40=Výsledky!$BR$9),IF(VLOOKUP(Tipy!BJ40,'Kategórie hráčov'!$A$2:$B$55,2,FALSE)=30,30,20),0))</f>
        <v>0</v>
      </c>
      <c r="BS46" s="127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30">
        <f>IF(ISBLANK($BT$3),"",IF(ISBLANK(Tipy!BF40),"-",SUM(BO46:BS46)))</f>
        <v>10</v>
      </c>
      <c r="BU46" s="129"/>
      <c r="BV46" s="126" t="str">
        <f>IF(ISBLANK($CA$3),"",IF(ISBLANK(Tipy!BL40),0,IF(AND(Tipy!BL40=Výsledky!$BY$3,Tipy!BN40=Výsledky!$CA$3),60,0)))</f>
        <v/>
      </c>
      <c r="BW46" s="126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6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6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7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0" t="str">
        <f>IF(ISBLANK($CA$3),"",IF(ISBLANK(Tipy!BL40),"-",SUM(BV46:BZ46)))</f>
        <v/>
      </c>
      <c r="CB46" s="129"/>
      <c r="CC46" s="126">
        <f>IF(ISBLANK($CH$3),"",IF(ISBLANK(Tipy!BR40),0,IF(AND(Tipy!BR40=Výsledky!$CF$3,Tipy!BT40=Výsledky!$CH$3),60,0)))</f>
        <v>0</v>
      </c>
      <c r="CD46" s="12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6">
        <f>IF(ISBLANK($CH$3),"",IF(OR(Tipy!BU40=Výsledky!$CC$6,Tipy!BU40=Výsledky!$CC$7,Tipy!BU40=Výsledky!$CC$8,Tipy!BU40=Výsledky!$CC$9),IF(VLOOKUP(Tipy!BU40,'Kategórie hráčov'!$A$2:$B$55,2,FALSE)=30,30,20),0))</f>
        <v>0</v>
      </c>
      <c r="CF46" s="126">
        <f>IF(ISBLANK($CH$3),"",IF(OR(Tipy!BV40=Výsledky!$CF$6,Tipy!BV40=Výsledky!$CF$7,Tipy!BV40=Výsledky!$CF$8,Tipy!BV40=Výsledky!$CF$9),IF(VLOOKUP(Tipy!BV40,'Kategórie hráčov'!$A$2:$B$55,2,FALSE)=30,30,20),0))</f>
        <v>0</v>
      </c>
      <c r="CG46" s="12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30" t="str">
        <f>IF(ISBLANK($CH$3),"",IF(ISBLANK(Tipy!BR40),"-",SUM(CC46:CG46)))</f>
        <v>-</v>
      </c>
      <c r="CI46" s="129"/>
      <c r="CJ46" s="126">
        <f>IF(ISBLANK($CO$3),"",IF(ISBLANK(Tipy!BX40),0,IF(AND(Tipy!BX40=Výsledky!$CM$3,Tipy!BZ40=Výsledky!$CO$3),60,0)))</f>
        <v>0</v>
      </c>
      <c r="CK46" s="12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6">
        <f>IF(ISBLANK($CO$3),"",IF(OR(Tipy!CA40=Výsledky!$CJ$6,Tipy!CA40=Výsledky!$CJ$7,Tipy!CA40=Výsledky!$CJ$8,Tipy!CA40=Výsledky!$CJ$9),IF(VLOOKUP(Tipy!CA40,'Kategórie hráčov'!$A$2:$B$55,2,FALSE)=30,30,20),0))</f>
        <v>0</v>
      </c>
      <c r="CM46" s="126">
        <f>IF(ISBLANK($CO$3),"",IF(OR(Tipy!CB40=Výsledky!$CM$6,Tipy!CB40=Výsledky!$CM$7,Tipy!CB40=Výsledky!$CM$8,Tipy!CB40=Výsledky!$CM$9),IF(VLOOKUP(Tipy!CB40,'Kategórie hráčov'!$A$2:$B$55,2,FALSE)=30,30,20),0))</f>
        <v>0</v>
      </c>
      <c r="CN46" s="127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30">
        <f>IF(ISBLANK($CO$3),"",IF(ISBLANK(Tipy!BX40),"-",SUM(CJ46:CN46)))</f>
        <v>20</v>
      </c>
      <c r="CP46" s="129"/>
      <c r="CQ46" s="126" t="str">
        <f>IF(ISBLANK($CV$3),"",IF(ISBLANK(Tipy!CD40),0,IF(AND(Tipy!CD40=Výsledky!$CT$3,Tipy!CF40=Výsledky!$CV$3),60,0)))</f>
        <v/>
      </c>
      <c r="CR46" s="126" t="str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/>
      </c>
      <c r="CS46" s="126" t="str">
        <f>IF(ISBLANK($CV$3),"",IF(OR(Tipy!CG40=Výsledky!$CQ$6,Tipy!CG40=Výsledky!$CQ$7,Tipy!CG40=Výsledky!$CQ$8,Tipy!CG40=Výsledky!$CQ$9),IF(VLOOKUP(Tipy!CG40,'Kategórie hráčov'!$A$2:$B$55,2,FALSE)=30,30,20),0))</f>
        <v/>
      </c>
      <c r="CT46" s="126" t="str">
        <f>IF(ISBLANK($CV$3),"",IF(OR(Tipy!CH40=Výsledky!$CT$6,Tipy!CH40=Výsledky!$CT$7,Tipy!CH40=Výsledky!$CT$8,Tipy!CH40=Výsledky!$CT$9),IF(VLOOKUP(Tipy!CH40,'Kategórie hráčov'!$A$2:$B$55,2,FALSE)=30,30,20),0))</f>
        <v/>
      </c>
      <c r="CU46" s="127" t="str">
        <f>IF(ISBLANK($CV$3),"",IF(ISBLANK(Tipy!CD40),0,IF(OR(AND(Tipy!CD40=Výsledky!$CT$3,OR(Tipy!CF40=Výsledky!$CV$3+1,Tipy!CF40=Výsledky!$CV$3-1)),AND(Tipy!CF40=Výsledky!$CV$3,OR(Tipy!CD40=Výsledky!$CT$3+1,Tipy!CD40=Výsledky!$CT$3-1))),10,0)))</f>
        <v/>
      </c>
      <c r="CV46" s="130" t="str">
        <f>IF(ISBLANK($CV$3),"",IF(ISBLANK(Tipy!CD40),"-",SUM(CQ46:CU46)))</f>
        <v/>
      </c>
      <c r="CW46" s="129"/>
      <c r="CX46" s="126" t="str">
        <f>IF(ISBLANK($DC$3),"",IF(ISBLANK(Tipy!CJ40),0,IF(AND(Tipy!CJ40=Výsledky!$DA$3,Tipy!CL40=Výsledky!$DC$3),60,0)))</f>
        <v/>
      </c>
      <c r="CY46" s="126" t="str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/>
      </c>
      <c r="CZ46" s="126" t="str">
        <f>IF(ISBLANK($DC$3),"",IF(OR(Tipy!CM40=Výsledky!$CX$6,Tipy!CM40=Výsledky!$CX$7,Tipy!CM40=Výsledky!$CX$8,Tipy!CM40=Výsledky!$CX$9),IF(VLOOKUP(Tipy!CM40,'Kategórie hráčov'!$A$2:$B$55,2,FALSE)=30,30,20),0))</f>
        <v/>
      </c>
      <c r="DA46" s="126" t="str">
        <f>IF(ISBLANK($DC$3),"",IF(OR(Tipy!CN40=Výsledky!$DA$6,Tipy!CN40=Výsledky!$DA$7,Tipy!CN40=Výsledky!$DA$8,Tipy!CN40=Výsledky!$DA$9),IF(VLOOKUP(Tipy!CN40,'Kategórie hráčov'!$A$2:$B$55,2,FALSE)=30,30,20),0))</f>
        <v/>
      </c>
      <c r="DB46" s="127" t="str">
        <f>IF(ISBLANK($DC$3),"",IF(ISBLANK(Tipy!CJ40),0,IF(OR(AND(Tipy!CJ40=Výsledky!$DA$3,OR(Tipy!CL40=Výsledky!$DC$3+1,Tipy!CL40=Výsledky!$DC$3-1)),AND(Tipy!CL40=Výsledky!$DC$3,OR(Tipy!CJ40=Výsledky!$DA$3+1,Tipy!CJ40=Výsledky!$DA$3-1))),10,0)))</f>
        <v/>
      </c>
      <c r="DC46" s="130" t="str">
        <f>IF(ISBLANK($DC$3),"",IF(ISBLANK(Tipy!CJ40),"-",SUM(CX46:DB46)))</f>
        <v/>
      </c>
      <c r="DD46" s="129"/>
      <c r="DE46" s="126" t="str">
        <f>IF(ISBLANK($DJ$3),"",IF(ISBLANK(Tipy!CP40),0,IF(AND(Tipy!CP40=Výsledky!$DH$3,Tipy!CR40=Výsledky!$DJ$3),60,0)))</f>
        <v/>
      </c>
      <c r="DF46" s="126" t="str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/>
      </c>
      <c r="DG46" s="126" t="str">
        <f>IF(ISBLANK($DJ$3),"",IF(OR(Tipy!CS40=Výsledky!$DE$6,Tipy!CS40=Výsledky!$DE$7,Tipy!CS40=Výsledky!$DE$8,Tipy!CS40=Výsledky!$DE$9),IF(VLOOKUP(Tipy!CS40,'Kategórie hráčov'!$A$2:$B$55,2,FALSE)=30,30,20),0))</f>
        <v/>
      </c>
      <c r="DH46" s="126" t="str">
        <f>IF(ISBLANK($DJ$3),"",IF(OR(Tipy!CT40=Výsledky!$DH$6,Tipy!CT40=Výsledky!$DH$7,Tipy!CT40=Výsledky!$DH$8,Tipy!CT40=Výsledky!$DH$9),IF(VLOOKUP(Tipy!CT40,'Kategórie hráčov'!$A$2:$B$55,2,FALSE)=30,30,20),0))</f>
        <v/>
      </c>
      <c r="DI46" s="127" t="str">
        <f>IF(ISBLANK($DJ$3),"",IF(ISBLANK(Tipy!CP40),0,IF(OR(AND(Tipy!CP40=Výsledky!$DH$3,OR(Tipy!CR40=Výsledky!$DJ$3+1,Tipy!CR40=Výsledky!$DJ$3-1)),AND(Tipy!CR40=Výsledky!$DJ$3,OR(Tipy!CP40=Výsledky!$DH$3+1,Tipy!CP40=Výsledky!$DH$3-1))),10,0)))</f>
        <v/>
      </c>
      <c r="DJ46" s="130" t="str">
        <f>IF(ISBLANK($DJ$3),"",IF(ISBLANK(Tipy!CP40),"-",SUM(DE46:DI46)))</f>
        <v/>
      </c>
      <c r="DK46" s="129"/>
      <c r="DL46" s="126" t="str">
        <f>IF(ISBLANK($DQ$3),"",IF(ISBLANK(Tipy!CV40),0,IF(AND(Tipy!CV40=Výsledky!$DO$3,Tipy!CX40=Výsledky!$DQ$3),60,0)))</f>
        <v/>
      </c>
      <c r="DM46" s="126" t="str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/>
      </c>
      <c r="DN46" s="126" t="str">
        <f>IF(ISBLANK($DQ$3),"",IF(OR(Tipy!CY40=Výsledky!$DL$6,Tipy!CY40=Výsledky!$DL$7,Tipy!CY40=Výsledky!$DL$8,Tipy!CY40=Výsledky!$DL$9),IF(VLOOKUP(Tipy!CY40,'Kategórie hráčov'!$A$2:$B$55,2,FALSE)=30,30,20),0))</f>
        <v/>
      </c>
      <c r="DO46" s="126" t="str">
        <f>IF(ISBLANK($DQ$3),"",IF(OR(Tipy!CZ40=Výsledky!$DO$6,Tipy!CZ40=Výsledky!$DO$7,Tipy!CZ40=Výsledky!$DO$8,Tipy!CZ40=Výsledky!$DO$9),IF(VLOOKUP(Tipy!CZ40,'Kategórie hráčov'!$A$2:$B$55,2,FALSE)=30,30,20),0))</f>
        <v/>
      </c>
      <c r="DP46" s="127" t="str">
        <f>IF(ISBLANK($DQ$3),"",IF(ISBLANK(Tipy!CV40),0,IF(OR(AND(Tipy!CV40=Výsledky!$DO$3,OR(Tipy!CX40=Výsledky!$DQ$3+1,Tipy!CX40=Výsledky!$DQ$3-1)),AND(Tipy!CX40=Výsledky!$DQ$3,OR(Tipy!CV40=Výsledky!$DO$3+1,Tipy!CV40=Výsledky!$DO$3-1))),10,0)))</f>
        <v/>
      </c>
      <c r="DQ46" s="130" t="str">
        <f>IF(ISBLANK($DQ$3),"",IF(ISBLANK(Tipy!CV40),"-",SUM(DL46:DP46)))</f>
        <v/>
      </c>
      <c r="DR46" s="129"/>
      <c r="DS46" s="126" t="str">
        <f>IF(ISBLANK($DX$3),"",IF(ISBLANK(Tipy!DB40),0,IF(AND(Tipy!DB40=Výsledky!$DV$3,Tipy!DD40=Výsledky!$DX$3),60,0)))</f>
        <v/>
      </c>
      <c r="DT46" s="126" t="str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/>
      </c>
      <c r="DU46" s="126" t="str">
        <f>IF(ISBLANK($DX$3),"",IF(OR(Tipy!DE40=Výsledky!$DS$6,Tipy!DE40=Výsledky!$DS$7,Tipy!DE40=Výsledky!$DS$8,Tipy!DE40=Výsledky!$DS$9),IF(VLOOKUP(Tipy!DE40,'Kategórie hráčov'!$A$2:$B$55,2,FALSE)=30,30,20),0))</f>
        <v/>
      </c>
      <c r="DV46" s="126" t="str">
        <f>IF(ISBLANK($DX$3),"",IF(OR(Tipy!DF40=Výsledky!$DV$6,Tipy!DF40=Výsledky!$DV$7,Tipy!DF40=Výsledky!$DV$8,Tipy!DF40=Výsledky!$DV$9),IF(VLOOKUP(Tipy!DF40,'Kategórie hráčov'!$A$2:$B$55,2,FALSE)=30,30,20),0))</f>
        <v/>
      </c>
      <c r="DW46" s="127" t="str">
        <f>IF(ISBLANK($DX$3),"",IF(ISBLANK(Tipy!DB40),0,IF(OR(AND(Tipy!DB40=Výsledky!$DV$3,OR(Tipy!DD40=Výsledky!$DX$3+1,Tipy!DD40=Výsledky!$DX$3-1)),AND(Tipy!DD40=Výsledky!$DX$3,OR(Tipy!DB40=Výsledky!$DV$3+1,Tipy!DB40=Výsledky!$DV$3-1))),10,0)))</f>
        <v/>
      </c>
      <c r="DX46" s="130" t="str">
        <f>IF(ISBLANK($DX$3),"",IF(ISBLANK(Tipy!DB40),"-",SUM(DS46:DW46)))</f>
        <v/>
      </c>
      <c r="DY46" s="129"/>
      <c r="DZ46" s="126" t="str">
        <f>IF(ISBLANK($EE$3),"",IF(ISBLANK(Tipy!DH40),0,IF(AND(Tipy!DH40=Výsledky!$EC$3,Tipy!DJ40=Výsledky!$EE$3),60,0)))</f>
        <v/>
      </c>
      <c r="EA46" s="126" t="str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/>
      </c>
      <c r="EB46" s="126" t="str">
        <f>IF(ISBLANK($EE$3),"",IF(OR(Tipy!DK40=Výsledky!$DZ$6,Tipy!DK40=Výsledky!$DZ$7,Tipy!DK40=Výsledky!$DZ$8,Tipy!DK40=Výsledky!$DZ$9),IF(VLOOKUP(Tipy!DK40,'Kategórie hráčov'!$A$2:$B$55,2,FALSE)=30,30,20),0))</f>
        <v/>
      </c>
      <c r="EC46" s="126" t="str">
        <f>IF(ISBLANK($EE$3),"",IF(OR(Tipy!DL40=Výsledky!$EC$6,Tipy!DL40=Výsledky!$EC$7,Tipy!DL40=Výsledky!$EC$8,Tipy!DL40=Výsledky!$EC$9),IF(VLOOKUP(Tipy!DL40,'Kategórie hráčov'!$A$2:$B$55,2,FALSE)=30,30,20),0))</f>
        <v/>
      </c>
      <c r="ED46" s="127" t="str">
        <f>IF(ISBLANK($EE$3),"",IF(ISBLANK(Tipy!DH40),0,IF(OR(AND(Tipy!DH40=Výsledky!$EC$3,OR(Tipy!DJ40=Výsledky!$EE$3+1,Tipy!DJ40=Výsledky!$EE$3-1)),AND(Tipy!DJ40=Výsledky!$EE$3,OR(Tipy!DH40=Výsledky!$EC$3+1,Tipy!DH40=Výsledky!$EC$3-1))),10,0)))</f>
        <v/>
      </c>
      <c r="EE46" s="130" t="str">
        <f>IF(ISBLANK($EE$3),"",IF(ISBLANK(Tipy!DH40),"-",SUM(DZ46:ED46)))</f>
        <v/>
      </c>
      <c r="EF46" s="129"/>
      <c r="EG46" s="126" t="str">
        <f>IF(ISBLANK($EL$3),"",IF(ISBLANK(Tipy!DN40),0,IF(AND(Tipy!DN40=Výsledky!$EJ$3,Tipy!DP40=Výsledky!$EL$3),60,0)))</f>
        <v/>
      </c>
      <c r="EH46" s="126" t="str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/>
      </c>
      <c r="EI46" s="126" t="str">
        <f>IF(ISBLANK($EL$3),"",IF(OR(Tipy!DQ40=Výsledky!$EG$6,Tipy!DQ40=Výsledky!$EG$7,Tipy!DQ40=Výsledky!$EG$8,Tipy!DQ40=Výsledky!$EG$9),IF(VLOOKUP(Tipy!DQ40,'Kategórie hráčov'!$A$2:$B$55,2,FALSE)=30,30,20),0))</f>
        <v/>
      </c>
      <c r="EJ46" s="126" t="str">
        <f>IF(ISBLANK($EL$3),"",IF(OR(Tipy!DR40=Výsledky!$EJ$6,Tipy!DR40=Výsledky!$EJ$7,Tipy!DR40=Výsledky!$EJ$8,Tipy!DR40=Výsledky!$EJ$9),IF(VLOOKUP(Tipy!DR40,'Kategórie hráčov'!$A$2:$B$55,2,FALSE)=30,30,20),0))</f>
        <v/>
      </c>
      <c r="EK46" s="127" t="str">
        <f>IF(ISBLANK($EL$3),"",IF(ISBLANK(Tipy!DN40),0,IF(OR(AND(Tipy!DN40=Výsledky!$EJ$3,OR(Tipy!DP40=Výsledky!$EL$3+1,Tipy!DP40=Výsledky!$EL$3-1)),AND(Tipy!DP40=Výsledky!$EL$3,OR(Tipy!DN40=Výsledky!$EJ$3+1,Tipy!DN40=Výsledky!$EJ$3-1))),10,0)))</f>
        <v/>
      </c>
      <c r="EL46" s="130" t="str">
        <f>IF(ISBLANK($EL$3),"",IF(ISBLANK(Tipy!DN40),"-",SUM(EG46:EK46)))</f>
        <v/>
      </c>
      <c r="EM46" s="129"/>
      <c r="EN46" s="126" t="str">
        <f>IF(ISBLANK($ES$3),"",IF(ISBLANK(Tipy!DT40),0,IF(AND(Tipy!DT40=Výsledky!$EQ$3,Tipy!DV40=Výsledky!$ES$3),60,0)))</f>
        <v/>
      </c>
      <c r="EO46" s="126" t="str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/>
      </c>
      <c r="EP46" s="126" t="str">
        <f>IF(ISBLANK($ES$3),"",IF(OR(Tipy!DW40=Výsledky!$EN$6,Tipy!DW40=Výsledky!$EN$7,Tipy!DW40=Výsledky!$EN$8,Tipy!DW40=Výsledky!$EN$9),IF(VLOOKUP(Tipy!DW40,'Kategórie hráčov'!$A$2:$B$55,2,FALSE)=30,30,20),0))</f>
        <v/>
      </c>
      <c r="EQ46" s="126" t="str">
        <f>IF(ISBLANK($ES$3),"",IF(OR(Tipy!DX40=Výsledky!$EQ$6,Tipy!DX40=Výsledky!$EQ$7,Tipy!DX40=Výsledky!$EQ$8,Tipy!DX40=Výsledky!$EQ$9),IF(VLOOKUP(Tipy!DX40,'Kategórie hráčov'!$A$2:$B$55,2,FALSE)=30,30,20),0))</f>
        <v/>
      </c>
      <c r="ER46" s="127" t="str">
        <f>IF(ISBLANK($ES$3),"",IF(ISBLANK(Tipy!DT40),0,IF(OR(AND(Tipy!DT40=Výsledky!$EQ$3,OR(Tipy!DV40=Výsledky!$ES$3+1,Tipy!DV40=Výsledky!$ES$3-1)),AND(Tipy!DV40=Výsledky!$ES$3,OR(Tipy!DT40=Výsledky!$EQ$3+1,Tipy!DT40=Výsledky!$EQ$3-1))),10,0)))</f>
        <v/>
      </c>
      <c r="ES46" s="130" t="str">
        <f>IF(ISBLANK($ES$3),"",IF(ISBLANK(Tipy!DT40),"-",SUM(EN46:ER46)))</f>
        <v/>
      </c>
      <c r="ET46" s="129"/>
      <c r="EU46" s="126" t="str">
        <f>IF(ISBLANK($EZ$3),"",IF(ISBLANK(Tipy!DZ40),0,IF(AND(Tipy!DZ40=Výsledky!$EX$3,Tipy!EB40=Výsledky!$EZ$3),60,0)))</f>
        <v/>
      </c>
      <c r="EV46" s="126" t="str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/>
      </c>
      <c r="EW46" s="126" t="str">
        <f>IF(ISBLANK($EZ$3),"",IF(OR(Tipy!EC40=Výsledky!$EU$6,Tipy!EC40=Výsledky!$EU$7,Tipy!EC40=Výsledky!$EU$8,Tipy!EC40=Výsledky!$EU$9),IF(VLOOKUP(Tipy!EC40,'Kategórie hráčov'!$A$2:$B$55,2,FALSE)=30,30,20),0))</f>
        <v/>
      </c>
      <c r="EX46" s="126" t="str">
        <f>IF(ISBLANK($EZ$3),"",IF(OR(Tipy!ED40=Výsledky!$EX$6,Tipy!ED40=Výsledky!$EX$7,Tipy!ED40=Výsledky!$EX$8,Tipy!ED40=Výsledky!$EX$9),IF(VLOOKUP(Tipy!ED40,'Kategórie hráčov'!$A$2:$B$55,2,FALSE)=30,30,20),0))</f>
        <v/>
      </c>
      <c r="EY46" s="127" t="str">
        <f>IF(ISBLANK($EZ$3),"",IF(ISBLANK(Tipy!DZ40),0,IF(OR(AND(Tipy!DZ40=Výsledky!$EX$3,OR(Tipy!EB40=Výsledky!$EZ$3+1,Tipy!EB40=Výsledky!$EZ$3-1)),AND(Tipy!EB40=Výsledky!$EZ$3,OR(Tipy!DZ40=Výsledky!$EX$3+1,Tipy!DZ40=Výsledky!$EX$3-1))),10,0)))</f>
        <v/>
      </c>
      <c r="EZ46" s="130" t="str">
        <f>IF(ISBLANK($EZ$3),"",IF(ISBLANK(Tipy!DZ40),"-",SUM(EU46:EY46)))</f>
        <v/>
      </c>
      <c r="FA46" s="129"/>
      <c r="FB46" s="126" t="str">
        <f>IF(ISBLANK($FG$3),"",IF(ISBLANK(Tipy!EF40),0,IF(AND(Tipy!EF40=Výsledky!$FE$3,Tipy!EH40=Výsledky!$FG$3),60,0)))</f>
        <v/>
      </c>
      <c r="FC46" s="126" t="str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/>
      </c>
      <c r="FD46" s="126" t="str">
        <f>IF(ISBLANK($FG$3),"",IF(OR(Tipy!EI40=Výsledky!$FB$6,Tipy!EI40=Výsledky!$FB$7,Tipy!EI40=Výsledky!$FB$8,Tipy!EI40=Výsledky!$FB$9),IF(VLOOKUP(Tipy!EI40,'Kategórie hráčov'!$A$2:$B$55,2,FALSE)=30,30,20),0))</f>
        <v/>
      </c>
      <c r="FE46" s="126" t="str">
        <f>IF(ISBLANK($FG$3),"",IF(OR(Tipy!EJ40=Výsledky!$FE$6,Tipy!EJ40=Výsledky!$FE$7,Tipy!EJ40=Výsledky!$FE$8,Tipy!EJ40=Výsledky!$FE$9),IF(VLOOKUP(Tipy!EJ40,'Kategórie hráčov'!$A$2:$B$55,2,FALSE)=30,30,20),0))</f>
        <v/>
      </c>
      <c r="FF46" s="127" t="str">
        <f>IF(ISBLANK($FG$3),"",IF(ISBLANK(Tipy!EF40),0,IF(OR(AND(Tipy!EF40=Výsledky!$FE$3,OR(Tipy!EH40=Výsledky!$FG$3+1,Tipy!EH40=Výsledky!$FG$3-1)),AND(Tipy!EH40=Výsledky!$FG$3,OR(Tipy!EF40=Výsledky!$FE$3+1,Tipy!EF40=Výsledky!$FE$3-1))),10,0)))</f>
        <v/>
      </c>
      <c r="FG46" s="130" t="str">
        <f>IF(ISBLANK($FG$3),"",IF(ISBLANK(Tipy!EF40),"-",SUM(FB46:FF46)))</f>
        <v/>
      </c>
      <c r="FH46" s="129"/>
      <c r="FI46" s="126" t="str">
        <f>IF(ISBLANK($FN$3),"",IF(ISBLANK(Tipy!EL40),0,IF(AND(Tipy!EL40=Výsledky!$FL$3,Tipy!EN40=Výsledky!$FN$3),60,0)))</f>
        <v/>
      </c>
      <c r="FJ46" s="126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126" t="str">
        <f>IF(ISBLANK($FN$3),"",IF(OR(Tipy!EO40=Výsledky!$FI$6,Tipy!EO40=Výsledky!$FI$7,Tipy!EO40=Výsledky!$FI$8,Tipy!EO40=Výsledky!$FI$9),IF(VLOOKUP(Tipy!EO40,'Kategórie hráčov'!$A$2:$B$55,2,FALSE)=30,30,20),0))</f>
        <v/>
      </c>
      <c r="FL46" s="126" t="str">
        <f>IF(ISBLANK($FN$3),"",IF(OR(Tipy!EP40=Výsledky!$FL$6,Tipy!EP40=Výsledky!$FL$7,Tipy!EP40=Výsledky!$FL$8,Tipy!EP40=Výsledky!$FL$9),IF(VLOOKUP(Tipy!EP40,'Kategórie hráčov'!$A$2:$B$55,2,FALSE)=30,30,20),0))</f>
        <v/>
      </c>
      <c r="FM46" s="127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130" t="str">
        <f>IF(ISBLANK($FN$3),"",IF(ISBLANK(Tipy!EL40),"-",SUM(FI46:FM46)))</f>
        <v/>
      </c>
      <c r="FO46" s="129"/>
      <c r="FP46" s="126" t="str">
        <f>IF(ISBLANK($FU$3),"",IF(ISBLANK(Tipy!ER40),0,IF(AND(Tipy!ER40=Výsledky!$FS$3,Tipy!ET40=Výsledky!$FU$3),60,0)))</f>
        <v/>
      </c>
      <c r="FQ46" s="126" t="str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/>
      </c>
      <c r="FR46" s="126" t="str">
        <f>IF(ISBLANK($FU$3),"",IF(OR(Tipy!EU40=Výsledky!$FP$6,Tipy!EU40=Výsledky!$FP$7,Tipy!EU40=Výsledky!$FP$8,Tipy!EU40=Výsledky!$FP$9),IF(VLOOKUP(Tipy!EU40,'Kategórie hráčov'!$A$2:$B$55,2,FALSE)=30,30,20),0))</f>
        <v/>
      </c>
      <c r="FS46" s="126" t="str">
        <f>IF(ISBLANK($FU$3),"",IF(OR(Tipy!EV40=Výsledky!$FS$6,Tipy!EV40=Výsledky!$FS$7,Tipy!EV40=Výsledky!$FS$8,Tipy!EV40=Výsledky!$FS$9),IF(VLOOKUP(Tipy!EV40,'Kategórie hráčov'!$A$2:$B$55,2,FALSE)=30,30,20),0))</f>
        <v/>
      </c>
      <c r="FT46" s="127" t="str">
        <f>IF(ISBLANK($FU$3),"",IF(ISBLANK(Tipy!ER40),0,IF(OR(AND(Tipy!ER40=Výsledky!$FS$3,OR(Tipy!ET40=Výsledky!$FU$3+1,Tipy!ET40=Výsledky!$FU$3-1)),AND(Tipy!ET40=Výsledky!$FU$3,OR(Tipy!ER40=Výsledky!$FS$3+1,Tipy!ER40=Výsledky!$FS$3-1))),10,0)))</f>
        <v/>
      </c>
      <c r="FU46" s="130" t="str">
        <f>IF(ISBLANK($FU$3),"",IF(ISBLANK(Tipy!ER40),"-",SUM(FP46:FT46)))</f>
        <v/>
      </c>
      <c r="FV46" s="129"/>
      <c r="FW46" s="126" t="str">
        <f>IF(ISBLANK($GB$3),"",IF(ISBLANK(Tipy!EX40),0,IF(AND(Tipy!EX40=Výsledky!$FZ$3,Tipy!EZ40=Výsledky!$GB$3),60,0)))</f>
        <v/>
      </c>
      <c r="FX46" s="126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126" t="str">
        <f>IF(ISBLANK($GB$3),"",IF(OR(Tipy!FA40=Výsledky!$FW$6,Tipy!FA40=Výsledky!$FW$7,Tipy!FA40=Výsledky!$FW$8,Tipy!FA40=Výsledky!$FW$9),IF(VLOOKUP(Tipy!FA40,'Kategórie hráčov'!$A$2:$B$55,2,FALSE)=30,30,20),0))</f>
        <v/>
      </c>
      <c r="FZ46" s="126" t="str">
        <f>IF(ISBLANK($GB$3),"",IF(OR(Tipy!FB40=Výsledky!$FZ$6,Tipy!FB40=Výsledky!$FZ$7,Tipy!FB40=Výsledky!$FZ$8,Tipy!FB40=Výsledky!$FZ$9),IF(VLOOKUP(Tipy!FB40,'Kategórie hráčov'!$A$2:$B$55,2,FALSE)=30,30,20),0))</f>
        <v/>
      </c>
      <c r="GA46" s="127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130" t="str">
        <f>IF(ISBLANK($GB$3),"",IF(ISBLANK(Tipy!EX40),"-",SUM(FW46:GA46)))</f>
        <v/>
      </c>
      <c r="GC46" s="129"/>
      <c r="GD46" s="126" t="str">
        <f>IF(ISBLANK($GI$3),"",IF(ISBLANK(Tipy!FD40),0,IF(AND(Tipy!FD40=Výsledky!$GG$3,Tipy!FF40=Výsledky!$GI$3),60,0)))</f>
        <v/>
      </c>
      <c r="GE46" s="126" t="str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/>
      </c>
      <c r="GF46" s="126" t="str">
        <f>IF(ISBLANK($GI$3),"",IF(OR(Tipy!FG40=Výsledky!$GD$6,Tipy!FG40=Výsledky!$GD$7,Tipy!FG40=Výsledky!$GD$8,Tipy!FG40=Výsledky!$GD$9),IF(VLOOKUP(Tipy!FG40,'Kategórie hráčov'!$A$2:$B$55,2,FALSE)=30,30,20),0))</f>
        <v/>
      </c>
      <c r="GG46" s="126" t="str">
        <f>IF(ISBLANK($GI$3),"",IF(OR(Tipy!FH40=Výsledky!$GG$6,Tipy!FH40=Výsledky!$GG$7,Tipy!FH40=Výsledky!$GG$8,Tipy!FH40=Výsledky!$GG$9),IF(VLOOKUP(Tipy!FH40,'Kategórie hráčov'!$A$2:$B$55,2,FALSE)=30,30,20),0))</f>
        <v/>
      </c>
      <c r="GH46" s="127" t="str">
        <f>IF(ISBLANK($GI$3),"",IF(ISBLANK(Tipy!FD40),0,IF(OR(AND(Tipy!FD40=Výsledky!$GG$3,OR(Tipy!FF40=Výsledky!$GI$3+1,Tipy!FF40=Výsledky!$GI$3-1)),AND(Tipy!FF40=Výsledky!$GI$3,OR(Tipy!FD40=Výsledky!$GG$3+1,Tipy!FD40=Výsledky!$GG$3-1))),10,0)))</f>
        <v/>
      </c>
      <c r="GI46" s="130" t="str">
        <f>IF(ISBLANK($GI$3),"",IF(ISBLANK(Tipy!FD40),"-",SUM(GD46:GH46)))</f>
        <v/>
      </c>
      <c r="GJ46" s="129"/>
      <c r="GK46" s="126" t="str">
        <f>IF(ISBLANK($GP$3),"",IF(ISBLANK(Tipy!FJ40),0,IF(AND(Tipy!FJ40=Výsledky!$GN$3,Tipy!FL40=Výsledky!$GP$3),60,0)))</f>
        <v/>
      </c>
      <c r="GL46" s="126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126" t="str">
        <f>IF(ISBLANK($GP$3),"",IF(OR(Tipy!FM40=Výsledky!$GK$6,Tipy!FM40=Výsledky!$GK$7,Tipy!FM40=Výsledky!$GK$8,Tipy!FM40=Výsledky!$GK$9),IF(VLOOKUP(Tipy!FM40,'Kategórie hráčov'!$A$2:$B$55,2,FALSE)=30,30,20),0))</f>
        <v/>
      </c>
      <c r="GN46" s="126" t="str">
        <f>IF(ISBLANK($GP$3),"",IF(OR(Tipy!FN40=Výsledky!$GN$6,Tipy!FN40=Výsledky!$GN$7,Tipy!FN40=Výsledky!$GN$8,Tipy!FN40=Výsledky!$GN$9),IF(VLOOKUP(Tipy!FN40,'Kategórie hráčov'!$A$2:$B$55,2,FALSE)=30,30,20),0))</f>
        <v/>
      </c>
      <c r="GO46" s="127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130" t="str">
        <f>IF(ISBLANK($GP$3),"",IF(ISBLANK(Tipy!FJ40),"-",SUM(GK46:GO46)))</f>
        <v/>
      </c>
      <c r="GQ46" s="129"/>
      <c r="GR46" s="126" t="str">
        <f>IF(ISBLANK($GW$3),"",IF(ISBLANK(Tipy!FP40),0,IF(AND(Tipy!FP40=Výsledky!$GU$3,Tipy!FR40=Výsledky!$GW$3),60,0)))</f>
        <v/>
      </c>
      <c r="GS46" s="126" t="str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/>
      </c>
      <c r="GT46" s="126" t="str">
        <f>IF(ISBLANK($GW$3),"",IF(OR(Tipy!FS40=Výsledky!$GR$6,Tipy!FS40=Výsledky!$GR$7,Tipy!FS40=Výsledky!$GR$8,Tipy!FS40=Výsledky!$GR$9),IF(VLOOKUP(Tipy!FS40,'Kategórie hráčov'!$A$2:$B$55,2,FALSE)=30,30,20),0))</f>
        <v/>
      </c>
      <c r="GU46" s="126" t="str">
        <f>IF(ISBLANK($GW$3),"",IF(OR(Tipy!FT40=Výsledky!$GU$6,Tipy!FT40=Výsledky!$GU$7,Tipy!FT40=Výsledky!$GU$8,Tipy!FT40=Výsledky!$GU$9),IF(VLOOKUP(Tipy!FT40,'Kategórie hráčov'!$A$2:$B$55,2,FALSE)=30,30,20),0))</f>
        <v/>
      </c>
      <c r="GV46" s="127" t="str">
        <f>IF(ISBLANK($GW$3),"",IF(ISBLANK(Tipy!FP40),0,IF(OR(AND(Tipy!FP40=Výsledky!$GU$3,OR(Tipy!FR40=Výsledky!$GW$3+1,Tipy!FR40=Výsledky!$GW$3-1)),AND(Tipy!FR40=Výsledky!$GW$3,OR(Tipy!FP40=Výsledky!$GU$3+1,Tipy!FP40=Výsledky!$GU$3-1))),10,0)))</f>
        <v/>
      </c>
      <c r="GW46" s="130" t="str">
        <f>IF(ISBLANK($GW$3),"",IF(ISBLANK(Tipy!FP40),"-",SUM(GR46:GV46)))</f>
        <v/>
      </c>
      <c r="GX46" s="129"/>
      <c r="GY46" s="126" t="str">
        <f>IF(ISBLANK($HD$3),"",IF(ISBLANK(Tipy!FV40),0,IF(AND(Tipy!FV40=Výsledky!$HB$3,Tipy!FX40=Výsledky!$HD$3),60,0)))</f>
        <v/>
      </c>
      <c r="GZ46" s="126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26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26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27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0" t="str">
        <f>IF(ISBLANK($HD$3),"",IF(ISBLANK(Tipy!FV40),"-",SUM(GY46:HC46)))</f>
        <v/>
      </c>
      <c r="HE46" s="129"/>
      <c r="HF46" s="126" t="str">
        <f>IF(ISBLANK($HK$3),"",IF(ISBLANK(Tipy!GB40),0,IF(AND(Tipy!GB40=Výsledky!$HI$3,Tipy!GD40=Výsledky!$HK$3),60,0)))</f>
        <v/>
      </c>
      <c r="HG46" s="126" t="str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/>
      </c>
      <c r="HH46" s="126" t="str">
        <f>IF(ISBLANK($HK$3),"",IF(OR(Tipy!GE40=Výsledky!$HF$6,Tipy!GE40=Výsledky!$HF$7,Tipy!GE40=Výsledky!$HF$8,Tipy!GE40=Výsledky!$HF$9),IF(VLOOKUP(Tipy!GE40,'Kategórie hráčov'!$A$2:$B$55,2,FALSE)=30,30,20),0))</f>
        <v/>
      </c>
      <c r="HI46" s="126" t="str">
        <f>IF(ISBLANK($HK$3),"",IF(OR(Tipy!GF40=Výsledky!$HI$6,Tipy!GF40=Výsledky!$HI$7,Tipy!GF40=Výsledky!$HI$8,Tipy!GF40=Výsledky!$HI$9),IF(VLOOKUP(Tipy!GF40,'Kategórie hráčov'!$A$2:$B$55,2,FALSE)=30,30,20),0))</f>
        <v/>
      </c>
      <c r="HJ46" s="127" t="str">
        <f>IF(ISBLANK($HK$3),"",IF(ISBLANK(Tipy!GB40),0,IF(OR(AND(Tipy!GB40=Výsledky!$HI$3,OR(Tipy!GD40=Výsledky!$HK$3+1,Tipy!GD40=Výsledky!$HK$3-1)),AND(Tipy!GD40=Výsledky!$HK$3,OR(Tipy!GB40=Výsledky!$HI$3+1,Tipy!GB40=Výsledky!$HI$3-1))),10,0)))</f>
        <v/>
      </c>
      <c r="HK46" s="130" t="str">
        <f>IF(ISBLANK($HK$3),"",IF(ISBLANK(Tipy!GB40),"-",SUM(HF46:HJ46)))</f>
        <v/>
      </c>
      <c r="HL46" s="129"/>
      <c r="HM46" s="126" t="str">
        <f>IF(ISBLANK($HR$3),"",IF(ISBLANK(Tipy!GH40),0,IF(AND(Tipy!GH40=Výsledky!$HP$3,Tipy!GJ40=Výsledky!$HR$3),60,0)))</f>
        <v/>
      </c>
      <c r="HN46" s="126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26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26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27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0" t="str">
        <f>IF(ISBLANK($HR$3),"",IF(ISBLANK(Tipy!GH40),"-",SUM(HM46:HQ46)))</f>
        <v/>
      </c>
      <c r="HS46" s="129"/>
      <c r="HT46" s="126" t="str">
        <f>IF(ISBLANK($HY$3),"",IF(ISBLANK(Tipy!GN40),0,IF(AND(Tipy!GN40=Výsledky!$HW$3,Tipy!GP40=Výsledky!$HY$3),60,0)))</f>
        <v/>
      </c>
      <c r="HU46" s="126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6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6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7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0" t="str">
        <f>IF(ISBLANK($HY$3),"",IF(ISBLANK(Tipy!GN40),"-",SUM(HT46:HX46)))</f>
        <v/>
      </c>
      <c r="HZ46" s="129"/>
      <c r="IA46" s="126" t="str">
        <f>IF(ISBLANK($IF$3),"",IF(ISBLANK(Tipy!GT40),0,IF(AND(Tipy!GT40=Výsledky!$ID$3,Tipy!GV40=Výsledky!$IF$3),60,0)))</f>
        <v/>
      </c>
      <c r="IB46" s="126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26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26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27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0" t="str">
        <f>IF(ISBLANK($IF$3),"",IF(ISBLANK(Tipy!GT40),"-",SUM(IA46:IE46)))</f>
        <v/>
      </c>
      <c r="IG46" s="129"/>
      <c r="IH46" s="126" t="str">
        <f>IF(ISBLANK($IM$3),"",IF(ISBLANK(Tipy!GZ40),0,IF(AND(Tipy!GZ40=Výsledky!$IK$3,Tipy!HB40=Výsledky!$IM$3),60,0)))</f>
        <v/>
      </c>
      <c r="II46" s="126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6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6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7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0" t="str">
        <f>IF(ISBLANK($IM$3),"",IF(ISBLANK(Tipy!GZ40),"-",SUM(IH46:IL46)))</f>
        <v/>
      </c>
      <c r="IN46" s="129"/>
      <c r="IO46" s="126" t="str">
        <f>IF(ISBLANK($IT$3),"",IF(ISBLANK(Tipy!HF40),0,IF(AND(Tipy!HF40=Výsledky!$IR$3,Tipy!HH40=Výsledky!$IT$3),60,0)))</f>
        <v/>
      </c>
      <c r="IP46" s="126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26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26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27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0" t="str">
        <f>IF(ISBLANK($IT$3),"",IF(ISBLANK(Tipy!HF40),"-",SUM(IO46:IS46)))</f>
        <v/>
      </c>
      <c r="IU46" s="129"/>
      <c r="IV46" s="126" t="str">
        <f>IF(ISBLANK($JA$3),"",IF(ISBLANK(Tipy!HL40),0,IF(AND(Tipy!HL40=Výsledky!$IY$3,Tipy!HN40=Výsledky!$JA$3),60,0)))</f>
        <v/>
      </c>
      <c r="IW46" s="126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26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26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27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0" t="str">
        <f>IF(ISBLANK($JA$3),"",IF(ISBLANK(Tipy!HL40),"-",SUM(IV46:IZ46)))</f>
        <v/>
      </c>
      <c r="JB46" s="129"/>
      <c r="JC46" s="126" t="str">
        <f>IF(ISBLANK($JH$3),"",IF(ISBLANK(Tipy!HR40),0,IF(AND(Tipy!HR40=Výsledky!$JF$3,Tipy!HT40=Výsledky!$JH$3),60,0)))</f>
        <v/>
      </c>
      <c r="JD46" s="126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26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26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27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0" t="str">
        <f>IF(ISBLANK($JH$3),"",IF(ISBLANK(Tipy!HR40),"-",SUM(JC46:JG46)))</f>
        <v/>
      </c>
      <c r="JI46" s="129"/>
      <c r="JJ46" s="126" t="str">
        <f>IF(ISBLANK($JO$3),"",IF(ISBLANK(Tipy!HX40),0,IF(AND(Tipy!HX40=Výsledky!$JM$3,Tipy!HZ40=Výsledky!$JO$3),60,0)))</f>
        <v/>
      </c>
      <c r="JK46" s="126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26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26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27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0" t="str">
        <f>IF(ISBLANK($JO$3),"",IF(ISBLANK(Tipy!HX40),"-",SUM(JJ46:JN46)))</f>
        <v/>
      </c>
      <c r="JP46" s="129"/>
      <c r="JQ46" s="126" t="str">
        <f>IF(ISBLANK($JV$3),"",IF(ISBLANK(Tipy!ID40),0,IF(AND(Tipy!ID40=Výsledky!$JT$3,Tipy!IF40=Výsledky!$JV$3),60,0)))</f>
        <v/>
      </c>
      <c r="JR46" s="126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26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26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27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0" t="str">
        <f>IF(ISBLANK($JV$3),"",IF(ISBLANK(Tipy!ID40),"-",SUM(JQ46:JU46)))</f>
        <v/>
      </c>
      <c r="JW46" s="129"/>
      <c r="JX46" s="126" t="str">
        <f>IF(ISBLANK($KC$3),"",IF(ISBLANK(Tipy!IJ40),0,IF(AND(Tipy!IJ40=Výsledky!$KA$3,Tipy!IL40=Výsledky!$KC$3),60,0)))</f>
        <v/>
      </c>
      <c r="JY46" s="126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6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6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7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0" t="str">
        <f>IF(ISBLANK($KC$3),"",IF(ISBLANK(Tipy!IJ40),"-",SUM(JX46:KB46)))</f>
        <v/>
      </c>
      <c r="KD46" s="129"/>
      <c r="KE46" s="126" t="str">
        <f>IF(ISBLANK($KJ$3),"",IF(ISBLANK(Tipy!IP40),0,IF(AND(Tipy!IP40=Výsledky!$KH$3,Tipy!IR40=Výsledky!$KJ$3),60,0)))</f>
        <v/>
      </c>
      <c r="KF46" s="126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6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6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7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0" t="str">
        <f>IF(ISBLANK($KJ$3),"",IF(ISBLANK(Tipy!IP40),"-",SUM(KE46:KI46)))</f>
        <v/>
      </c>
      <c r="KK46" s="129"/>
      <c r="KL46" s="126" t="str">
        <f>IF(ISBLANK($KQ$3),"",IF(ISBLANK(Tipy!IV40),0,IF(AND(Tipy!IV40=Výsledky!$KO$3,Tipy!IX40=Výsledky!$KQ$3),60,0)))</f>
        <v/>
      </c>
      <c r="KM46" s="126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6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6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7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0" t="str">
        <f>IF(ISBLANK($KQ$3),"",IF(ISBLANK(Tipy!IV40),"-",SUM(KL46:KP46)))</f>
        <v/>
      </c>
      <c r="KR46" s="129"/>
      <c r="KS46" s="126" t="str">
        <f>IF(ISBLANK($KX$3),"",IF(ISBLANK(Tipy!JB40),0,IF(AND(Tipy!JB40=Výsledky!$KV$3,Tipy!JD40=Výsledky!$KX$3),60,0)))</f>
        <v/>
      </c>
      <c r="KT46" s="126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6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6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7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0" t="str">
        <f>IF(ISBLANK($KX$3),"",IF(ISBLANK(Tipy!JB40),"-",SUM(KS46:KW46)))</f>
        <v/>
      </c>
      <c r="KY46" s="129"/>
      <c r="KZ46" s="126" t="str">
        <f>IF(ISBLANK($LE$3),"",IF(ISBLANK(Tipy!JH40),0,IF(AND(Tipy!JH40=Výsledky!$LC$3,Tipy!JJ40=Výsledky!$LE$3),60,0)))</f>
        <v/>
      </c>
      <c r="LA46" s="126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6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6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7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0" t="str">
        <f>IF(ISBLANK($LE$3),"",IF(ISBLANK(Tipy!JH40),"-",SUM(KZ46:LD46)))</f>
        <v/>
      </c>
      <c r="LF46" s="129"/>
      <c r="LG46" s="126" t="str">
        <f>IF(ISBLANK($LL$3),"",IF(ISBLANK(Tipy!JN40),0,IF(AND(Tipy!JN40=Výsledky!$LJ$3,Tipy!JP40=Výsledky!$LL$3),60,0)))</f>
        <v/>
      </c>
      <c r="LH46" s="126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6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6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7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0" t="str">
        <f>IF(ISBLANK($LL$3),"",IF(ISBLANK(Tipy!JN40),"-",SUM(LG46:LK46)))</f>
        <v/>
      </c>
      <c r="LM46" s="129"/>
      <c r="LN46" s="126" t="str">
        <f>IF(ISBLANK($LS$3),"",IF(ISBLANK(Tipy!JT40),0,IF(AND(Tipy!JT40=Výsledky!$LQ$3,Tipy!JV40=Výsledky!$LS$3),60,0)))</f>
        <v/>
      </c>
      <c r="LO46" s="126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6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6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7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0" t="str">
        <f>IF(ISBLANK($LS$3),"",IF(ISBLANK(Tipy!JT40),"-",SUM(LN46:LR46)))</f>
        <v/>
      </c>
      <c r="LT46" s="129"/>
      <c r="LU46" s="126" t="str">
        <f>IF(ISBLANK($LZ$3),"",IF(ISBLANK(Tipy!JZ40),0,IF(AND(Tipy!JZ40=Výsledky!$LX$3,Tipy!KB40=Výsledky!$LZ$3),60,0)))</f>
        <v/>
      </c>
      <c r="LV46" s="126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6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6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7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0" t="str">
        <f>IF(ISBLANK($LZ$3),"",IF(ISBLANK(Tipy!JZ40),"-",SUM(LU46:LY46)))</f>
        <v/>
      </c>
      <c r="MA46" s="129"/>
      <c r="MB46" s="126" t="str">
        <f>IF(ISBLANK($MG$3),"",IF(ISBLANK(Tipy!KF40),0,IF(AND(Tipy!KF40=Výsledky!$ME$3,Tipy!KH40=Výsledky!$MG$3),60,0)))</f>
        <v/>
      </c>
      <c r="MC46" s="126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6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6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7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0" t="str">
        <f>IF(ISBLANK($MG$3),"",IF(ISBLANK(Tipy!KF40),"-",SUM(MB46:MF46)))</f>
        <v/>
      </c>
      <c r="MH46" s="129"/>
      <c r="MI46" s="126" t="str">
        <f>IF(ISBLANK($MN$3),"",IF(ISBLANK(Tipy!KL40),0,IF(AND(Tipy!KL40=Výsledky!$ML$3,Tipy!KN40=Výsledky!$MN$3),60,0)))</f>
        <v/>
      </c>
      <c r="MJ46" s="12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6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6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0" t="str">
        <f>IF(ISBLANK($MN$3),"",IF(ISBLANK(Tipy!KL40),"-",SUM(MI46:MM46)))</f>
        <v/>
      </c>
      <c r="MO46" s="129"/>
      <c r="MP46" s="126" t="str">
        <f>IF(ISBLANK($MU$3),"",IF(ISBLANK(Tipy!KR40),0,IF(AND(Tipy!KR40=Výsledky!$MS$3,Tipy!KT40=Výsledky!$MU$3),60,0)))</f>
        <v/>
      </c>
      <c r="MQ46" s="126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6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6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7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0" t="str">
        <f>IF(ISBLANK($MU$3),"",IF(ISBLANK(Tipy!KR40),"-",SUM(MP46:MT46)))</f>
        <v/>
      </c>
      <c r="MV46" s="129"/>
      <c r="MW46" s="126" t="str">
        <f>IF(ISBLANK($NB$3),"",IF(ISBLANK(Tipy!KX40),0,IF(AND(Tipy!KX40=Výsledky!$MZ$3,Tipy!KZ40=Výsledky!$NB$3),60,0)))</f>
        <v/>
      </c>
      <c r="MX46" s="126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6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6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7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0" t="str">
        <f>IF(ISBLANK($NB$3),"",IF(ISBLANK(Tipy!KX40),"-",SUM(MW46:NA46)))</f>
        <v/>
      </c>
      <c r="NC46" s="129"/>
      <c r="ND46" s="126" t="str">
        <f>IF(ISBLANK($NI$3),"",IF(ISBLANK(Tipy!LD40),0,IF(AND(Tipy!LD40=Výsledky!$NG$3,Tipy!LF40=Výsledky!$NI$3),60,0)))</f>
        <v/>
      </c>
      <c r="NE46" s="126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6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6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7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0" t="str">
        <f>IF(ISBLANK($NI$3),"",IF(ISBLANK(Tipy!LD40),"-",SUM(ND46:NH46)))</f>
        <v/>
      </c>
      <c r="NJ46" s="129"/>
      <c r="NK46" s="126" t="str">
        <f>IF(ISBLANK($NP$3),"",IF(ISBLANK(Tipy!LJ40),0,IF(AND(Tipy!LJ40=Výsledky!$NN$3,Tipy!LL40=Výsledky!$NP$3),60,0)))</f>
        <v/>
      </c>
      <c r="NL46" s="126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6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6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7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0" t="str">
        <f>IF(ISBLANK($NP$3),"",IF(ISBLANK(Tipy!LJ40),"-",SUM(NK46:NO46)))</f>
        <v/>
      </c>
      <c r="NQ46" s="129"/>
      <c r="NR46" s="126" t="str">
        <f>IF(ISBLANK($NW$3),"",IF(ISBLANK(Tipy!LP40),0,IF(AND(Tipy!LP40=Výsledky!$NU$3,Tipy!LR40=Výsledky!$NW$3),60,0)))</f>
        <v/>
      </c>
      <c r="NS46" s="126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6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6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7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0" t="str">
        <f>IF(ISBLANK($NW$3),"",IF(ISBLANK(Tipy!LP40),"-",SUM(NR46:NV46)))</f>
        <v/>
      </c>
      <c r="NX46" s="129"/>
      <c r="NY46" s="126" t="str">
        <f>IF(ISBLANK($OD$3),"",IF(ISBLANK(Tipy!LV40),0,IF(AND(Tipy!LV40=Výsledky!$OB$3,Tipy!LX40=Výsledky!$OD$3),60,0)))</f>
        <v/>
      </c>
      <c r="NZ46" s="126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6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6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7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0" t="str">
        <f>IF(ISBLANK($OD$3),"",IF(ISBLANK(Tipy!LV40),"-",SUM(NY46:OC46)))</f>
        <v/>
      </c>
      <c r="OE46" s="129"/>
      <c r="OF46" s="126" t="str">
        <f>IF(ISBLANK($OK$3),"",IF(ISBLANK(Tipy!MB40),0,IF(AND(Tipy!MB40=Výsledky!$OI$3,Tipy!MD40=Výsledky!$OK$3),60,0)))</f>
        <v/>
      </c>
      <c r="OG46" s="126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6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6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7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0" t="str">
        <f>IF(ISBLANK($OK$3),"",IF(ISBLANK(Tipy!MB40),"-",SUM(OF46:OJ46)))</f>
        <v/>
      </c>
      <c r="OL46" s="129"/>
      <c r="OM46" s="126" t="str">
        <f>IF(ISBLANK($OR$3),"",IF(ISBLANK(Tipy!MH40),0,IF(AND(Tipy!MH40=Výsledky!$OP$3,Tipy!MJ40=Výsledky!$OR$3),60,0)))</f>
        <v/>
      </c>
      <c r="ON46" s="12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6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6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0" t="str">
        <f>IF(ISBLANK($OR$3),"",IF(ISBLANK(Tipy!MH40),"-",SUM(OM46:OQ46)))</f>
        <v/>
      </c>
      <c r="OS46" s="129"/>
      <c r="OT46" s="126" t="str">
        <f>IF(ISBLANK($OY$3),"",IF(ISBLANK(Tipy!MN40),0,IF(AND(Tipy!MN40=Výsledky!$OW$3,Tipy!MP40=Výsledky!$OY$3),60,0)))</f>
        <v/>
      </c>
      <c r="OU46" s="12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6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6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0" t="str">
        <f>IF(ISBLANK($OY$3),"",IF(ISBLANK(Tipy!MN40),"-",SUM(OT46:OX46)))</f>
        <v/>
      </c>
      <c r="OZ46" s="129"/>
      <c r="PA46" s="126" t="str">
        <f>IF(ISBLANK($PF$3),"",IF(ISBLANK(Tipy!MT40),0,IF(AND(Tipy!MT40=Výsledky!$PD$3,Tipy!MV40=Výsledky!$PF$3),60,0)))</f>
        <v/>
      </c>
      <c r="PB46" s="12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6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6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0" t="str">
        <f>IF(ISBLANK($PF$3),"",IF(ISBLANK(Tipy!MT40),"-",SUM(PA46:PE46)))</f>
        <v/>
      </c>
      <c r="PG46" s="129"/>
      <c r="PH46" s="126" t="str">
        <f>IF(ISBLANK($PM$3),"",IF(ISBLANK(Tipy!MZ40),0,IF(AND(Tipy!MZ40=Výsledky!$PK$3,Tipy!NB40=Výsledky!$PM$3),60,0)))</f>
        <v/>
      </c>
      <c r="PI46" s="12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6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6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0" t="str">
        <f>IF(ISBLANK($PM$3),"",IF(ISBLANK(Tipy!MZ40),"-",SUM(PH46:PL46)))</f>
        <v/>
      </c>
      <c r="PN46" s="129"/>
      <c r="PO46" s="126" t="str">
        <f>IF(ISBLANK($PT$3),"",IF(ISBLANK(Tipy!NF40),0,IF(AND(Tipy!NF40=Výsledky!$PR$3,Tipy!NH40=Výsledky!$PT$3),60,0)))</f>
        <v/>
      </c>
      <c r="PP46" s="12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6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6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0" t="str">
        <f>IF(ISBLANK($PT$3),"",IF(ISBLANK(Tipy!NF40),"-",SUM(PO46:PS46)))</f>
        <v/>
      </c>
      <c r="PU46" s="129"/>
      <c r="PV46" s="126" t="str">
        <f>IF(ISBLANK($QA$3),"",IF(ISBLANK(Tipy!NL40),0,IF(AND(Tipy!NL40=Výsledky!$PY$3,Tipy!NN40=Výsledky!$QA$3),60,0)))</f>
        <v/>
      </c>
      <c r="PW46" s="12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6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6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0" t="str">
        <f>IF(ISBLANK($QA$3),"",IF(ISBLANK(Tipy!NL40),"-",SUM(PV46:PZ46)))</f>
        <v/>
      </c>
      <c r="QB46" s="129"/>
      <c r="QC46" s="126" t="str">
        <f>IF(ISBLANK($QH$3),"",IF(ISBLANK(Tipy!NR40),0,IF(AND(Tipy!NR40=Výsledky!$QF$3,Tipy!NT40=Výsledky!$QH$3),60,0)))</f>
        <v/>
      </c>
      <c r="QD46" s="12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6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6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0" t="str">
        <f>IF(ISBLANK($QH$3),"",IF(ISBLANK(Tipy!NR40),"-",SUM(QC46:QG46)))</f>
        <v/>
      </c>
      <c r="QI46" s="131"/>
      <c r="QJ46" s="131"/>
    </row>
    <row r="47" spans="1:452" ht="15" x14ac:dyDescent="0.2">
      <c r="A47" s="124">
        <f>Tipy!A41</f>
        <v>63</v>
      </c>
      <c r="B47" s="166" t="str">
        <f>IF(Tipy!B41="","",Tipy!B41)</f>
        <v>Marek</v>
      </c>
      <c r="C47" s="125"/>
      <c r="D47" s="126">
        <f>IF(ISBLANK($I$3),"",IF(ISBLANK(Tipy!D41),0,IF(AND(Tipy!D41=Výsledky!$G$3,Tipy!F41=Výsledky!$I$3),60,0)))</f>
        <v>0</v>
      </c>
      <c r="E47" s="12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6">
        <f>IF(ISBLANK($I$3),"",IF(OR(Tipy!G41=Výsledky!$D$6,Tipy!G41=Výsledky!$D$7,Tipy!G41=Výsledky!$D$8,Tipy!G41=Výsledky!$D$9),IF(VLOOKUP(Tipy!G41,'Kategórie hráčov'!$A$2:$B$55,2,FALSE)=30,30,20),0))</f>
        <v>0</v>
      </c>
      <c r="G47" s="126">
        <f>IF(ISBLANK($I$3),"",IF(OR(Tipy!H41=Výsledky!$G$6,Tipy!H41=Výsledky!$G$7,Tipy!H41=Výsledky!$G$8,Tipy!H41=Výsledky!$G$9),IF(VLOOKUP(Tipy!H41,'Kategórie hráčov'!$A$2:$B$55,2,FALSE)=30,30,20),0))</f>
        <v>0</v>
      </c>
      <c r="H47" s="12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8">
        <f>IF(ISBLANK($I$3),"",IF(ISBLANK(Tipy!D41),"-",SUM(D47:H47)))</f>
        <v>0</v>
      </c>
      <c r="J47" s="25"/>
      <c r="K47" s="126">
        <f>IF(ISBLANK($P$3),"",IF(ISBLANK(Tipy!J41),0,IF(AND(Tipy!J41=Výsledky!$N$3,Tipy!L41=Výsledky!$P$3),60,0)))</f>
        <v>0</v>
      </c>
      <c r="L47" s="12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6">
        <f>IF(ISBLANK($P$3),"",IF(OR(Tipy!M41=Výsledky!$K$6,Tipy!M41=Výsledky!$K$7,Tipy!M41=Výsledky!$K$8,Tipy!M41=Výsledky!$K$9),IF(VLOOKUP(Tipy!M41,'Kategórie hráčov'!$A$2:$B$55,2,FALSE)=30,30,20),0))</f>
        <v>20</v>
      </c>
      <c r="N47" s="126">
        <f>IF(ISBLANK($P$3),"",IF(OR(Tipy!N41=Výsledky!$N$6,Tipy!N41=Výsledky!$N$7,Tipy!N41=Výsledky!$N$8,Tipy!N41=Výsledky!$N$9),IF(VLOOKUP(Tipy!N41,'Kategórie hráčov'!$A$2:$B$55,2,FALSE)=30,30,20),0))</f>
        <v>0</v>
      </c>
      <c r="O47" s="12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8">
        <f>IF(ISBLANK($P$3),"",IF(ISBLANK(Tipy!J41),"-",SUM(K47:O47)))</f>
        <v>20</v>
      </c>
      <c r="Q47" s="129"/>
      <c r="R47" s="126">
        <f>IF(ISBLANK($W$3),"",IF(ISBLANK(Tipy!P41),0,IF(AND(Tipy!P41=Výsledky!$U$3,Tipy!R41=Výsledky!$W$3),60,0)))</f>
        <v>0</v>
      </c>
      <c r="S47" s="12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6">
        <f>IF(ISBLANK($W$3),"",IF(OR(Tipy!S41=Výsledky!$R$6,Tipy!S41=Výsledky!$R$7,Tipy!S41=Výsledky!$R$8,Tipy!S41=Výsledky!$R$9),IF(VLOOKUP(Tipy!S41,'Kategórie hráčov'!$A$2:$B$55,2,FALSE)=30,30,20),0))</f>
        <v>0</v>
      </c>
      <c r="U47" s="126">
        <f>IF(ISBLANK($W$3),"",IF(OR(Tipy!T41=Výsledky!$U$6,Tipy!T41=Výsledky!$U$7,Tipy!T41=Výsledky!$U$8,Tipy!T41=Výsledky!$U$9),IF(VLOOKUP(Tipy!T41,'Kategórie hráčov'!$A$2:$B$55,2,FALSE)=30,30,20),0))</f>
        <v>0</v>
      </c>
      <c r="V47" s="12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30">
        <f>IF(ISBLANK($W$3),"",IF(ISBLANK(Tipy!P41),"-",SUM(R47:V47)))</f>
        <v>0</v>
      </c>
      <c r="X47" s="129"/>
      <c r="Y47" s="126">
        <f>IF(ISBLANK($AD$3),"",IF(ISBLANK(Tipy!V41),0,IF(AND(Tipy!V41=Výsledky!$AB$3,Tipy!X41=Výsledky!$AD$3),60,0)))</f>
        <v>0</v>
      </c>
      <c r="Z47" s="12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6">
        <f>IF(ISBLANK($AD$3),"",IF(OR(Tipy!Y41=Výsledky!$Y$6,Tipy!Y41=Výsledky!$Y$7,Tipy!Y41=Výsledky!$Y$8,Tipy!Y41=Výsledky!$Y$9),IF(VLOOKUP(Tipy!Y41,'Kategórie hráčov'!$A$2:$B$55,2,FALSE)=30,30,20),0))</f>
        <v>20</v>
      </c>
      <c r="AB47" s="126">
        <f>IF(ISBLANK($AD$3),"",IF(OR(Tipy!Z41=Výsledky!$AB$6,Tipy!Z41=Výsledky!$AB$7,Tipy!Z41=Výsledky!$AB$8,Tipy!Z41=Výsledky!$AB$9),IF(VLOOKUP(Tipy!Z41,'Kategórie hráčov'!$A$2:$B$55,2,FALSE)=30,30,20),0))</f>
        <v>0</v>
      </c>
      <c r="AC47" s="12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30">
        <f>IF(ISBLANK($AD$3),"",IF(ISBLANK(Tipy!V41),"-",SUM(Y47:AC47)))</f>
        <v>30</v>
      </c>
      <c r="AE47" s="129"/>
      <c r="AF47" s="126">
        <f>IF(ISBLANK($AK$3),"",IF(ISBLANK(Tipy!AB41),0,IF(AND(Tipy!AB41=Výsledky!$AI$3,Tipy!AD41=Výsledky!$AK$3),60,0)))</f>
        <v>0</v>
      </c>
      <c r="AG47" s="12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6">
        <f>IF(ISBLANK($AK$3),"",IF(OR(Tipy!AE41=Výsledky!$AF$6,Tipy!AE41=Výsledky!$AF$7,Tipy!AE41=Výsledky!$AF$8,Tipy!AE41=Výsledky!$AF$9),IF(VLOOKUP(Tipy!AE41,'Kategórie hráčov'!$A$2:$B$55,2,FALSE)=30,30,20),0))</f>
        <v>0</v>
      </c>
      <c r="AI47" s="126">
        <f>IF(ISBLANK($AK$3),"",IF(OR(Tipy!AF41=Výsledky!$AI$6,Tipy!AF41=Výsledky!$AI$7,Tipy!AF41=Výsledky!$AI$8,Tipy!AF41=Výsledky!$AI$9),IF(VLOOKUP(Tipy!AF41,'Kategórie hráčov'!$A$2:$B$55,2,FALSE)=30,30,20),0))</f>
        <v>0</v>
      </c>
      <c r="AJ47" s="12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30">
        <f>IF(ISBLANK($AK$3),"",IF(ISBLANK(Tipy!AB41),"-",SUM(AF47:AJ47)))</f>
        <v>20</v>
      </c>
      <c r="AL47" s="129"/>
      <c r="AM47" s="126">
        <f>IF(ISBLANK($AR$3),"",IF(ISBLANK(Tipy!AH41),0,IF(AND(Tipy!AH41=Výsledky!$AP$3,Tipy!AJ41=Výsledky!$AR$3),60,0)))</f>
        <v>60</v>
      </c>
      <c r="AN47" s="12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6">
        <f>IF(ISBLANK($AR$3),"",IF(OR(Tipy!AK41=Výsledky!$AM$6,Tipy!AK41=Výsledky!$AM$7,Tipy!AK41=Výsledky!$AM$8,Tipy!AK41=Výsledky!$AM$9),IF(VLOOKUP(Tipy!AK41,'Kategórie hráčov'!$A$2:$B$55,2,FALSE)=30,30,20),0))</f>
        <v>0</v>
      </c>
      <c r="AP47" s="126">
        <f>IF(ISBLANK($AR$3),"",IF(OR(Tipy!AL41=Výsledky!$AP$6,Tipy!AL41=Výsledky!$AP$7,Tipy!AL41=Výsledky!$AP$8,Tipy!AL41=Výsledky!$AP$9),IF(VLOOKUP(Tipy!AL41,'Kategórie hráčov'!$A$2:$B$55,2,FALSE)=30,30,20),0))</f>
        <v>20</v>
      </c>
      <c r="AQ47" s="127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30">
        <f>IF(ISBLANK($AR$3),"",IF(ISBLANK(Tipy!AH41),"-",SUM(AM47:AQ47)))</f>
        <v>80</v>
      </c>
      <c r="AS47" s="129"/>
      <c r="AT47" s="126">
        <f>IF(ISBLANK($AY$3),"",IF(ISBLANK(Tipy!AN41),0,IF(AND(Tipy!AN41=Výsledky!$AW$3,Tipy!AP41=Výsledky!$AY$3),60,0)))</f>
        <v>0</v>
      </c>
      <c r="AU47" s="12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6">
        <f>IF(ISBLANK($AY$3),"",IF(OR(Tipy!AQ41=Výsledky!$AT$6,Tipy!AQ41=Výsledky!$AT$7,Tipy!AQ41=Výsledky!$AT$8,Tipy!AQ41=Výsledky!$AT$9),IF(VLOOKUP(Tipy!AQ41,'Kategórie hráčov'!$A$2:$B$55,2,FALSE)=30,30,20),0))</f>
        <v>0</v>
      </c>
      <c r="AW47" s="126">
        <f>IF(ISBLANK($AY$3),"",IF(OR(Tipy!AR41=Výsledky!$AW$6,Tipy!AR41=Výsledky!$AW$7,Tipy!AR41=Výsledky!$AW$8,Tipy!AR41=Výsledky!$AW$9),IF(VLOOKUP(Tipy!AR41,'Kategórie hráčov'!$A$2:$B$55,2,FALSE)=30,30,20),0))</f>
        <v>0</v>
      </c>
      <c r="AX47" s="12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30">
        <f>IF(ISBLANK($AY$3),"",IF(ISBLANK(Tipy!AN41),"-",SUM(AT47:AX47)))</f>
        <v>20</v>
      </c>
      <c r="AZ47" s="129"/>
      <c r="BA47" s="126">
        <f>IF(ISBLANK($BF$3),"",IF(ISBLANK(Tipy!AT41),0,IF(AND(Tipy!AT41=Výsledky!$BD$3,Tipy!AV41=Výsledky!$BF$3),60,0)))</f>
        <v>0</v>
      </c>
      <c r="BB47" s="12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6">
        <f>IF(ISBLANK($BF$3),"",IF(OR(Tipy!AW41=Výsledky!$BA$6,Tipy!AW41=Výsledky!$BA$7,Tipy!AW41=Výsledky!$BA$8,Tipy!AW41=Výsledky!$BA$9),IF(VLOOKUP(Tipy!AW41,'Kategórie hráčov'!$A$2:$B$55,2,FALSE)=30,30,20),0))</f>
        <v>0</v>
      </c>
      <c r="BD47" s="126">
        <f>IF(ISBLANK($BF$3),"",IF(OR(Tipy!AX41=Výsledky!$BD$6,Tipy!AX41=Výsledky!$BD$7,Tipy!AX41=Výsledky!$BD$8,Tipy!AX41=Výsledky!$BD$9),IF(VLOOKUP(Tipy!AX41,'Kategórie hráčov'!$A$2:$B$55,2,FALSE)=30,30,20),0))</f>
        <v>0</v>
      </c>
      <c r="BE47" s="127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30" t="str">
        <f>IF(ISBLANK($BF$3),"",IF(ISBLANK(Tipy!AT41),"-",SUM(BA47:BE47)))</f>
        <v>-</v>
      </c>
      <c r="BG47" s="129"/>
      <c r="BH47" s="126" t="str">
        <f>IF(ISBLANK($BM$3),"",IF(ISBLANK(Tipy!AZ41),0,IF(AND(Tipy!AZ41=Výsledky!$BK$3,Tipy!BB41=Výsledky!$BM$3),60,0)))</f>
        <v/>
      </c>
      <c r="BI47" s="126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6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6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7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0" t="str">
        <f>IF(ISBLANK($BM$3),"",IF(ISBLANK(Tipy!AZ41),"-",SUM(BH47:BL47)))</f>
        <v/>
      </c>
      <c r="BN47" s="129"/>
      <c r="BO47" s="126">
        <f>IF(ISBLANK($BT$3),"",IF(ISBLANK(Tipy!BF41),0,IF(AND(Tipy!BF41=Výsledky!$BR$3,Tipy!BH41=Výsledky!$BT$3),60,0)))</f>
        <v>0</v>
      </c>
      <c r="BP47" s="12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6">
        <f>IF(ISBLANK($BT$3),"",IF(OR(Tipy!BI41=Výsledky!$BO$6,Tipy!BI41=Výsledky!$BO$7,Tipy!BI41=Výsledky!$BO$8,Tipy!BI41=Výsledky!$BO$9),IF(VLOOKUP(Tipy!BI41,'Kategórie hráčov'!$A$2:$B$55,2,FALSE)=30,30,20),0))</f>
        <v>0</v>
      </c>
      <c r="BR47" s="126">
        <f>IF(ISBLANK($BT$3),"",IF(OR(Tipy!BJ41=Výsledky!$BR$6,Tipy!BJ41=Výsledky!$BR$7,Tipy!BJ41=Výsledky!$BR$8,Tipy!BJ41=Výsledky!$BR$9),IF(VLOOKUP(Tipy!BJ41,'Kategórie hráčov'!$A$2:$B$55,2,FALSE)=30,30,20),0))</f>
        <v>0</v>
      </c>
      <c r="BS47" s="12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30" t="str">
        <f>IF(ISBLANK($BT$3),"",IF(ISBLANK(Tipy!BF41),"-",SUM(BO47:BS47)))</f>
        <v>-</v>
      </c>
      <c r="BU47" s="129"/>
      <c r="BV47" s="126" t="str">
        <f>IF(ISBLANK($CA$3),"",IF(ISBLANK(Tipy!BL41),0,IF(AND(Tipy!BL41=Výsledky!$BY$3,Tipy!BN41=Výsledky!$CA$3),60,0)))</f>
        <v/>
      </c>
      <c r="BW47" s="126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6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6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7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0" t="str">
        <f>IF(ISBLANK($CA$3),"",IF(ISBLANK(Tipy!BL41),"-",SUM(BV47:BZ47)))</f>
        <v/>
      </c>
      <c r="CB47" s="129"/>
      <c r="CC47" s="126">
        <f>IF(ISBLANK($CH$3),"",IF(ISBLANK(Tipy!BR41),0,IF(AND(Tipy!BR41=Výsledky!$CF$3,Tipy!BT41=Výsledky!$CH$3),60,0)))</f>
        <v>0</v>
      </c>
      <c r="CD47" s="12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6">
        <f>IF(ISBLANK($CH$3),"",IF(OR(Tipy!BU41=Výsledky!$CC$6,Tipy!BU41=Výsledky!$CC$7,Tipy!BU41=Výsledky!$CC$8,Tipy!BU41=Výsledky!$CC$9),IF(VLOOKUP(Tipy!BU41,'Kategórie hráčov'!$A$2:$B$55,2,FALSE)=30,30,20),0))</f>
        <v>0</v>
      </c>
      <c r="CF47" s="126">
        <f>IF(ISBLANK($CH$3),"",IF(OR(Tipy!BV41=Výsledky!$CF$6,Tipy!BV41=Výsledky!$CF$7,Tipy!BV41=Výsledky!$CF$8,Tipy!BV41=Výsledky!$CF$9),IF(VLOOKUP(Tipy!BV41,'Kategórie hráčov'!$A$2:$B$55,2,FALSE)=30,30,20),0))</f>
        <v>0</v>
      </c>
      <c r="CG47" s="12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30" t="str">
        <f>IF(ISBLANK($CH$3),"",IF(ISBLANK(Tipy!BR41),"-",SUM(CC47:CG47)))</f>
        <v>-</v>
      </c>
      <c r="CI47" s="129"/>
      <c r="CJ47" s="126">
        <f>IF(ISBLANK($CO$3),"",IF(ISBLANK(Tipy!BX41),0,IF(AND(Tipy!BX41=Výsledky!$CM$3,Tipy!BZ41=Výsledky!$CO$3),60,0)))</f>
        <v>0</v>
      </c>
      <c r="CK47" s="12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6">
        <f>IF(ISBLANK($CO$3),"",IF(OR(Tipy!CA41=Výsledky!$CJ$6,Tipy!CA41=Výsledky!$CJ$7,Tipy!CA41=Výsledky!$CJ$8,Tipy!CA41=Výsledky!$CJ$9),IF(VLOOKUP(Tipy!CA41,'Kategórie hráčov'!$A$2:$B$55,2,FALSE)=30,30,20),0))</f>
        <v>0</v>
      </c>
      <c r="CM47" s="126">
        <f>IF(ISBLANK($CO$3),"",IF(OR(Tipy!CB41=Výsledky!$CM$6,Tipy!CB41=Výsledky!$CM$7,Tipy!CB41=Výsledky!$CM$8,Tipy!CB41=Výsledky!$CM$9),IF(VLOOKUP(Tipy!CB41,'Kategórie hráčov'!$A$2:$B$55,2,FALSE)=30,30,20),0))</f>
        <v>0</v>
      </c>
      <c r="CN47" s="12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30" t="str">
        <f>IF(ISBLANK($CO$3),"",IF(ISBLANK(Tipy!BX41),"-",SUM(CJ47:CN47)))</f>
        <v>-</v>
      </c>
      <c r="CP47" s="129"/>
      <c r="CQ47" s="126" t="str">
        <f>IF(ISBLANK($CV$3),"",IF(ISBLANK(Tipy!CD41),0,IF(AND(Tipy!CD41=Výsledky!$CT$3,Tipy!CF41=Výsledky!$CV$3),60,0)))</f>
        <v/>
      </c>
      <c r="CR47" s="126" t="str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/>
      </c>
      <c r="CS47" s="126" t="str">
        <f>IF(ISBLANK($CV$3),"",IF(OR(Tipy!CG41=Výsledky!$CQ$6,Tipy!CG41=Výsledky!$CQ$7,Tipy!CG41=Výsledky!$CQ$8,Tipy!CG41=Výsledky!$CQ$9),IF(VLOOKUP(Tipy!CG41,'Kategórie hráčov'!$A$2:$B$55,2,FALSE)=30,30,20),0))</f>
        <v/>
      </c>
      <c r="CT47" s="126" t="str">
        <f>IF(ISBLANK($CV$3),"",IF(OR(Tipy!CH41=Výsledky!$CT$6,Tipy!CH41=Výsledky!$CT$7,Tipy!CH41=Výsledky!$CT$8,Tipy!CH41=Výsledky!$CT$9),IF(VLOOKUP(Tipy!CH41,'Kategórie hráčov'!$A$2:$B$55,2,FALSE)=30,30,20),0))</f>
        <v/>
      </c>
      <c r="CU47" s="127" t="str">
        <f>IF(ISBLANK($CV$3),"",IF(ISBLANK(Tipy!CD41),0,IF(OR(AND(Tipy!CD41=Výsledky!$CT$3,OR(Tipy!CF41=Výsledky!$CV$3+1,Tipy!CF41=Výsledky!$CV$3-1)),AND(Tipy!CF41=Výsledky!$CV$3,OR(Tipy!CD41=Výsledky!$CT$3+1,Tipy!CD41=Výsledky!$CT$3-1))),10,0)))</f>
        <v/>
      </c>
      <c r="CV47" s="130" t="str">
        <f>IF(ISBLANK($CV$3),"",IF(ISBLANK(Tipy!CD41),"-",SUM(CQ47:CU47)))</f>
        <v/>
      </c>
      <c r="CW47" s="129"/>
      <c r="CX47" s="126" t="str">
        <f>IF(ISBLANK($DC$3),"",IF(ISBLANK(Tipy!CJ41),0,IF(AND(Tipy!CJ41=Výsledky!$DA$3,Tipy!CL41=Výsledky!$DC$3),60,0)))</f>
        <v/>
      </c>
      <c r="CY47" s="126" t="str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/>
      </c>
      <c r="CZ47" s="126" t="str">
        <f>IF(ISBLANK($DC$3),"",IF(OR(Tipy!CM41=Výsledky!$CX$6,Tipy!CM41=Výsledky!$CX$7,Tipy!CM41=Výsledky!$CX$8,Tipy!CM41=Výsledky!$CX$9),IF(VLOOKUP(Tipy!CM41,'Kategórie hráčov'!$A$2:$B$55,2,FALSE)=30,30,20),0))</f>
        <v/>
      </c>
      <c r="DA47" s="126" t="str">
        <f>IF(ISBLANK($DC$3),"",IF(OR(Tipy!CN41=Výsledky!$DA$6,Tipy!CN41=Výsledky!$DA$7,Tipy!CN41=Výsledky!$DA$8,Tipy!CN41=Výsledky!$DA$9),IF(VLOOKUP(Tipy!CN41,'Kategórie hráčov'!$A$2:$B$55,2,FALSE)=30,30,20),0))</f>
        <v/>
      </c>
      <c r="DB47" s="127" t="str">
        <f>IF(ISBLANK($DC$3),"",IF(ISBLANK(Tipy!CJ41),0,IF(OR(AND(Tipy!CJ41=Výsledky!$DA$3,OR(Tipy!CL41=Výsledky!$DC$3+1,Tipy!CL41=Výsledky!$DC$3-1)),AND(Tipy!CL41=Výsledky!$DC$3,OR(Tipy!CJ41=Výsledky!$DA$3+1,Tipy!CJ41=Výsledky!$DA$3-1))),10,0)))</f>
        <v/>
      </c>
      <c r="DC47" s="130" t="str">
        <f>IF(ISBLANK($DC$3),"",IF(ISBLANK(Tipy!CJ41),"-",SUM(CX47:DB47)))</f>
        <v/>
      </c>
      <c r="DD47" s="129"/>
      <c r="DE47" s="126" t="str">
        <f>IF(ISBLANK($DJ$3),"",IF(ISBLANK(Tipy!CP41),0,IF(AND(Tipy!CP41=Výsledky!$DH$3,Tipy!CR41=Výsledky!$DJ$3),60,0)))</f>
        <v/>
      </c>
      <c r="DF47" s="126" t="str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/>
      </c>
      <c r="DG47" s="126" t="str">
        <f>IF(ISBLANK($DJ$3),"",IF(OR(Tipy!CS41=Výsledky!$DE$6,Tipy!CS41=Výsledky!$DE$7,Tipy!CS41=Výsledky!$DE$8,Tipy!CS41=Výsledky!$DE$9),IF(VLOOKUP(Tipy!CS41,'Kategórie hráčov'!$A$2:$B$55,2,FALSE)=30,30,20),0))</f>
        <v/>
      </c>
      <c r="DH47" s="126" t="str">
        <f>IF(ISBLANK($DJ$3),"",IF(OR(Tipy!CT41=Výsledky!$DH$6,Tipy!CT41=Výsledky!$DH$7,Tipy!CT41=Výsledky!$DH$8,Tipy!CT41=Výsledky!$DH$9),IF(VLOOKUP(Tipy!CT41,'Kategórie hráčov'!$A$2:$B$55,2,FALSE)=30,30,20),0))</f>
        <v/>
      </c>
      <c r="DI47" s="127" t="str">
        <f>IF(ISBLANK($DJ$3),"",IF(ISBLANK(Tipy!CP41),0,IF(OR(AND(Tipy!CP41=Výsledky!$DH$3,OR(Tipy!CR41=Výsledky!$DJ$3+1,Tipy!CR41=Výsledky!$DJ$3-1)),AND(Tipy!CR41=Výsledky!$DJ$3,OR(Tipy!CP41=Výsledky!$DH$3+1,Tipy!CP41=Výsledky!$DH$3-1))),10,0)))</f>
        <v/>
      </c>
      <c r="DJ47" s="130" t="str">
        <f>IF(ISBLANK($DJ$3),"",IF(ISBLANK(Tipy!CP41),"-",SUM(DE47:DI47)))</f>
        <v/>
      </c>
      <c r="DK47" s="129"/>
      <c r="DL47" s="126" t="str">
        <f>IF(ISBLANK($DQ$3),"",IF(ISBLANK(Tipy!CV41),0,IF(AND(Tipy!CV41=Výsledky!$DO$3,Tipy!CX41=Výsledky!$DQ$3),60,0)))</f>
        <v/>
      </c>
      <c r="DM47" s="126" t="str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/>
      </c>
      <c r="DN47" s="126" t="str">
        <f>IF(ISBLANK($DQ$3),"",IF(OR(Tipy!CY41=Výsledky!$DL$6,Tipy!CY41=Výsledky!$DL$7,Tipy!CY41=Výsledky!$DL$8,Tipy!CY41=Výsledky!$DL$9),IF(VLOOKUP(Tipy!CY41,'Kategórie hráčov'!$A$2:$B$55,2,FALSE)=30,30,20),0))</f>
        <v/>
      </c>
      <c r="DO47" s="126" t="str">
        <f>IF(ISBLANK($DQ$3),"",IF(OR(Tipy!CZ41=Výsledky!$DO$6,Tipy!CZ41=Výsledky!$DO$7,Tipy!CZ41=Výsledky!$DO$8,Tipy!CZ41=Výsledky!$DO$9),IF(VLOOKUP(Tipy!CZ41,'Kategórie hráčov'!$A$2:$B$55,2,FALSE)=30,30,20),0))</f>
        <v/>
      </c>
      <c r="DP47" s="127" t="str">
        <f>IF(ISBLANK($DQ$3),"",IF(ISBLANK(Tipy!CV41),0,IF(OR(AND(Tipy!CV41=Výsledky!$DO$3,OR(Tipy!CX41=Výsledky!$DQ$3+1,Tipy!CX41=Výsledky!$DQ$3-1)),AND(Tipy!CX41=Výsledky!$DQ$3,OR(Tipy!CV41=Výsledky!$DO$3+1,Tipy!CV41=Výsledky!$DO$3-1))),10,0)))</f>
        <v/>
      </c>
      <c r="DQ47" s="130" t="str">
        <f>IF(ISBLANK($DQ$3),"",IF(ISBLANK(Tipy!CV41),"-",SUM(DL47:DP47)))</f>
        <v/>
      </c>
      <c r="DR47" s="129"/>
      <c r="DS47" s="126" t="str">
        <f>IF(ISBLANK($DX$3),"",IF(ISBLANK(Tipy!DB41),0,IF(AND(Tipy!DB41=Výsledky!$DV$3,Tipy!DD41=Výsledky!$DX$3),60,0)))</f>
        <v/>
      </c>
      <c r="DT47" s="126" t="str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/>
      </c>
      <c r="DU47" s="126" t="str">
        <f>IF(ISBLANK($DX$3),"",IF(OR(Tipy!DE41=Výsledky!$DS$6,Tipy!DE41=Výsledky!$DS$7,Tipy!DE41=Výsledky!$DS$8,Tipy!DE41=Výsledky!$DS$9),IF(VLOOKUP(Tipy!DE41,'Kategórie hráčov'!$A$2:$B$55,2,FALSE)=30,30,20),0))</f>
        <v/>
      </c>
      <c r="DV47" s="126" t="str">
        <f>IF(ISBLANK($DX$3),"",IF(OR(Tipy!DF41=Výsledky!$DV$6,Tipy!DF41=Výsledky!$DV$7,Tipy!DF41=Výsledky!$DV$8,Tipy!DF41=Výsledky!$DV$9),IF(VLOOKUP(Tipy!DF41,'Kategórie hráčov'!$A$2:$B$55,2,FALSE)=30,30,20),0))</f>
        <v/>
      </c>
      <c r="DW47" s="127" t="str">
        <f>IF(ISBLANK($DX$3),"",IF(ISBLANK(Tipy!DB41),0,IF(OR(AND(Tipy!DB41=Výsledky!$DV$3,OR(Tipy!DD41=Výsledky!$DX$3+1,Tipy!DD41=Výsledky!$DX$3-1)),AND(Tipy!DD41=Výsledky!$DX$3,OR(Tipy!DB41=Výsledky!$DV$3+1,Tipy!DB41=Výsledky!$DV$3-1))),10,0)))</f>
        <v/>
      </c>
      <c r="DX47" s="130" t="str">
        <f>IF(ISBLANK($DX$3),"",IF(ISBLANK(Tipy!DB41),"-",SUM(DS47:DW47)))</f>
        <v/>
      </c>
      <c r="DY47" s="129"/>
      <c r="DZ47" s="126" t="str">
        <f>IF(ISBLANK($EE$3),"",IF(ISBLANK(Tipy!DH41),0,IF(AND(Tipy!DH41=Výsledky!$EC$3,Tipy!DJ41=Výsledky!$EE$3),60,0)))</f>
        <v/>
      </c>
      <c r="EA47" s="126" t="str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/>
      </c>
      <c r="EB47" s="126" t="str">
        <f>IF(ISBLANK($EE$3),"",IF(OR(Tipy!DK41=Výsledky!$DZ$6,Tipy!DK41=Výsledky!$DZ$7,Tipy!DK41=Výsledky!$DZ$8,Tipy!DK41=Výsledky!$DZ$9),IF(VLOOKUP(Tipy!DK41,'Kategórie hráčov'!$A$2:$B$55,2,FALSE)=30,30,20),0))</f>
        <v/>
      </c>
      <c r="EC47" s="126" t="str">
        <f>IF(ISBLANK($EE$3),"",IF(OR(Tipy!DL41=Výsledky!$EC$6,Tipy!DL41=Výsledky!$EC$7,Tipy!DL41=Výsledky!$EC$8,Tipy!DL41=Výsledky!$EC$9),IF(VLOOKUP(Tipy!DL41,'Kategórie hráčov'!$A$2:$B$55,2,FALSE)=30,30,20),0))</f>
        <v/>
      </c>
      <c r="ED47" s="127" t="str">
        <f>IF(ISBLANK($EE$3),"",IF(ISBLANK(Tipy!DH41),0,IF(OR(AND(Tipy!DH41=Výsledky!$EC$3,OR(Tipy!DJ41=Výsledky!$EE$3+1,Tipy!DJ41=Výsledky!$EE$3-1)),AND(Tipy!DJ41=Výsledky!$EE$3,OR(Tipy!DH41=Výsledky!$EC$3+1,Tipy!DH41=Výsledky!$EC$3-1))),10,0)))</f>
        <v/>
      </c>
      <c r="EE47" s="130" t="str">
        <f>IF(ISBLANK($EE$3),"",IF(ISBLANK(Tipy!DH41),"-",SUM(DZ47:ED47)))</f>
        <v/>
      </c>
      <c r="EF47" s="129"/>
      <c r="EG47" s="126" t="str">
        <f>IF(ISBLANK($EL$3),"",IF(ISBLANK(Tipy!DN41),0,IF(AND(Tipy!DN41=Výsledky!$EJ$3,Tipy!DP41=Výsledky!$EL$3),60,0)))</f>
        <v/>
      </c>
      <c r="EH47" s="126" t="str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/>
      </c>
      <c r="EI47" s="126" t="str">
        <f>IF(ISBLANK($EL$3),"",IF(OR(Tipy!DQ41=Výsledky!$EG$6,Tipy!DQ41=Výsledky!$EG$7,Tipy!DQ41=Výsledky!$EG$8,Tipy!DQ41=Výsledky!$EG$9),IF(VLOOKUP(Tipy!DQ41,'Kategórie hráčov'!$A$2:$B$55,2,FALSE)=30,30,20),0))</f>
        <v/>
      </c>
      <c r="EJ47" s="126" t="str">
        <f>IF(ISBLANK($EL$3),"",IF(OR(Tipy!DR41=Výsledky!$EJ$6,Tipy!DR41=Výsledky!$EJ$7,Tipy!DR41=Výsledky!$EJ$8,Tipy!DR41=Výsledky!$EJ$9),IF(VLOOKUP(Tipy!DR41,'Kategórie hráčov'!$A$2:$B$55,2,FALSE)=30,30,20),0))</f>
        <v/>
      </c>
      <c r="EK47" s="127" t="str">
        <f>IF(ISBLANK($EL$3),"",IF(ISBLANK(Tipy!DN41),0,IF(OR(AND(Tipy!DN41=Výsledky!$EJ$3,OR(Tipy!DP41=Výsledky!$EL$3+1,Tipy!DP41=Výsledky!$EL$3-1)),AND(Tipy!DP41=Výsledky!$EL$3,OR(Tipy!DN41=Výsledky!$EJ$3+1,Tipy!DN41=Výsledky!$EJ$3-1))),10,0)))</f>
        <v/>
      </c>
      <c r="EL47" s="130" t="str">
        <f>IF(ISBLANK($EL$3),"",IF(ISBLANK(Tipy!DN41),"-",SUM(EG47:EK47)))</f>
        <v/>
      </c>
      <c r="EM47" s="129"/>
      <c r="EN47" s="126" t="str">
        <f>IF(ISBLANK($ES$3),"",IF(ISBLANK(Tipy!DT41),0,IF(AND(Tipy!DT41=Výsledky!$EQ$3,Tipy!DV41=Výsledky!$ES$3),60,0)))</f>
        <v/>
      </c>
      <c r="EO47" s="126" t="str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/>
      </c>
      <c r="EP47" s="126" t="str">
        <f>IF(ISBLANK($ES$3),"",IF(OR(Tipy!DW41=Výsledky!$EN$6,Tipy!DW41=Výsledky!$EN$7,Tipy!DW41=Výsledky!$EN$8,Tipy!DW41=Výsledky!$EN$9),IF(VLOOKUP(Tipy!DW41,'Kategórie hráčov'!$A$2:$B$55,2,FALSE)=30,30,20),0))</f>
        <v/>
      </c>
      <c r="EQ47" s="126" t="str">
        <f>IF(ISBLANK($ES$3),"",IF(OR(Tipy!DX41=Výsledky!$EQ$6,Tipy!DX41=Výsledky!$EQ$7,Tipy!DX41=Výsledky!$EQ$8,Tipy!DX41=Výsledky!$EQ$9),IF(VLOOKUP(Tipy!DX41,'Kategórie hráčov'!$A$2:$B$55,2,FALSE)=30,30,20),0))</f>
        <v/>
      </c>
      <c r="ER47" s="127" t="str">
        <f>IF(ISBLANK($ES$3),"",IF(ISBLANK(Tipy!DT41),0,IF(OR(AND(Tipy!DT41=Výsledky!$EQ$3,OR(Tipy!DV41=Výsledky!$ES$3+1,Tipy!DV41=Výsledky!$ES$3-1)),AND(Tipy!DV41=Výsledky!$ES$3,OR(Tipy!DT41=Výsledky!$EQ$3+1,Tipy!DT41=Výsledky!$EQ$3-1))),10,0)))</f>
        <v/>
      </c>
      <c r="ES47" s="130" t="str">
        <f>IF(ISBLANK($ES$3),"",IF(ISBLANK(Tipy!DT41),"-",SUM(EN47:ER47)))</f>
        <v/>
      </c>
      <c r="ET47" s="129"/>
      <c r="EU47" s="126" t="str">
        <f>IF(ISBLANK($EZ$3),"",IF(ISBLANK(Tipy!DZ41),0,IF(AND(Tipy!DZ41=Výsledky!$EX$3,Tipy!EB41=Výsledky!$EZ$3),60,0)))</f>
        <v/>
      </c>
      <c r="EV47" s="126" t="str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/>
      </c>
      <c r="EW47" s="126" t="str">
        <f>IF(ISBLANK($EZ$3),"",IF(OR(Tipy!EC41=Výsledky!$EU$6,Tipy!EC41=Výsledky!$EU$7,Tipy!EC41=Výsledky!$EU$8,Tipy!EC41=Výsledky!$EU$9),IF(VLOOKUP(Tipy!EC41,'Kategórie hráčov'!$A$2:$B$55,2,FALSE)=30,30,20),0))</f>
        <v/>
      </c>
      <c r="EX47" s="126" t="str">
        <f>IF(ISBLANK($EZ$3),"",IF(OR(Tipy!ED41=Výsledky!$EX$6,Tipy!ED41=Výsledky!$EX$7,Tipy!ED41=Výsledky!$EX$8,Tipy!ED41=Výsledky!$EX$9),IF(VLOOKUP(Tipy!ED41,'Kategórie hráčov'!$A$2:$B$55,2,FALSE)=30,30,20),0))</f>
        <v/>
      </c>
      <c r="EY47" s="127" t="str">
        <f>IF(ISBLANK($EZ$3),"",IF(ISBLANK(Tipy!DZ41),0,IF(OR(AND(Tipy!DZ41=Výsledky!$EX$3,OR(Tipy!EB41=Výsledky!$EZ$3+1,Tipy!EB41=Výsledky!$EZ$3-1)),AND(Tipy!EB41=Výsledky!$EZ$3,OR(Tipy!DZ41=Výsledky!$EX$3+1,Tipy!DZ41=Výsledky!$EX$3-1))),10,0)))</f>
        <v/>
      </c>
      <c r="EZ47" s="130" t="str">
        <f>IF(ISBLANK($EZ$3),"",IF(ISBLANK(Tipy!DZ41),"-",SUM(EU47:EY47)))</f>
        <v/>
      </c>
      <c r="FA47" s="129"/>
      <c r="FB47" s="126" t="str">
        <f>IF(ISBLANK($FG$3),"",IF(ISBLANK(Tipy!EF41),0,IF(AND(Tipy!EF41=Výsledky!$FE$3,Tipy!EH41=Výsledky!$FG$3),60,0)))</f>
        <v/>
      </c>
      <c r="FC47" s="126" t="str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/>
      </c>
      <c r="FD47" s="126" t="str">
        <f>IF(ISBLANK($FG$3),"",IF(OR(Tipy!EI41=Výsledky!$FB$6,Tipy!EI41=Výsledky!$FB$7,Tipy!EI41=Výsledky!$FB$8,Tipy!EI41=Výsledky!$FB$9),IF(VLOOKUP(Tipy!EI41,'Kategórie hráčov'!$A$2:$B$55,2,FALSE)=30,30,20),0))</f>
        <v/>
      </c>
      <c r="FE47" s="126" t="str">
        <f>IF(ISBLANK($FG$3),"",IF(OR(Tipy!EJ41=Výsledky!$FE$6,Tipy!EJ41=Výsledky!$FE$7,Tipy!EJ41=Výsledky!$FE$8,Tipy!EJ41=Výsledky!$FE$9),IF(VLOOKUP(Tipy!EJ41,'Kategórie hráčov'!$A$2:$B$55,2,FALSE)=30,30,20),0))</f>
        <v/>
      </c>
      <c r="FF47" s="127" t="str">
        <f>IF(ISBLANK($FG$3),"",IF(ISBLANK(Tipy!EF41),0,IF(OR(AND(Tipy!EF41=Výsledky!$FE$3,OR(Tipy!EH41=Výsledky!$FG$3+1,Tipy!EH41=Výsledky!$FG$3-1)),AND(Tipy!EH41=Výsledky!$FG$3,OR(Tipy!EF41=Výsledky!$FE$3+1,Tipy!EF41=Výsledky!$FE$3-1))),10,0)))</f>
        <v/>
      </c>
      <c r="FG47" s="130" t="str">
        <f>IF(ISBLANK($FG$3),"",IF(ISBLANK(Tipy!EF41),"-",SUM(FB47:FF47)))</f>
        <v/>
      </c>
      <c r="FH47" s="129"/>
      <c r="FI47" s="126" t="str">
        <f>IF(ISBLANK($FN$3),"",IF(ISBLANK(Tipy!EL41),0,IF(AND(Tipy!EL41=Výsledky!$FL$3,Tipy!EN41=Výsledky!$FN$3),60,0)))</f>
        <v/>
      </c>
      <c r="FJ47" s="126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126" t="str">
        <f>IF(ISBLANK($FN$3),"",IF(OR(Tipy!EO41=Výsledky!$FI$6,Tipy!EO41=Výsledky!$FI$7,Tipy!EO41=Výsledky!$FI$8,Tipy!EO41=Výsledky!$FI$9),IF(VLOOKUP(Tipy!EO41,'Kategórie hráčov'!$A$2:$B$55,2,FALSE)=30,30,20),0))</f>
        <v/>
      </c>
      <c r="FL47" s="126" t="str">
        <f>IF(ISBLANK($FN$3),"",IF(OR(Tipy!EP41=Výsledky!$FL$6,Tipy!EP41=Výsledky!$FL$7,Tipy!EP41=Výsledky!$FL$8,Tipy!EP41=Výsledky!$FL$9),IF(VLOOKUP(Tipy!EP41,'Kategórie hráčov'!$A$2:$B$55,2,FALSE)=30,30,20),0))</f>
        <v/>
      </c>
      <c r="FM47" s="127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130" t="str">
        <f>IF(ISBLANK($FN$3),"",IF(ISBLANK(Tipy!EL41),"-",SUM(FI47:FM47)))</f>
        <v/>
      </c>
      <c r="FO47" s="129"/>
      <c r="FP47" s="126" t="str">
        <f>IF(ISBLANK($FU$3),"",IF(ISBLANK(Tipy!ER41),0,IF(AND(Tipy!ER41=Výsledky!$FS$3,Tipy!ET41=Výsledky!$FU$3),60,0)))</f>
        <v/>
      </c>
      <c r="FQ47" s="126" t="str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/>
      </c>
      <c r="FR47" s="126" t="str">
        <f>IF(ISBLANK($FU$3),"",IF(OR(Tipy!EU41=Výsledky!$FP$6,Tipy!EU41=Výsledky!$FP$7,Tipy!EU41=Výsledky!$FP$8,Tipy!EU41=Výsledky!$FP$9),IF(VLOOKUP(Tipy!EU41,'Kategórie hráčov'!$A$2:$B$55,2,FALSE)=30,30,20),0))</f>
        <v/>
      </c>
      <c r="FS47" s="126" t="str">
        <f>IF(ISBLANK($FU$3),"",IF(OR(Tipy!EV41=Výsledky!$FS$6,Tipy!EV41=Výsledky!$FS$7,Tipy!EV41=Výsledky!$FS$8,Tipy!EV41=Výsledky!$FS$9),IF(VLOOKUP(Tipy!EV41,'Kategórie hráčov'!$A$2:$B$55,2,FALSE)=30,30,20),0))</f>
        <v/>
      </c>
      <c r="FT47" s="127" t="str">
        <f>IF(ISBLANK($FU$3),"",IF(ISBLANK(Tipy!ER41),0,IF(OR(AND(Tipy!ER41=Výsledky!$FS$3,OR(Tipy!ET41=Výsledky!$FU$3+1,Tipy!ET41=Výsledky!$FU$3-1)),AND(Tipy!ET41=Výsledky!$FU$3,OR(Tipy!ER41=Výsledky!$FS$3+1,Tipy!ER41=Výsledky!$FS$3-1))),10,0)))</f>
        <v/>
      </c>
      <c r="FU47" s="130" t="str">
        <f>IF(ISBLANK($FU$3),"",IF(ISBLANK(Tipy!ER41),"-",SUM(FP47:FT47)))</f>
        <v/>
      </c>
      <c r="FV47" s="129"/>
      <c r="FW47" s="126" t="str">
        <f>IF(ISBLANK($GB$3),"",IF(ISBLANK(Tipy!EX41),0,IF(AND(Tipy!EX41=Výsledky!$FZ$3,Tipy!EZ41=Výsledky!$GB$3),60,0)))</f>
        <v/>
      </c>
      <c r="FX47" s="126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126" t="str">
        <f>IF(ISBLANK($GB$3),"",IF(OR(Tipy!FA41=Výsledky!$FW$6,Tipy!FA41=Výsledky!$FW$7,Tipy!FA41=Výsledky!$FW$8,Tipy!FA41=Výsledky!$FW$9),IF(VLOOKUP(Tipy!FA41,'Kategórie hráčov'!$A$2:$B$55,2,FALSE)=30,30,20),0))</f>
        <v/>
      </c>
      <c r="FZ47" s="126" t="str">
        <f>IF(ISBLANK($GB$3),"",IF(OR(Tipy!FB41=Výsledky!$FZ$6,Tipy!FB41=Výsledky!$FZ$7,Tipy!FB41=Výsledky!$FZ$8,Tipy!FB41=Výsledky!$FZ$9),IF(VLOOKUP(Tipy!FB41,'Kategórie hráčov'!$A$2:$B$55,2,FALSE)=30,30,20),0))</f>
        <v/>
      </c>
      <c r="GA47" s="127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130" t="str">
        <f>IF(ISBLANK($GB$3),"",IF(ISBLANK(Tipy!EX41),"-",SUM(FW47:GA47)))</f>
        <v/>
      </c>
      <c r="GC47" s="129"/>
      <c r="GD47" s="126" t="str">
        <f>IF(ISBLANK($GI$3),"",IF(ISBLANK(Tipy!FD41),0,IF(AND(Tipy!FD41=Výsledky!$GG$3,Tipy!FF41=Výsledky!$GI$3),60,0)))</f>
        <v/>
      </c>
      <c r="GE47" s="126" t="str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/>
      </c>
      <c r="GF47" s="126" t="str">
        <f>IF(ISBLANK($GI$3),"",IF(OR(Tipy!FG41=Výsledky!$GD$6,Tipy!FG41=Výsledky!$GD$7,Tipy!FG41=Výsledky!$GD$8,Tipy!FG41=Výsledky!$GD$9),IF(VLOOKUP(Tipy!FG41,'Kategórie hráčov'!$A$2:$B$55,2,FALSE)=30,30,20),0))</f>
        <v/>
      </c>
      <c r="GG47" s="126" t="str">
        <f>IF(ISBLANK($GI$3),"",IF(OR(Tipy!FH41=Výsledky!$GG$6,Tipy!FH41=Výsledky!$GG$7,Tipy!FH41=Výsledky!$GG$8,Tipy!FH41=Výsledky!$GG$9),IF(VLOOKUP(Tipy!FH41,'Kategórie hráčov'!$A$2:$B$55,2,FALSE)=30,30,20),0))</f>
        <v/>
      </c>
      <c r="GH47" s="127" t="str">
        <f>IF(ISBLANK($GI$3),"",IF(ISBLANK(Tipy!FD41),0,IF(OR(AND(Tipy!FD41=Výsledky!$GG$3,OR(Tipy!FF41=Výsledky!$GI$3+1,Tipy!FF41=Výsledky!$GI$3-1)),AND(Tipy!FF41=Výsledky!$GI$3,OR(Tipy!FD41=Výsledky!$GG$3+1,Tipy!FD41=Výsledky!$GG$3-1))),10,0)))</f>
        <v/>
      </c>
      <c r="GI47" s="130" t="str">
        <f>IF(ISBLANK($GI$3),"",IF(ISBLANK(Tipy!FD41),"-",SUM(GD47:GH47)))</f>
        <v/>
      </c>
      <c r="GJ47" s="129"/>
      <c r="GK47" s="126" t="str">
        <f>IF(ISBLANK($GP$3),"",IF(ISBLANK(Tipy!FJ41),0,IF(AND(Tipy!FJ41=Výsledky!$GN$3,Tipy!FL41=Výsledky!$GP$3),60,0)))</f>
        <v/>
      </c>
      <c r="GL47" s="126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126" t="str">
        <f>IF(ISBLANK($GP$3),"",IF(OR(Tipy!FM41=Výsledky!$GK$6,Tipy!FM41=Výsledky!$GK$7,Tipy!FM41=Výsledky!$GK$8,Tipy!FM41=Výsledky!$GK$9),IF(VLOOKUP(Tipy!FM41,'Kategórie hráčov'!$A$2:$B$55,2,FALSE)=30,30,20),0))</f>
        <v/>
      </c>
      <c r="GN47" s="126" t="str">
        <f>IF(ISBLANK($GP$3),"",IF(OR(Tipy!FN41=Výsledky!$GN$6,Tipy!FN41=Výsledky!$GN$7,Tipy!FN41=Výsledky!$GN$8,Tipy!FN41=Výsledky!$GN$9),IF(VLOOKUP(Tipy!FN41,'Kategórie hráčov'!$A$2:$B$55,2,FALSE)=30,30,20),0))</f>
        <v/>
      </c>
      <c r="GO47" s="127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130" t="str">
        <f>IF(ISBLANK($GP$3),"",IF(ISBLANK(Tipy!FJ41),"-",SUM(GK47:GO47)))</f>
        <v/>
      </c>
      <c r="GQ47" s="129"/>
      <c r="GR47" s="126" t="str">
        <f>IF(ISBLANK($GW$3),"",IF(ISBLANK(Tipy!FP41),0,IF(AND(Tipy!FP41=Výsledky!$GU$3,Tipy!FR41=Výsledky!$GW$3),60,0)))</f>
        <v/>
      </c>
      <c r="GS47" s="126" t="str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/>
      </c>
      <c r="GT47" s="126" t="str">
        <f>IF(ISBLANK($GW$3),"",IF(OR(Tipy!FS41=Výsledky!$GR$6,Tipy!FS41=Výsledky!$GR$7,Tipy!FS41=Výsledky!$GR$8,Tipy!FS41=Výsledky!$GR$9),IF(VLOOKUP(Tipy!FS41,'Kategórie hráčov'!$A$2:$B$55,2,FALSE)=30,30,20),0))</f>
        <v/>
      </c>
      <c r="GU47" s="126" t="str">
        <f>IF(ISBLANK($GW$3),"",IF(OR(Tipy!FT41=Výsledky!$GU$6,Tipy!FT41=Výsledky!$GU$7,Tipy!FT41=Výsledky!$GU$8,Tipy!FT41=Výsledky!$GU$9),IF(VLOOKUP(Tipy!FT41,'Kategórie hráčov'!$A$2:$B$55,2,FALSE)=30,30,20),0))</f>
        <v/>
      </c>
      <c r="GV47" s="127" t="str">
        <f>IF(ISBLANK($GW$3),"",IF(ISBLANK(Tipy!FP41),0,IF(OR(AND(Tipy!FP41=Výsledky!$GU$3,OR(Tipy!FR41=Výsledky!$GW$3+1,Tipy!FR41=Výsledky!$GW$3-1)),AND(Tipy!FR41=Výsledky!$GW$3,OR(Tipy!FP41=Výsledky!$GU$3+1,Tipy!FP41=Výsledky!$GU$3-1))),10,0)))</f>
        <v/>
      </c>
      <c r="GW47" s="130" t="str">
        <f>IF(ISBLANK($GW$3),"",IF(ISBLANK(Tipy!FP41),"-",SUM(GR47:GV47)))</f>
        <v/>
      </c>
      <c r="GX47" s="129"/>
      <c r="GY47" s="126" t="str">
        <f>IF(ISBLANK($HD$3),"",IF(ISBLANK(Tipy!FV41),0,IF(AND(Tipy!FV41=Výsledky!$HB$3,Tipy!FX41=Výsledky!$HD$3),60,0)))</f>
        <v/>
      </c>
      <c r="GZ47" s="126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26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26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27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0" t="str">
        <f>IF(ISBLANK($HD$3),"",IF(ISBLANK(Tipy!FV41),"-",SUM(GY47:HC47)))</f>
        <v/>
      </c>
      <c r="HE47" s="129"/>
      <c r="HF47" s="126" t="str">
        <f>IF(ISBLANK($HK$3),"",IF(ISBLANK(Tipy!GB41),0,IF(AND(Tipy!GB41=Výsledky!$HI$3,Tipy!GD41=Výsledky!$HK$3),60,0)))</f>
        <v/>
      </c>
      <c r="HG47" s="126" t="str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/>
      </c>
      <c r="HH47" s="126" t="str">
        <f>IF(ISBLANK($HK$3),"",IF(OR(Tipy!GE41=Výsledky!$HF$6,Tipy!GE41=Výsledky!$HF$7,Tipy!GE41=Výsledky!$HF$8,Tipy!GE41=Výsledky!$HF$9),IF(VLOOKUP(Tipy!GE41,'Kategórie hráčov'!$A$2:$B$55,2,FALSE)=30,30,20),0))</f>
        <v/>
      </c>
      <c r="HI47" s="126" t="str">
        <f>IF(ISBLANK($HK$3),"",IF(OR(Tipy!GF41=Výsledky!$HI$6,Tipy!GF41=Výsledky!$HI$7,Tipy!GF41=Výsledky!$HI$8,Tipy!GF41=Výsledky!$HI$9),IF(VLOOKUP(Tipy!GF41,'Kategórie hráčov'!$A$2:$B$55,2,FALSE)=30,30,20),0))</f>
        <v/>
      </c>
      <c r="HJ47" s="127" t="str">
        <f>IF(ISBLANK($HK$3),"",IF(ISBLANK(Tipy!GB41),0,IF(OR(AND(Tipy!GB41=Výsledky!$HI$3,OR(Tipy!GD41=Výsledky!$HK$3+1,Tipy!GD41=Výsledky!$HK$3-1)),AND(Tipy!GD41=Výsledky!$HK$3,OR(Tipy!GB41=Výsledky!$HI$3+1,Tipy!GB41=Výsledky!$HI$3-1))),10,0)))</f>
        <v/>
      </c>
      <c r="HK47" s="130" t="str">
        <f>IF(ISBLANK($HK$3),"",IF(ISBLANK(Tipy!GB41),"-",SUM(HF47:HJ47)))</f>
        <v/>
      </c>
      <c r="HL47" s="129"/>
      <c r="HM47" s="126" t="str">
        <f>IF(ISBLANK($HR$3),"",IF(ISBLANK(Tipy!GH41),0,IF(AND(Tipy!GH41=Výsledky!$HP$3,Tipy!GJ41=Výsledky!$HR$3),60,0)))</f>
        <v/>
      </c>
      <c r="HN47" s="126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26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26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27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0" t="str">
        <f>IF(ISBLANK($HR$3),"",IF(ISBLANK(Tipy!GH41),"-",SUM(HM47:HQ47)))</f>
        <v/>
      </c>
      <c r="HS47" s="129"/>
      <c r="HT47" s="126" t="str">
        <f>IF(ISBLANK($HY$3),"",IF(ISBLANK(Tipy!GN41),0,IF(AND(Tipy!GN41=Výsledky!$HW$3,Tipy!GP41=Výsledky!$HY$3),60,0)))</f>
        <v/>
      </c>
      <c r="HU47" s="126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6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6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7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0" t="str">
        <f>IF(ISBLANK($HY$3),"",IF(ISBLANK(Tipy!GN41),"-",SUM(HT47:HX47)))</f>
        <v/>
      </c>
      <c r="HZ47" s="129"/>
      <c r="IA47" s="126" t="str">
        <f>IF(ISBLANK($IF$3),"",IF(ISBLANK(Tipy!GT41),0,IF(AND(Tipy!GT41=Výsledky!$ID$3,Tipy!GV41=Výsledky!$IF$3),60,0)))</f>
        <v/>
      </c>
      <c r="IB47" s="126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26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26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27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0" t="str">
        <f>IF(ISBLANK($IF$3),"",IF(ISBLANK(Tipy!GT41),"-",SUM(IA47:IE47)))</f>
        <v/>
      </c>
      <c r="IG47" s="129"/>
      <c r="IH47" s="126" t="str">
        <f>IF(ISBLANK($IM$3),"",IF(ISBLANK(Tipy!GZ41),0,IF(AND(Tipy!GZ41=Výsledky!$IK$3,Tipy!HB41=Výsledky!$IM$3),60,0)))</f>
        <v/>
      </c>
      <c r="II47" s="126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6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6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7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0" t="str">
        <f>IF(ISBLANK($IM$3),"",IF(ISBLANK(Tipy!GZ41),"-",SUM(IH47:IL47)))</f>
        <v/>
      </c>
      <c r="IN47" s="129"/>
      <c r="IO47" s="126" t="str">
        <f>IF(ISBLANK($IT$3),"",IF(ISBLANK(Tipy!HF41),0,IF(AND(Tipy!HF41=Výsledky!$IR$3,Tipy!HH41=Výsledky!$IT$3),60,0)))</f>
        <v/>
      </c>
      <c r="IP47" s="126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26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26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27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0" t="str">
        <f>IF(ISBLANK($IT$3),"",IF(ISBLANK(Tipy!HF41),"-",SUM(IO47:IS47)))</f>
        <v/>
      </c>
      <c r="IU47" s="129"/>
      <c r="IV47" s="126" t="str">
        <f>IF(ISBLANK($JA$3),"",IF(ISBLANK(Tipy!HL41),0,IF(AND(Tipy!HL41=Výsledky!$IY$3,Tipy!HN41=Výsledky!$JA$3),60,0)))</f>
        <v/>
      </c>
      <c r="IW47" s="126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26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26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27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0" t="str">
        <f>IF(ISBLANK($JA$3),"",IF(ISBLANK(Tipy!HL41),"-",SUM(IV47:IZ47)))</f>
        <v/>
      </c>
      <c r="JB47" s="129"/>
      <c r="JC47" s="126" t="str">
        <f>IF(ISBLANK($JH$3),"",IF(ISBLANK(Tipy!HR41),0,IF(AND(Tipy!HR41=Výsledky!$JF$3,Tipy!HT41=Výsledky!$JH$3),60,0)))</f>
        <v/>
      </c>
      <c r="JD47" s="126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26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26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27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0" t="str">
        <f>IF(ISBLANK($JH$3),"",IF(ISBLANK(Tipy!HR41),"-",SUM(JC47:JG47)))</f>
        <v/>
      </c>
      <c r="JI47" s="129"/>
      <c r="JJ47" s="126" t="str">
        <f>IF(ISBLANK($JO$3),"",IF(ISBLANK(Tipy!HX41),0,IF(AND(Tipy!HX41=Výsledky!$JM$3,Tipy!HZ41=Výsledky!$JO$3),60,0)))</f>
        <v/>
      </c>
      <c r="JK47" s="126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26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26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27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0" t="str">
        <f>IF(ISBLANK($JO$3),"",IF(ISBLANK(Tipy!HX41),"-",SUM(JJ47:JN47)))</f>
        <v/>
      </c>
      <c r="JP47" s="129"/>
      <c r="JQ47" s="126" t="str">
        <f>IF(ISBLANK($JV$3),"",IF(ISBLANK(Tipy!ID41),0,IF(AND(Tipy!ID41=Výsledky!$JT$3,Tipy!IF41=Výsledky!$JV$3),60,0)))</f>
        <v/>
      </c>
      <c r="JR47" s="126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26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26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27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0" t="str">
        <f>IF(ISBLANK($JV$3),"",IF(ISBLANK(Tipy!ID41),"-",SUM(JQ47:JU47)))</f>
        <v/>
      </c>
      <c r="JW47" s="129"/>
      <c r="JX47" s="126" t="str">
        <f>IF(ISBLANK($KC$3),"",IF(ISBLANK(Tipy!IJ41),0,IF(AND(Tipy!IJ41=Výsledky!$KA$3,Tipy!IL41=Výsledky!$KC$3),60,0)))</f>
        <v/>
      </c>
      <c r="JY47" s="126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6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6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7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0" t="str">
        <f>IF(ISBLANK($KC$3),"",IF(ISBLANK(Tipy!IJ41),"-",SUM(JX47:KB47)))</f>
        <v/>
      </c>
      <c r="KD47" s="129"/>
      <c r="KE47" s="126" t="str">
        <f>IF(ISBLANK($KJ$3),"",IF(ISBLANK(Tipy!IP41),0,IF(AND(Tipy!IP41=Výsledky!$KH$3,Tipy!IR41=Výsledky!$KJ$3),60,0)))</f>
        <v/>
      </c>
      <c r="KF47" s="126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6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6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7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0" t="str">
        <f>IF(ISBLANK($KJ$3),"",IF(ISBLANK(Tipy!IP41),"-",SUM(KE47:KI47)))</f>
        <v/>
      </c>
      <c r="KK47" s="129"/>
      <c r="KL47" s="126" t="str">
        <f>IF(ISBLANK($KQ$3),"",IF(ISBLANK(Tipy!IV41),0,IF(AND(Tipy!IV41=Výsledky!$KO$3,Tipy!IX41=Výsledky!$KQ$3),60,0)))</f>
        <v/>
      </c>
      <c r="KM47" s="126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6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6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7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0" t="str">
        <f>IF(ISBLANK($KQ$3),"",IF(ISBLANK(Tipy!IV41),"-",SUM(KL47:KP47)))</f>
        <v/>
      </c>
      <c r="KR47" s="129"/>
      <c r="KS47" s="126" t="str">
        <f>IF(ISBLANK($KX$3),"",IF(ISBLANK(Tipy!JB41),0,IF(AND(Tipy!JB41=Výsledky!$KV$3,Tipy!JD41=Výsledky!$KX$3),60,0)))</f>
        <v/>
      </c>
      <c r="KT47" s="126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6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6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7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0" t="str">
        <f>IF(ISBLANK($KX$3),"",IF(ISBLANK(Tipy!JB41),"-",SUM(KS47:KW47)))</f>
        <v/>
      </c>
      <c r="KY47" s="129"/>
      <c r="KZ47" s="126" t="str">
        <f>IF(ISBLANK($LE$3),"",IF(ISBLANK(Tipy!JH41),0,IF(AND(Tipy!JH41=Výsledky!$LC$3,Tipy!JJ41=Výsledky!$LE$3),60,0)))</f>
        <v/>
      </c>
      <c r="LA47" s="126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6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6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7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0" t="str">
        <f>IF(ISBLANK($LE$3),"",IF(ISBLANK(Tipy!JH41),"-",SUM(KZ47:LD47)))</f>
        <v/>
      </c>
      <c r="LF47" s="129"/>
      <c r="LG47" s="126" t="str">
        <f>IF(ISBLANK($LL$3),"",IF(ISBLANK(Tipy!JN41),0,IF(AND(Tipy!JN41=Výsledky!$LJ$3,Tipy!JP41=Výsledky!$LL$3),60,0)))</f>
        <v/>
      </c>
      <c r="LH47" s="126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6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6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7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0" t="str">
        <f>IF(ISBLANK($LL$3),"",IF(ISBLANK(Tipy!JN41),"-",SUM(LG47:LK47)))</f>
        <v/>
      </c>
      <c r="LM47" s="129"/>
      <c r="LN47" s="126" t="str">
        <f>IF(ISBLANK($LS$3),"",IF(ISBLANK(Tipy!JT41),0,IF(AND(Tipy!JT41=Výsledky!$LQ$3,Tipy!JV41=Výsledky!$LS$3),60,0)))</f>
        <v/>
      </c>
      <c r="LO47" s="126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6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6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7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0" t="str">
        <f>IF(ISBLANK($LS$3),"",IF(ISBLANK(Tipy!JT41),"-",SUM(LN47:LR47)))</f>
        <v/>
      </c>
      <c r="LT47" s="129"/>
      <c r="LU47" s="126" t="str">
        <f>IF(ISBLANK($LZ$3),"",IF(ISBLANK(Tipy!JZ41),0,IF(AND(Tipy!JZ41=Výsledky!$LX$3,Tipy!KB41=Výsledky!$LZ$3),60,0)))</f>
        <v/>
      </c>
      <c r="LV47" s="126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6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6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7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0" t="str">
        <f>IF(ISBLANK($LZ$3),"",IF(ISBLANK(Tipy!JZ41),"-",SUM(LU47:LY47)))</f>
        <v/>
      </c>
      <c r="MA47" s="129"/>
      <c r="MB47" s="126" t="str">
        <f>IF(ISBLANK($MG$3),"",IF(ISBLANK(Tipy!KF41),0,IF(AND(Tipy!KF41=Výsledky!$ME$3,Tipy!KH41=Výsledky!$MG$3),60,0)))</f>
        <v/>
      </c>
      <c r="MC47" s="126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6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6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7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0" t="str">
        <f>IF(ISBLANK($MG$3),"",IF(ISBLANK(Tipy!KF41),"-",SUM(MB47:MF47)))</f>
        <v/>
      </c>
      <c r="MH47" s="129"/>
      <c r="MI47" s="126" t="str">
        <f>IF(ISBLANK($MN$3),"",IF(ISBLANK(Tipy!KL41),0,IF(AND(Tipy!KL41=Výsledky!$ML$3,Tipy!KN41=Výsledky!$MN$3),60,0)))</f>
        <v/>
      </c>
      <c r="MJ47" s="12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6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6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0" t="str">
        <f>IF(ISBLANK($MN$3),"",IF(ISBLANK(Tipy!KL41),"-",SUM(MI47:MM47)))</f>
        <v/>
      </c>
      <c r="MO47" s="129"/>
      <c r="MP47" s="126" t="str">
        <f>IF(ISBLANK($MU$3),"",IF(ISBLANK(Tipy!KR41),0,IF(AND(Tipy!KR41=Výsledky!$MS$3,Tipy!KT41=Výsledky!$MU$3),60,0)))</f>
        <v/>
      </c>
      <c r="MQ47" s="126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6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6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7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0" t="str">
        <f>IF(ISBLANK($MU$3),"",IF(ISBLANK(Tipy!KR41),"-",SUM(MP47:MT47)))</f>
        <v/>
      </c>
      <c r="MV47" s="129"/>
      <c r="MW47" s="126" t="str">
        <f>IF(ISBLANK($NB$3),"",IF(ISBLANK(Tipy!KX41),0,IF(AND(Tipy!KX41=Výsledky!$MZ$3,Tipy!KZ41=Výsledky!$NB$3),60,0)))</f>
        <v/>
      </c>
      <c r="MX47" s="126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6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6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7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0" t="str">
        <f>IF(ISBLANK($NB$3),"",IF(ISBLANK(Tipy!KX41),"-",SUM(MW47:NA47)))</f>
        <v/>
      </c>
      <c r="NC47" s="129"/>
      <c r="ND47" s="126" t="str">
        <f>IF(ISBLANK($NI$3),"",IF(ISBLANK(Tipy!LD41),0,IF(AND(Tipy!LD41=Výsledky!$NG$3,Tipy!LF41=Výsledky!$NI$3),60,0)))</f>
        <v/>
      </c>
      <c r="NE47" s="126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6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6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7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0" t="str">
        <f>IF(ISBLANK($NI$3),"",IF(ISBLANK(Tipy!LD41),"-",SUM(ND47:NH47)))</f>
        <v/>
      </c>
      <c r="NJ47" s="129"/>
      <c r="NK47" s="126" t="str">
        <f>IF(ISBLANK($NP$3),"",IF(ISBLANK(Tipy!LJ41),0,IF(AND(Tipy!LJ41=Výsledky!$NN$3,Tipy!LL41=Výsledky!$NP$3),60,0)))</f>
        <v/>
      </c>
      <c r="NL47" s="126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6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6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7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0" t="str">
        <f>IF(ISBLANK($NP$3),"",IF(ISBLANK(Tipy!LJ41),"-",SUM(NK47:NO47)))</f>
        <v/>
      </c>
      <c r="NQ47" s="129"/>
      <c r="NR47" s="126" t="str">
        <f>IF(ISBLANK($NW$3),"",IF(ISBLANK(Tipy!LP41),0,IF(AND(Tipy!LP41=Výsledky!$NU$3,Tipy!LR41=Výsledky!$NW$3),60,0)))</f>
        <v/>
      </c>
      <c r="NS47" s="126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6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6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7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0" t="str">
        <f>IF(ISBLANK($NW$3),"",IF(ISBLANK(Tipy!LP41),"-",SUM(NR47:NV47)))</f>
        <v/>
      </c>
      <c r="NX47" s="129"/>
      <c r="NY47" s="126" t="str">
        <f>IF(ISBLANK($OD$3),"",IF(ISBLANK(Tipy!LV41),0,IF(AND(Tipy!LV41=Výsledky!$OB$3,Tipy!LX41=Výsledky!$OD$3),60,0)))</f>
        <v/>
      </c>
      <c r="NZ47" s="126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6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6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7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0" t="str">
        <f>IF(ISBLANK($OD$3),"",IF(ISBLANK(Tipy!LV41),"-",SUM(NY47:OC47)))</f>
        <v/>
      </c>
      <c r="OE47" s="129"/>
      <c r="OF47" s="126" t="str">
        <f>IF(ISBLANK($OK$3),"",IF(ISBLANK(Tipy!MB41),0,IF(AND(Tipy!MB41=Výsledky!$OI$3,Tipy!MD41=Výsledky!$OK$3),60,0)))</f>
        <v/>
      </c>
      <c r="OG47" s="126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6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6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7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0" t="str">
        <f>IF(ISBLANK($OK$3),"",IF(ISBLANK(Tipy!MB41),"-",SUM(OF47:OJ47)))</f>
        <v/>
      </c>
      <c r="OL47" s="129"/>
      <c r="OM47" s="126" t="str">
        <f>IF(ISBLANK($OR$3),"",IF(ISBLANK(Tipy!MH41),0,IF(AND(Tipy!MH41=Výsledky!$OP$3,Tipy!MJ41=Výsledky!$OR$3),60,0)))</f>
        <v/>
      </c>
      <c r="ON47" s="12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6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6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0" t="str">
        <f>IF(ISBLANK($OR$3),"",IF(ISBLANK(Tipy!MH41),"-",SUM(OM47:OQ47)))</f>
        <v/>
      </c>
      <c r="OS47" s="129"/>
      <c r="OT47" s="126" t="str">
        <f>IF(ISBLANK($OY$3),"",IF(ISBLANK(Tipy!MN41),0,IF(AND(Tipy!MN41=Výsledky!$OW$3,Tipy!MP41=Výsledky!$OY$3),60,0)))</f>
        <v/>
      </c>
      <c r="OU47" s="12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6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6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0" t="str">
        <f>IF(ISBLANK($OY$3),"",IF(ISBLANK(Tipy!MN41),"-",SUM(OT47:OX47)))</f>
        <v/>
      </c>
      <c r="OZ47" s="129"/>
      <c r="PA47" s="126" t="str">
        <f>IF(ISBLANK($PF$3),"",IF(ISBLANK(Tipy!MT41),0,IF(AND(Tipy!MT41=Výsledky!$PD$3,Tipy!MV41=Výsledky!$PF$3),60,0)))</f>
        <v/>
      </c>
      <c r="PB47" s="12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6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6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0" t="str">
        <f>IF(ISBLANK($PF$3),"",IF(ISBLANK(Tipy!MT41),"-",SUM(PA47:PE47)))</f>
        <v/>
      </c>
      <c r="PG47" s="129"/>
      <c r="PH47" s="126" t="str">
        <f>IF(ISBLANK($PM$3),"",IF(ISBLANK(Tipy!MZ41),0,IF(AND(Tipy!MZ41=Výsledky!$PK$3,Tipy!NB41=Výsledky!$PM$3),60,0)))</f>
        <v/>
      </c>
      <c r="PI47" s="12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6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6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0" t="str">
        <f>IF(ISBLANK($PM$3),"",IF(ISBLANK(Tipy!MZ41),"-",SUM(PH47:PL47)))</f>
        <v/>
      </c>
      <c r="PN47" s="129"/>
      <c r="PO47" s="126" t="str">
        <f>IF(ISBLANK($PT$3),"",IF(ISBLANK(Tipy!NF41),0,IF(AND(Tipy!NF41=Výsledky!$PR$3,Tipy!NH41=Výsledky!$PT$3),60,0)))</f>
        <v/>
      </c>
      <c r="PP47" s="12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6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6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0" t="str">
        <f>IF(ISBLANK($PT$3),"",IF(ISBLANK(Tipy!NF41),"-",SUM(PO47:PS47)))</f>
        <v/>
      </c>
      <c r="PU47" s="129"/>
      <c r="PV47" s="126" t="str">
        <f>IF(ISBLANK($QA$3),"",IF(ISBLANK(Tipy!NL41),0,IF(AND(Tipy!NL41=Výsledky!$PY$3,Tipy!NN41=Výsledky!$QA$3),60,0)))</f>
        <v/>
      </c>
      <c r="PW47" s="12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6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6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0" t="str">
        <f>IF(ISBLANK($QA$3),"",IF(ISBLANK(Tipy!NL41),"-",SUM(PV47:PZ47)))</f>
        <v/>
      </c>
      <c r="QB47" s="129"/>
      <c r="QC47" s="126" t="str">
        <f>IF(ISBLANK($QH$3),"",IF(ISBLANK(Tipy!NR41),0,IF(AND(Tipy!NR41=Výsledky!$QF$3,Tipy!NT41=Výsledky!$QH$3),60,0)))</f>
        <v/>
      </c>
      <c r="QD47" s="12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6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6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0" t="str">
        <f>IF(ISBLANK($QH$3),"",IF(ISBLANK(Tipy!NR41),"-",SUM(QC47:QG47)))</f>
        <v/>
      </c>
      <c r="QI47" s="131"/>
      <c r="QJ47" s="131"/>
    </row>
    <row r="48" spans="1:452" ht="15" x14ac:dyDescent="0.2">
      <c r="A48" s="124">
        <f>Tipy!A42</f>
        <v>10</v>
      </c>
      <c r="B48" s="166" t="str">
        <f>IF(Tipy!B42="","",Tipy!B42)</f>
        <v>Marek Konečný</v>
      </c>
      <c r="C48" s="125"/>
      <c r="D48" s="126">
        <f>IF(ISBLANK($I$3),"",IF(ISBLANK(Tipy!D42),0,IF(AND(Tipy!D42=Výsledky!$G$3,Tipy!F42=Výsledky!$I$3),60,0)))</f>
        <v>0</v>
      </c>
      <c r="E48" s="12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6">
        <f>IF(ISBLANK($I$3),"",IF(OR(Tipy!G42=Výsledky!$D$6,Tipy!G42=Výsledky!$D$7,Tipy!G42=Výsledky!$D$8,Tipy!G42=Výsledky!$D$9),IF(VLOOKUP(Tipy!G42,'Kategórie hráčov'!$A$2:$B$55,2,FALSE)=30,30,20),0))</f>
        <v>0</v>
      </c>
      <c r="G48" s="126">
        <f>IF(ISBLANK($I$3),"",IF(OR(Tipy!H42=Výsledky!$G$6,Tipy!H42=Výsledky!$G$7,Tipy!H42=Výsledky!$G$8,Tipy!H42=Výsledky!$G$9),IF(VLOOKUP(Tipy!H42,'Kategórie hráčov'!$A$2:$B$55,2,FALSE)=30,30,20),0))</f>
        <v>0</v>
      </c>
      <c r="H48" s="12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8" t="str">
        <f>IF(ISBLANK($I$3),"",IF(ISBLANK(Tipy!D42),"-",SUM(D48:H48)))</f>
        <v>-</v>
      </c>
      <c r="J48" s="25"/>
      <c r="K48" s="126">
        <f>IF(ISBLANK($P$3),"",IF(ISBLANK(Tipy!J42),0,IF(AND(Tipy!J42=Výsledky!$N$3,Tipy!L42=Výsledky!$P$3),60,0)))</f>
        <v>0</v>
      </c>
      <c r="L48" s="12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6">
        <f>IF(ISBLANK($P$3),"",IF(OR(Tipy!M42=Výsledky!$K$6,Tipy!M42=Výsledky!$K$7,Tipy!M42=Výsledky!$K$8,Tipy!M42=Výsledky!$K$9),IF(VLOOKUP(Tipy!M42,'Kategórie hráčov'!$A$2:$B$55,2,FALSE)=30,30,20),0))</f>
        <v>20</v>
      </c>
      <c r="N48" s="126">
        <f>IF(ISBLANK($P$3),"",IF(OR(Tipy!N42=Výsledky!$N$6,Tipy!N42=Výsledky!$N$7,Tipy!N42=Výsledky!$N$8,Tipy!N42=Výsledky!$N$9),IF(VLOOKUP(Tipy!N42,'Kategórie hráčov'!$A$2:$B$55,2,FALSE)=30,30,20),0))</f>
        <v>0</v>
      </c>
      <c r="O48" s="127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8">
        <f>IF(ISBLANK($P$3),"",IF(ISBLANK(Tipy!J42),"-",SUM(K48:O48)))</f>
        <v>30</v>
      </c>
      <c r="Q48" s="129"/>
      <c r="R48" s="126">
        <f>IF(ISBLANK($W$3),"",IF(ISBLANK(Tipy!P42),0,IF(AND(Tipy!P42=Výsledky!$U$3,Tipy!R42=Výsledky!$W$3),60,0)))</f>
        <v>0</v>
      </c>
      <c r="S48" s="12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6">
        <f>IF(ISBLANK($W$3),"",IF(OR(Tipy!S42=Výsledky!$R$6,Tipy!S42=Výsledky!$R$7,Tipy!S42=Výsledky!$R$8,Tipy!S42=Výsledky!$R$9),IF(VLOOKUP(Tipy!S42,'Kategórie hráčov'!$A$2:$B$55,2,FALSE)=30,30,20),0))</f>
        <v>20</v>
      </c>
      <c r="U48" s="126">
        <f>IF(ISBLANK($W$3),"",IF(OR(Tipy!T42=Výsledky!$U$6,Tipy!T42=Výsledky!$U$7,Tipy!T42=Výsledky!$U$8,Tipy!T42=Výsledky!$U$9),IF(VLOOKUP(Tipy!T42,'Kategórie hráčov'!$A$2:$B$55,2,FALSE)=30,30,20),0))</f>
        <v>0</v>
      </c>
      <c r="V48" s="12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30">
        <f>IF(ISBLANK($W$3),"",IF(ISBLANK(Tipy!P42),"-",SUM(R48:V48)))</f>
        <v>30</v>
      </c>
      <c r="X48" s="129"/>
      <c r="Y48" s="126">
        <f>IF(ISBLANK($AD$3),"",IF(ISBLANK(Tipy!V42),0,IF(AND(Tipy!V42=Výsledky!$AB$3,Tipy!X42=Výsledky!$AD$3),60,0)))</f>
        <v>0</v>
      </c>
      <c r="Z48" s="12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6">
        <f>IF(ISBLANK($AD$3),"",IF(OR(Tipy!Y42=Výsledky!$Y$6,Tipy!Y42=Výsledky!$Y$7,Tipy!Y42=Výsledky!$Y$8,Tipy!Y42=Výsledky!$Y$9),IF(VLOOKUP(Tipy!Y42,'Kategórie hráčov'!$A$2:$B$55,2,FALSE)=30,30,20),0))</f>
        <v>0</v>
      </c>
      <c r="AB48" s="126">
        <f>IF(ISBLANK($AD$3),"",IF(OR(Tipy!Z42=Výsledky!$AB$6,Tipy!Z42=Výsledky!$AB$7,Tipy!Z42=Výsledky!$AB$8,Tipy!Z42=Výsledky!$AB$9),IF(VLOOKUP(Tipy!Z42,'Kategórie hráčov'!$A$2:$B$55,2,FALSE)=30,30,20),0))</f>
        <v>0</v>
      </c>
      <c r="AC48" s="12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30">
        <f>IF(ISBLANK($AD$3),"",IF(ISBLANK(Tipy!V42),"-",SUM(Y48:AC48)))</f>
        <v>0</v>
      </c>
      <c r="AE48" s="129"/>
      <c r="AF48" s="126">
        <f>IF(ISBLANK($AK$3),"",IF(ISBLANK(Tipy!AB42),0,IF(AND(Tipy!AB42=Výsledky!$AI$3,Tipy!AD42=Výsledky!$AK$3),60,0)))</f>
        <v>0</v>
      </c>
      <c r="AG48" s="12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6">
        <f>IF(ISBLANK($AK$3),"",IF(OR(Tipy!AE42=Výsledky!$AF$6,Tipy!AE42=Výsledky!$AF$7,Tipy!AE42=Výsledky!$AF$8,Tipy!AE42=Výsledky!$AF$9),IF(VLOOKUP(Tipy!AE42,'Kategórie hráčov'!$A$2:$B$55,2,FALSE)=30,30,20),0))</f>
        <v>20</v>
      </c>
      <c r="AI48" s="126">
        <f>IF(ISBLANK($AK$3),"",IF(OR(Tipy!AF42=Výsledky!$AI$6,Tipy!AF42=Výsledky!$AI$7,Tipy!AF42=Výsledky!$AI$8,Tipy!AF42=Výsledky!$AI$9),IF(VLOOKUP(Tipy!AF42,'Kategórie hráčov'!$A$2:$B$55,2,FALSE)=30,30,20),0))</f>
        <v>0</v>
      </c>
      <c r="AJ48" s="12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30">
        <f>IF(ISBLANK($AK$3),"",IF(ISBLANK(Tipy!AB42),"-",SUM(AF48:AJ48)))</f>
        <v>40</v>
      </c>
      <c r="AL48" s="129"/>
      <c r="AM48" s="126">
        <f>IF(ISBLANK($AR$3),"",IF(ISBLANK(Tipy!AH42),0,IF(AND(Tipy!AH42=Výsledky!$AP$3,Tipy!AJ42=Výsledky!$AR$3),60,0)))</f>
        <v>0</v>
      </c>
      <c r="AN48" s="12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6">
        <f>IF(ISBLANK($AR$3),"",IF(OR(Tipy!AK42=Výsledky!$AM$6,Tipy!AK42=Výsledky!$AM$7,Tipy!AK42=Výsledky!$AM$8,Tipy!AK42=Výsledky!$AM$9),IF(VLOOKUP(Tipy!AK42,'Kategórie hráčov'!$A$2:$B$55,2,FALSE)=30,30,20),0))</f>
        <v>0</v>
      </c>
      <c r="AP48" s="126">
        <f>IF(ISBLANK($AR$3),"",IF(OR(Tipy!AL42=Výsledky!$AP$6,Tipy!AL42=Výsledky!$AP$7,Tipy!AL42=Výsledky!$AP$8,Tipy!AL42=Výsledky!$AP$9),IF(VLOOKUP(Tipy!AL42,'Kategórie hráčov'!$A$2:$B$55,2,FALSE)=30,30,20),0))</f>
        <v>0</v>
      </c>
      <c r="AQ48" s="12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30">
        <f>IF(ISBLANK($AR$3),"",IF(ISBLANK(Tipy!AH42),"-",SUM(AM48:AQ48)))</f>
        <v>30</v>
      </c>
      <c r="AS48" s="129"/>
      <c r="AT48" s="126">
        <f>IF(ISBLANK($AY$3),"",IF(ISBLANK(Tipy!AN42),0,IF(AND(Tipy!AN42=Výsledky!$AW$3,Tipy!AP42=Výsledky!$AY$3),60,0)))</f>
        <v>0</v>
      </c>
      <c r="AU48" s="12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6">
        <f>IF(ISBLANK($AY$3),"",IF(OR(Tipy!AQ42=Výsledky!$AT$6,Tipy!AQ42=Výsledky!$AT$7,Tipy!AQ42=Výsledky!$AT$8,Tipy!AQ42=Výsledky!$AT$9),IF(VLOOKUP(Tipy!AQ42,'Kategórie hráčov'!$A$2:$B$55,2,FALSE)=30,30,20),0))</f>
        <v>0</v>
      </c>
      <c r="AW48" s="126">
        <f>IF(ISBLANK($AY$3),"",IF(OR(Tipy!AR42=Výsledky!$AW$6,Tipy!AR42=Výsledky!$AW$7,Tipy!AR42=Výsledky!$AW$8,Tipy!AR42=Výsledky!$AW$9),IF(VLOOKUP(Tipy!AR42,'Kategórie hráčov'!$A$2:$B$55,2,FALSE)=30,30,20),0))</f>
        <v>0</v>
      </c>
      <c r="AX48" s="127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30" t="str">
        <f>IF(ISBLANK($AY$3),"",IF(ISBLANK(Tipy!AN42),"-",SUM(AT48:AX48)))</f>
        <v>-</v>
      </c>
      <c r="AZ48" s="129"/>
      <c r="BA48" s="126">
        <f>IF(ISBLANK($BF$3),"",IF(ISBLANK(Tipy!AT42),0,IF(AND(Tipy!AT42=Výsledky!$BD$3,Tipy!AV42=Výsledky!$BF$3),60,0)))</f>
        <v>0</v>
      </c>
      <c r="BB48" s="12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6">
        <f>IF(ISBLANK($BF$3),"",IF(OR(Tipy!AW42=Výsledky!$BA$6,Tipy!AW42=Výsledky!$BA$7,Tipy!AW42=Výsledky!$BA$8,Tipy!AW42=Výsledky!$BA$9),IF(VLOOKUP(Tipy!AW42,'Kategórie hráčov'!$A$2:$B$55,2,FALSE)=30,30,20),0))</f>
        <v>20</v>
      </c>
      <c r="BD48" s="126">
        <f>IF(ISBLANK($BF$3),"",IF(OR(Tipy!AX42=Výsledky!$BD$6,Tipy!AX42=Výsledky!$BD$7,Tipy!AX42=Výsledky!$BD$8,Tipy!AX42=Výsledky!$BD$9),IF(VLOOKUP(Tipy!AX42,'Kategórie hráčov'!$A$2:$B$55,2,FALSE)=30,30,20),0))</f>
        <v>30</v>
      </c>
      <c r="BE48" s="127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30">
        <f>IF(ISBLANK($BF$3),"",IF(ISBLANK(Tipy!AT42),"-",SUM(BA48:BE48)))</f>
        <v>50</v>
      </c>
      <c r="BG48" s="129"/>
      <c r="BH48" s="126" t="str">
        <f>IF(ISBLANK($BM$3),"",IF(ISBLANK(Tipy!AZ42),0,IF(AND(Tipy!AZ42=Výsledky!$BK$3,Tipy!BB42=Výsledky!$BM$3),60,0)))</f>
        <v/>
      </c>
      <c r="BI48" s="126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6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6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7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0" t="str">
        <f>IF(ISBLANK($BM$3),"",IF(ISBLANK(Tipy!AZ42),"-",SUM(BH48:BL48)))</f>
        <v/>
      </c>
      <c r="BN48" s="129"/>
      <c r="BO48" s="126">
        <f>IF(ISBLANK($BT$3),"",IF(ISBLANK(Tipy!BF42),0,IF(AND(Tipy!BF42=Výsledky!$BR$3,Tipy!BH42=Výsledky!$BT$3),60,0)))</f>
        <v>0</v>
      </c>
      <c r="BP48" s="12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6">
        <f>IF(ISBLANK($BT$3),"",IF(OR(Tipy!BI42=Výsledky!$BO$6,Tipy!BI42=Výsledky!$BO$7,Tipy!BI42=Výsledky!$BO$8,Tipy!BI42=Výsledky!$BO$9),IF(VLOOKUP(Tipy!BI42,'Kategórie hráčov'!$A$2:$B$55,2,FALSE)=30,30,20),0))</f>
        <v>20</v>
      </c>
      <c r="BR48" s="126">
        <f>IF(ISBLANK($BT$3),"",IF(OR(Tipy!BJ42=Výsledky!$BR$6,Tipy!BJ42=Výsledky!$BR$7,Tipy!BJ42=Výsledky!$BR$8,Tipy!BJ42=Výsledky!$BR$9),IF(VLOOKUP(Tipy!BJ42,'Kategórie hráčov'!$A$2:$B$55,2,FALSE)=30,30,20),0))</f>
        <v>0</v>
      </c>
      <c r="BS48" s="12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30">
        <f>IF(ISBLANK($BT$3),"",IF(ISBLANK(Tipy!BF42),"-",SUM(BO48:BS48)))</f>
        <v>40</v>
      </c>
      <c r="BU48" s="129"/>
      <c r="BV48" s="126" t="str">
        <f>IF(ISBLANK($CA$3),"",IF(ISBLANK(Tipy!BL42),0,IF(AND(Tipy!BL42=Výsledky!$BY$3,Tipy!BN42=Výsledky!$CA$3),60,0)))</f>
        <v/>
      </c>
      <c r="BW48" s="126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6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6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7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0" t="str">
        <f>IF(ISBLANK($CA$3),"",IF(ISBLANK(Tipy!BL42),"-",SUM(BV48:BZ48)))</f>
        <v/>
      </c>
      <c r="CB48" s="129"/>
      <c r="CC48" s="126">
        <f>IF(ISBLANK($CH$3),"",IF(ISBLANK(Tipy!BR42),0,IF(AND(Tipy!BR42=Výsledky!$CF$3,Tipy!BT42=Výsledky!$CH$3),60,0)))</f>
        <v>0</v>
      </c>
      <c r="CD48" s="12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6">
        <f>IF(ISBLANK($CH$3),"",IF(OR(Tipy!BU42=Výsledky!$CC$6,Tipy!BU42=Výsledky!$CC$7,Tipy!BU42=Výsledky!$CC$8,Tipy!BU42=Výsledky!$CC$9),IF(VLOOKUP(Tipy!BU42,'Kategórie hráčov'!$A$2:$B$55,2,FALSE)=30,30,20),0))</f>
        <v>0</v>
      </c>
      <c r="CF48" s="126">
        <f>IF(ISBLANK($CH$3),"",IF(OR(Tipy!BV42=Výsledky!$CF$6,Tipy!BV42=Výsledky!$CF$7,Tipy!BV42=Výsledky!$CF$8,Tipy!BV42=Výsledky!$CF$9),IF(VLOOKUP(Tipy!BV42,'Kategórie hráčov'!$A$2:$B$55,2,FALSE)=30,30,20),0))</f>
        <v>0</v>
      </c>
      <c r="CG48" s="127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30">
        <f>IF(ISBLANK($CH$3),"",IF(ISBLANK(Tipy!BR42),"-",SUM(CC48:CG48)))</f>
        <v>0</v>
      </c>
      <c r="CI48" s="129"/>
      <c r="CJ48" s="126">
        <f>IF(ISBLANK($CO$3),"",IF(ISBLANK(Tipy!BX42),0,IF(AND(Tipy!BX42=Výsledky!$CM$3,Tipy!BZ42=Výsledky!$CO$3),60,0)))</f>
        <v>60</v>
      </c>
      <c r="CK48" s="12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6">
        <f>IF(ISBLANK($CO$3),"",IF(OR(Tipy!CA42=Výsledky!$CJ$6,Tipy!CA42=Výsledky!$CJ$7,Tipy!CA42=Výsledky!$CJ$8,Tipy!CA42=Výsledky!$CJ$9),IF(VLOOKUP(Tipy!CA42,'Kategórie hráčov'!$A$2:$B$55,2,FALSE)=30,30,20),0))</f>
        <v>20</v>
      </c>
      <c r="CM48" s="126">
        <f>IF(ISBLANK($CO$3),"",IF(OR(Tipy!CB42=Výsledky!$CM$6,Tipy!CB42=Výsledky!$CM$7,Tipy!CB42=Výsledky!$CM$8,Tipy!CB42=Výsledky!$CM$9),IF(VLOOKUP(Tipy!CB42,'Kategórie hráčov'!$A$2:$B$55,2,FALSE)=30,30,20),0))</f>
        <v>0</v>
      </c>
      <c r="CN48" s="127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30">
        <f>IF(ISBLANK($CO$3),"",IF(ISBLANK(Tipy!BX42),"-",SUM(CJ48:CN48)))</f>
        <v>80</v>
      </c>
      <c r="CP48" s="129"/>
      <c r="CQ48" s="126" t="str">
        <f>IF(ISBLANK($CV$3),"",IF(ISBLANK(Tipy!CD42),0,IF(AND(Tipy!CD42=Výsledky!$CT$3,Tipy!CF42=Výsledky!$CV$3),60,0)))</f>
        <v/>
      </c>
      <c r="CR48" s="126" t="str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/>
      </c>
      <c r="CS48" s="126" t="str">
        <f>IF(ISBLANK($CV$3),"",IF(OR(Tipy!CG42=Výsledky!$CQ$6,Tipy!CG42=Výsledky!$CQ$7,Tipy!CG42=Výsledky!$CQ$8,Tipy!CG42=Výsledky!$CQ$9),IF(VLOOKUP(Tipy!CG42,'Kategórie hráčov'!$A$2:$B$55,2,FALSE)=30,30,20),0))</f>
        <v/>
      </c>
      <c r="CT48" s="126" t="str">
        <f>IF(ISBLANK($CV$3),"",IF(OR(Tipy!CH42=Výsledky!$CT$6,Tipy!CH42=Výsledky!$CT$7,Tipy!CH42=Výsledky!$CT$8,Tipy!CH42=Výsledky!$CT$9),IF(VLOOKUP(Tipy!CH42,'Kategórie hráčov'!$A$2:$B$55,2,FALSE)=30,30,20),0))</f>
        <v/>
      </c>
      <c r="CU48" s="127" t="str">
        <f>IF(ISBLANK($CV$3),"",IF(ISBLANK(Tipy!CD42),0,IF(OR(AND(Tipy!CD42=Výsledky!$CT$3,OR(Tipy!CF42=Výsledky!$CV$3+1,Tipy!CF42=Výsledky!$CV$3-1)),AND(Tipy!CF42=Výsledky!$CV$3,OR(Tipy!CD42=Výsledky!$CT$3+1,Tipy!CD42=Výsledky!$CT$3-1))),10,0)))</f>
        <v/>
      </c>
      <c r="CV48" s="130" t="str">
        <f>IF(ISBLANK($CV$3),"",IF(ISBLANK(Tipy!CD42),"-",SUM(CQ48:CU48)))</f>
        <v/>
      </c>
      <c r="CW48" s="129"/>
      <c r="CX48" s="126" t="str">
        <f>IF(ISBLANK($DC$3),"",IF(ISBLANK(Tipy!CJ42),0,IF(AND(Tipy!CJ42=Výsledky!$DA$3,Tipy!CL42=Výsledky!$DC$3),60,0)))</f>
        <v/>
      </c>
      <c r="CY48" s="126" t="str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/>
      </c>
      <c r="CZ48" s="126" t="str">
        <f>IF(ISBLANK($DC$3),"",IF(OR(Tipy!CM42=Výsledky!$CX$6,Tipy!CM42=Výsledky!$CX$7,Tipy!CM42=Výsledky!$CX$8,Tipy!CM42=Výsledky!$CX$9),IF(VLOOKUP(Tipy!CM42,'Kategórie hráčov'!$A$2:$B$55,2,FALSE)=30,30,20),0))</f>
        <v/>
      </c>
      <c r="DA48" s="126" t="str">
        <f>IF(ISBLANK($DC$3),"",IF(OR(Tipy!CN42=Výsledky!$DA$6,Tipy!CN42=Výsledky!$DA$7,Tipy!CN42=Výsledky!$DA$8,Tipy!CN42=Výsledky!$DA$9),IF(VLOOKUP(Tipy!CN42,'Kategórie hráčov'!$A$2:$B$55,2,FALSE)=30,30,20),0))</f>
        <v/>
      </c>
      <c r="DB48" s="127" t="str">
        <f>IF(ISBLANK($DC$3),"",IF(ISBLANK(Tipy!CJ42),0,IF(OR(AND(Tipy!CJ42=Výsledky!$DA$3,OR(Tipy!CL42=Výsledky!$DC$3+1,Tipy!CL42=Výsledky!$DC$3-1)),AND(Tipy!CL42=Výsledky!$DC$3,OR(Tipy!CJ42=Výsledky!$DA$3+1,Tipy!CJ42=Výsledky!$DA$3-1))),10,0)))</f>
        <v/>
      </c>
      <c r="DC48" s="130" t="str">
        <f>IF(ISBLANK($DC$3),"",IF(ISBLANK(Tipy!CJ42),"-",SUM(CX48:DB48)))</f>
        <v/>
      </c>
      <c r="DD48" s="129"/>
      <c r="DE48" s="126" t="str">
        <f>IF(ISBLANK($DJ$3),"",IF(ISBLANK(Tipy!CP42),0,IF(AND(Tipy!CP42=Výsledky!$DH$3,Tipy!CR42=Výsledky!$DJ$3),60,0)))</f>
        <v/>
      </c>
      <c r="DF48" s="126" t="str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/>
      </c>
      <c r="DG48" s="126" t="str">
        <f>IF(ISBLANK($DJ$3),"",IF(OR(Tipy!CS42=Výsledky!$DE$6,Tipy!CS42=Výsledky!$DE$7,Tipy!CS42=Výsledky!$DE$8,Tipy!CS42=Výsledky!$DE$9),IF(VLOOKUP(Tipy!CS42,'Kategórie hráčov'!$A$2:$B$55,2,FALSE)=30,30,20),0))</f>
        <v/>
      </c>
      <c r="DH48" s="126" t="str">
        <f>IF(ISBLANK($DJ$3),"",IF(OR(Tipy!CT42=Výsledky!$DH$6,Tipy!CT42=Výsledky!$DH$7,Tipy!CT42=Výsledky!$DH$8,Tipy!CT42=Výsledky!$DH$9),IF(VLOOKUP(Tipy!CT42,'Kategórie hráčov'!$A$2:$B$55,2,FALSE)=30,30,20),0))</f>
        <v/>
      </c>
      <c r="DI48" s="127" t="str">
        <f>IF(ISBLANK($DJ$3),"",IF(ISBLANK(Tipy!CP42),0,IF(OR(AND(Tipy!CP42=Výsledky!$DH$3,OR(Tipy!CR42=Výsledky!$DJ$3+1,Tipy!CR42=Výsledky!$DJ$3-1)),AND(Tipy!CR42=Výsledky!$DJ$3,OR(Tipy!CP42=Výsledky!$DH$3+1,Tipy!CP42=Výsledky!$DH$3-1))),10,0)))</f>
        <v/>
      </c>
      <c r="DJ48" s="130" t="str">
        <f>IF(ISBLANK($DJ$3),"",IF(ISBLANK(Tipy!CP42),"-",SUM(DE48:DI48)))</f>
        <v/>
      </c>
      <c r="DK48" s="129"/>
      <c r="DL48" s="126" t="str">
        <f>IF(ISBLANK($DQ$3),"",IF(ISBLANK(Tipy!CV42),0,IF(AND(Tipy!CV42=Výsledky!$DO$3,Tipy!CX42=Výsledky!$DQ$3),60,0)))</f>
        <v/>
      </c>
      <c r="DM48" s="126" t="str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/>
      </c>
      <c r="DN48" s="126" t="str">
        <f>IF(ISBLANK($DQ$3),"",IF(OR(Tipy!CY42=Výsledky!$DL$6,Tipy!CY42=Výsledky!$DL$7,Tipy!CY42=Výsledky!$DL$8,Tipy!CY42=Výsledky!$DL$9),IF(VLOOKUP(Tipy!CY42,'Kategórie hráčov'!$A$2:$B$55,2,FALSE)=30,30,20),0))</f>
        <v/>
      </c>
      <c r="DO48" s="126" t="str">
        <f>IF(ISBLANK($DQ$3),"",IF(OR(Tipy!CZ42=Výsledky!$DO$6,Tipy!CZ42=Výsledky!$DO$7,Tipy!CZ42=Výsledky!$DO$8,Tipy!CZ42=Výsledky!$DO$9),IF(VLOOKUP(Tipy!CZ42,'Kategórie hráčov'!$A$2:$B$55,2,FALSE)=30,30,20),0))</f>
        <v/>
      </c>
      <c r="DP48" s="127" t="str">
        <f>IF(ISBLANK($DQ$3),"",IF(ISBLANK(Tipy!CV42),0,IF(OR(AND(Tipy!CV42=Výsledky!$DO$3,OR(Tipy!CX42=Výsledky!$DQ$3+1,Tipy!CX42=Výsledky!$DQ$3-1)),AND(Tipy!CX42=Výsledky!$DQ$3,OR(Tipy!CV42=Výsledky!$DO$3+1,Tipy!CV42=Výsledky!$DO$3-1))),10,0)))</f>
        <v/>
      </c>
      <c r="DQ48" s="130" t="str">
        <f>IF(ISBLANK($DQ$3),"",IF(ISBLANK(Tipy!CV42),"-",SUM(DL48:DP48)))</f>
        <v/>
      </c>
      <c r="DR48" s="129"/>
      <c r="DS48" s="126" t="str">
        <f>IF(ISBLANK($DX$3),"",IF(ISBLANK(Tipy!DB42),0,IF(AND(Tipy!DB42=Výsledky!$DV$3,Tipy!DD42=Výsledky!$DX$3),60,0)))</f>
        <v/>
      </c>
      <c r="DT48" s="126" t="str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/>
      </c>
      <c r="DU48" s="126" t="str">
        <f>IF(ISBLANK($DX$3),"",IF(OR(Tipy!DE42=Výsledky!$DS$6,Tipy!DE42=Výsledky!$DS$7,Tipy!DE42=Výsledky!$DS$8,Tipy!DE42=Výsledky!$DS$9),IF(VLOOKUP(Tipy!DE42,'Kategórie hráčov'!$A$2:$B$55,2,FALSE)=30,30,20),0))</f>
        <v/>
      </c>
      <c r="DV48" s="126" t="str">
        <f>IF(ISBLANK($DX$3),"",IF(OR(Tipy!DF42=Výsledky!$DV$6,Tipy!DF42=Výsledky!$DV$7,Tipy!DF42=Výsledky!$DV$8,Tipy!DF42=Výsledky!$DV$9),IF(VLOOKUP(Tipy!DF42,'Kategórie hráčov'!$A$2:$B$55,2,FALSE)=30,30,20),0))</f>
        <v/>
      </c>
      <c r="DW48" s="127" t="str">
        <f>IF(ISBLANK($DX$3),"",IF(ISBLANK(Tipy!DB42),0,IF(OR(AND(Tipy!DB42=Výsledky!$DV$3,OR(Tipy!DD42=Výsledky!$DX$3+1,Tipy!DD42=Výsledky!$DX$3-1)),AND(Tipy!DD42=Výsledky!$DX$3,OR(Tipy!DB42=Výsledky!$DV$3+1,Tipy!DB42=Výsledky!$DV$3-1))),10,0)))</f>
        <v/>
      </c>
      <c r="DX48" s="130" t="str">
        <f>IF(ISBLANK($DX$3),"",IF(ISBLANK(Tipy!DB42),"-",SUM(DS48:DW48)))</f>
        <v/>
      </c>
      <c r="DY48" s="129"/>
      <c r="DZ48" s="126" t="str">
        <f>IF(ISBLANK($EE$3),"",IF(ISBLANK(Tipy!DH42),0,IF(AND(Tipy!DH42=Výsledky!$EC$3,Tipy!DJ42=Výsledky!$EE$3),60,0)))</f>
        <v/>
      </c>
      <c r="EA48" s="126" t="str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/>
      </c>
      <c r="EB48" s="126" t="str">
        <f>IF(ISBLANK($EE$3),"",IF(OR(Tipy!DK42=Výsledky!$DZ$6,Tipy!DK42=Výsledky!$DZ$7,Tipy!DK42=Výsledky!$DZ$8,Tipy!DK42=Výsledky!$DZ$9),IF(VLOOKUP(Tipy!DK42,'Kategórie hráčov'!$A$2:$B$55,2,FALSE)=30,30,20),0))</f>
        <v/>
      </c>
      <c r="EC48" s="126" t="str">
        <f>IF(ISBLANK($EE$3),"",IF(OR(Tipy!DL42=Výsledky!$EC$6,Tipy!DL42=Výsledky!$EC$7,Tipy!DL42=Výsledky!$EC$8,Tipy!DL42=Výsledky!$EC$9),IF(VLOOKUP(Tipy!DL42,'Kategórie hráčov'!$A$2:$B$55,2,FALSE)=30,30,20),0))</f>
        <v/>
      </c>
      <c r="ED48" s="127" t="str">
        <f>IF(ISBLANK($EE$3),"",IF(ISBLANK(Tipy!DH42),0,IF(OR(AND(Tipy!DH42=Výsledky!$EC$3,OR(Tipy!DJ42=Výsledky!$EE$3+1,Tipy!DJ42=Výsledky!$EE$3-1)),AND(Tipy!DJ42=Výsledky!$EE$3,OR(Tipy!DH42=Výsledky!$EC$3+1,Tipy!DH42=Výsledky!$EC$3-1))),10,0)))</f>
        <v/>
      </c>
      <c r="EE48" s="130" t="str">
        <f>IF(ISBLANK($EE$3),"",IF(ISBLANK(Tipy!DH42),"-",SUM(DZ48:ED48)))</f>
        <v/>
      </c>
      <c r="EF48" s="129"/>
      <c r="EG48" s="126" t="str">
        <f>IF(ISBLANK($EL$3),"",IF(ISBLANK(Tipy!DN42),0,IF(AND(Tipy!DN42=Výsledky!$EJ$3,Tipy!DP42=Výsledky!$EL$3),60,0)))</f>
        <v/>
      </c>
      <c r="EH48" s="126" t="str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/>
      </c>
      <c r="EI48" s="126" t="str">
        <f>IF(ISBLANK($EL$3),"",IF(OR(Tipy!DQ42=Výsledky!$EG$6,Tipy!DQ42=Výsledky!$EG$7,Tipy!DQ42=Výsledky!$EG$8,Tipy!DQ42=Výsledky!$EG$9),IF(VLOOKUP(Tipy!DQ42,'Kategórie hráčov'!$A$2:$B$55,2,FALSE)=30,30,20),0))</f>
        <v/>
      </c>
      <c r="EJ48" s="126" t="str">
        <f>IF(ISBLANK($EL$3),"",IF(OR(Tipy!DR42=Výsledky!$EJ$6,Tipy!DR42=Výsledky!$EJ$7,Tipy!DR42=Výsledky!$EJ$8,Tipy!DR42=Výsledky!$EJ$9),IF(VLOOKUP(Tipy!DR42,'Kategórie hráčov'!$A$2:$B$55,2,FALSE)=30,30,20),0))</f>
        <v/>
      </c>
      <c r="EK48" s="127" t="str">
        <f>IF(ISBLANK($EL$3),"",IF(ISBLANK(Tipy!DN42),0,IF(OR(AND(Tipy!DN42=Výsledky!$EJ$3,OR(Tipy!DP42=Výsledky!$EL$3+1,Tipy!DP42=Výsledky!$EL$3-1)),AND(Tipy!DP42=Výsledky!$EL$3,OR(Tipy!DN42=Výsledky!$EJ$3+1,Tipy!DN42=Výsledky!$EJ$3-1))),10,0)))</f>
        <v/>
      </c>
      <c r="EL48" s="130" t="str">
        <f>IF(ISBLANK($EL$3),"",IF(ISBLANK(Tipy!DN42),"-",SUM(EG48:EK48)))</f>
        <v/>
      </c>
      <c r="EM48" s="129"/>
      <c r="EN48" s="126" t="str">
        <f>IF(ISBLANK($ES$3),"",IF(ISBLANK(Tipy!DT42),0,IF(AND(Tipy!DT42=Výsledky!$EQ$3,Tipy!DV42=Výsledky!$ES$3),60,0)))</f>
        <v/>
      </c>
      <c r="EO48" s="126" t="str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/>
      </c>
      <c r="EP48" s="126" t="str">
        <f>IF(ISBLANK($ES$3),"",IF(OR(Tipy!DW42=Výsledky!$EN$6,Tipy!DW42=Výsledky!$EN$7,Tipy!DW42=Výsledky!$EN$8,Tipy!DW42=Výsledky!$EN$9),IF(VLOOKUP(Tipy!DW42,'Kategórie hráčov'!$A$2:$B$55,2,FALSE)=30,30,20),0))</f>
        <v/>
      </c>
      <c r="EQ48" s="126" t="str">
        <f>IF(ISBLANK($ES$3),"",IF(OR(Tipy!DX42=Výsledky!$EQ$6,Tipy!DX42=Výsledky!$EQ$7,Tipy!DX42=Výsledky!$EQ$8,Tipy!DX42=Výsledky!$EQ$9),IF(VLOOKUP(Tipy!DX42,'Kategórie hráčov'!$A$2:$B$55,2,FALSE)=30,30,20),0))</f>
        <v/>
      </c>
      <c r="ER48" s="127" t="str">
        <f>IF(ISBLANK($ES$3),"",IF(ISBLANK(Tipy!DT42),0,IF(OR(AND(Tipy!DT42=Výsledky!$EQ$3,OR(Tipy!DV42=Výsledky!$ES$3+1,Tipy!DV42=Výsledky!$ES$3-1)),AND(Tipy!DV42=Výsledky!$ES$3,OR(Tipy!DT42=Výsledky!$EQ$3+1,Tipy!DT42=Výsledky!$EQ$3-1))),10,0)))</f>
        <v/>
      </c>
      <c r="ES48" s="130" t="str">
        <f>IF(ISBLANK($ES$3),"",IF(ISBLANK(Tipy!DT42),"-",SUM(EN48:ER48)))</f>
        <v/>
      </c>
      <c r="ET48" s="129"/>
      <c r="EU48" s="126" t="str">
        <f>IF(ISBLANK($EZ$3),"",IF(ISBLANK(Tipy!DZ42),0,IF(AND(Tipy!DZ42=Výsledky!$EX$3,Tipy!EB42=Výsledky!$EZ$3),60,0)))</f>
        <v/>
      </c>
      <c r="EV48" s="126" t="str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/>
      </c>
      <c r="EW48" s="126" t="str">
        <f>IF(ISBLANK($EZ$3),"",IF(OR(Tipy!EC42=Výsledky!$EU$6,Tipy!EC42=Výsledky!$EU$7,Tipy!EC42=Výsledky!$EU$8,Tipy!EC42=Výsledky!$EU$9),IF(VLOOKUP(Tipy!EC42,'Kategórie hráčov'!$A$2:$B$55,2,FALSE)=30,30,20),0))</f>
        <v/>
      </c>
      <c r="EX48" s="126" t="str">
        <f>IF(ISBLANK($EZ$3),"",IF(OR(Tipy!ED42=Výsledky!$EX$6,Tipy!ED42=Výsledky!$EX$7,Tipy!ED42=Výsledky!$EX$8,Tipy!ED42=Výsledky!$EX$9),IF(VLOOKUP(Tipy!ED42,'Kategórie hráčov'!$A$2:$B$55,2,FALSE)=30,30,20),0))</f>
        <v/>
      </c>
      <c r="EY48" s="127" t="str">
        <f>IF(ISBLANK($EZ$3),"",IF(ISBLANK(Tipy!DZ42),0,IF(OR(AND(Tipy!DZ42=Výsledky!$EX$3,OR(Tipy!EB42=Výsledky!$EZ$3+1,Tipy!EB42=Výsledky!$EZ$3-1)),AND(Tipy!EB42=Výsledky!$EZ$3,OR(Tipy!DZ42=Výsledky!$EX$3+1,Tipy!DZ42=Výsledky!$EX$3-1))),10,0)))</f>
        <v/>
      </c>
      <c r="EZ48" s="130" t="str">
        <f>IF(ISBLANK($EZ$3),"",IF(ISBLANK(Tipy!DZ42),"-",SUM(EU48:EY48)))</f>
        <v/>
      </c>
      <c r="FA48" s="129"/>
      <c r="FB48" s="126" t="str">
        <f>IF(ISBLANK($FG$3),"",IF(ISBLANK(Tipy!EF42),0,IF(AND(Tipy!EF42=Výsledky!$FE$3,Tipy!EH42=Výsledky!$FG$3),60,0)))</f>
        <v/>
      </c>
      <c r="FC48" s="126" t="str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/>
      </c>
      <c r="FD48" s="126" t="str">
        <f>IF(ISBLANK($FG$3),"",IF(OR(Tipy!EI42=Výsledky!$FB$6,Tipy!EI42=Výsledky!$FB$7,Tipy!EI42=Výsledky!$FB$8,Tipy!EI42=Výsledky!$FB$9),IF(VLOOKUP(Tipy!EI42,'Kategórie hráčov'!$A$2:$B$55,2,FALSE)=30,30,20),0))</f>
        <v/>
      </c>
      <c r="FE48" s="126" t="str">
        <f>IF(ISBLANK($FG$3),"",IF(OR(Tipy!EJ42=Výsledky!$FE$6,Tipy!EJ42=Výsledky!$FE$7,Tipy!EJ42=Výsledky!$FE$8,Tipy!EJ42=Výsledky!$FE$9),IF(VLOOKUP(Tipy!EJ42,'Kategórie hráčov'!$A$2:$B$55,2,FALSE)=30,30,20),0))</f>
        <v/>
      </c>
      <c r="FF48" s="127" t="str">
        <f>IF(ISBLANK($FG$3),"",IF(ISBLANK(Tipy!EF42),0,IF(OR(AND(Tipy!EF42=Výsledky!$FE$3,OR(Tipy!EH42=Výsledky!$FG$3+1,Tipy!EH42=Výsledky!$FG$3-1)),AND(Tipy!EH42=Výsledky!$FG$3,OR(Tipy!EF42=Výsledky!$FE$3+1,Tipy!EF42=Výsledky!$FE$3-1))),10,0)))</f>
        <v/>
      </c>
      <c r="FG48" s="130" t="str">
        <f>IF(ISBLANK($FG$3),"",IF(ISBLANK(Tipy!EF42),"-",SUM(FB48:FF48)))</f>
        <v/>
      </c>
      <c r="FH48" s="129"/>
      <c r="FI48" s="126" t="str">
        <f>IF(ISBLANK($FN$3),"",IF(ISBLANK(Tipy!EL42),0,IF(AND(Tipy!EL42=Výsledky!$FL$3,Tipy!EN42=Výsledky!$FN$3),60,0)))</f>
        <v/>
      </c>
      <c r="FJ48" s="126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126" t="str">
        <f>IF(ISBLANK($FN$3),"",IF(OR(Tipy!EO42=Výsledky!$FI$6,Tipy!EO42=Výsledky!$FI$7,Tipy!EO42=Výsledky!$FI$8,Tipy!EO42=Výsledky!$FI$9),IF(VLOOKUP(Tipy!EO42,'Kategórie hráčov'!$A$2:$B$55,2,FALSE)=30,30,20),0))</f>
        <v/>
      </c>
      <c r="FL48" s="126" t="str">
        <f>IF(ISBLANK($FN$3),"",IF(OR(Tipy!EP42=Výsledky!$FL$6,Tipy!EP42=Výsledky!$FL$7,Tipy!EP42=Výsledky!$FL$8,Tipy!EP42=Výsledky!$FL$9),IF(VLOOKUP(Tipy!EP42,'Kategórie hráčov'!$A$2:$B$55,2,FALSE)=30,30,20),0))</f>
        <v/>
      </c>
      <c r="FM48" s="127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130" t="str">
        <f>IF(ISBLANK($FN$3),"",IF(ISBLANK(Tipy!EL42),"-",SUM(FI48:FM48)))</f>
        <v/>
      </c>
      <c r="FO48" s="129"/>
      <c r="FP48" s="126" t="str">
        <f>IF(ISBLANK($FU$3),"",IF(ISBLANK(Tipy!ER42),0,IF(AND(Tipy!ER42=Výsledky!$FS$3,Tipy!ET42=Výsledky!$FU$3),60,0)))</f>
        <v/>
      </c>
      <c r="FQ48" s="126" t="str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/>
      </c>
      <c r="FR48" s="126" t="str">
        <f>IF(ISBLANK($FU$3),"",IF(OR(Tipy!EU42=Výsledky!$FP$6,Tipy!EU42=Výsledky!$FP$7,Tipy!EU42=Výsledky!$FP$8,Tipy!EU42=Výsledky!$FP$9),IF(VLOOKUP(Tipy!EU42,'Kategórie hráčov'!$A$2:$B$55,2,FALSE)=30,30,20),0))</f>
        <v/>
      </c>
      <c r="FS48" s="126" t="str">
        <f>IF(ISBLANK($FU$3),"",IF(OR(Tipy!EV42=Výsledky!$FS$6,Tipy!EV42=Výsledky!$FS$7,Tipy!EV42=Výsledky!$FS$8,Tipy!EV42=Výsledky!$FS$9),IF(VLOOKUP(Tipy!EV42,'Kategórie hráčov'!$A$2:$B$55,2,FALSE)=30,30,20),0))</f>
        <v/>
      </c>
      <c r="FT48" s="127" t="str">
        <f>IF(ISBLANK($FU$3),"",IF(ISBLANK(Tipy!ER42),0,IF(OR(AND(Tipy!ER42=Výsledky!$FS$3,OR(Tipy!ET42=Výsledky!$FU$3+1,Tipy!ET42=Výsledky!$FU$3-1)),AND(Tipy!ET42=Výsledky!$FU$3,OR(Tipy!ER42=Výsledky!$FS$3+1,Tipy!ER42=Výsledky!$FS$3-1))),10,0)))</f>
        <v/>
      </c>
      <c r="FU48" s="130" t="str">
        <f>IF(ISBLANK($FU$3),"",IF(ISBLANK(Tipy!ER42),"-",SUM(FP48:FT48)))</f>
        <v/>
      </c>
      <c r="FV48" s="129"/>
      <c r="FW48" s="126" t="str">
        <f>IF(ISBLANK($GB$3),"",IF(ISBLANK(Tipy!EX42),0,IF(AND(Tipy!EX42=Výsledky!$FZ$3,Tipy!EZ42=Výsledky!$GB$3),60,0)))</f>
        <v/>
      </c>
      <c r="FX48" s="126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126" t="str">
        <f>IF(ISBLANK($GB$3),"",IF(OR(Tipy!FA42=Výsledky!$FW$6,Tipy!FA42=Výsledky!$FW$7,Tipy!FA42=Výsledky!$FW$8,Tipy!FA42=Výsledky!$FW$9),IF(VLOOKUP(Tipy!FA42,'Kategórie hráčov'!$A$2:$B$55,2,FALSE)=30,30,20),0))</f>
        <v/>
      </c>
      <c r="FZ48" s="126" t="str">
        <f>IF(ISBLANK($GB$3),"",IF(OR(Tipy!FB42=Výsledky!$FZ$6,Tipy!FB42=Výsledky!$FZ$7,Tipy!FB42=Výsledky!$FZ$8,Tipy!FB42=Výsledky!$FZ$9),IF(VLOOKUP(Tipy!FB42,'Kategórie hráčov'!$A$2:$B$55,2,FALSE)=30,30,20),0))</f>
        <v/>
      </c>
      <c r="GA48" s="127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130" t="str">
        <f>IF(ISBLANK($GB$3),"",IF(ISBLANK(Tipy!EX42),"-",SUM(FW48:GA48)))</f>
        <v/>
      </c>
      <c r="GC48" s="129"/>
      <c r="GD48" s="126" t="str">
        <f>IF(ISBLANK($GI$3),"",IF(ISBLANK(Tipy!FD42),0,IF(AND(Tipy!FD42=Výsledky!$GG$3,Tipy!FF42=Výsledky!$GI$3),60,0)))</f>
        <v/>
      </c>
      <c r="GE48" s="126" t="str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/>
      </c>
      <c r="GF48" s="126" t="str">
        <f>IF(ISBLANK($GI$3),"",IF(OR(Tipy!FG42=Výsledky!$GD$6,Tipy!FG42=Výsledky!$GD$7,Tipy!FG42=Výsledky!$GD$8,Tipy!FG42=Výsledky!$GD$9),IF(VLOOKUP(Tipy!FG42,'Kategórie hráčov'!$A$2:$B$55,2,FALSE)=30,30,20),0))</f>
        <v/>
      </c>
      <c r="GG48" s="126" t="str">
        <f>IF(ISBLANK($GI$3),"",IF(OR(Tipy!FH42=Výsledky!$GG$6,Tipy!FH42=Výsledky!$GG$7,Tipy!FH42=Výsledky!$GG$8,Tipy!FH42=Výsledky!$GG$9),IF(VLOOKUP(Tipy!FH42,'Kategórie hráčov'!$A$2:$B$55,2,FALSE)=30,30,20),0))</f>
        <v/>
      </c>
      <c r="GH48" s="127" t="str">
        <f>IF(ISBLANK($GI$3),"",IF(ISBLANK(Tipy!FD42),0,IF(OR(AND(Tipy!FD42=Výsledky!$GG$3,OR(Tipy!FF42=Výsledky!$GI$3+1,Tipy!FF42=Výsledky!$GI$3-1)),AND(Tipy!FF42=Výsledky!$GI$3,OR(Tipy!FD42=Výsledky!$GG$3+1,Tipy!FD42=Výsledky!$GG$3-1))),10,0)))</f>
        <v/>
      </c>
      <c r="GI48" s="130" t="str">
        <f>IF(ISBLANK($GI$3),"",IF(ISBLANK(Tipy!FD42),"-",SUM(GD48:GH48)))</f>
        <v/>
      </c>
      <c r="GJ48" s="129"/>
      <c r="GK48" s="126" t="str">
        <f>IF(ISBLANK($GP$3),"",IF(ISBLANK(Tipy!FJ42),0,IF(AND(Tipy!FJ42=Výsledky!$GN$3,Tipy!FL42=Výsledky!$GP$3),60,0)))</f>
        <v/>
      </c>
      <c r="GL48" s="126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126" t="str">
        <f>IF(ISBLANK($GP$3),"",IF(OR(Tipy!FM42=Výsledky!$GK$6,Tipy!FM42=Výsledky!$GK$7,Tipy!FM42=Výsledky!$GK$8,Tipy!FM42=Výsledky!$GK$9),IF(VLOOKUP(Tipy!FM42,'Kategórie hráčov'!$A$2:$B$55,2,FALSE)=30,30,20),0))</f>
        <v/>
      </c>
      <c r="GN48" s="126" t="str">
        <f>IF(ISBLANK($GP$3),"",IF(OR(Tipy!FN42=Výsledky!$GN$6,Tipy!FN42=Výsledky!$GN$7,Tipy!FN42=Výsledky!$GN$8,Tipy!FN42=Výsledky!$GN$9),IF(VLOOKUP(Tipy!FN42,'Kategórie hráčov'!$A$2:$B$55,2,FALSE)=30,30,20),0))</f>
        <v/>
      </c>
      <c r="GO48" s="127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130" t="str">
        <f>IF(ISBLANK($GP$3),"",IF(ISBLANK(Tipy!FJ42),"-",SUM(GK48:GO48)))</f>
        <v/>
      </c>
      <c r="GQ48" s="129"/>
      <c r="GR48" s="126" t="str">
        <f>IF(ISBLANK($GW$3),"",IF(ISBLANK(Tipy!FP42),0,IF(AND(Tipy!FP42=Výsledky!$GU$3,Tipy!FR42=Výsledky!$GW$3),60,0)))</f>
        <v/>
      </c>
      <c r="GS48" s="126" t="str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/>
      </c>
      <c r="GT48" s="126" t="str">
        <f>IF(ISBLANK($GW$3),"",IF(OR(Tipy!FS42=Výsledky!$GR$6,Tipy!FS42=Výsledky!$GR$7,Tipy!FS42=Výsledky!$GR$8,Tipy!FS42=Výsledky!$GR$9),IF(VLOOKUP(Tipy!FS42,'Kategórie hráčov'!$A$2:$B$55,2,FALSE)=30,30,20),0))</f>
        <v/>
      </c>
      <c r="GU48" s="126" t="str">
        <f>IF(ISBLANK($GW$3),"",IF(OR(Tipy!FT42=Výsledky!$GU$6,Tipy!FT42=Výsledky!$GU$7,Tipy!FT42=Výsledky!$GU$8,Tipy!FT42=Výsledky!$GU$9),IF(VLOOKUP(Tipy!FT42,'Kategórie hráčov'!$A$2:$B$55,2,FALSE)=30,30,20),0))</f>
        <v/>
      </c>
      <c r="GV48" s="127" t="str">
        <f>IF(ISBLANK($GW$3),"",IF(ISBLANK(Tipy!FP42),0,IF(OR(AND(Tipy!FP42=Výsledky!$GU$3,OR(Tipy!FR42=Výsledky!$GW$3+1,Tipy!FR42=Výsledky!$GW$3-1)),AND(Tipy!FR42=Výsledky!$GW$3,OR(Tipy!FP42=Výsledky!$GU$3+1,Tipy!FP42=Výsledky!$GU$3-1))),10,0)))</f>
        <v/>
      </c>
      <c r="GW48" s="130" t="str">
        <f>IF(ISBLANK($GW$3),"",IF(ISBLANK(Tipy!FP42),"-",SUM(GR48:GV48)))</f>
        <v/>
      </c>
      <c r="GX48" s="129"/>
      <c r="GY48" s="126" t="str">
        <f>IF(ISBLANK($HD$3),"",IF(ISBLANK(Tipy!FV42),0,IF(AND(Tipy!FV42=Výsledky!$HB$3,Tipy!FX42=Výsledky!$HD$3),60,0)))</f>
        <v/>
      </c>
      <c r="GZ48" s="126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26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26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27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0" t="str">
        <f>IF(ISBLANK($HD$3),"",IF(ISBLANK(Tipy!FV42),"-",SUM(GY48:HC48)))</f>
        <v/>
      </c>
      <c r="HE48" s="129"/>
      <c r="HF48" s="126" t="str">
        <f>IF(ISBLANK($HK$3),"",IF(ISBLANK(Tipy!GB42),0,IF(AND(Tipy!GB42=Výsledky!$HI$3,Tipy!GD42=Výsledky!$HK$3),60,0)))</f>
        <v/>
      </c>
      <c r="HG48" s="126" t="str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/>
      </c>
      <c r="HH48" s="126" t="str">
        <f>IF(ISBLANK($HK$3),"",IF(OR(Tipy!GE42=Výsledky!$HF$6,Tipy!GE42=Výsledky!$HF$7,Tipy!GE42=Výsledky!$HF$8,Tipy!GE42=Výsledky!$HF$9),IF(VLOOKUP(Tipy!GE42,'Kategórie hráčov'!$A$2:$B$55,2,FALSE)=30,30,20),0))</f>
        <v/>
      </c>
      <c r="HI48" s="126" t="str">
        <f>IF(ISBLANK($HK$3),"",IF(OR(Tipy!GF42=Výsledky!$HI$6,Tipy!GF42=Výsledky!$HI$7,Tipy!GF42=Výsledky!$HI$8,Tipy!GF42=Výsledky!$HI$9),IF(VLOOKUP(Tipy!GF42,'Kategórie hráčov'!$A$2:$B$55,2,FALSE)=30,30,20),0))</f>
        <v/>
      </c>
      <c r="HJ48" s="127" t="str">
        <f>IF(ISBLANK($HK$3),"",IF(ISBLANK(Tipy!GB42),0,IF(OR(AND(Tipy!GB42=Výsledky!$HI$3,OR(Tipy!GD42=Výsledky!$HK$3+1,Tipy!GD42=Výsledky!$HK$3-1)),AND(Tipy!GD42=Výsledky!$HK$3,OR(Tipy!GB42=Výsledky!$HI$3+1,Tipy!GB42=Výsledky!$HI$3-1))),10,0)))</f>
        <v/>
      </c>
      <c r="HK48" s="130" t="str">
        <f>IF(ISBLANK($HK$3),"",IF(ISBLANK(Tipy!GB42),"-",SUM(HF48:HJ48)))</f>
        <v/>
      </c>
      <c r="HL48" s="129"/>
      <c r="HM48" s="126" t="str">
        <f>IF(ISBLANK($HR$3),"",IF(ISBLANK(Tipy!GH42),0,IF(AND(Tipy!GH42=Výsledky!$HP$3,Tipy!GJ42=Výsledky!$HR$3),60,0)))</f>
        <v/>
      </c>
      <c r="HN48" s="126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26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26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27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0" t="str">
        <f>IF(ISBLANK($HR$3),"",IF(ISBLANK(Tipy!GH42),"-",SUM(HM48:HQ48)))</f>
        <v/>
      </c>
      <c r="HS48" s="129"/>
      <c r="HT48" s="126" t="str">
        <f>IF(ISBLANK($HY$3),"",IF(ISBLANK(Tipy!GN42),0,IF(AND(Tipy!GN42=Výsledky!$HW$3,Tipy!GP42=Výsledky!$HY$3),60,0)))</f>
        <v/>
      </c>
      <c r="HU48" s="126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6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6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7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0" t="str">
        <f>IF(ISBLANK($HY$3),"",IF(ISBLANK(Tipy!GN42),"-",SUM(HT48:HX48)))</f>
        <v/>
      </c>
      <c r="HZ48" s="129"/>
      <c r="IA48" s="126" t="str">
        <f>IF(ISBLANK($IF$3),"",IF(ISBLANK(Tipy!GT42),0,IF(AND(Tipy!GT42=Výsledky!$ID$3,Tipy!GV42=Výsledky!$IF$3),60,0)))</f>
        <v/>
      </c>
      <c r="IB48" s="126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26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26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27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0" t="str">
        <f>IF(ISBLANK($IF$3),"",IF(ISBLANK(Tipy!GT42),"-",SUM(IA48:IE48)))</f>
        <v/>
      </c>
      <c r="IG48" s="129"/>
      <c r="IH48" s="126" t="str">
        <f>IF(ISBLANK($IM$3),"",IF(ISBLANK(Tipy!GZ42),0,IF(AND(Tipy!GZ42=Výsledky!$IK$3,Tipy!HB42=Výsledky!$IM$3),60,0)))</f>
        <v/>
      </c>
      <c r="II48" s="126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6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6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7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0" t="str">
        <f>IF(ISBLANK($IM$3),"",IF(ISBLANK(Tipy!GZ42),"-",SUM(IH48:IL48)))</f>
        <v/>
      </c>
      <c r="IN48" s="129"/>
      <c r="IO48" s="126" t="str">
        <f>IF(ISBLANK($IT$3),"",IF(ISBLANK(Tipy!HF42),0,IF(AND(Tipy!HF42=Výsledky!$IR$3,Tipy!HH42=Výsledky!$IT$3),60,0)))</f>
        <v/>
      </c>
      <c r="IP48" s="126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26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26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27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0" t="str">
        <f>IF(ISBLANK($IT$3),"",IF(ISBLANK(Tipy!HF42),"-",SUM(IO48:IS48)))</f>
        <v/>
      </c>
      <c r="IU48" s="129"/>
      <c r="IV48" s="126" t="str">
        <f>IF(ISBLANK($JA$3),"",IF(ISBLANK(Tipy!HL42),0,IF(AND(Tipy!HL42=Výsledky!$IY$3,Tipy!HN42=Výsledky!$JA$3),60,0)))</f>
        <v/>
      </c>
      <c r="IW48" s="126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26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26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27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0" t="str">
        <f>IF(ISBLANK($JA$3),"",IF(ISBLANK(Tipy!HL42),"-",SUM(IV48:IZ48)))</f>
        <v/>
      </c>
      <c r="JB48" s="129"/>
      <c r="JC48" s="126" t="str">
        <f>IF(ISBLANK($JH$3),"",IF(ISBLANK(Tipy!HR42),0,IF(AND(Tipy!HR42=Výsledky!$JF$3,Tipy!HT42=Výsledky!$JH$3),60,0)))</f>
        <v/>
      </c>
      <c r="JD48" s="126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26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26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27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0" t="str">
        <f>IF(ISBLANK($JH$3),"",IF(ISBLANK(Tipy!HR42),"-",SUM(JC48:JG48)))</f>
        <v/>
      </c>
      <c r="JI48" s="129"/>
      <c r="JJ48" s="126" t="str">
        <f>IF(ISBLANK($JO$3),"",IF(ISBLANK(Tipy!HX42),0,IF(AND(Tipy!HX42=Výsledky!$JM$3,Tipy!HZ42=Výsledky!$JO$3),60,0)))</f>
        <v/>
      </c>
      <c r="JK48" s="126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26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26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27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0" t="str">
        <f>IF(ISBLANK($JO$3),"",IF(ISBLANK(Tipy!HX42),"-",SUM(JJ48:JN48)))</f>
        <v/>
      </c>
      <c r="JP48" s="129"/>
      <c r="JQ48" s="126" t="str">
        <f>IF(ISBLANK($JV$3),"",IF(ISBLANK(Tipy!ID42),0,IF(AND(Tipy!ID42=Výsledky!$JT$3,Tipy!IF42=Výsledky!$JV$3),60,0)))</f>
        <v/>
      </c>
      <c r="JR48" s="126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26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26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27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0" t="str">
        <f>IF(ISBLANK($JV$3),"",IF(ISBLANK(Tipy!ID42),"-",SUM(JQ48:JU48)))</f>
        <v/>
      </c>
      <c r="JW48" s="129"/>
      <c r="JX48" s="126" t="str">
        <f>IF(ISBLANK($KC$3),"",IF(ISBLANK(Tipy!IJ42),0,IF(AND(Tipy!IJ42=Výsledky!$KA$3,Tipy!IL42=Výsledky!$KC$3),60,0)))</f>
        <v/>
      </c>
      <c r="JY48" s="126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6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6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7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0" t="str">
        <f>IF(ISBLANK($KC$3),"",IF(ISBLANK(Tipy!IJ42),"-",SUM(JX48:KB48)))</f>
        <v/>
      </c>
      <c r="KD48" s="129"/>
      <c r="KE48" s="126" t="str">
        <f>IF(ISBLANK($KJ$3),"",IF(ISBLANK(Tipy!IP42),0,IF(AND(Tipy!IP42=Výsledky!$KH$3,Tipy!IR42=Výsledky!$KJ$3),60,0)))</f>
        <v/>
      </c>
      <c r="KF48" s="126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6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6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7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0" t="str">
        <f>IF(ISBLANK($KJ$3),"",IF(ISBLANK(Tipy!IP42),"-",SUM(KE48:KI48)))</f>
        <v/>
      </c>
      <c r="KK48" s="129"/>
      <c r="KL48" s="126" t="str">
        <f>IF(ISBLANK($KQ$3),"",IF(ISBLANK(Tipy!IV42),0,IF(AND(Tipy!IV42=Výsledky!$KO$3,Tipy!IX42=Výsledky!$KQ$3),60,0)))</f>
        <v/>
      </c>
      <c r="KM48" s="126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6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6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7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0" t="str">
        <f>IF(ISBLANK($KQ$3),"",IF(ISBLANK(Tipy!IV42),"-",SUM(KL48:KP48)))</f>
        <v/>
      </c>
      <c r="KR48" s="129"/>
      <c r="KS48" s="126" t="str">
        <f>IF(ISBLANK($KX$3),"",IF(ISBLANK(Tipy!JB42),0,IF(AND(Tipy!JB42=Výsledky!$KV$3,Tipy!JD42=Výsledky!$KX$3),60,0)))</f>
        <v/>
      </c>
      <c r="KT48" s="126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6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6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7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0" t="str">
        <f>IF(ISBLANK($KX$3),"",IF(ISBLANK(Tipy!JB42),"-",SUM(KS48:KW48)))</f>
        <v/>
      </c>
      <c r="KY48" s="129"/>
      <c r="KZ48" s="126" t="str">
        <f>IF(ISBLANK($LE$3),"",IF(ISBLANK(Tipy!JH42),0,IF(AND(Tipy!JH42=Výsledky!$LC$3,Tipy!JJ42=Výsledky!$LE$3),60,0)))</f>
        <v/>
      </c>
      <c r="LA48" s="126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6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6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7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0" t="str">
        <f>IF(ISBLANK($LE$3),"",IF(ISBLANK(Tipy!JH42),"-",SUM(KZ48:LD48)))</f>
        <v/>
      </c>
      <c r="LF48" s="129"/>
      <c r="LG48" s="126" t="str">
        <f>IF(ISBLANK($LL$3),"",IF(ISBLANK(Tipy!JN42),0,IF(AND(Tipy!JN42=Výsledky!$LJ$3,Tipy!JP42=Výsledky!$LL$3),60,0)))</f>
        <v/>
      </c>
      <c r="LH48" s="126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6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6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7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0" t="str">
        <f>IF(ISBLANK($LL$3),"",IF(ISBLANK(Tipy!JN42),"-",SUM(LG48:LK48)))</f>
        <v/>
      </c>
      <c r="LM48" s="129"/>
      <c r="LN48" s="126" t="str">
        <f>IF(ISBLANK($LS$3),"",IF(ISBLANK(Tipy!JT42),0,IF(AND(Tipy!JT42=Výsledky!$LQ$3,Tipy!JV42=Výsledky!$LS$3),60,0)))</f>
        <v/>
      </c>
      <c r="LO48" s="126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6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6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7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0" t="str">
        <f>IF(ISBLANK($LS$3),"",IF(ISBLANK(Tipy!JT42),"-",SUM(LN48:LR48)))</f>
        <v/>
      </c>
      <c r="LT48" s="129"/>
      <c r="LU48" s="126" t="str">
        <f>IF(ISBLANK($LZ$3),"",IF(ISBLANK(Tipy!JZ42),0,IF(AND(Tipy!JZ42=Výsledky!$LX$3,Tipy!KB42=Výsledky!$LZ$3),60,0)))</f>
        <v/>
      </c>
      <c r="LV48" s="126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6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6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7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0" t="str">
        <f>IF(ISBLANK($LZ$3),"",IF(ISBLANK(Tipy!JZ42),"-",SUM(LU48:LY48)))</f>
        <v/>
      </c>
      <c r="MA48" s="129"/>
      <c r="MB48" s="126" t="str">
        <f>IF(ISBLANK($MG$3),"",IF(ISBLANK(Tipy!KF42),0,IF(AND(Tipy!KF42=Výsledky!$ME$3,Tipy!KH42=Výsledky!$MG$3),60,0)))</f>
        <v/>
      </c>
      <c r="MC48" s="126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6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6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7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0" t="str">
        <f>IF(ISBLANK($MG$3),"",IF(ISBLANK(Tipy!KF42),"-",SUM(MB48:MF48)))</f>
        <v/>
      </c>
      <c r="MH48" s="129"/>
      <c r="MI48" s="126" t="str">
        <f>IF(ISBLANK($MN$3),"",IF(ISBLANK(Tipy!KL42),0,IF(AND(Tipy!KL42=Výsledky!$ML$3,Tipy!KN42=Výsledky!$MN$3),60,0)))</f>
        <v/>
      </c>
      <c r="MJ48" s="12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6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6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0" t="str">
        <f>IF(ISBLANK($MN$3),"",IF(ISBLANK(Tipy!KL42),"-",SUM(MI48:MM48)))</f>
        <v/>
      </c>
      <c r="MO48" s="129"/>
      <c r="MP48" s="126" t="str">
        <f>IF(ISBLANK($MU$3),"",IF(ISBLANK(Tipy!KR42),0,IF(AND(Tipy!KR42=Výsledky!$MS$3,Tipy!KT42=Výsledky!$MU$3),60,0)))</f>
        <v/>
      </c>
      <c r="MQ48" s="126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6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6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7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0" t="str">
        <f>IF(ISBLANK($MU$3),"",IF(ISBLANK(Tipy!KR42),"-",SUM(MP48:MT48)))</f>
        <v/>
      </c>
      <c r="MV48" s="129"/>
      <c r="MW48" s="126" t="str">
        <f>IF(ISBLANK($NB$3),"",IF(ISBLANK(Tipy!KX42),0,IF(AND(Tipy!KX42=Výsledky!$MZ$3,Tipy!KZ42=Výsledky!$NB$3),60,0)))</f>
        <v/>
      </c>
      <c r="MX48" s="126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6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6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7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0" t="str">
        <f>IF(ISBLANK($NB$3),"",IF(ISBLANK(Tipy!KX42),"-",SUM(MW48:NA48)))</f>
        <v/>
      </c>
      <c r="NC48" s="129"/>
      <c r="ND48" s="126" t="str">
        <f>IF(ISBLANK($NI$3),"",IF(ISBLANK(Tipy!LD42),0,IF(AND(Tipy!LD42=Výsledky!$NG$3,Tipy!LF42=Výsledky!$NI$3),60,0)))</f>
        <v/>
      </c>
      <c r="NE48" s="126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6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6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7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0" t="str">
        <f>IF(ISBLANK($NI$3),"",IF(ISBLANK(Tipy!LD42),"-",SUM(ND48:NH48)))</f>
        <v/>
      </c>
      <c r="NJ48" s="129"/>
      <c r="NK48" s="126" t="str">
        <f>IF(ISBLANK($NP$3),"",IF(ISBLANK(Tipy!LJ42),0,IF(AND(Tipy!LJ42=Výsledky!$NN$3,Tipy!LL42=Výsledky!$NP$3),60,0)))</f>
        <v/>
      </c>
      <c r="NL48" s="126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6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6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7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0" t="str">
        <f>IF(ISBLANK($NP$3),"",IF(ISBLANK(Tipy!LJ42),"-",SUM(NK48:NO48)))</f>
        <v/>
      </c>
      <c r="NQ48" s="129"/>
      <c r="NR48" s="126" t="str">
        <f>IF(ISBLANK($NW$3),"",IF(ISBLANK(Tipy!LP42),0,IF(AND(Tipy!LP42=Výsledky!$NU$3,Tipy!LR42=Výsledky!$NW$3),60,0)))</f>
        <v/>
      </c>
      <c r="NS48" s="126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6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6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7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0" t="str">
        <f>IF(ISBLANK($NW$3),"",IF(ISBLANK(Tipy!LP42),"-",SUM(NR48:NV48)))</f>
        <v/>
      </c>
      <c r="NX48" s="129"/>
      <c r="NY48" s="126" t="str">
        <f>IF(ISBLANK($OD$3),"",IF(ISBLANK(Tipy!LV42),0,IF(AND(Tipy!LV42=Výsledky!$OB$3,Tipy!LX42=Výsledky!$OD$3),60,0)))</f>
        <v/>
      </c>
      <c r="NZ48" s="126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6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6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7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0" t="str">
        <f>IF(ISBLANK($OD$3),"",IF(ISBLANK(Tipy!LV42),"-",SUM(NY48:OC48)))</f>
        <v/>
      </c>
      <c r="OE48" s="129"/>
      <c r="OF48" s="126" t="str">
        <f>IF(ISBLANK($OK$3),"",IF(ISBLANK(Tipy!MB42),0,IF(AND(Tipy!MB42=Výsledky!$OI$3,Tipy!MD42=Výsledky!$OK$3),60,0)))</f>
        <v/>
      </c>
      <c r="OG48" s="126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6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6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7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0" t="str">
        <f>IF(ISBLANK($OK$3),"",IF(ISBLANK(Tipy!MB42),"-",SUM(OF48:OJ48)))</f>
        <v/>
      </c>
      <c r="OL48" s="129"/>
      <c r="OM48" s="126" t="str">
        <f>IF(ISBLANK($OR$3),"",IF(ISBLANK(Tipy!MH42),0,IF(AND(Tipy!MH42=Výsledky!$OP$3,Tipy!MJ42=Výsledky!$OR$3),60,0)))</f>
        <v/>
      </c>
      <c r="ON48" s="12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6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6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0" t="str">
        <f>IF(ISBLANK($OR$3),"",IF(ISBLANK(Tipy!MH42),"-",SUM(OM48:OQ48)))</f>
        <v/>
      </c>
      <c r="OS48" s="129"/>
      <c r="OT48" s="126" t="str">
        <f>IF(ISBLANK($OY$3),"",IF(ISBLANK(Tipy!MN42),0,IF(AND(Tipy!MN42=Výsledky!$OW$3,Tipy!MP42=Výsledky!$OY$3),60,0)))</f>
        <v/>
      </c>
      <c r="OU48" s="12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6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6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0" t="str">
        <f>IF(ISBLANK($OY$3),"",IF(ISBLANK(Tipy!MN42),"-",SUM(OT48:OX48)))</f>
        <v/>
      </c>
      <c r="OZ48" s="129"/>
      <c r="PA48" s="126" t="str">
        <f>IF(ISBLANK($PF$3),"",IF(ISBLANK(Tipy!MT42),0,IF(AND(Tipy!MT42=Výsledky!$PD$3,Tipy!MV42=Výsledky!$PF$3),60,0)))</f>
        <v/>
      </c>
      <c r="PB48" s="12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6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6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0" t="str">
        <f>IF(ISBLANK($PF$3),"",IF(ISBLANK(Tipy!MT42),"-",SUM(PA48:PE48)))</f>
        <v/>
      </c>
      <c r="PG48" s="129"/>
      <c r="PH48" s="126" t="str">
        <f>IF(ISBLANK($PM$3),"",IF(ISBLANK(Tipy!MZ42),0,IF(AND(Tipy!MZ42=Výsledky!$PK$3,Tipy!NB42=Výsledky!$PM$3),60,0)))</f>
        <v/>
      </c>
      <c r="PI48" s="12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6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6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0" t="str">
        <f>IF(ISBLANK($PM$3),"",IF(ISBLANK(Tipy!MZ42),"-",SUM(PH48:PL48)))</f>
        <v/>
      </c>
      <c r="PN48" s="129"/>
      <c r="PO48" s="126" t="str">
        <f>IF(ISBLANK($PT$3),"",IF(ISBLANK(Tipy!NF42),0,IF(AND(Tipy!NF42=Výsledky!$PR$3,Tipy!NH42=Výsledky!$PT$3),60,0)))</f>
        <v/>
      </c>
      <c r="PP48" s="12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6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6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0" t="str">
        <f>IF(ISBLANK($PT$3),"",IF(ISBLANK(Tipy!NF42),"-",SUM(PO48:PS48)))</f>
        <v/>
      </c>
      <c r="PU48" s="129"/>
      <c r="PV48" s="126" t="str">
        <f>IF(ISBLANK($QA$3),"",IF(ISBLANK(Tipy!NL42),0,IF(AND(Tipy!NL42=Výsledky!$PY$3,Tipy!NN42=Výsledky!$QA$3),60,0)))</f>
        <v/>
      </c>
      <c r="PW48" s="12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6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6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0" t="str">
        <f>IF(ISBLANK($QA$3),"",IF(ISBLANK(Tipy!NL42),"-",SUM(PV48:PZ48)))</f>
        <v/>
      </c>
      <c r="QB48" s="129"/>
      <c r="QC48" s="126" t="str">
        <f>IF(ISBLANK($QH$3),"",IF(ISBLANK(Tipy!NR42),0,IF(AND(Tipy!NR42=Výsledky!$QF$3,Tipy!NT42=Výsledky!$QH$3),60,0)))</f>
        <v/>
      </c>
      <c r="QD48" s="12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6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6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0" t="str">
        <f>IF(ISBLANK($QH$3),"",IF(ISBLANK(Tipy!NR42),"-",SUM(QC48:QG48)))</f>
        <v/>
      </c>
      <c r="QI48" s="131"/>
      <c r="QJ48" s="131"/>
    </row>
    <row r="49" spans="1:452" ht="15" x14ac:dyDescent="0.2">
      <c r="A49" s="124">
        <f>Tipy!A43</f>
        <v>37</v>
      </c>
      <c r="B49" s="166" t="str">
        <f>IF(Tipy!B43="","",Tipy!B43)</f>
        <v>Marekh8</v>
      </c>
      <c r="C49" s="125"/>
      <c r="D49" s="126">
        <f>IF(ISBLANK($I$3),"",IF(ISBLANK(Tipy!D43),0,IF(AND(Tipy!D43=Výsledky!$G$3,Tipy!F43=Výsledky!$I$3),60,0)))</f>
        <v>0</v>
      </c>
      <c r="E49" s="12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6">
        <f>IF(ISBLANK($I$3),"",IF(OR(Tipy!G43=Výsledky!$D$6,Tipy!G43=Výsledky!$D$7,Tipy!G43=Výsledky!$D$8,Tipy!G43=Výsledky!$D$9),IF(VLOOKUP(Tipy!G43,'Kategórie hráčov'!$A$2:$B$55,2,FALSE)=30,30,20),0))</f>
        <v>20</v>
      </c>
      <c r="G49" s="126">
        <f>IF(ISBLANK($I$3),"",IF(OR(Tipy!H43=Výsledky!$G$6,Tipy!H43=Výsledky!$G$7,Tipy!H43=Výsledky!$G$8,Tipy!H43=Výsledky!$G$9),IF(VLOOKUP(Tipy!H43,'Kategórie hráčov'!$A$2:$B$55,2,FALSE)=30,30,20),0))</f>
        <v>30</v>
      </c>
      <c r="H49" s="127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8">
        <f>IF(ISBLANK($I$3),"",IF(ISBLANK(Tipy!D43),"-",SUM(D49:H49)))</f>
        <v>80</v>
      </c>
      <c r="J49" s="25"/>
      <c r="K49" s="126">
        <f>IF(ISBLANK($P$3),"",IF(ISBLANK(Tipy!J43),0,IF(AND(Tipy!J43=Výsledky!$N$3,Tipy!L43=Výsledky!$P$3),60,0)))</f>
        <v>0</v>
      </c>
      <c r="L49" s="12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6">
        <f>IF(ISBLANK($P$3),"",IF(OR(Tipy!M43=Výsledky!$K$6,Tipy!M43=Výsledky!$K$7,Tipy!M43=Výsledky!$K$8,Tipy!M43=Výsledky!$K$9),IF(VLOOKUP(Tipy!M43,'Kategórie hráčov'!$A$2:$B$55,2,FALSE)=30,30,20),0))</f>
        <v>0</v>
      </c>
      <c r="N49" s="126">
        <f>IF(ISBLANK($P$3),"",IF(OR(Tipy!N43=Výsledky!$N$6,Tipy!N43=Výsledky!$N$7,Tipy!N43=Výsledky!$N$8,Tipy!N43=Výsledky!$N$9),IF(VLOOKUP(Tipy!N43,'Kategórie hráčov'!$A$2:$B$55,2,FALSE)=30,30,20),0))</f>
        <v>0</v>
      </c>
      <c r="O49" s="12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8">
        <f>IF(ISBLANK($P$3),"",IF(ISBLANK(Tipy!J43),"-",SUM(K49:O49)))</f>
        <v>10</v>
      </c>
      <c r="Q49" s="129"/>
      <c r="R49" s="126">
        <f>IF(ISBLANK($W$3),"",IF(ISBLANK(Tipy!P43),0,IF(AND(Tipy!P43=Výsledky!$U$3,Tipy!R43=Výsledky!$W$3),60,0)))</f>
        <v>0</v>
      </c>
      <c r="S49" s="12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6">
        <f>IF(ISBLANK($W$3),"",IF(OR(Tipy!S43=Výsledky!$R$6,Tipy!S43=Výsledky!$R$7,Tipy!S43=Výsledky!$R$8,Tipy!S43=Výsledky!$R$9),IF(VLOOKUP(Tipy!S43,'Kategórie hráčov'!$A$2:$B$55,2,FALSE)=30,30,20),0))</f>
        <v>0</v>
      </c>
      <c r="U49" s="126">
        <f>IF(ISBLANK($W$3),"",IF(OR(Tipy!T43=Výsledky!$U$6,Tipy!T43=Výsledky!$U$7,Tipy!T43=Výsledky!$U$8,Tipy!T43=Výsledky!$U$9),IF(VLOOKUP(Tipy!T43,'Kategórie hráčov'!$A$2:$B$55,2,FALSE)=30,30,20),0))</f>
        <v>0</v>
      </c>
      <c r="V49" s="12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30">
        <f>IF(ISBLANK($W$3),"",IF(ISBLANK(Tipy!P43),"-",SUM(R49:V49)))</f>
        <v>0</v>
      </c>
      <c r="X49" s="129"/>
      <c r="Y49" s="126">
        <f>IF(ISBLANK($AD$3),"",IF(ISBLANK(Tipy!V43),0,IF(AND(Tipy!V43=Výsledky!$AB$3,Tipy!X43=Výsledky!$AD$3),60,0)))</f>
        <v>0</v>
      </c>
      <c r="Z49" s="12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6">
        <f>IF(ISBLANK($AD$3),"",IF(OR(Tipy!Y43=Výsledky!$Y$6,Tipy!Y43=Výsledky!$Y$7,Tipy!Y43=Výsledky!$Y$8,Tipy!Y43=Výsledky!$Y$9),IF(VLOOKUP(Tipy!Y43,'Kategórie hráčov'!$A$2:$B$55,2,FALSE)=30,30,20),0))</f>
        <v>0</v>
      </c>
      <c r="AB49" s="126">
        <f>IF(ISBLANK($AD$3),"",IF(OR(Tipy!Z43=Výsledky!$AB$6,Tipy!Z43=Výsledky!$AB$7,Tipy!Z43=Výsledky!$AB$8,Tipy!Z43=Výsledky!$AB$9),IF(VLOOKUP(Tipy!Z43,'Kategórie hráčov'!$A$2:$B$55,2,FALSE)=30,30,20),0))</f>
        <v>0</v>
      </c>
      <c r="AC49" s="12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30">
        <f>IF(ISBLANK($AD$3),"",IF(ISBLANK(Tipy!V43),"-",SUM(Y49:AC49)))</f>
        <v>0</v>
      </c>
      <c r="AE49" s="129"/>
      <c r="AF49" s="126">
        <f>IF(ISBLANK($AK$3),"",IF(ISBLANK(Tipy!AB43),0,IF(AND(Tipy!AB43=Výsledky!$AI$3,Tipy!AD43=Výsledky!$AK$3),60,0)))</f>
        <v>0</v>
      </c>
      <c r="AG49" s="12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6">
        <f>IF(ISBLANK($AK$3),"",IF(OR(Tipy!AE43=Výsledky!$AF$6,Tipy!AE43=Výsledky!$AF$7,Tipy!AE43=Výsledky!$AF$8,Tipy!AE43=Výsledky!$AF$9),IF(VLOOKUP(Tipy!AE43,'Kategórie hráčov'!$A$2:$B$55,2,FALSE)=30,30,20),0))</f>
        <v>20</v>
      </c>
      <c r="AI49" s="126">
        <f>IF(ISBLANK($AK$3),"",IF(OR(Tipy!AF43=Výsledky!$AI$6,Tipy!AF43=Výsledky!$AI$7,Tipy!AF43=Výsledky!$AI$8,Tipy!AF43=Výsledky!$AI$9),IF(VLOOKUP(Tipy!AF43,'Kategórie hráčov'!$A$2:$B$55,2,FALSE)=30,30,20),0))</f>
        <v>0</v>
      </c>
      <c r="AJ49" s="12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30">
        <f>IF(ISBLANK($AK$3),"",IF(ISBLANK(Tipy!AB43),"-",SUM(AF49:AJ49)))</f>
        <v>40</v>
      </c>
      <c r="AL49" s="129"/>
      <c r="AM49" s="126">
        <f>IF(ISBLANK($AR$3),"",IF(ISBLANK(Tipy!AH43),0,IF(AND(Tipy!AH43=Výsledky!$AP$3,Tipy!AJ43=Výsledky!$AR$3),60,0)))</f>
        <v>0</v>
      </c>
      <c r="AN49" s="12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6">
        <f>IF(ISBLANK($AR$3),"",IF(OR(Tipy!AK43=Výsledky!$AM$6,Tipy!AK43=Výsledky!$AM$7,Tipy!AK43=Výsledky!$AM$8,Tipy!AK43=Výsledky!$AM$9),IF(VLOOKUP(Tipy!AK43,'Kategórie hráčov'!$A$2:$B$55,2,FALSE)=30,30,20),0))</f>
        <v>0</v>
      </c>
      <c r="AP49" s="126">
        <f>IF(ISBLANK($AR$3),"",IF(OR(Tipy!AL43=Výsledky!$AP$6,Tipy!AL43=Výsledky!$AP$7,Tipy!AL43=Výsledky!$AP$8,Tipy!AL43=Výsledky!$AP$9),IF(VLOOKUP(Tipy!AL43,'Kategórie hráčov'!$A$2:$B$55,2,FALSE)=30,30,20),0))</f>
        <v>0</v>
      </c>
      <c r="AQ49" s="12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30">
        <f>IF(ISBLANK($AR$3),"",IF(ISBLANK(Tipy!AH43),"-",SUM(AM49:AQ49)))</f>
        <v>30</v>
      </c>
      <c r="AS49" s="129"/>
      <c r="AT49" s="126">
        <f>IF(ISBLANK($AY$3),"",IF(ISBLANK(Tipy!AN43),0,IF(AND(Tipy!AN43=Výsledky!$AW$3,Tipy!AP43=Výsledky!$AY$3),60,0)))</f>
        <v>0</v>
      </c>
      <c r="AU49" s="12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6">
        <f>IF(ISBLANK($AY$3),"",IF(OR(Tipy!AQ43=Výsledky!$AT$6,Tipy!AQ43=Výsledky!$AT$7,Tipy!AQ43=Výsledky!$AT$8,Tipy!AQ43=Výsledky!$AT$9),IF(VLOOKUP(Tipy!AQ43,'Kategórie hráčov'!$A$2:$B$55,2,FALSE)=30,30,20),0))</f>
        <v>0</v>
      </c>
      <c r="AW49" s="126">
        <f>IF(ISBLANK($AY$3),"",IF(OR(Tipy!AR43=Výsledky!$AW$6,Tipy!AR43=Výsledky!$AW$7,Tipy!AR43=Výsledky!$AW$8,Tipy!AR43=Výsledky!$AW$9),IF(VLOOKUP(Tipy!AR43,'Kategórie hráčov'!$A$2:$B$55,2,FALSE)=30,30,20),0))</f>
        <v>0</v>
      </c>
      <c r="AX49" s="12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30">
        <f>IF(ISBLANK($AY$3),"",IF(ISBLANK(Tipy!AN43),"-",SUM(AT49:AX49)))</f>
        <v>0</v>
      </c>
      <c r="AZ49" s="129"/>
      <c r="BA49" s="126">
        <f>IF(ISBLANK($BF$3),"",IF(ISBLANK(Tipy!AT43),0,IF(AND(Tipy!AT43=Výsledky!$BD$3,Tipy!AV43=Výsledky!$BF$3),60,0)))</f>
        <v>0</v>
      </c>
      <c r="BB49" s="12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6">
        <f>IF(ISBLANK($BF$3),"",IF(OR(Tipy!AW43=Výsledky!$BA$6,Tipy!AW43=Výsledky!$BA$7,Tipy!AW43=Výsledky!$BA$8,Tipy!AW43=Výsledky!$BA$9),IF(VLOOKUP(Tipy!AW43,'Kategórie hráčov'!$A$2:$B$55,2,FALSE)=30,30,20),0))</f>
        <v>0</v>
      </c>
      <c r="BD49" s="126">
        <f>IF(ISBLANK($BF$3),"",IF(OR(Tipy!AX43=Výsledky!$BD$6,Tipy!AX43=Výsledky!$BD$7,Tipy!AX43=Výsledky!$BD$8,Tipy!AX43=Výsledky!$BD$9),IF(VLOOKUP(Tipy!AX43,'Kategórie hráčov'!$A$2:$B$55,2,FALSE)=30,30,20),0))</f>
        <v>0</v>
      </c>
      <c r="BE49" s="127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30">
        <f>IF(ISBLANK($BF$3),"",IF(ISBLANK(Tipy!AT43),"-",SUM(BA49:BE49)))</f>
        <v>0</v>
      </c>
      <c r="BG49" s="129"/>
      <c r="BH49" s="126" t="str">
        <f>IF(ISBLANK($BM$3),"",IF(ISBLANK(Tipy!AZ43),0,IF(AND(Tipy!AZ43=Výsledky!$BK$3,Tipy!BB43=Výsledky!$BM$3),60,0)))</f>
        <v/>
      </c>
      <c r="BI49" s="126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6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6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7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0" t="str">
        <f>IF(ISBLANK($BM$3),"",IF(ISBLANK(Tipy!AZ43),"-",SUM(BH49:BL49)))</f>
        <v/>
      </c>
      <c r="BN49" s="129"/>
      <c r="BO49" s="126">
        <f>IF(ISBLANK($BT$3),"",IF(ISBLANK(Tipy!BF43),0,IF(AND(Tipy!BF43=Výsledky!$BR$3,Tipy!BH43=Výsledky!$BT$3),60,0)))</f>
        <v>0</v>
      </c>
      <c r="BP49" s="12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6">
        <f>IF(ISBLANK($BT$3),"",IF(OR(Tipy!BI43=Výsledky!$BO$6,Tipy!BI43=Výsledky!$BO$7,Tipy!BI43=Výsledky!$BO$8,Tipy!BI43=Výsledky!$BO$9),IF(VLOOKUP(Tipy!BI43,'Kategórie hráčov'!$A$2:$B$55,2,FALSE)=30,30,20),0))</f>
        <v>20</v>
      </c>
      <c r="BR49" s="126">
        <f>IF(ISBLANK($BT$3),"",IF(OR(Tipy!BJ43=Výsledky!$BR$6,Tipy!BJ43=Výsledky!$BR$7,Tipy!BJ43=Výsledky!$BR$8,Tipy!BJ43=Výsledky!$BR$9),IF(VLOOKUP(Tipy!BJ43,'Kategórie hráčov'!$A$2:$B$55,2,FALSE)=30,30,20),0))</f>
        <v>0</v>
      </c>
      <c r="BS49" s="127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30">
        <f>IF(ISBLANK($BT$3),"",IF(ISBLANK(Tipy!BF43),"-",SUM(BO49:BS49)))</f>
        <v>50</v>
      </c>
      <c r="BU49" s="129"/>
      <c r="BV49" s="126" t="str">
        <f>IF(ISBLANK($CA$3),"",IF(ISBLANK(Tipy!BL43),0,IF(AND(Tipy!BL43=Výsledky!$BY$3,Tipy!BN43=Výsledky!$CA$3),60,0)))</f>
        <v/>
      </c>
      <c r="BW49" s="126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6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6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7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0" t="str">
        <f>IF(ISBLANK($CA$3),"",IF(ISBLANK(Tipy!BL43),"-",SUM(BV49:BZ49)))</f>
        <v/>
      </c>
      <c r="CB49" s="129"/>
      <c r="CC49" s="126">
        <f>IF(ISBLANK($CH$3),"",IF(ISBLANK(Tipy!BR43),0,IF(AND(Tipy!BR43=Výsledky!$CF$3,Tipy!BT43=Výsledky!$CH$3),60,0)))</f>
        <v>0</v>
      </c>
      <c r="CD49" s="12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6">
        <f>IF(ISBLANK($CH$3),"",IF(OR(Tipy!BU43=Výsledky!$CC$6,Tipy!BU43=Výsledky!$CC$7,Tipy!BU43=Výsledky!$CC$8,Tipy!BU43=Výsledky!$CC$9),IF(VLOOKUP(Tipy!BU43,'Kategórie hráčov'!$A$2:$B$55,2,FALSE)=30,30,20),0))</f>
        <v>0</v>
      </c>
      <c r="CF49" s="126">
        <f>IF(ISBLANK($CH$3),"",IF(OR(Tipy!BV43=Výsledky!$CF$6,Tipy!BV43=Výsledky!$CF$7,Tipy!BV43=Výsledky!$CF$8,Tipy!BV43=Výsledky!$CF$9),IF(VLOOKUP(Tipy!BV43,'Kategórie hráčov'!$A$2:$B$55,2,FALSE)=30,30,20),0))</f>
        <v>0</v>
      </c>
      <c r="CG49" s="12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30">
        <f>IF(ISBLANK($CH$3),"",IF(ISBLANK(Tipy!BR43),"-",SUM(CC49:CG49)))</f>
        <v>0</v>
      </c>
      <c r="CI49" s="129"/>
      <c r="CJ49" s="126">
        <f>IF(ISBLANK($CO$3),"",IF(ISBLANK(Tipy!BX43),0,IF(AND(Tipy!BX43=Výsledky!$CM$3,Tipy!BZ43=Výsledky!$CO$3),60,0)))</f>
        <v>0</v>
      </c>
      <c r="CK49" s="12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6">
        <f>IF(ISBLANK($CO$3),"",IF(OR(Tipy!CA43=Výsledky!$CJ$6,Tipy!CA43=Výsledky!$CJ$7,Tipy!CA43=Výsledky!$CJ$8,Tipy!CA43=Výsledky!$CJ$9),IF(VLOOKUP(Tipy!CA43,'Kategórie hráčov'!$A$2:$B$55,2,FALSE)=30,30,20),0))</f>
        <v>0</v>
      </c>
      <c r="CM49" s="126">
        <f>IF(ISBLANK($CO$3),"",IF(OR(Tipy!CB43=Výsledky!$CM$6,Tipy!CB43=Výsledky!$CM$7,Tipy!CB43=Výsledky!$CM$8,Tipy!CB43=Výsledky!$CM$9),IF(VLOOKUP(Tipy!CB43,'Kategórie hráčov'!$A$2:$B$55,2,FALSE)=30,30,20),0))</f>
        <v>0</v>
      </c>
      <c r="CN49" s="12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30" t="str">
        <f>IF(ISBLANK($CO$3),"",IF(ISBLANK(Tipy!BX43),"-",SUM(CJ49:CN49)))</f>
        <v>-</v>
      </c>
      <c r="CP49" s="129"/>
      <c r="CQ49" s="126" t="str">
        <f>IF(ISBLANK($CV$3),"",IF(ISBLANK(Tipy!CD43),0,IF(AND(Tipy!CD43=Výsledky!$CT$3,Tipy!CF43=Výsledky!$CV$3),60,0)))</f>
        <v/>
      </c>
      <c r="CR49" s="126" t="str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/>
      </c>
      <c r="CS49" s="126" t="str">
        <f>IF(ISBLANK($CV$3),"",IF(OR(Tipy!CG43=Výsledky!$CQ$6,Tipy!CG43=Výsledky!$CQ$7,Tipy!CG43=Výsledky!$CQ$8,Tipy!CG43=Výsledky!$CQ$9),IF(VLOOKUP(Tipy!CG43,'Kategórie hráčov'!$A$2:$B$55,2,FALSE)=30,30,20),0))</f>
        <v/>
      </c>
      <c r="CT49" s="126" t="str">
        <f>IF(ISBLANK($CV$3),"",IF(OR(Tipy!CH43=Výsledky!$CT$6,Tipy!CH43=Výsledky!$CT$7,Tipy!CH43=Výsledky!$CT$8,Tipy!CH43=Výsledky!$CT$9),IF(VLOOKUP(Tipy!CH43,'Kategórie hráčov'!$A$2:$B$55,2,FALSE)=30,30,20),0))</f>
        <v/>
      </c>
      <c r="CU49" s="127" t="str">
        <f>IF(ISBLANK($CV$3),"",IF(ISBLANK(Tipy!CD43),0,IF(OR(AND(Tipy!CD43=Výsledky!$CT$3,OR(Tipy!CF43=Výsledky!$CV$3+1,Tipy!CF43=Výsledky!$CV$3-1)),AND(Tipy!CF43=Výsledky!$CV$3,OR(Tipy!CD43=Výsledky!$CT$3+1,Tipy!CD43=Výsledky!$CT$3-1))),10,0)))</f>
        <v/>
      </c>
      <c r="CV49" s="130" t="str">
        <f>IF(ISBLANK($CV$3),"",IF(ISBLANK(Tipy!CD43),"-",SUM(CQ49:CU49)))</f>
        <v/>
      </c>
      <c r="CW49" s="129"/>
      <c r="CX49" s="126" t="str">
        <f>IF(ISBLANK($DC$3),"",IF(ISBLANK(Tipy!CJ43),0,IF(AND(Tipy!CJ43=Výsledky!$DA$3,Tipy!CL43=Výsledky!$DC$3),60,0)))</f>
        <v/>
      </c>
      <c r="CY49" s="126" t="str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/>
      </c>
      <c r="CZ49" s="126" t="str">
        <f>IF(ISBLANK($DC$3),"",IF(OR(Tipy!CM43=Výsledky!$CX$6,Tipy!CM43=Výsledky!$CX$7,Tipy!CM43=Výsledky!$CX$8,Tipy!CM43=Výsledky!$CX$9),IF(VLOOKUP(Tipy!CM43,'Kategórie hráčov'!$A$2:$B$55,2,FALSE)=30,30,20),0))</f>
        <v/>
      </c>
      <c r="DA49" s="126" t="str">
        <f>IF(ISBLANK($DC$3),"",IF(OR(Tipy!CN43=Výsledky!$DA$6,Tipy!CN43=Výsledky!$DA$7,Tipy!CN43=Výsledky!$DA$8,Tipy!CN43=Výsledky!$DA$9),IF(VLOOKUP(Tipy!CN43,'Kategórie hráčov'!$A$2:$B$55,2,FALSE)=30,30,20),0))</f>
        <v/>
      </c>
      <c r="DB49" s="127" t="str">
        <f>IF(ISBLANK($DC$3),"",IF(ISBLANK(Tipy!CJ43),0,IF(OR(AND(Tipy!CJ43=Výsledky!$DA$3,OR(Tipy!CL43=Výsledky!$DC$3+1,Tipy!CL43=Výsledky!$DC$3-1)),AND(Tipy!CL43=Výsledky!$DC$3,OR(Tipy!CJ43=Výsledky!$DA$3+1,Tipy!CJ43=Výsledky!$DA$3-1))),10,0)))</f>
        <v/>
      </c>
      <c r="DC49" s="130" t="str">
        <f>IF(ISBLANK($DC$3),"",IF(ISBLANK(Tipy!CJ43),"-",SUM(CX49:DB49)))</f>
        <v/>
      </c>
      <c r="DD49" s="129"/>
      <c r="DE49" s="126" t="str">
        <f>IF(ISBLANK($DJ$3),"",IF(ISBLANK(Tipy!CP43),0,IF(AND(Tipy!CP43=Výsledky!$DH$3,Tipy!CR43=Výsledky!$DJ$3),60,0)))</f>
        <v/>
      </c>
      <c r="DF49" s="126" t="str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/>
      </c>
      <c r="DG49" s="126" t="str">
        <f>IF(ISBLANK($DJ$3),"",IF(OR(Tipy!CS43=Výsledky!$DE$6,Tipy!CS43=Výsledky!$DE$7,Tipy!CS43=Výsledky!$DE$8,Tipy!CS43=Výsledky!$DE$9),IF(VLOOKUP(Tipy!CS43,'Kategórie hráčov'!$A$2:$B$55,2,FALSE)=30,30,20),0))</f>
        <v/>
      </c>
      <c r="DH49" s="126" t="str">
        <f>IF(ISBLANK($DJ$3),"",IF(OR(Tipy!CT43=Výsledky!$DH$6,Tipy!CT43=Výsledky!$DH$7,Tipy!CT43=Výsledky!$DH$8,Tipy!CT43=Výsledky!$DH$9),IF(VLOOKUP(Tipy!CT43,'Kategórie hráčov'!$A$2:$B$55,2,FALSE)=30,30,20),0))</f>
        <v/>
      </c>
      <c r="DI49" s="127" t="str">
        <f>IF(ISBLANK($DJ$3),"",IF(ISBLANK(Tipy!CP43),0,IF(OR(AND(Tipy!CP43=Výsledky!$DH$3,OR(Tipy!CR43=Výsledky!$DJ$3+1,Tipy!CR43=Výsledky!$DJ$3-1)),AND(Tipy!CR43=Výsledky!$DJ$3,OR(Tipy!CP43=Výsledky!$DH$3+1,Tipy!CP43=Výsledky!$DH$3-1))),10,0)))</f>
        <v/>
      </c>
      <c r="DJ49" s="130" t="str">
        <f>IF(ISBLANK($DJ$3),"",IF(ISBLANK(Tipy!CP43),"-",SUM(DE49:DI49)))</f>
        <v/>
      </c>
      <c r="DK49" s="129"/>
      <c r="DL49" s="126" t="str">
        <f>IF(ISBLANK($DQ$3),"",IF(ISBLANK(Tipy!CV43),0,IF(AND(Tipy!CV43=Výsledky!$DO$3,Tipy!CX43=Výsledky!$DQ$3),60,0)))</f>
        <v/>
      </c>
      <c r="DM49" s="126" t="str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/>
      </c>
      <c r="DN49" s="126" t="str">
        <f>IF(ISBLANK($DQ$3),"",IF(OR(Tipy!CY43=Výsledky!$DL$6,Tipy!CY43=Výsledky!$DL$7,Tipy!CY43=Výsledky!$DL$8,Tipy!CY43=Výsledky!$DL$9),IF(VLOOKUP(Tipy!CY43,'Kategórie hráčov'!$A$2:$B$55,2,FALSE)=30,30,20),0))</f>
        <v/>
      </c>
      <c r="DO49" s="126" t="str">
        <f>IF(ISBLANK($DQ$3),"",IF(OR(Tipy!CZ43=Výsledky!$DO$6,Tipy!CZ43=Výsledky!$DO$7,Tipy!CZ43=Výsledky!$DO$8,Tipy!CZ43=Výsledky!$DO$9),IF(VLOOKUP(Tipy!CZ43,'Kategórie hráčov'!$A$2:$B$55,2,FALSE)=30,30,20),0))</f>
        <v/>
      </c>
      <c r="DP49" s="127" t="str">
        <f>IF(ISBLANK($DQ$3),"",IF(ISBLANK(Tipy!CV43),0,IF(OR(AND(Tipy!CV43=Výsledky!$DO$3,OR(Tipy!CX43=Výsledky!$DQ$3+1,Tipy!CX43=Výsledky!$DQ$3-1)),AND(Tipy!CX43=Výsledky!$DQ$3,OR(Tipy!CV43=Výsledky!$DO$3+1,Tipy!CV43=Výsledky!$DO$3-1))),10,0)))</f>
        <v/>
      </c>
      <c r="DQ49" s="130" t="str">
        <f>IF(ISBLANK($DQ$3),"",IF(ISBLANK(Tipy!CV43),"-",SUM(DL49:DP49)))</f>
        <v/>
      </c>
      <c r="DR49" s="129"/>
      <c r="DS49" s="126" t="str">
        <f>IF(ISBLANK($DX$3),"",IF(ISBLANK(Tipy!DB43),0,IF(AND(Tipy!DB43=Výsledky!$DV$3,Tipy!DD43=Výsledky!$DX$3),60,0)))</f>
        <v/>
      </c>
      <c r="DT49" s="126" t="str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/>
      </c>
      <c r="DU49" s="126" t="str">
        <f>IF(ISBLANK($DX$3),"",IF(OR(Tipy!DE43=Výsledky!$DS$6,Tipy!DE43=Výsledky!$DS$7,Tipy!DE43=Výsledky!$DS$8,Tipy!DE43=Výsledky!$DS$9),IF(VLOOKUP(Tipy!DE43,'Kategórie hráčov'!$A$2:$B$55,2,FALSE)=30,30,20),0))</f>
        <v/>
      </c>
      <c r="DV49" s="126" t="str">
        <f>IF(ISBLANK($DX$3),"",IF(OR(Tipy!DF43=Výsledky!$DV$6,Tipy!DF43=Výsledky!$DV$7,Tipy!DF43=Výsledky!$DV$8,Tipy!DF43=Výsledky!$DV$9),IF(VLOOKUP(Tipy!DF43,'Kategórie hráčov'!$A$2:$B$55,2,FALSE)=30,30,20),0))</f>
        <v/>
      </c>
      <c r="DW49" s="127" t="str">
        <f>IF(ISBLANK($DX$3),"",IF(ISBLANK(Tipy!DB43),0,IF(OR(AND(Tipy!DB43=Výsledky!$DV$3,OR(Tipy!DD43=Výsledky!$DX$3+1,Tipy!DD43=Výsledky!$DX$3-1)),AND(Tipy!DD43=Výsledky!$DX$3,OR(Tipy!DB43=Výsledky!$DV$3+1,Tipy!DB43=Výsledky!$DV$3-1))),10,0)))</f>
        <v/>
      </c>
      <c r="DX49" s="130" t="str">
        <f>IF(ISBLANK($DX$3),"",IF(ISBLANK(Tipy!DB43),"-",SUM(DS49:DW49)))</f>
        <v/>
      </c>
      <c r="DY49" s="129"/>
      <c r="DZ49" s="126" t="str">
        <f>IF(ISBLANK($EE$3),"",IF(ISBLANK(Tipy!DH43),0,IF(AND(Tipy!DH43=Výsledky!$EC$3,Tipy!DJ43=Výsledky!$EE$3),60,0)))</f>
        <v/>
      </c>
      <c r="EA49" s="126" t="str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/>
      </c>
      <c r="EB49" s="126" t="str">
        <f>IF(ISBLANK($EE$3),"",IF(OR(Tipy!DK43=Výsledky!$DZ$6,Tipy!DK43=Výsledky!$DZ$7,Tipy!DK43=Výsledky!$DZ$8,Tipy!DK43=Výsledky!$DZ$9),IF(VLOOKUP(Tipy!DK43,'Kategórie hráčov'!$A$2:$B$55,2,FALSE)=30,30,20),0))</f>
        <v/>
      </c>
      <c r="EC49" s="126" t="str">
        <f>IF(ISBLANK($EE$3),"",IF(OR(Tipy!DL43=Výsledky!$EC$6,Tipy!DL43=Výsledky!$EC$7,Tipy!DL43=Výsledky!$EC$8,Tipy!DL43=Výsledky!$EC$9),IF(VLOOKUP(Tipy!DL43,'Kategórie hráčov'!$A$2:$B$55,2,FALSE)=30,30,20),0))</f>
        <v/>
      </c>
      <c r="ED49" s="127" t="str">
        <f>IF(ISBLANK($EE$3),"",IF(ISBLANK(Tipy!DH43),0,IF(OR(AND(Tipy!DH43=Výsledky!$EC$3,OR(Tipy!DJ43=Výsledky!$EE$3+1,Tipy!DJ43=Výsledky!$EE$3-1)),AND(Tipy!DJ43=Výsledky!$EE$3,OR(Tipy!DH43=Výsledky!$EC$3+1,Tipy!DH43=Výsledky!$EC$3-1))),10,0)))</f>
        <v/>
      </c>
      <c r="EE49" s="130" t="str">
        <f>IF(ISBLANK($EE$3),"",IF(ISBLANK(Tipy!DH43),"-",SUM(DZ49:ED49)))</f>
        <v/>
      </c>
      <c r="EF49" s="129"/>
      <c r="EG49" s="126" t="str">
        <f>IF(ISBLANK($EL$3),"",IF(ISBLANK(Tipy!DN43),0,IF(AND(Tipy!DN43=Výsledky!$EJ$3,Tipy!DP43=Výsledky!$EL$3),60,0)))</f>
        <v/>
      </c>
      <c r="EH49" s="126" t="str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/>
      </c>
      <c r="EI49" s="126" t="str">
        <f>IF(ISBLANK($EL$3),"",IF(OR(Tipy!DQ43=Výsledky!$EG$6,Tipy!DQ43=Výsledky!$EG$7,Tipy!DQ43=Výsledky!$EG$8,Tipy!DQ43=Výsledky!$EG$9),IF(VLOOKUP(Tipy!DQ43,'Kategórie hráčov'!$A$2:$B$55,2,FALSE)=30,30,20),0))</f>
        <v/>
      </c>
      <c r="EJ49" s="126" t="str">
        <f>IF(ISBLANK($EL$3),"",IF(OR(Tipy!DR43=Výsledky!$EJ$6,Tipy!DR43=Výsledky!$EJ$7,Tipy!DR43=Výsledky!$EJ$8,Tipy!DR43=Výsledky!$EJ$9),IF(VLOOKUP(Tipy!DR43,'Kategórie hráčov'!$A$2:$B$55,2,FALSE)=30,30,20),0))</f>
        <v/>
      </c>
      <c r="EK49" s="127" t="str">
        <f>IF(ISBLANK($EL$3),"",IF(ISBLANK(Tipy!DN43),0,IF(OR(AND(Tipy!DN43=Výsledky!$EJ$3,OR(Tipy!DP43=Výsledky!$EL$3+1,Tipy!DP43=Výsledky!$EL$3-1)),AND(Tipy!DP43=Výsledky!$EL$3,OR(Tipy!DN43=Výsledky!$EJ$3+1,Tipy!DN43=Výsledky!$EJ$3-1))),10,0)))</f>
        <v/>
      </c>
      <c r="EL49" s="130" t="str">
        <f>IF(ISBLANK($EL$3),"",IF(ISBLANK(Tipy!DN43),"-",SUM(EG49:EK49)))</f>
        <v/>
      </c>
      <c r="EM49" s="129"/>
      <c r="EN49" s="126" t="str">
        <f>IF(ISBLANK($ES$3),"",IF(ISBLANK(Tipy!DT43),0,IF(AND(Tipy!DT43=Výsledky!$EQ$3,Tipy!DV43=Výsledky!$ES$3),60,0)))</f>
        <v/>
      </c>
      <c r="EO49" s="126" t="str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/>
      </c>
      <c r="EP49" s="126" t="str">
        <f>IF(ISBLANK($ES$3),"",IF(OR(Tipy!DW43=Výsledky!$EN$6,Tipy!DW43=Výsledky!$EN$7,Tipy!DW43=Výsledky!$EN$8,Tipy!DW43=Výsledky!$EN$9),IF(VLOOKUP(Tipy!DW43,'Kategórie hráčov'!$A$2:$B$55,2,FALSE)=30,30,20),0))</f>
        <v/>
      </c>
      <c r="EQ49" s="126" t="str">
        <f>IF(ISBLANK($ES$3),"",IF(OR(Tipy!DX43=Výsledky!$EQ$6,Tipy!DX43=Výsledky!$EQ$7,Tipy!DX43=Výsledky!$EQ$8,Tipy!DX43=Výsledky!$EQ$9),IF(VLOOKUP(Tipy!DX43,'Kategórie hráčov'!$A$2:$B$55,2,FALSE)=30,30,20),0))</f>
        <v/>
      </c>
      <c r="ER49" s="127" t="str">
        <f>IF(ISBLANK($ES$3),"",IF(ISBLANK(Tipy!DT43),0,IF(OR(AND(Tipy!DT43=Výsledky!$EQ$3,OR(Tipy!DV43=Výsledky!$ES$3+1,Tipy!DV43=Výsledky!$ES$3-1)),AND(Tipy!DV43=Výsledky!$ES$3,OR(Tipy!DT43=Výsledky!$EQ$3+1,Tipy!DT43=Výsledky!$EQ$3-1))),10,0)))</f>
        <v/>
      </c>
      <c r="ES49" s="130" t="str">
        <f>IF(ISBLANK($ES$3),"",IF(ISBLANK(Tipy!DT43),"-",SUM(EN49:ER49)))</f>
        <v/>
      </c>
      <c r="ET49" s="129"/>
      <c r="EU49" s="126" t="str">
        <f>IF(ISBLANK($EZ$3),"",IF(ISBLANK(Tipy!DZ43),0,IF(AND(Tipy!DZ43=Výsledky!$EX$3,Tipy!EB43=Výsledky!$EZ$3),60,0)))</f>
        <v/>
      </c>
      <c r="EV49" s="126" t="str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/>
      </c>
      <c r="EW49" s="126" t="str">
        <f>IF(ISBLANK($EZ$3),"",IF(OR(Tipy!EC43=Výsledky!$EU$6,Tipy!EC43=Výsledky!$EU$7,Tipy!EC43=Výsledky!$EU$8,Tipy!EC43=Výsledky!$EU$9),IF(VLOOKUP(Tipy!EC43,'Kategórie hráčov'!$A$2:$B$55,2,FALSE)=30,30,20),0))</f>
        <v/>
      </c>
      <c r="EX49" s="126" t="str">
        <f>IF(ISBLANK($EZ$3),"",IF(OR(Tipy!ED43=Výsledky!$EX$6,Tipy!ED43=Výsledky!$EX$7,Tipy!ED43=Výsledky!$EX$8,Tipy!ED43=Výsledky!$EX$9),IF(VLOOKUP(Tipy!ED43,'Kategórie hráčov'!$A$2:$B$55,2,FALSE)=30,30,20),0))</f>
        <v/>
      </c>
      <c r="EY49" s="127" t="str">
        <f>IF(ISBLANK($EZ$3),"",IF(ISBLANK(Tipy!DZ43),0,IF(OR(AND(Tipy!DZ43=Výsledky!$EX$3,OR(Tipy!EB43=Výsledky!$EZ$3+1,Tipy!EB43=Výsledky!$EZ$3-1)),AND(Tipy!EB43=Výsledky!$EZ$3,OR(Tipy!DZ43=Výsledky!$EX$3+1,Tipy!DZ43=Výsledky!$EX$3-1))),10,0)))</f>
        <v/>
      </c>
      <c r="EZ49" s="130" t="str">
        <f>IF(ISBLANK($EZ$3),"",IF(ISBLANK(Tipy!DZ43),"-",SUM(EU49:EY49)))</f>
        <v/>
      </c>
      <c r="FA49" s="129"/>
      <c r="FB49" s="126" t="str">
        <f>IF(ISBLANK($FG$3),"",IF(ISBLANK(Tipy!EF43),0,IF(AND(Tipy!EF43=Výsledky!$FE$3,Tipy!EH43=Výsledky!$FG$3),60,0)))</f>
        <v/>
      </c>
      <c r="FC49" s="126" t="str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/>
      </c>
      <c r="FD49" s="126" t="str">
        <f>IF(ISBLANK($FG$3),"",IF(OR(Tipy!EI43=Výsledky!$FB$6,Tipy!EI43=Výsledky!$FB$7,Tipy!EI43=Výsledky!$FB$8,Tipy!EI43=Výsledky!$FB$9),IF(VLOOKUP(Tipy!EI43,'Kategórie hráčov'!$A$2:$B$55,2,FALSE)=30,30,20),0))</f>
        <v/>
      </c>
      <c r="FE49" s="126" t="str">
        <f>IF(ISBLANK($FG$3),"",IF(OR(Tipy!EJ43=Výsledky!$FE$6,Tipy!EJ43=Výsledky!$FE$7,Tipy!EJ43=Výsledky!$FE$8,Tipy!EJ43=Výsledky!$FE$9),IF(VLOOKUP(Tipy!EJ43,'Kategórie hráčov'!$A$2:$B$55,2,FALSE)=30,30,20),0))</f>
        <v/>
      </c>
      <c r="FF49" s="127" t="str">
        <f>IF(ISBLANK($FG$3),"",IF(ISBLANK(Tipy!EF43),0,IF(OR(AND(Tipy!EF43=Výsledky!$FE$3,OR(Tipy!EH43=Výsledky!$FG$3+1,Tipy!EH43=Výsledky!$FG$3-1)),AND(Tipy!EH43=Výsledky!$FG$3,OR(Tipy!EF43=Výsledky!$FE$3+1,Tipy!EF43=Výsledky!$FE$3-1))),10,0)))</f>
        <v/>
      </c>
      <c r="FG49" s="130" t="str">
        <f>IF(ISBLANK($FG$3),"",IF(ISBLANK(Tipy!EF43),"-",SUM(FB49:FF49)))</f>
        <v/>
      </c>
      <c r="FH49" s="129"/>
      <c r="FI49" s="126" t="str">
        <f>IF(ISBLANK($FN$3),"",IF(ISBLANK(Tipy!EL43),0,IF(AND(Tipy!EL43=Výsledky!$FL$3,Tipy!EN43=Výsledky!$FN$3),60,0)))</f>
        <v/>
      </c>
      <c r="FJ49" s="126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126" t="str">
        <f>IF(ISBLANK($FN$3),"",IF(OR(Tipy!EO43=Výsledky!$FI$6,Tipy!EO43=Výsledky!$FI$7,Tipy!EO43=Výsledky!$FI$8,Tipy!EO43=Výsledky!$FI$9),IF(VLOOKUP(Tipy!EO43,'Kategórie hráčov'!$A$2:$B$55,2,FALSE)=30,30,20),0))</f>
        <v/>
      </c>
      <c r="FL49" s="126" t="str">
        <f>IF(ISBLANK($FN$3),"",IF(OR(Tipy!EP43=Výsledky!$FL$6,Tipy!EP43=Výsledky!$FL$7,Tipy!EP43=Výsledky!$FL$8,Tipy!EP43=Výsledky!$FL$9),IF(VLOOKUP(Tipy!EP43,'Kategórie hráčov'!$A$2:$B$55,2,FALSE)=30,30,20),0))</f>
        <v/>
      </c>
      <c r="FM49" s="127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130" t="str">
        <f>IF(ISBLANK($FN$3),"",IF(ISBLANK(Tipy!EL43),"-",SUM(FI49:FM49)))</f>
        <v/>
      </c>
      <c r="FO49" s="129"/>
      <c r="FP49" s="126" t="str">
        <f>IF(ISBLANK($FU$3),"",IF(ISBLANK(Tipy!ER43),0,IF(AND(Tipy!ER43=Výsledky!$FS$3,Tipy!ET43=Výsledky!$FU$3),60,0)))</f>
        <v/>
      </c>
      <c r="FQ49" s="126" t="str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/>
      </c>
      <c r="FR49" s="126" t="str">
        <f>IF(ISBLANK($FU$3),"",IF(OR(Tipy!EU43=Výsledky!$FP$6,Tipy!EU43=Výsledky!$FP$7,Tipy!EU43=Výsledky!$FP$8,Tipy!EU43=Výsledky!$FP$9),IF(VLOOKUP(Tipy!EU43,'Kategórie hráčov'!$A$2:$B$55,2,FALSE)=30,30,20),0))</f>
        <v/>
      </c>
      <c r="FS49" s="126" t="str">
        <f>IF(ISBLANK($FU$3),"",IF(OR(Tipy!EV43=Výsledky!$FS$6,Tipy!EV43=Výsledky!$FS$7,Tipy!EV43=Výsledky!$FS$8,Tipy!EV43=Výsledky!$FS$9),IF(VLOOKUP(Tipy!EV43,'Kategórie hráčov'!$A$2:$B$55,2,FALSE)=30,30,20),0))</f>
        <v/>
      </c>
      <c r="FT49" s="127" t="str">
        <f>IF(ISBLANK($FU$3),"",IF(ISBLANK(Tipy!ER43),0,IF(OR(AND(Tipy!ER43=Výsledky!$FS$3,OR(Tipy!ET43=Výsledky!$FU$3+1,Tipy!ET43=Výsledky!$FU$3-1)),AND(Tipy!ET43=Výsledky!$FU$3,OR(Tipy!ER43=Výsledky!$FS$3+1,Tipy!ER43=Výsledky!$FS$3-1))),10,0)))</f>
        <v/>
      </c>
      <c r="FU49" s="130" t="str">
        <f>IF(ISBLANK($FU$3),"",IF(ISBLANK(Tipy!ER43),"-",SUM(FP49:FT49)))</f>
        <v/>
      </c>
      <c r="FV49" s="129"/>
      <c r="FW49" s="126" t="str">
        <f>IF(ISBLANK($GB$3),"",IF(ISBLANK(Tipy!EX43),0,IF(AND(Tipy!EX43=Výsledky!$FZ$3,Tipy!EZ43=Výsledky!$GB$3),60,0)))</f>
        <v/>
      </c>
      <c r="FX49" s="126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126" t="str">
        <f>IF(ISBLANK($GB$3),"",IF(OR(Tipy!FA43=Výsledky!$FW$6,Tipy!FA43=Výsledky!$FW$7,Tipy!FA43=Výsledky!$FW$8,Tipy!FA43=Výsledky!$FW$9),IF(VLOOKUP(Tipy!FA43,'Kategórie hráčov'!$A$2:$B$55,2,FALSE)=30,30,20),0))</f>
        <v/>
      </c>
      <c r="FZ49" s="126" t="str">
        <f>IF(ISBLANK($GB$3),"",IF(OR(Tipy!FB43=Výsledky!$FZ$6,Tipy!FB43=Výsledky!$FZ$7,Tipy!FB43=Výsledky!$FZ$8,Tipy!FB43=Výsledky!$FZ$9),IF(VLOOKUP(Tipy!FB43,'Kategórie hráčov'!$A$2:$B$55,2,FALSE)=30,30,20),0))</f>
        <v/>
      </c>
      <c r="GA49" s="127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130" t="str">
        <f>IF(ISBLANK($GB$3),"",IF(ISBLANK(Tipy!EX43),"-",SUM(FW49:GA49)))</f>
        <v/>
      </c>
      <c r="GC49" s="129"/>
      <c r="GD49" s="126" t="str">
        <f>IF(ISBLANK($GI$3),"",IF(ISBLANK(Tipy!FD43),0,IF(AND(Tipy!FD43=Výsledky!$GG$3,Tipy!FF43=Výsledky!$GI$3),60,0)))</f>
        <v/>
      </c>
      <c r="GE49" s="126" t="str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/>
      </c>
      <c r="GF49" s="126" t="str">
        <f>IF(ISBLANK($GI$3),"",IF(OR(Tipy!FG43=Výsledky!$GD$6,Tipy!FG43=Výsledky!$GD$7,Tipy!FG43=Výsledky!$GD$8,Tipy!FG43=Výsledky!$GD$9),IF(VLOOKUP(Tipy!FG43,'Kategórie hráčov'!$A$2:$B$55,2,FALSE)=30,30,20),0))</f>
        <v/>
      </c>
      <c r="GG49" s="126" t="str">
        <f>IF(ISBLANK($GI$3),"",IF(OR(Tipy!FH43=Výsledky!$GG$6,Tipy!FH43=Výsledky!$GG$7,Tipy!FH43=Výsledky!$GG$8,Tipy!FH43=Výsledky!$GG$9),IF(VLOOKUP(Tipy!FH43,'Kategórie hráčov'!$A$2:$B$55,2,FALSE)=30,30,20),0))</f>
        <v/>
      </c>
      <c r="GH49" s="127" t="str">
        <f>IF(ISBLANK($GI$3),"",IF(ISBLANK(Tipy!FD43),0,IF(OR(AND(Tipy!FD43=Výsledky!$GG$3,OR(Tipy!FF43=Výsledky!$GI$3+1,Tipy!FF43=Výsledky!$GI$3-1)),AND(Tipy!FF43=Výsledky!$GI$3,OR(Tipy!FD43=Výsledky!$GG$3+1,Tipy!FD43=Výsledky!$GG$3-1))),10,0)))</f>
        <v/>
      </c>
      <c r="GI49" s="130" t="str">
        <f>IF(ISBLANK($GI$3),"",IF(ISBLANK(Tipy!FD43),"-",SUM(GD49:GH49)))</f>
        <v/>
      </c>
      <c r="GJ49" s="129"/>
      <c r="GK49" s="126" t="str">
        <f>IF(ISBLANK($GP$3),"",IF(ISBLANK(Tipy!FJ43),0,IF(AND(Tipy!FJ43=Výsledky!$GN$3,Tipy!FL43=Výsledky!$GP$3),60,0)))</f>
        <v/>
      </c>
      <c r="GL49" s="126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126" t="str">
        <f>IF(ISBLANK($GP$3),"",IF(OR(Tipy!FM43=Výsledky!$GK$6,Tipy!FM43=Výsledky!$GK$7,Tipy!FM43=Výsledky!$GK$8,Tipy!FM43=Výsledky!$GK$9),IF(VLOOKUP(Tipy!FM43,'Kategórie hráčov'!$A$2:$B$55,2,FALSE)=30,30,20),0))</f>
        <v/>
      </c>
      <c r="GN49" s="126" t="str">
        <f>IF(ISBLANK($GP$3),"",IF(OR(Tipy!FN43=Výsledky!$GN$6,Tipy!FN43=Výsledky!$GN$7,Tipy!FN43=Výsledky!$GN$8,Tipy!FN43=Výsledky!$GN$9),IF(VLOOKUP(Tipy!FN43,'Kategórie hráčov'!$A$2:$B$55,2,FALSE)=30,30,20),0))</f>
        <v/>
      </c>
      <c r="GO49" s="127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130" t="str">
        <f>IF(ISBLANK($GP$3),"",IF(ISBLANK(Tipy!FJ43),"-",SUM(GK49:GO49)))</f>
        <v/>
      </c>
      <c r="GQ49" s="129"/>
      <c r="GR49" s="126" t="str">
        <f>IF(ISBLANK($GW$3),"",IF(ISBLANK(Tipy!FP43),0,IF(AND(Tipy!FP43=Výsledky!$GU$3,Tipy!FR43=Výsledky!$GW$3),60,0)))</f>
        <v/>
      </c>
      <c r="GS49" s="126" t="str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/>
      </c>
      <c r="GT49" s="126" t="str">
        <f>IF(ISBLANK($GW$3),"",IF(OR(Tipy!FS43=Výsledky!$GR$6,Tipy!FS43=Výsledky!$GR$7,Tipy!FS43=Výsledky!$GR$8,Tipy!FS43=Výsledky!$GR$9),IF(VLOOKUP(Tipy!FS43,'Kategórie hráčov'!$A$2:$B$55,2,FALSE)=30,30,20),0))</f>
        <v/>
      </c>
      <c r="GU49" s="126" t="str">
        <f>IF(ISBLANK($GW$3),"",IF(OR(Tipy!FT43=Výsledky!$GU$6,Tipy!FT43=Výsledky!$GU$7,Tipy!FT43=Výsledky!$GU$8,Tipy!FT43=Výsledky!$GU$9),IF(VLOOKUP(Tipy!FT43,'Kategórie hráčov'!$A$2:$B$55,2,FALSE)=30,30,20),0))</f>
        <v/>
      </c>
      <c r="GV49" s="127" t="str">
        <f>IF(ISBLANK($GW$3),"",IF(ISBLANK(Tipy!FP43),0,IF(OR(AND(Tipy!FP43=Výsledky!$GU$3,OR(Tipy!FR43=Výsledky!$GW$3+1,Tipy!FR43=Výsledky!$GW$3-1)),AND(Tipy!FR43=Výsledky!$GW$3,OR(Tipy!FP43=Výsledky!$GU$3+1,Tipy!FP43=Výsledky!$GU$3-1))),10,0)))</f>
        <v/>
      </c>
      <c r="GW49" s="130" t="str">
        <f>IF(ISBLANK($GW$3),"",IF(ISBLANK(Tipy!FP43),"-",SUM(GR49:GV49)))</f>
        <v/>
      </c>
      <c r="GX49" s="129"/>
      <c r="GY49" s="126" t="str">
        <f>IF(ISBLANK($HD$3),"",IF(ISBLANK(Tipy!FV43),0,IF(AND(Tipy!FV43=Výsledky!$HB$3,Tipy!FX43=Výsledky!$HD$3),60,0)))</f>
        <v/>
      </c>
      <c r="GZ49" s="126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26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26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27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0" t="str">
        <f>IF(ISBLANK($HD$3),"",IF(ISBLANK(Tipy!FV43),"-",SUM(GY49:HC49)))</f>
        <v/>
      </c>
      <c r="HE49" s="129"/>
      <c r="HF49" s="126" t="str">
        <f>IF(ISBLANK($HK$3),"",IF(ISBLANK(Tipy!GB43),0,IF(AND(Tipy!GB43=Výsledky!$HI$3,Tipy!GD43=Výsledky!$HK$3),60,0)))</f>
        <v/>
      </c>
      <c r="HG49" s="126" t="str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/>
      </c>
      <c r="HH49" s="126" t="str">
        <f>IF(ISBLANK($HK$3),"",IF(OR(Tipy!GE43=Výsledky!$HF$6,Tipy!GE43=Výsledky!$HF$7,Tipy!GE43=Výsledky!$HF$8,Tipy!GE43=Výsledky!$HF$9),IF(VLOOKUP(Tipy!GE43,'Kategórie hráčov'!$A$2:$B$55,2,FALSE)=30,30,20),0))</f>
        <v/>
      </c>
      <c r="HI49" s="126" t="str">
        <f>IF(ISBLANK($HK$3),"",IF(OR(Tipy!GF43=Výsledky!$HI$6,Tipy!GF43=Výsledky!$HI$7,Tipy!GF43=Výsledky!$HI$8,Tipy!GF43=Výsledky!$HI$9),IF(VLOOKUP(Tipy!GF43,'Kategórie hráčov'!$A$2:$B$55,2,FALSE)=30,30,20),0))</f>
        <v/>
      </c>
      <c r="HJ49" s="127" t="str">
        <f>IF(ISBLANK($HK$3),"",IF(ISBLANK(Tipy!GB43),0,IF(OR(AND(Tipy!GB43=Výsledky!$HI$3,OR(Tipy!GD43=Výsledky!$HK$3+1,Tipy!GD43=Výsledky!$HK$3-1)),AND(Tipy!GD43=Výsledky!$HK$3,OR(Tipy!GB43=Výsledky!$HI$3+1,Tipy!GB43=Výsledky!$HI$3-1))),10,0)))</f>
        <v/>
      </c>
      <c r="HK49" s="130" t="str">
        <f>IF(ISBLANK($HK$3),"",IF(ISBLANK(Tipy!GB43),"-",SUM(HF49:HJ49)))</f>
        <v/>
      </c>
      <c r="HL49" s="129"/>
      <c r="HM49" s="126" t="str">
        <f>IF(ISBLANK($HR$3),"",IF(ISBLANK(Tipy!GH43),0,IF(AND(Tipy!GH43=Výsledky!$HP$3,Tipy!GJ43=Výsledky!$HR$3),60,0)))</f>
        <v/>
      </c>
      <c r="HN49" s="126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26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26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27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0" t="str">
        <f>IF(ISBLANK($HR$3),"",IF(ISBLANK(Tipy!GH43),"-",SUM(HM49:HQ49)))</f>
        <v/>
      </c>
      <c r="HS49" s="129"/>
      <c r="HT49" s="126" t="str">
        <f>IF(ISBLANK($HY$3),"",IF(ISBLANK(Tipy!GN43),0,IF(AND(Tipy!GN43=Výsledky!$HW$3,Tipy!GP43=Výsledky!$HY$3),60,0)))</f>
        <v/>
      </c>
      <c r="HU49" s="126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6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6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7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0" t="str">
        <f>IF(ISBLANK($HY$3),"",IF(ISBLANK(Tipy!GN43),"-",SUM(HT49:HX49)))</f>
        <v/>
      </c>
      <c r="HZ49" s="129"/>
      <c r="IA49" s="126" t="str">
        <f>IF(ISBLANK($IF$3),"",IF(ISBLANK(Tipy!GT43),0,IF(AND(Tipy!GT43=Výsledky!$ID$3,Tipy!GV43=Výsledky!$IF$3),60,0)))</f>
        <v/>
      </c>
      <c r="IB49" s="126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26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26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27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0" t="str">
        <f>IF(ISBLANK($IF$3),"",IF(ISBLANK(Tipy!GT43),"-",SUM(IA49:IE49)))</f>
        <v/>
      </c>
      <c r="IG49" s="129"/>
      <c r="IH49" s="126" t="str">
        <f>IF(ISBLANK($IM$3),"",IF(ISBLANK(Tipy!GZ43),0,IF(AND(Tipy!GZ43=Výsledky!$IK$3,Tipy!HB43=Výsledky!$IM$3),60,0)))</f>
        <v/>
      </c>
      <c r="II49" s="126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6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6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7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0" t="str">
        <f>IF(ISBLANK($IM$3),"",IF(ISBLANK(Tipy!GZ43),"-",SUM(IH49:IL49)))</f>
        <v/>
      </c>
      <c r="IN49" s="129"/>
      <c r="IO49" s="126" t="str">
        <f>IF(ISBLANK($IT$3),"",IF(ISBLANK(Tipy!HF43),0,IF(AND(Tipy!HF43=Výsledky!$IR$3,Tipy!HH43=Výsledky!$IT$3),60,0)))</f>
        <v/>
      </c>
      <c r="IP49" s="126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26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26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27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0" t="str">
        <f>IF(ISBLANK($IT$3),"",IF(ISBLANK(Tipy!HF43),"-",SUM(IO49:IS49)))</f>
        <v/>
      </c>
      <c r="IU49" s="129"/>
      <c r="IV49" s="126" t="str">
        <f>IF(ISBLANK($JA$3),"",IF(ISBLANK(Tipy!HL43),0,IF(AND(Tipy!HL43=Výsledky!$IY$3,Tipy!HN43=Výsledky!$JA$3),60,0)))</f>
        <v/>
      </c>
      <c r="IW49" s="126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26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26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27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0" t="str">
        <f>IF(ISBLANK($JA$3),"",IF(ISBLANK(Tipy!HL43),"-",SUM(IV49:IZ49)))</f>
        <v/>
      </c>
      <c r="JB49" s="129"/>
      <c r="JC49" s="126" t="str">
        <f>IF(ISBLANK($JH$3),"",IF(ISBLANK(Tipy!HR43),0,IF(AND(Tipy!HR43=Výsledky!$JF$3,Tipy!HT43=Výsledky!$JH$3),60,0)))</f>
        <v/>
      </c>
      <c r="JD49" s="126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26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26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27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0" t="str">
        <f>IF(ISBLANK($JH$3),"",IF(ISBLANK(Tipy!HR43),"-",SUM(JC49:JG49)))</f>
        <v/>
      </c>
      <c r="JI49" s="129"/>
      <c r="JJ49" s="126" t="str">
        <f>IF(ISBLANK($JO$3),"",IF(ISBLANK(Tipy!HX43),0,IF(AND(Tipy!HX43=Výsledky!$JM$3,Tipy!HZ43=Výsledky!$JO$3),60,0)))</f>
        <v/>
      </c>
      <c r="JK49" s="126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26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26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27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0" t="str">
        <f>IF(ISBLANK($JO$3),"",IF(ISBLANK(Tipy!HX43),"-",SUM(JJ49:JN49)))</f>
        <v/>
      </c>
      <c r="JP49" s="129"/>
      <c r="JQ49" s="126" t="str">
        <f>IF(ISBLANK($JV$3),"",IF(ISBLANK(Tipy!ID43),0,IF(AND(Tipy!ID43=Výsledky!$JT$3,Tipy!IF43=Výsledky!$JV$3),60,0)))</f>
        <v/>
      </c>
      <c r="JR49" s="126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26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26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27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0" t="str">
        <f>IF(ISBLANK($JV$3),"",IF(ISBLANK(Tipy!ID43),"-",SUM(JQ49:JU49)))</f>
        <v/>
      </c>
      <c r="JW49" s="129"/>
      <c r="JX49" s="126" t="str">
        <f>IF(ISBLANK($KC$3),"",IF(ISBLANK(Tipy!IJ43),0,IF(AND(Tipy!IJ43=Výsledky!$KA$3,Tipy!IL43=Výsledky!$KC$3),60,0)))</f>
        <v/>
      </c>
      <c r="JY49" s="126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6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6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7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0" t="str">
        <f>IF(ISBLANK($KC$3),"",IF(ISBLANK(Tipy!IJ43),"-",SUM(JX49:KB49)))</f>
        <v/>
      </c>
      <c r="KD49" s="129"/>
      <c r="KE49" s="126" t="str">
        <f>IF(ISBLANK($KJ$3),"",IF(ISBLANK(Tipy!IP43),0,IF(AND(Tipy!IP43=Výsledky!$KH$3,Tipy!IR43=Výsledky!$KJ$3),60,0)))</f>
        <v/>
      </c>
      <c r="KF49" s="126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6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6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7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0" t="str">
        <f>IF(ISBLANK($KJ$3),"",IF(ISBLANK(Tipy!IP43),"-",SUM(KE49:KI49)))</f>
        <v/>
      </c>
      <c r="KK49" s="129"/>
      <c r="KL49" s="126" t="str">
        <f>IF(ISBLANK($KQ$3),"",IF(ISBLANK(Tipy!IV43),0,IF(AND(Tipy!IV43=Výsledky!$KO$3,Tipy!IX43=Výsledky!$KQ$3),60,0)))</f>
        <v/>
      </c>
      <c r="KM49" s="126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6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6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7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0" t="str">
        <f>IF(ISBLANK($KQ$3),"",IF(ISBLANK(Tipy!IV43),"-",SUM(KL49:KP49)))</f>
        <v/>
      </c>
      <c r="KR49" s="129"/>
      <c r="KS49" s="126" t="str">
        <f>IF(ISBLANK($KX$3),"",IF(ISBLANK(Tipy!JB43),0,IF(AND(Tipy!JB43=Výsledky!$KV$3,Tipy!JD43=Výsledky!$KX$3),60,0)))</f>
        <v/>
      </c>
      <c r="KT49" s="126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6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6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7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0" t="str">
        <f>IF(ISBLANK($KX$3),"",IF(ISBLANK(Tipy!JB43),"-",SUM(KS49:KW49)))</f>
        <v/>
      </c>
      <c r="KY49" s="129"/>
      <c r="KZ49" s="126" t="str">
        <f>IF(ISBLANK($LE$3),"",IF(ISBLANK(Tipy!JH43),0,IF(AND(Tipy!JH43=Výsledky!$LC$3,Tipy!JJ43=Výsledky!$LE$3),60,0)))</f>
        <v/>
      </c>
      <c r="LA49" s="126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6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6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7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0" t="str">
        <f>IF(ISBLANK($LE$3),"",IF(ISBLANK(Tipy!JH43),"-",SUM(KZ49:LD49)))</f>
        <v/>
      </c>
      <c r="LF49" s="129"/>
      <c r="LG49" s="126" t="str">
        <f>IF(ISBLANK($LL$3),"",IF(ISBLANK(Tipy!JN43),0,IF(AND(Tipy!JN43=Výsledky!$LJ$3,Tipy!JP43=Výsledky!$LL$3),60,0)))</f>
        <v/>
      </c>
      <c r="LH49" s="126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6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6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7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0" t="str">
        <f>IF(ISBLANK($LL$3),"",IF(ISBLANK(Tipy!JN43),"-",SUM(LG49:LK49)))</f>
        <v/>
      </c>
      <c r="LM49" s="129"/>
      <c r="LN49" s="126" t="str">
        <f>IF(ISBLANK($LS$3),"",IF(ISBLANK(Tipy!JT43),0,IF(AND(Tipy!JT43=Výsledky!$LQ$3,Tipy!JV43=Výsledky!$LS$3),60,0)))</f>
        <v/>
      </c>
      <c r="LO49" s="126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6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6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7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0" t="str">
        <f>IF(ISBLANK($LS$3),"",IF(ISBLANK(Tipy!JT43),"-",SUM(LN49:LR49)))</f>
        <v/>
      </c>
      <c r="LT49" s="129"/>
      <c r="LU49" s="126" t="str">
        <f>IF(ISBLANK($LZ$3),"",IF(ISBLANK(Tipy!JZ43),0,IF(AND(Tipy!JZ43=Výsledky!$LX$3,Tipy!KB43=Výsledky!$LZ$3),60,0)))</f>
        <v/>
      </c>
      <c r="LV49" s="126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6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6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7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0" t="str">
        <f>IF(ISBLANK($LZ$3),"",IF(ISBLANK(Tipy!JZ43),"-",SUM(LU49:LY49)))</f>
        <v/>
      </c>
      <c r="MA49" s="129"/>
      <c r="MB49" s="126" t="str">
        <f>IF(ISBLANK($MG$3),"",IF(ISBLANK(Tipy!KF43),0,IF(AND(Tipy!KF43=Výsledky!$ME$3,Tipy!KH43=Výsledky!$MG$3),60,0)))</f>
        <v/>
      </c>
      <c r="MC49" s="126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6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6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7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0" t="str">
        <f>IF(ISBLANK($MG$3),"",IF(ISBLANK(Tipy!KF43),"-",SUM(MB49:MF49)))</f>
        <v/>
      </c>
      <c r="MH49" s="129"/>
      <c r="MI49" s="126" t="str">
        <f>IF(ISBLANK($MN$3),"",IF(ISBLANK(Tipy!KL43),0,IF(AND(Tipy!KL43=Výsledky!$ML$3,Tipy!KN43=Výsledky!$MN$3),60,0)))</f>
        <v/>
      </c>
      <c r="MJ49" s="12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6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6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0" t="str">
        <f>IF(ISBLANK($MN$3),"",IF(ISBLANK(Tipy!KL43),"-",SUM(MI49:MM49)))</f>
        <v/>
      </c>
      <c r="MO49" s="129"/>
      <c r="MP49" s="126" t="str">
        <f>IF(ISBLANK($MU$3),"",IF(ISBLANK(Tipy!KR43),0,IF(AND(Tipy!KR43=Výsledky!$MS$3,Tipy!KT43=Výsledky!$MU$3),60,0)))</f>
        <v/>
      </c>
      <c r="MQ49" s="126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6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6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7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0" t="str">
        <f>IF(ISBLANK($MU$3),"",IF(ISBLANK(Tipy!KR43),"-",SUM(MP49:MT49)))</f>
        <v/>
      </c>
      <c r="MV49" s="129"/>
      <c r="MW49" s="126" t="str">
        <f>IF(ISBLANK($NB$3),"",IF(ISBLANK(Tipy!KX43),0,IF(AND(Tipy!KX43=Výsledky!$MZ$3,Tipy!KZ43=Výsledky!$NB$3),60,0)))</f>
        <v/>
      </c>
      <c r="MX49" s="126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6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6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7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0" t="str">
        <f>IF(ISBLANK($NB$3),"",IF(ISBLANK(Tipy!KX43),"-",SUM(MW49:NA49)))</f>
        <v/>
      </c>
      <c r="NC49" s="129"/>
      <c r="ND49" s="126" t="str">
        <f>IF(ISBLANK($NI$3),"",IF(ISBLANK(Tipy!LD43),0,IF(AND(Tipy!LD43=Výsledky!$NG$3,Tipy!LF43=Výsledky!$NI$3),60,0)))</f>
        <v/>
      </c>
      <c r="NE49" s="126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6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6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7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0" t="str">
        <f>IF(ISBLANK($NI$3),"",IF(ISBLANK(Tipy!LD43),"-",SUM(ND49:NH49)))</f>
        <v/>
      </c>
      <c r="NJ49" s="129"/>
      <c r="NK49" s="126" t="str">
        <f>IF(ISBLANK($NP$3),"",IF(ISBLANK(Tipy!LJ43),0,IF(AND(Tipy!LJ43=Výsledky!$NN$3,Tipy!LL43=Výsledky!$NP$3),60,0)))</f>
        <v/>
      </c>
      <c r="NL49" s="126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6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6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7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0" t="str">
        <f>IF(ISBLANK($NP$3),"",IF(ISBLANK(Tipy!LJ43),"-",SUM(NK49:NO49)))</f>
        <v/>
      </c>
      <c r="NQ49" s="129"/>
      <c r="NR49" s="126" t="str">
        <f>IF(ISBLANK($NW$3),"",IF(ISBLANK(Tipy!LP43),0,IF(AND(Tipy!LP43=Výsledky!$NU$3,Tipy!LR43=Výsledky!$NW$3),60,0)))</f>
        <v/>
      </c>
      <c r="NS49" s="126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6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6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7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0" t="str">
        <f>IF(ISBLANK($NW$3),"",IF(ISBLANK(Tipy!LP43),"-",SUM(NR49:NV49)))</f>
        <v/>
      </c>
      <c r="NX49" s="129"/>
      <c r="NY49" s="126" t="str">
        <f>IF(ISBLANK($OD$3),"",IF(ISBLANK(Tipy!LV43),0,IF(AND(Tipy!LV43=Výsledky!$OB$3,Tipy!LX43=Výsledky!$OD$3),60,0)))</f>
        <v/>
      </c>
      <c r="NZ49" s="126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6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6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7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0" t="str">
        <f>IF(ISBLANK($OD$3),"",IF(ISBLANK(Tipy!LV43),"-",SUM(NY49:OC49)))</f>
        <v/>
      </c>
      <c r="OE49" s="129"/>
      <c r="OF49" s="126" t="str">
        <f>IF(ISBLANK($OK$3),"",IF(ISBLANK(Tipy!MB43),0,IF(AND(Tipy!MB43=Výsledky!$OI$3,Tipy!MD43=Výsledky!$OK$3),60,0)))</f>
        <v/>
      </c>
      <c r="OG49" s="126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6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6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7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0" t="str">
        <f>IF(ISBLANK($OK$3),"",IF(ISBLANK(Tipy!MB43),"-",SUM(OF49:OJ49)))</f>
        <v/>
      </c>
      <c r="OL49" s="129"/>
      <c r="OM49" s="126" t="str">
        <f>IF(ISBLANK($OR$3),"",IF(ISBLANK(Tipy!MH43),0,IF(AND(Tipy!MH43=Výsledky!$OP$3,Tipy!MJ43=Výsledky!$OR$3),60,0)))</f>
        <v/>
      </c>
      <c r="ON49" s="12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6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6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0" t="str">
        <f>IF(ISBLANK($OR$3),"",IF(ISBLANK(Tipy!MH43),"-",SUM(OM49:OQ49)))</f>
        <v/>
      </c>
      <c r="OS49" s="129"/>
      <c r="OT49" s="126" t="str">
        <f>IF(ISBLANK($OY$3),"",IF(ISBLANK(Tipy!MN43),0,IF(AND(Tipy!MN43=Výsledky!$OW$3,Tipy!MP43=Výsledky!$OY$3),60,0)))</f>
        <v/>
      </c>
      <c r="OU49" s="12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6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6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0" t="str">
        <f>IF(ISBLANK($OY$3),"",IF(ISBLANK(Tipy!MN43),"-",SUM(OT49:OX49)))</f>
        <v/>
      </c>
      <c r="OZ49" s="129"/>
      <c r="PA49" s="126" t="str">
        <f>IF(ISBLANK($PF$3),"",IF(ISBLANK(Tipy!MT43),0,IF(AND(Tipy!MT43=Výsledky!$PD$3,Tipy!MV43=Výsledky!$PF$3),60,0)))</f>
        <v/>
      </c>
      <c r="PB49" s="12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6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6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0" t="str">
        <f>IF(ISBLANK($PF$3),"",IF(ISBLANK(Tipy!MT43),"-",SUM(PA49:PE49)))</f>
        <v/>
      </c>
      <c r="PG49" s="129"/>
      <c r="PH49" s="126" t="str">
        <f>IF(ISBLANK($PM$3),"",IF(ISBLANK(Tipy!MZ43),0,IF(AND(Tipy!MZ43=Výsledky!$PK$3,Tipy!NB43=Výsledky!$PM$3),60,0)))</f>
        <v/>
      </c>
      <c r="PI49" s="12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6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6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0" t="str">
        <f>IF(ISBLANK($PM$3),"",IF(ISBLANK(Tipy!MZ43),"-",SUM(PH49:PL49)))</f>
        <v/>
      </c>
      <c r="PN49" s="129"/>
      <c r="PO49" s="126" t="str">
        <f>IF(ISBLANK($PT$3),"",IF(ISBLANK(Tipy!NF43),0,IF(AND(Tipy!NF43=Výsledky!$PR$3,Tipy!NH43=Výsledky!$PT$3),60,0)))</f>
        <v/>
      </c>
      <c r="PP49" s="12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6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6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0" t="str">
        <f>IF(ISBLANK($PT$3),"",IF(ISBLANK(Tipy!NF43),"-",SUM(PO49:PS49)))</f>
        <v/>
      </c>
      <c r="PU49" s="129"/>
      <c r="PV49" s="126" t="str">
        <f>IF(ISBLANK($QA$3),"",IF(ISBLANK(Tipy!NL43),0,IF(AND(Tipy!NL43=Výsledky!$PY$3,Tipy!NN43=Výsledky!$QA$3),60,0)))</f>
        <v/>
      </c>
      <c r="PW49" s="12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6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6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0" t="str">
        <f>IF(ISBLANK($QA$3),"",IF(ISBLANK(Tipy!NL43),"-",SUM(PV49:PZ49)))</f>
        <v/>
      </c>
      <c r="QB49" s="129"/>
      <c r="QC49" s="126" t="str">
        <f>IF(ISBLANK($QH$3),"",IF(ISBLANK(Tipy!NR43),0,IF(AND(Tipy!NR43=Výsledky!$QF$3,Tipy!NT43=Výsledky!$QH$3),60,0)))</f>
        <v/>
      </c>
      <c r="QD49" s="12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6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6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0" t="str">
        <f>IF(ISBLANK($QH$3),"",IF(ISBLANK(Tipy!NR43),"-",SUM(QC49:QG49)))</f>
        <v/>
      </c>
      <c r="QI49" s="131"/>
      <c r="QJ49" s="131"/>
    </row>
    <row r="50" spans="1:452" ht="15" x14ac:dyDescent="0.2">
      <c r="A50" s="124">
        <f>Tipy!A44</f>
        <v>70</v>
      </c>
      <c r="B50" s="166" t="str">
        <f>IF(Tipy!B44="","",Tipy!B44)</f>
        <v>MarianV</v>
      </c>
      <c r="C50" s="125"/>
      <c r="D50" s="126">
        <f>IF(ISBLANK($I$3),"",IF(ISBLANK(Tipy!D44),0,IF(AND(Tipy!D44=Výsledky!$G$3,Tipy!F44=Výsledky!$I$3),60,0)))</f>
        <v>60</v>
      </c>
      <c r="E50" s="12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6">
        <f>IF(ISBLANK($I$3),"",IF(OR(Tipy!G44=Výsledky!$D$6,Tipy!G44=Výsledky!$D$7,Tipy!G44=Výsledky!$D$8,Tipy!G44=Výsledky!$D$9),IF(VLOOKUP(Tipy!G44,'Kategórie hráčov'!$A$2:$B$55,2,FALSE)=30,30,20),0))</f>
        <v>0</v>
      </c>
      <c r="G50" s="126">
        <f>IF(ISBLANK($I$3),"",IF(OR(Tipy!H44=Výsledky!$G$6,Tipy!H44=Výsledky!$G$7,Tipy!H44=Výsledky!$G$8,Tipy!H44=Výsledky!$G$9),IF(VLOOKUP(Tipy!H44,'Kategórie hráčov'!$A$2:$B$55,2,FALSE)=30,30,20),0))</f>
        <v>0</v>
      </c>
      <c r="H50" s="12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8">
        <f>IF(ISBLANK($I$3),"",IF(ISBLANK(Tipy!D44),"-",SUM(D50:H50)))</f>
        <v>60</v>
      </c>
      <c r="J50" s="25"/>
      <c r="K50" s="126">
        <f>IF(ISBLANK($P$3),"",IF(ISBLANK(Tipy!J44),0,IF(AND(Tipy!J44=Výsledky!$N$3,Tipy!L44=Výsledky!$P$3),60,0)))</f>
        <v>0</v>
      </c>
      <c r="L50" s="12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6">
        <f>IF(ISBLANK($P$3),"",IF(OR(Tipy!M44=Výsledky!$K$6,Tipy!M44=Výsledky!$K$7,Tipy!M44=Výsledky!$K$8,Tipy!M44=Výsledky!$K$9),IF(VLOOKUP(Tipy!M44,'Kategórie hráčov'!$A$2:$B$55,2,FALSE)=30,30,20),0))</f>
        <v>20</v>
      </c>
      <c r="N50" s="126">
        <f>IF(ISBLANK($P$3),"",IF(OR(Tipy!N44=Výsledky!$N$6,Tipy!N44=Výsledky!$N$7,Tipy!N44=Výsledky!$N$8,Tipy!N44=Výsledky!$N$9),IF(VLOOKUP(Tipy!N44,'Kategórie hráčov'!$A$2:$B$55,2,FALSE)=30,30,20),0))</f>
        <v>0</v>
      </c>
      <c r="O50" s="12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8">
        <f>IF(ISBLANK($P$3),"",IF(ISBLANK(Tipy!J44),"-",SUM(K50:O50)))</f>
        <v>20</v>
      </c>
      <c r="Q50" s="129"/>
      <c r="R50" s="126">
        <f>IF(ISBLANK($W$3),"",IF(ISBLANK(Tipy!P44),0,IF(AND(Tipy!P44=Výsledky!$U$3,Tipy!R44=Výsledky!$W$3),60,0)))</f>
        <v>0</v>
      </c>
      <c r="S50" s="12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6">
        <f>IF(ISBLANK($W$3),"",IF(OR(Tipy!S44=Výsledky!$R$6,Tipy!S44=Výsledky!$R$7,Tipy!S44=Výsledky!$R$8,Tipy!S44=Výsledky!$R$9),IF(VLOOKUP(Tipy!S44,'Kategórie hráčov'!$A$2:$B$55,2,FALSE)=30,30,20),0))</f>
        <v>0</v>
      </c>
      <c r="U50" s="126">
        <f>IF(ISBLANK($W$3),"",IF(OR(Tipy!T44=Výsledky!$U$6,Tipy!T44=Výsledky!$U$7,Tipy!T44=Výsledky!$U$8,Tipy!T44=Výsledky!$U$9),IF(VLOOKUP(Tipy!T44,'Kategórie hráčov'!$A$2:$B$55,2,FALSE)=30,30,20),0))</f>
        <v>0</v>
      </c>
      <c r="V50" s="127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30">
        <f>IF(ISBLANK($W$3),"",IF(ISBLANK(Tipy!P44),"-",SUM(R50:V50)))</f>
        <v>0</v>
      </c>
      <c r="X50" s="129"/>
      <c r="Y50" s="126">
        <f>IF(ISBLANK($AD$3),"",IF(ISBLANK(Tipy!V44),0,IF(AND(Tipy!V44=Výsledky!$AB$3,Tipy!X44=Výsledky!$AD$3),60,0)))</f>
        <v>0</v>
      </c>
      <c r="Z50" s="12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6">
        <f>IF(ISBLANK($AD$3),"",IF(OR(Tipy!Y44=Výsledky!$Y$6,Tipy!Y44=Výsledky!$Y$7,Tipy!Y44=Výsledky!$Y$8,Tipy!Y44=Výsledky!$Y$9),IF(VLOOKUP(Tipy!Y44,'Kategórie hráčov'!$A$2:$B$55,2,FALSE)=30,30,20),0))</f>
        <v>0</v>
      </c>
      <c r="AB50" s="126">
        <f>IF(ISBLANK($AD$3),"",IF(OR(Tipy!Z44=Výsledky!$AB$6,Tipy!Z44=Výsledky!$AB$7,Tipy!Z44=Výsledky!$AB$8,Tipy!Z44=Výsledky!$AB$9),IF(VLOOKUP(Tipy!Z44,'Kategórie hráčov'!$A$2:$B$55,2,FALSE)=30,30,20),0))</f>
        <v>0</v>
      </c>
      <c r="AC50" s="12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30">
        <f>IF(ISBLANK($AD$3),"",IF(ISBLANK(Tipy!V44),"-",SUM(Y50:AC50)))</f>
        <v>0</v>
      </c>
      <c r="AE50" s="129"/>
      <c r="AF50" s="126">
        <f>IF(ISBLANK($AK$3),"",IF(ISBLANK(Tipy!AB44),0,IF(AND(Tipy!AB44=Výsledky!$AI$3,Tipy!AD44=Výsledky!$AK$3),60,0)))</f>
        <v>0</v>
      </c>
      <c r="AG50" s="12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6">
        <f>IF(ISBLANK($AK$3),"",IF(OR(Tipy!AE44=Výsledky!$AF$6,Tipy!AE44=Výsledky!$AF$7,Tipy!AE44=Výsledky!$AF$8,Tipy!AE44=Výsledky!$AF$9),IF(VLOOKUP(Tipy!AE44,'Kategórie hráčov'!$A$2:$B$55,2,FALSE)=30,30,20),0))</f>
        <v>0</v>
      </c>
      <c r="AI50" s="126">
        <f>IF(ISBLANK($AK$3),"",IF(OR(Tipy!AF44=Výsledky!$AI$6,Tipy!AF44=Výsledky!$AI$7,Tipy!AF44=Výsledky!$AI$8,Tipy!AF44=Výsledky!$AI$9),IF(VLOOKUP(Tipy!AF44,'Kategórie hráčov'!$A$2:$B$55,2,FALSE)=30,30,20),0))</f>
        <v>0</v>
      </c>
      <c r="AJ50" s="12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30">
        <f>IF(ISBLANK($AK$3),"",IF(ISBLANK(Tipy!AB44),"-",SUM(AF50:AJ50)))</f>
        <v>20</v>
      </c>
      <c r="AL50" s="129"/>
      <c r="AM50" s="126">
        <f>IF(ISBLANK($AR$3),"",IF(ISBLANK(Tipy!AH44),0,IF(AND(Tipy!AH44=Výsledky!$AP$3,Tipy!AJ44=Výsledky!$AR$3),60,0)))</f>
        <v>0</v>
      </c>
      <c r="AN50" s="12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6">
        <f>IF(ISBLANK($AR$3),"",IF(OR(Tipy!AK44=Výsledky!$AM$6,Tipy!AK44=Výsledky!$AM$7,Tipy!AK44=Výsledky!$AM$8,Tipy!AK44=Výsledky!$AM$9),IF(VLOOKUP(Tipy!AK44,'Kategórie hráčov'!$A$2:$B$55,2,FALSE)=30,30,20),0))</f>
        <v>0</v>
      </c>
      <c r="AP50" s="126">
        <f>IF(ISBLANK($AR$3),"",IF(OR(Tipy!AL44=Výsledky!$AP$6,Tipy!AL44=Výsledky!$AP$7,Tipy!AL44=Výsledky!$AP$8,Tipy!AL44=Výsledky!$AP$9),IF(VLOOKUP(Tipy!AL44,'Kategórie hráčov'!$A$2:$B$55,2,FALSE)=30,30,20),0))</f>
        <v>20</v>
      </c>
      <c r="AQ50" s="12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30">
        <f>IF(ISBLANK($AR$3),"",IF(ISBLANK(Tipy!AH44),"-",SUM(AM50:AQ50)))</f>
        <v>40</v>
      </c>
      <c r="AS50" s="129"/>
      <c r="AT50" s="126">
        <f>IF(ISBLANK($AY$3),"",IF(ISBLANK(Tipy!AN44),0,IF(AND(Tipy!AN44=Výsledky!$AW$3,Tipy!AP44=Výsledky!$AY$3),60,0)))</f>
        <v>0</v>
      </c>
      <c r="AU50" s="12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6">
        <f>IF(ISBLANK($AY$3),"",IF(OR(Tipy!AQ44=Výsledky!$AT$6,Tipy!AQ44=Výsledky!$AT$7,Tipy!AQ44=Výsledky!$AT$8,Tipy!AQ44=Výsledky!$AT$9),IF(VLOOKUP(Tipy!AQ44,'Kategórie hráčov'!$A$2:$B$55,2,FALSE)=30,30,20),0))</f>
        <v>0</v>
      </c>
      <c r="AW50" s="126">
        <f>IF(ISBLANK($AY$3),"",IF(OR(Tipy!AR44=Výsledky!$AW$6,Tipy!AR44=Výsledky!$AW$7,Tipy!AR44=Výsledky!$AW$8,Tipy!AR44=Výsledky!$AW$9),IF(VLOOKUP(Tipy!AR44,'Kategórie hráčov'!$A$2:$B$55,2,FALSE)=30,30,20),0))</f>
        <v>0</v>
      </c>
      <c r="AX50" s="12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30">
        <f>IF(ISBLANK($AY$3),"",IF(ISBLANK(Tipy!AN44),"-",SUM(AT50:AX50)))</f>
        <v>0</v>
      </c>
      <c r="AZ50" s="129"/>
      <c r="BA50" s="126">
        <f>IF(ISBLANK($BF$3),"",IF(ISBLANK(Tipy!AT44),0,IF(AND(Tipy!AT44=Výsledky!$BD$3,Tipy!AV44=Výsledky!$BF$3),60,0)))</f>
        <v>0</v>
      </c>
      <c r="BB50" s="12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6">
        <f>IF(ISBLANK($BF$3),"",IF(OR(Tipy!AW44=Výsledky!$BA$6,Tipy!AW44=Výsledky!$BA$7,Tipy!AW44=Výsledky!$BA$8,Tipy!AW44=Výsledky!$BA$9),IF(VLOOKUP(Tipy!AW44,'Kategórie hráčov'!$A$2:$B$55,2,FALSE)=30,30,20),0))</f>
        <v>0</v>
      </c>
      <c r="BD50" s="126">
        <f>IF(ISBLANK($BF$3),"",IF(OR(Tipy!AX44=Výsledky!$BD$6,Tipy!AX44=Výsledky!$BD$7,Tipy!AX44=Výsledky!$BD$8,Tipy!AX44=Výsledky!$BD$9),IF(VLOOKUP(Tipy!AX44,'Kategórie hráčov'!$A$2:$B$55,2,FALSE)=30,30,20),0))</f>
        <v>0</v>
      </c>
      <c r="BE50" s="127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30">
        <f>IF(ISBLANK($BF$3),"",IF(ISBLANK(Tipy!AT44),"-",SUM(BA50:BE50)))</f>
        <v>0</v>
      </c>
      <c r="BG50" s="129"/>
      <c r="BH50" s="126" t="str">
        <f>IF(ISBLANK($BM$3),"",IF(ISBLANK(Tipy!AZ44),0,IF(AND(Tipy!AZ44=Výsledky!$BK$3,Tipy!BB44=Výsledky!$BM$3),60,0)))</f>
        <v/>
      </c>
      <c r="BI50" s="126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6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6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7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0" t="str">
        <f>IF(ISBLANK($BM$3),"",IF(ISBLANK(Tipy!AZ44),"-",SUM(BH50:BL50)))</f>
        <v/>
      </c>
      <c r="BN50" s="129"/>
      <c r="BO50" s="126">
        <f>IF(ISBLANK($BT$3),"",IF(ISBLANK(Tipy!BF44),0,IF(AND(Tipy!BF44=Výsledky!$BR$3,Tipy!BH44=Výsledky!$BT$3),60,0)))</f>
        <v>0</v>
      </c>
      <c r="BP50" s="12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6">
        <f>IF(ISBLANK($BT$3),"",IF(OR(Tipy!BI44=Výsledky!$BO$6,Tipy!BI44=Výsledky!$BO$7,Tipy!BI44=Výsledky!$BO$8,Tipy!BI44=Výsledky!$BO$9),IF(VLOOKUP(Tipy!BI44,'Kategórie hráčov'!$A$2:$B$55,2,FALSE)=30,30,20),0))</f>
        <v>20</v>
      </c>
      <c r="BR50" s="126">
        <f>IF(ISBLANK($BT$3),"",IF(OR(Tipy!BJ44=Výsledky!$BR$6,Tipy!BJ44=Výsledky!$BR$7,Tipy!BJ44=Výsledky!$BR$8,Tipy!BJ44=Výsledky!$BR$9),IF(VLOOKUP(Tipy!BJ44,'Kategórie hráčov'!$A$2:$B$55,2,FALSE)=30,30,20),0))</f>
        <v>0</v>
      </c>
      <c r="BS50" s="127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30">
        <f>IF(ISBLANK($BT$3),"",IF(ISBLANK(Tipy!BF44),"-",SUM(BO50:BS50)))</f>
        <v>50</v>
      </c>
      <c r="BU50" s="129"/>
      <c r="BV50" s="126" t="str">
        <f>IF(ISBLANK($CA$3),"",IF(ISBLANK(Tipy!BL44),0,IF(AND(Tipy!BL44=Výsledky!$BY$3,Tipy!BN44=Výsledky!$CA$3),60,0)))</f>
        <v/>
      </c>
      <c r="BW50" s="126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6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6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7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0" t="str">
        <f>IF(ISBLANK($CA$3),"",IF(ISBLANK(Tipy!BL44),"-",SUM(BV50:BZ50)))</f>
        <v/>
      </c>
      <c r="CB50" s="129"/>
      <c r="CC50" s="126">
        <f>IF(ISBLANK($CH$3),"",IF(ISBLANK(Tipy!BR44),0,IF(AND(Tipy!BR44=Výsledky!$CF$3,Tipy!BT44=Výsledky!$CH$3),60,0)))</f>
        <v>0</v>
      </c>
      <c r="CD50" s="12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6">
        <f>IF(ISBLANK($CH$3),"",IF(OR(Tipy!BU44=Výsledky!$CC$6,Tipy!BU44=Výsledky!$CC$7,Tipy!BU44=Výsledky!$CC$8,Tipy!BU44=Výsledky!$CC$9),IF(VLOOKUP(Tipy!BU44,'Kategórie hráčov'!$A$2:$B$55,2,FALSE)=30,30,20),0))</f>
        <v>0</v>
      </c>
      <c r="CF50" s="126">
        <f>IF(ISBLANK($CH$3),"",IF(OR(Tipy!BV44=Výsledky!$CF$6,Tipy!BV44=Výsledky!$CF$7,Tipy!BV44=Výsledky!$CF$8,Tipy!BV44=Výsledky!$CF$9),IF(VLOOKUP(Tipy!BV44,'Kategórie hráčov'!$A$2:$B$55,2,FALSE)=30,30,20),0))</f>
        <v>20</v>
      </c>
      <c r="CG50" s="12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30">
        <f>IF(ISBLANK($CH$3),"",IF(ISBLANK(Tipy!BR44),"-",SUM(CC50:CG50)))</f>
        <v>20</v>
      </c>
      <c r="CI50" s="129"/>
      <c r="CJ50" s="126">
        <f>IF(ISBLANK($CO$3),"",IF(ISBLANK(Tipy!BX44),0,IF(AND(Tipy!BX44=Výsledky!$CM$3,Tipy!BZ44=Výsledky!$CO$3),60,0)))</f>
        <v>0</v>
      </c>
      <c r="CK50" s="12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6">
        <f>IF(ISBLANK($CO$3),"",IF(OR(Tipy!CA44=Výsledky!$CJ$6,Tipy!CA44=Výsledky!$CJ$7,Tipy!CA44=Výsledky!$CJ$8,Tipy!CA44=Výsledky!$CJ$9),IF(VLOOKUP(Tipy!CA44,'Kategórie hráčov'!$A$2:$B$55,2,FALSE)=30,30,20),0))</f>
        <v>0</v>
      </c>
      <c r="CM50" s="126">
        <f>IF(ISBLANK($CO$3),"",IF(OR(Tipy!CB44=Výsledky!$CM$6,Tipy!CB44=Výsledky!$CM$7,Tipy!CB44=Výsledky!$CM$8,Tipy!CB44=Výsledky!$CM$9),IF(VLOOKUP(Tipy!CB44,'Kategórie hráčov'!$A$2:$B$55,2,FALSE)=30,30,20),0))</f>
        <v>0</v>
      </c>
      <c r="CN50" s="127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30">
        <f>IF(ISBLANK($CO$3),"",IF(ISBLANK(Tipy!BX44),"-",SUM(CJ50:CN50)))</f>
        <v>20</v>
      </c>
      <c r="CP50" s="129"/>
      <c r="CQ50" s="126" t="str">
        <f>IF(ISBLANK($CV$3),"",IF(ISBLANK(Tipy!CD44),0,IF(AND(Tipy!CD44=Výsledky!$CT$3,Tipy!CF44=Výsledky!$CV$3),60,0)))</f>
        <v/>
      </c>
      <c r="CR50" s="126" t="str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/>
      </c>
      <c r="CS50" s="126" t="str">
        <f>IF(ISBLANK($CV$3),"",IF(OR(Tipy!CG44=Výsledky!$CQ$6,Tipy!CG44=Výsledky!$CQ$7,Tipy!CG44=Výsledky!$CQ$8,Tipy!CG44=Výsledky!$CQ$9),IF(VLOOKUP(Tipy!CG44,'Kategórie hráčov'!$A$2:$B$55,2,FALSE)=30,30,20),0))</f>
        <v/>
      </c>
      <c r="CT50" s="126" t="str">
        <f>IF(ISBLANK($CV$3),"",IF(OR(Tipy!CH44=Výsledky!$CT$6,Tipy!CH44=Výsledky!$CT$7,Tipy!CH44=Výsledky!$CT$8,Tipy!CH44=Výsledky!$CT$9),IF(VLOOKUP(Tipy!CH44,'Kategórie hráčov'!$A$2:$B$55,2,FALSE)=30,30,20),0))</f>
        <v/>
      </c>
      <c r="CU50" s="127" t="str">
        <f>IF(ISBLANK($CV$3),"",IF(ISBLANK(Tipy!CD44),0,IF(OR(AND(Tipy!CD44=Výsledky!$CT$3,OR(Tipy!CF44=Výsledky!$CV$3+1,Tipy!CF44=Výsledky!$CV$3-1)),AND(Tipy!CF44=Výsledky!$CV$3,OR(Tipy!CD44=Výsledky!$CT$3+1,Tipy!CD44=Výsledky!$CT$3-1))),10,0)))</f>
        <v/>
      </c>
      <c r="CV50" s="130" t="str">
        <f>IF(ISBLANK($CV$3),"",IF(ISBLANK(Tipy!CD44),"-",SUM(CQ50:CU50)))</f>
        <v/>
      </c>
      <c r="CW50" s="129"/>
      <c r="CX50" s="126" t="str">
        <f>IF(ISBLANK($DC$3),"",IF(ISBLANK(Tipy!CJ44),0,IF(AND(Tipy!CJ44=Výsledky!$DA$3,Tipy!CL44=Výsledky!$DC$3),60,0)))</f>
        <v/>
      </c>
      <c r="CY50" s="126" t="str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/>
      </c>
      <c r="CZ50" s="126" t="str">
        <f>IF(ISBLANK($DC$3),"",IF(OR(Tipy!CM44=Výsledky!$CX$6,Tipy!CM44=Výsledky!$CX$7,Tipy!CM44=Výsledky!$CX$8,Tipy!CM44=Výsledky!$CX$9),IF(VLOOKUP(Tipy!CM44,'Kategórie hráčov'!$A$2:$B$55,2,FALSE)=30,30,20),0))</f>
        <v/>
      </c>
      <c r="DA50" s="126" t="str">
        <f>IF(ISBLANK($DC$3),"",IF(OR(Tipy!CN44=Výsledky!$DA$6,Tipy!CN44=Výsledky!$DA$7,Tipy!CN44=Výsledky!$DA$8,Tipy!CN44=Výsledky!$DA$9),IF(VLOOKUP(Tipy!CN44,'Kategórie hráčov'!$A$2:$B$55,2,FALSE)=30,30,20),0))</f>
        <v/>
      </c>
      <c r="DB50" s="127" t="str">
        <f>IF(ISBLANK($DC$3),"",IF(ISBLANK(Tipy!CJ44),0,IF(OR(AND(Tipy!CJ44=Výsledky!$DA$3,OR(Tipy!CL44=Výsledky!$DC$3+1,Tipy!CL44=Výsledky!$DC$3-1)),AND(Tipy!CL44=Výsledky!$DC$3,OR(Tipy!CJ44=Výsledky!$DA$3+1,Tipy!CJ44=Výsledky!$DA$3-1))),10,0)))</f>
        <v/>
      </c>
      <c r="DC50" s="130" t="str">
        <f>IF(ISBLANK($DC$3),"",IF(ISBLANK(Tipy!CJ44),"-",SUM(CX50:DB50)))</f>
        <v/>
      </c>
      <c r="DD50" s="129"/>
      <c r="DE50" s="126" t="str">
        <f>IF(ISBLANK($DJ$3),"",IF(ISBLANK(Tipy!CP44),0,IF(AND(Tipy!CP44=Výsledky!$DH$3,Tipy!CR44=Výsledky!$DJ$3),60,0)))</f>
        <v/>
      </c>
      <c r="DF50" s="126" t="str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/>
      </c>
      <c r="DG50" s="126" t="str">
        <f>IF(ISBLANK($DJ$3),"",IF(OR(Tipy!CS44=Výsledky!$DE$6,Tipy!CS44=Výsledky!$DE$7,Tipy!CS44=Výsledky!$DE$8,Tipy!CS44=Výsledky!$DE$9),IF(VLOOKUP(Tipy!CS44,'Kategórie hráčov'!$A$2:$B$55,2,FALSE)=30,30,20),0))</f>
        <v/>
      </c>
      <c r="DH50" s="126" t="str">
        <f>IF(ISBLANK($DJ$3),"",IF(OR(Tipy!CT44=Výsledky!$DH$6,Tipy!CT44=Výsledky!$DH$7,Tipy!CT44=Výsledky!$DH$8,Tipy!CT44=Výsledky!$DH$9),IF(VLOOKUP(Tipy!CT44,'Kategórie hráčov'!$A$2:$B$55,2,FALSE)=30,30,20),0))</f>
        <v/>
      </c>
      <c r="DI50" s="127" t="str">
        <f>IF(ISBLANK($DJ$3),"",IF(ISBLANK(Tipy!CP44),0,IF(OR(AND(Tipy!CP44=Výsledky!$DH$3,OR(Tipy!CR44=Výsledky!$DJ$3+1,Tipy!CR44=Výsledky!$DJ$3-1)),AND(Tipy!CR44=Výsledky!$DJ$3,OR(Tipy!CP44=Výsledky!$DH$3+1,Tipy!CP44=Výsledky!$DH$3-1))),10,0)))</f>
        <v/>
      </c>
      <c r="DJ50" s="130" t="str">
        <f>IF(ISBLANK($DJ$3),"",IF(ISBLANK(Tipy!CP44),"-",SUM(DE50:DI50)))</f>
        <v/>
      </c>
      <c r="DK50" s="129"/>
      <c r="DL50" s="126" t="str">
        <f>IF(ISBLANK($DQ$3),"",IF(ISBLANK(Tipy!CV44),0,IF(AND(Tipy!CV44=Výsledky!$DO$3,Tipy!CX44=Výsledky!$DQ$3),60,0)))</f>
        <v/>
      </c>
      <c r="DM50" s="126" t="str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/>
      </c>
      <c r="DN50" s="126" t="str">
        <f>IF(ISBLANK($DQ$3),"",IF(OR(Tipy!CY44=Výsledky!$DL$6,Tipy!CY44=Výsledky!$DL$7,Tipy!CY44=Výsledky!$DL$8,Tipy!CY44=Výsledky!$DL$9),IF(VLOOKUP(Tipy!CY44,'Kategórie hráčov'!$A$2:$B$55,2,FALSE)=30,30,20),0))</f>
        <v/>
      </c>
      <c r="DO50" s="126" t="str">
        <f>IF(ISBLANK($DQ$3),"",IF(OR(Tipy!CZ44=Výsledky!$DO$6,Tipy!CZ44=Výsledky!$DO$7,Tipy!CZ44=Výsledky!$DO$8,Tipy!CZ44=Výsledky!$DO$9),IF(VLOOKUP(Tipy!CZ44,'Kategórie hráčov'!$A$2:$B$55,2,FALSE)=30,30,20),0))</f>
        <v/>
      </c>
      <c r="DP50" s="127" t="str">
        <f>IF(ISBLANK($DQ$3),"",IF(ISBLANK(Tipy!CV44),0,IF(OR(AND(Tipy!CV44=Výsledky!$DO$3,OR(Tipy!CX44=Výsledky!$DQ$3+1,Tipy!CX44=Výsledky!$DQ$3-1)),AND(Tipy!CX44=Výsledky!$DQ$3,OR(Tipy!CV44=Výsledky!$DO$3+1,Tipy!CV44=Výsledky!$DO$3-1))),10,0)))</f>
        <v/>
      </c>
      <c r="DQ50" s="130" t="str">
        <f>IF(ISBLANK($DQ$3),"",IF(ISBLANK(Tipy!CV44),"-",SUM(DL50:DP50)))</f>
        <v/>
      </c>
      <c r="DR50" s="129"/>
      <c r="DS50" s="126" t="str">
        <f>IF(ISBLANK($DX$3),"",IF(ISBLANK(Tipy!DB44),0,IF(AND(Tipy!DB44=Výsledky!$DV$3,Tipy!DD44=Výsledky!$DX$3),60,0)))</f>
        <v/>
      </c>
      <c r="DT50" s="126" t="str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/>
      </c>
      <c r="DU50" s="126" t="str">
        <f>IF(ISBLANK($DX$3),"",IF(OR(Tipy!DE44=Výsledky!$DS$6,Tipy!DE44=Výsledky!$DS$7,Tipy!DE44=Výsledky!$DS$8,Tipy!DE44=Výsledky!$DS$9),IF(VLOOKUP(Tipy!DE44,'Kategórie hráčov'!$A$2:$B$55,2,FALSE)=30,30,20),0))</f>
        <v/>
      </c>
      <c r="DV50" s="126" t="str">
        <f>IF(ISBLANK($DX$3),"",IF(OR(Tipy!DF44=Výsledky!$DV$6,Tipy!DF44=Výsledky!$DV$7,Tipy!DF44=Výsledky!$DV$8,Tipy!DF44=Výsledky!$DV$9),IF(VLOOKUP(Tipy!DF44,'Kategórie hráčov'!$A$2:$B$55,2,FALSE)=30,30,20),0))</f>
        <v/>
      </c>
      <c r="DW50" s="127" t="str">
        <f>IF(ISBLANK($DX$3),"",IF(ISBLANK(Tipy!DB44),0,IF(OR(AND(Tipy!DB44=Výsledky!$DV$3,OR(Tipy!DD44=Výsledky!$DX$3+1,Tipy!DD44=Výsledky!$DX$3-1)),AND(Tipy!DD44=Výsledky!$DX$3,OR(Tipy!DB44=Výsledky!$DV$3+1,Tipy!DB44=Výsledky!$DV$3-1))),10,0)))</f>
        <v/>
      </c>
      <c r="DX50" s="130" t="str">
        <f>IF(ISBLANK($DX$3),"",IF(ISBLANK(Tipy!DB44),"-",SUM(DS50:DW50)))</f>
        <v/>
      </c>
      <c r="DY50" s="129"/>
      <c r="DZ50" s="126" t="str">
        <f>IF(ISBLANK($EE$3),"",IF(ISBLANK(Tipy!DH44),0,IF(AND(Tipy!DH44=Výsledky!$EC$3,Tipy!DJ44=Výsledky!$EE$3),60,0)))</f>
        <v/>
      </c>
      <c r="EA50" s="126" t="str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/>
      </c>
      <c r="EB50" s="126" t="str">
        <f>IF(ISBLANK($EE$3),"",IF(OR(Tipy!DK44=Výsledky!$DZ$6,Tipy!DK44=Výsledky!$DZ$7,Tipy!DK44=Výsledky!$DZ$8,Tipy!DK44=Výsledky!$DZ$9),IF(VLOOKUP(Tipy!DK44,'Kategórie hráčov'!$A$2:$B$55,2,FALSE)=30,30,20),0))</f>
        <v/>
      </c>
      <c r="EC50" s="126" t="str">
        <f>IF(ISBLANK($EE$3),"",IF(OR(Tipy!DL44=Výsledky!$EC$6,Tipy!DL44=Výsledky!$EC$7,Tipy!DL44=Výsledky!$EC$8,Tipy!DL44=Výsledky!$EC$9),IF(VLOOKUP(Tipy!DL44,'Kategórie hráčov'!$A$2:$B$55,2,FALSE)=30,30,20),0))</f>
        <v/>
      </c>
      <c r="ED50" s="127" t="str">
        <f>IF(ISBLANK($EE$3),"",IF(ISBLANK(Tipy!DH44),0,IF(OR(AND(Tipy!DH44=Výsledky!$EC$3,OR(Tipy!DJ44=Výsledky!$EE$3+1,Tipy!DJ44=Výsledky!$EE$3-1)),AND(Tipy!DJ44=Výsledky!$EE$3,OR(Tipy!DH44=Výsledky!$EC$3+1,Tipy!DH44=Výsledky!$EC$3-1))),10,0)))</f>
        <v/>
      </c>
      <c r="EE50" s="130" t="str">
        <f>IF(ISBLANK($EE$3),"",IF(ISBLANK(Tipy!DH44),"-",SUM(DZ50:ED50)))</f>
        <v/>
      </c>
      <c r="EF50" s="129"/>
      <c r="EG50" s="126" t="str">
        <f>IF(ISBLANK($EL$3),"",IF(ISBLANK(Tipy!DN44),0,IF(AND(Tipy!DN44=Výsledky!$EJ$3,Tipy!DP44=Výsledky!$EL$3),60,0)))</f>
        <v/>
      </c>
      <c r="EH50" s="126" t="str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/>
      </c>
      <c r="EI50" s="126" t="str">
        <f>IF(ISBLANK($EL$3),"",IF(OR(Tipy!DQ44=Výsledky!$EG$6,Tipy!DQ44=Výsledky!$EG$7,Tipy!DQ44=Výsledky!$EG$8,Tipy!DQ44=Výsledky!$EG$9),IF(VLOOKUP(Tipy!DQ44,'Kategórie hráčov'!$A$2:$B$55,2,FALSE)=30,30,20),0))</f>
        <v/>
      </c>
      <c r="EJ50" s="126" t="str">
        <f>IF(ISBLANK($EL$3),"",IF(OR(Tipy!DR44=Výsledky!$EJ$6,Tipy!DR44=Výsledky!$EJ$7,Tipy!DR44=Výsledky!$EJ$8,Tipy!DR44=Výsledky!$EJ$9),IF(VLOOKUP(Tipy!DR44,'Kategórie hráčov'!$A$2:$B$55,2,FALSE)=30,30,20),0))</f>
        <v/>
      </c>
      <c r="EK50" s="127" t="str">
        <f>IF(ISBLANK($EL$3),"",IF(ISBLANK(Tipy!DN44),0,IF(OR(AND(Tipy!DN44=Výsledky!$EJ$3,OR(Tipy!DP44=Výsledky!$EL$3+1,Tipy!DP44=Výsledky!$EL$3-1)),AND(Tipy!DP44=Výsledky!$EL$3,OR(Tipy!DN44=Výsledky!$EJ$3+1,Tipy!DN44=Výsledky!$EJ$3-1))),10,0)))</f>
        <v/>
      </c>
      <c r="EL50" s="130" t="str">
        <f>IF(ISBLANK($EL$3),"",IF(ISBLANK(Tipy!DN44),"-",SUM(EG50:EK50)))</f>
        <v/>
      </c>
      <c r="EM50" s="129"/>
      <c r="EN50" s="126" t="str">
        <f>IF(ISBLANK($ES$3),"",IF(ISBLANK(Tipy!DT44),0,IF(AND(Tipy!DT44=Výsledky!$EQ$3,Tipy!DV44=Výsledky!$ES$3),60,0)))</f>
        <v/>
      </c>
      <c r="EO50" s="126" t="str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/>
      </c>
      <c r="EP50" s="126" t="str">
        <f>IF(ISBLANK($ES$3),"",IF(OR(Tipy!DW44=Výsledky!$EN$6,Tipy!DW44=Výsledky!$EN$7,Tipy!DW44=Výsledky!$EN$8,Tipy!DW44=Výsledky!$EN$9),IF(VLOOKUP(Tipy!DW44,'Kategórie hráčov'!$A$2:$B$55,2,FALSE)=30,30,20),0))</f>
        <v/>
      </c>
      <c r="EQ50" s="126" t="str">
        <f>IF(ISBLANK($ES$3),"",IF(OR(Tipy!DX44=Výsledky!$EQ$6,Tipy!DX44=Výsledky!$EQ$7,Tipy!DX44=Výsledky!$EQ$8,Tipy!DX44=Výsledky!$EQ$9),IF(VLOOKUP(Tipy!DX44,'Kategórie hráčov'!$A$2:$B$55,2,FALSE)=30,30,20),0))</f>
        <v/>
      </c>
      <c r="ER50" s="127" t="str">
        <f>IF(ISBLANK($ES$3),"",IF(ISBLANK(Tipy!DT44),0,IF(OR(AND(Tipy!DT44=Výsledky!$EQ$3,OR(Tipy!DV44=Výsledky!$ES$3+1,Tipy!DV44=Výsledky!$ES$3-1)),AND(Tipy!DV44=Výsledky!$ES$3,OR(Tipy!DT44=Výsledky!$EQ$3+1,Tipy!DT44=Výsledky!$EQ$3-1))),10,0)))</f>
        <v/>
      </c>
      <c r="ES50" s="130" t="str">
        <f>IF(ISBLANK($ES$3),"",IF(ISBLANK(Tipy!DT44),"-",SUM(EN50:ER50)))</f>
        <v/>
      </c>
      <c r="ET50" s="129"/>
      <c r="EU50" s="126" t="str">
        <f>IF(ISBLANK($EZ$3),"",IF(ISBLANK(Tipy!DZ44),0,IF(AND(Tipy!DZ44=Výsledky!$EX$3,Tipy!EB44=Výsledky!$EZ$3),60,0)))</f>
        <v/>
      </c>
      <c r="EV50" s="126" t="str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/>
      </c>
      <c r="EW50" s="126" t="str">
        <f>IF(ISBLANK($EZ$3),"",IF(OR(Tipy!EC44=Výsledky!$EU$6,Tipy!EC44=Výsledky!$EU$7,Tipy!EC44=Výsledky!$EU$8,Tipy!EC44=Výsledky!$EU$9),IF(VLOOKUP(Tipy!EC44,'Kategórie hráčov'!$A$2:$B$55,2,FALSE)=30,30,20),0))</f>
        <v/>
      </c>
      <c r="EX50" s="126" t="str">
        <f>IF(ISBLANK($EZ$3),"",IF(OR(Tipy!ED44=Výsledky!$EX$6,Tipy!ED44=Výsledky!$EX$7,Tipy!ED44=Výsledky!$EX$8,Tipy!ED44=Výsledky!$EX$9),IF(VLOOKUP(Tipy!ED44,'Kategórie hráčov'!$A$2:$B$55,2,FALSE)=30,30,20),0))</f>
        <v/>
      </c>
      <c r="EY50" s="127" t="str">
        <f>IF(ISBLANK($EZ$3),"",IF(ISBLANK(Tipy!DZ44),0,IF(OR(AND(Tipy!DZ44=Výsledky!$EX$3,OR(Tipy!EB44=Výsledky!$EZ$3+1,Tipy!EB44=Výsledky!$EZ$3-1)),AND(Tipy!EB44=Výsledky!$EZ$3,OR(Tipy!DZ44=Výsledky!$EX$3+1,Tipy!DZ44=Výsledky!$EX$3-1))),10,0)))</f>
        <v/>
      </c>
      <c r="EZ50" s="130" t="str">
        <f>IF(ISBLANK($EZ$3),"",IF(ISBLANK(Tipy!DZ44),"-",SUM(EU50:EY50)))</f>
        <v/>
      </c>
      <c r="FA50" s="129"/>
      <c r="FB50" s="126" t="str">
        <f>IF(ISBLANK($FG$3),"",IF(ISBLANK(Tipy!EF44),0,IF(AND(Tipy!EF44=Výsledky!$FE$3,Tipy!EH44=Výsledky!$FG$3),60,0)))</f>
        <v/>
      </c>
      <c r="FC50" s="126" t="str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/>
      </c>
      <c r="FD50" s="126" t="str">
        <f>IF(ISBLANK($FG$3),"",IF(OR(Tipy!EI44=Výsledky!$FB$6,Tipy!EI44=Výsledky!$FB$7,Tipy!EI44=Výsledky!$FB$8,Tipy!EI44=Výsledky!$FB$9),IF(VLOOKUP(Tipy!EI44,'Kategórie hráčov'!$A$2:$B$55,2,FALSE)=30,30,20),0))</f>
        <v/>
      </c>
      <c r="FE50" s="126" t="str">
        <f>IF(ISBLANK($FG$3),"",IF(OR(Tipy!EJ44=Výsledky!$FE$6,Tipy!EJ44=Výsledky!$FE$7,Tipy!EJ44=Výsledky!$FE$8,Tipy!EJ44=Výsledky!$FE$9),IF(VLOOKUP(Tipy!EJ44,'Kategórie hráčov'!$A$2:$B$55,2,FALSE)=30,30,20),0))</f>
        <v/>
      </c>
      <c r="FF50" s="127" t="str">
        <f>IF(ISBLANK($FG$3),"",IF(ISBLANK(Tipy!EF44),0,IF(OR(AND(Tipy!EF44=Výsledky!$FE$3,OR(Tipy!EH44=Výsledky!$FG$3+1,Tipy!EH44=Výsledky!$FG$3-1)),AND(Tipy!EH44=Výsledky!$FG$3,OR(Tipy!EF44=Výsledky!$FE$3+1,Tipy!EF44=Výsledky!$FE$3-1))),10,0)))</f>
        <v/>
      </c>
      <c r="FG50" s="130" t="str">
        <f>IF(ISBLANK($FG$3),"",IF(ISBLANK(Tipy!EF44),"-",SUM(FB50:FF50)))</f>
        <v/>
      </c>
      <c r="FH50" s="129"/>
      <c r="FI50" s="126" t="str">
        <f>IF(ISBLANK($FN$3),"",IF(ISBLANK(Tipy!EL44),0,IF(AND(Tipy!EL44=Výsledky!$FL$3,Tipy!EN44=Výsledky!$FN$3),60,0)))</f>
        <v/>
      </c>
      <c r="FJ50" s="126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126" t="str">
        <f>IF(ISBLANK($FN$3),"",IF(OR(Tipy!EO44=Výsledky!$FI$6,Tipy!EO44=Výsledky!$FI$7,Tipy!EO44=Výsledky!$FI$8,Tipy!EO44=Výsledky!$FI$9),IF(VLOOKUP(Tipy!EO44,'Kategórie hráčov'!$A$2:$B$55,2,FALSE)=30,30,20),0))</f>
        <v/>
      </c>
      <c r="FL50" s="126" t="str">
        <f>IF(ISBLANK($FN$3),"",IF(OR(Tipy!EP44=Výsledky!$FL$6,Tipy!EP44=Výsledky!$FL$7,Tipy!EP44=Výsledky!$FL$8,Tipy!EP44=Výsledky!$FL$9),IF(VLOOKUP(Tipy!EP44,'Kategórie hráčov'!$A$2:$B$55,2,FALSE)=30,30,20),0))</f>
        <v/>
      </c>
      <c r="FM50" s="127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130" t="str">
        <f>IF(ISBLANK($FN$3),"",IF(ISBLANK(Tipy!EL44),"-",SUM(FI50:FM50)))</f>
        <v/>
      </c>
      <c r="FO50" s="129"/>
      <c r="FP50" s="126" t="str">
        <f>IF(ISBLANK($FU$3),"",IF(ISBLANK(Tipy!ER44),0,IF(AND(Tipy!ER44=Výsledky!$FS$3,Tipy!ET44=Výsledky!$FU$3),60,0)))</f>
        <v/>
      </c>
      <c r="FQ50" s="126" t="str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/>
      </c>
      <c r="FR50" s="126" t="str">
        <f>IF(ISBLANK($FU$3),"",IF(OR(Tipy!EU44=Výsledky!$FP$6,Tipy!EU44=Výsledky!$FP$7,Tipy!EU44=Výsledky!$FP$8,Tipy!EU44=Výsledky!$FP$9),IF(VLOOKUP(Tipy!EU44,'Kategórie hráčov'!$A$2:$B$55,2,FALSE)=30,30,20),0))</f>
        <v/>
      </c>
      <c r="FS50" s="126" t="str">
        <f>IF(ISBLANK($FU$3),"",IF(OR(Tipy!EV44=Výsledky!$FS$6,Tipy!EV44=Výsledky!$FS$7,Tipy!EV44=Výsledky!$FS$8,Tipy!EV44=Výsledky!$FS$9),IF(VLOOKUP(Tipy!EV44,'Kategórie hráčov'!$A$2:$B$55,2,FALSE)=30,30,20),0))</f>
        <v/>
      </c>
      <c r="FT50" s="127" t="str">
        <f>IF(ISBLANK($FU$3),"",IF(ISBLANK(Tipy!ER44),0,IF(OR(AND(Tipy!ER44=Výsledky!$FS$3,OR(Tipy!ET44=Výsledky!$FU$3+1,Tipy!ET44=Výsledky!$FU$3-1)),AND(Tipy!ET44=Výsledky!$FU$3,OR(Tipy!ER44=Výsledky!$FS$3+1,Tipy!ER44=Výsledky!$FS$3-1))),10,0)))</f>
        <v/>
      </c>
      <c r="FU50" s="130" t="str">
        <f>IF(ISBLANK($FU$3),"",IF(ISBLANK(Tipy!ER44),"-",SUM(FP50:FT50)))</f>
        <v/>
      </c>
      <c r="FV50" s="129"/>
      <c r="FW50" s="126" t="str">
        <f>IF(ISBLANK($GB$3),"",IF(ISBLANK(Tipy!EX44),0,IF(AND(Tipy!EX44=Výsledky!$FZ$3,Tipy!EZ44=Výsledky!$GB$3),60,0)))</f>
        <v/>
      </c>
      <c r="FX50" s="126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126" t="str">
        <f>IF(ISBLANK($GB$3),"",IF(OR(Tipy!FA44=Výsledky!$FW$6,Tipy!FA44=Výsledky!$FW$7,Tipy!FA44=Výsledky!$FW$8,Tipy!FA44=Výsledky!$FW$9),IF(VLOOKUP(Tipy!FA44,'Kategórie hráčov'!$A$2:$B$55,2,FALSE)=30,30,20),0))</f>
        <v/>
      </c>
      <c r="FZ50" s="126" t="str">
        <f>IF(ISBLANK($GB$3),"",IF(OR(Tipy!FB44=Výsledky!$FZ$6,Tipy!FB44=Výsledky!$FZ$7,Tipy!FB44=Výsledky!$FZ$8,Tipy!FB44=Výsledky!$FZ$9),IF(VLOOKUP(Tipy!FB44,'Kategórie hráčov'!$A$2:$B$55,2,FALSE)=30,30,20),0))</f>
        <v/>
      </c>
      <c r="GA50" s="127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130" t="str">
        <f>IF(ISBLANK($GB$3),"",IF(ISBLANK(Tipy!EX44),"-",SUM(FW50:GA50)))</f>
        <v/>
      </c>
      <c r="GC50" s="129"/>
      <c r="GD50" s="126" t="str">
        <f>IF(ISBLANK($GI$3),"",IF(ISBLANK(Tipy!FD44),0,IF(AND(Tipy!FD44=Výsledky!$GG$3,Tipy!FF44=Výsledky!$GI$3),60,0)))</f>
        <v/>
      </c>
      <c r="GE50" s="126" t="str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/>
      </c>
      <c r="GF50" s="126" t="str">
        <f>IF(ISBLANK($GI$3),"",IF(OR(Tipy!FG44=Výsledky!$GD$6,Tipy!FG44=Výsledky!$GD$7,Tipy!FG44=Výsledky!$GD$8,Tipy!FG44=Výsledky!$GD$9),IF(VLOOKUP(Tipy!FG44,'Kategórie hráčov'!$A$2:$B$55,2,FALSE)=30,30,20),0))</f>
        <v/>
      </c>
      <c r="GG50" s="126" t="str">
        <f>IF(ISBLANK($GI$3),"",IF(OR(Tipy!FH44=Výsledky!$GG$6,Tipy!FH44=Výsledky!$GG$7,Tipy!FH44=Výsledky!$GG$8,Tipy!FH44=Výsledky!$GG$9),IF(VLOOKUP(Tipy!FH44,'Kategórie hráčov'!$A$2:$B$55,2,FALSE)=30,30,20),0))</f>
        <v/>
      </c>
      <c r="GH50" s="127" t="str">
        <f>IF(ISBLANK($GI$3),"",IF(ISBLANK(Tipy!FD44),0,IF(OR(AND(Tipy!FD44=Výsledky!$GG$3,OR(Tipy!FF44=Výsledky!$GI$3+1,Tipy!FF44=Výsledky!$GI$3-1)),AND(Tipy!FF44=Výsledky!$GI$3,OR(Tipy!FD44=Výsledky!$GG$3+1,Tipy!FD44=Výsledky!$GG$3-1))),10,0)))</f>
        <v/>
      </c>
      <c r="GI50" s="130" t="str">
        <f>IF(ISBLANK($GI$3),"",IF(ISBLANK(Tipy!FD44),"-",SUM(GD50:GH50)))</f>
        <v/>
      </c>
      <c r="GJ50" s="129"/>
      <c r="GK50" s="126" t="str">
        <f>IF(ISBLANK($GP$3),"",IF(ISBLANK(Tipy!FJ44),0,IF(AND(Tipy!FJ44=Výsledky!$GN$3,Tipy!FL44=Výsledky!$GP$3),60,0)))</f>
        <v/>
      </c>
      <c r="GL50" s="126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126" t="str">
        <f>IF(ISBLANK($GP$3),"",IF(OR(Tipy!FM44=Výsledky!$GK$6,Tipy!FM44=Výsledky!$GK$7,Tipy!FM44=Výsledky!$GK$8,Tipy!FM44=Výsledky!$GK$9),IF(VLOOKUP(Tipy!FM44,'Kategórie hráčov'!$A$2:$B$55,2,FALSE)=30,30,20),0))</f>
        <v/>
      </c>
      <c r="GN50" s="126" t="str">
        <f>IF(ISBLANK($GP$3),"",IF(OR(Tipy!FN44=Výsledky!$GN$6,Tipy!FN44=Výsledky!$GN$7,Tipy!FN44=Výsledky!$GN$8,Tipy!FN44=Výsledky!$GN$9),IF(VLOOKUP(Tipy!FN44,'Kategórie hráčov'!$A$2:$B$55,2,FALSE)=30,30,20),0))</f>
        <v/>
      </c>
      <c r="GO50" s="127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130" t="str">
        <f>IF(ISBLANK($GP$3),"",IF(ISBLANK(Tipy!FJ44),"-",SUM(GK50:GO50)))</f>
        <v/>
      </c>
      <c r="GQ50" s="129"/>
      <c r="GR50" s="126" t="str">
        <f>IF(ISBLANK($GW$3),"",IF(ISBLANK(Tipy!FP44),0,IF(AND(Tipy!FP44=Výsledky!$GU$3,Tipy!FR44=Výsledky!$GW$3),60,0)))</f>
        <v/>
      </c>
      <c r="GS50" s="126" t="str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/>
      </c>
      <c r="GT50" s="126" t="str">
        <f>IF(ISBLANK($GW$3),"",IF(OR(Tipy!FS44=Výsledky!$GR$6,Tipy!FS44=Výsledky!$GR$7,Tipy!FS44=Výsledky!$GR$8,Tipy!FS44=Výsledky!$GR$9),IF(VLOOKUP(Tipy!FS44,'Kategórie hráčov'!$A$2:$B$55,2,FALSE)=30,30,20),0))</f>
        <v/>
      </c>
      <c r="GU50" s="126" t="str">
        <f>IF(ISBLANK($GW$3),"",IF(OR(Tipy!FT44=Výsledky!$GU$6,Tipy!FT44=Výsledky!$GU$7,Tipy!FT44=Výsledky!$GU$8,Tipy!FT44=Výsledky!$GU$9),IF(VLOOKUP(Tipy!FT44,'Kategórie hráčov'!$A$2:$B$55,2,FALSE)=30,30,20),0))</f>
        <v/>
      </c>
      <c r="GV50" s="127" t="str">
        <f>IF(ISBLANK($GW$3),"",IF(ISBLANK(Tipy!FP44),0,IF(OR(AND(Tipy!FP44=Výsledky!$GU$3,OR(Tipy!FR44=Výsledky!$GW$3+1,Tipy!FR44=Výsledky!$GW$3-1)),AND(Tipy!FR44=Výsledky!$GW$3,OR(Tipy!FP44=Výsledky!$GU$3+1,Tipy!FP44=Výsledky!$GU$3-1))),10,0)))</f>
        <v/>
      </c>
      <c r="GW50" s="130" t="str">
        <f>IF(ISBLANK($GW$3),"",IF(ISBLANK(Tipy!FP44),"-",SUM(GR50:GV50)))</f>
        <v/>
      </c>
      <c r="GX50" s="129"/>
      <c r="GY50" s="126" t="str">
        <f>IF(ISBLANK($HD$3),"",IF(ISBLANK(Tipy!FV44),0,IF(AND(Tipy!FV44=Výsledky!$HB$3,Tipy!FX44=Výsledky!$HD$3),60,0)))</f>
        <v/>
      </c>
      <c r="GZ50" s="126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26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26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27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0" t="str">
        <f>IF(ISBLANK($HD$3),"",IF(ISBLANK(Tipy!FV44),"-",SUM(GY50:HC50)))</f>
        <v/>
      </c>
      <c r="HE50" s="129"/>
      <c r="HF50" s="126" t="str">
        <f>IF(ISBLANK($HK$3),"",IF(ISBLANK(Tipy!GB44),0,IF(AND(Tipy!GB44=Výsledky!$HI$3,Tipy!GD44=Výsledky!$HK$3),60,0)))</f>
        <v/>
      </c>
      <c r="HG50" s="126" t="str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/>
      </c>
      <c r="HH50" s="126" t="str">
        <f>IF(ISBLANK($HK$3),"",IF(OR(Tipy!GE44=Výsledky!$HF$6,Tipy!GE44=Výsledky!$HF$7,Tipy!GE44=Výsledky!$HF$8,Tipy!GE44=Výsledky!$HF$9),IF(VLOOKUP(Tipy!GE44,'Kategórie hráčov'!$A$2:$B$55,2,FALSE)=30,30,20),0))</f>
        <v/>
      </c>
      <c r="HI50" s="126" t="str">
        <f>IF(ISBLANK($HK$3),"",IF(OR(Tipy!GF44=Výsledky!$HI$6,Tipy!GF44=Výsledky!$HI$7,Tipy!GF44=Výsledky!$HI$8,Tipy!GF44=Výsledky!$HI$9),IF(VLOOKUP(Tipy!GF44,'Kategórie hráčov'!$A$2:$B$55,2,FALSE)=30,30,20),0))</f>
        <v/>
      </c>
      <c r="HJ50" s="127" t="str">
        <f>IF(ISBLANK($HK$3),"",IF(ISBLANK(Tipy!GB44),0,IF(OR(AND(Tipy!GB44=Výsledky!$HI$3,OR(Tipy!GD44=Výsledky!$HK$3+1,Tipy!GD44=Výsledky!$HK$3-1)),AND(Tipy!GD44=Výsledky!$HK$3,OR(Tipy!GB44=Výsledky!$HI$3+1,Tipy!GB44=Výsledky!$HI$3-1))),10,0)))</f>
        <v/>
      </c>
      <c r="HK50" s="130" t="str">
        <f>IF(ISBLANK($HK$3),"",IF(ISBLANK(Tipy!GB44),"-",SUM(HF50:HJ50)))</f>
        <v/>
      </c>
      <c r="HL50" s="129"/>
      <c r="HM50" s="126" t="str">
        <f>IF(ISBLANK($HR$3),"",IF(ISBLANK(Tipy!GH44),0,IF(AND(Tipy!GH44=Výsledky!$HP$3,Tipy!GJ44=Výsledky!$HR$3),60,0)))</f>
        <v/>
      </c>
      <c r="HN50" s="126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26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26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27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0" t="str">
        <f>IF(ISBLANK($HR$3),"",IF(ISBLANK(Tipy!GH44),"-",SUM(HM50:HQ50)))</f>
        <v/>
      </c>
      <c r="HS50" s="129"/>
      <c r="HT50" s="126" t="str">
        <f>IF(ISBLANK($HY$3),"",IF(ISBLANK(Tipy!GN44),0,IF(AND(Tipy!GN44=Výsledky!$HW$3,Tipy!GP44=Výsledky!$HY$3),60,0)))</f>
        <v/>
      </c>
      <c r="HU50" s="126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6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6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7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0" t="str">
        <f>IF(ISBLANK($HY$3),"",IF(ISBLANK(Tipy!GN44),"-",SUM(HT50:HX50)))</f>
        <v/>
      </c>
      <c r="HZ50" s="129"/>
      <c r="IA50" s="126" t="str">
        <f>IF(ISBLANK($IF$3),"",IF(ISBLANK(Tipy!GT44),0,IF(AND(Tipy!GT44=Výsledky!$ID$3,Tipy!GV44=Výsledky!$IF$3),60,0)))</f>
        <v/>
      </c>
      <c r="IB50" s="126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26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26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27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0" t="str">
        <f>IF(ISBLANK($IF$3),"",IF(ISBLANK(Tipy!GT44),"-",SUM(IA50:IE50)))</f>
        <v/>
      </c>
      <c r="IG50" s="129"/>
      <c r="IH50" s="126" t="str">
        <f>IF(ISBLANK($IM$3),"",IF(ISBLANK(Tipy!GZ44),0,IF(AND(Tipy!GZ44=Výsledky!$IK$3,Tipy!HB44=Výsledky!$IM$3),60,0)))</f>
        <v/>
      </c>
      <c r="II50" s="126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6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6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7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0" t="str">
        <f>IF(ISBLANK($IM$3),"",IF(ISBLANK(Tipy!GZ44),"-",SUM(IH50:IL50)))</f>
        <v/>
      </c>
      <c r="IN50" s="129"/>
      <c r="IO50" s="126" t="str">
        <f>IF(ISBLANK($IT$3),"",IF(ISBLANK(Tipy!HF44),0,IF(AND(Tipy!HF44=Výsledky!$IR$3,Tipy!HH44=Výsledky!$IT$3),60,0)))</f>
        <v/>
      </c>
      <c r="IP50" s="126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26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26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27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0" t="str">
        <f>IF(ISBLANK($IT$3),"",IF(ISBLANK(Tipy!HF44),"-",SUM(IO50:IS50)))</f>
        <v/>
      </c>
      <c r="IU50" s="129"/>
      <c r="IV50" s="126" t="str">
        <f>IF(ISBLANK($JA$3),"",IF(ISBLANK(Tipy!HL44),0,IF(AND(Tipy!HL44=Výsledky!$IY$3,Tipy!HN44=Výsledky!$JA$3),60,0)))</f>
        <v/>
      </c>
      <c r="IW50" s="126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26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26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27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0" t="str">
        <f>IF(ISBLANK($JA$3),"",IF(ISBLANK(Tipy!HL44),"-",SUM(IV50:IZ50)))</f>
        <v/>
      </c>
      <c r="JB50" s="129"/>
      <c r="JC50" s="126" t="str">
        <f>IF(ISBLANK($JH$3),"",IF(ISBLANK(Tipy!HR44),0,IF(AND(Tipy!HR44=Výsledky!$JF$3,Tipy!HT44=Výsledky!$JH$3),60,0)))</f>
        <v/>
      </c>
      <c r="JD50" s="126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26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26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27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0" t="str">
        <f>IF(ISBLANK($JH$3),"",IF(ISBLANK(Tipy!HR44),"-",SUM(JC50:JG50)))</f>
        <v/>
      </c>
      <c r="JI50" s="129"/>
      <c r="JJ50" s="126" t="str">
        <f>IF(ISBLANK($JO$3),"",IF(ISBLANK(Tipy!HX44),0,IF(AND(Tipy!HX44=Výsledky!$JM$3,Tipy!HZ44=Výsledky!$JO$3),60,0)))</f>
        <v/>
      </c>
      <c r="JK50" s="126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26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26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27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0" t="str">
        <f>IF(ISBLANK($JO$3),"",IF(ISBLANK(Tipy!HX44),"-",SUM(JJ50:JN50)))</f>
        <v/>
      </c>
      <c r="JP50" s="129"/>
      <c r="JQ50" s="126" t="str">
        <f>IF(ISBLANK($JV$3),"",IF(ISBLANK(Tipy!ID44),0,IF(AND(Tipy!ID44=Výsledky!$JT$3,Tipy!IF44=Výsledky!$JV$3),60,0)))</f>
        <v/>
      </c>
      <c r="JR50" s="126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26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26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27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0" t="str">
        <f>IF(ISBLANK($JV$3),"",IF(ISBLANK(Tipy!ID44),"-",SUM(JQ50:JU50)))</f>
        <v/>
      </c>
      <c r="JW50" s="129"/>
      <c r="JX50" s="126" t="str">
        <f>IF(ISBLANK($KC$3),"",IF(ISBLANK(Tipy!IJ44),0,IF(AND(Tipy!IJ44=Výsledky!$KA$3,Tipy!IL44=Výsledky!$KC$3),60,0)))</f>
        <v/>
      </c>
      <c r="JY50" s="126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6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6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7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0" t="str">
        <f>IF(ISBLANK($KC$3),"",IF(ISBLANK(Tipy!IJ44),"-",SUM(JX50:KB50)))</f>
        <v/>
      </c>
      <c r="KD50" s="129"/>
      <c r="KE50" s="126" t="str">
        <f>IF(ISBLANK($KJ$3),"",IF(ISBLANK(Tipy!IP44),0,IF(AND(Tipy!IP44=Výsledky!$KH$3,Tipy!IR44=Výsledky!$KJ$3),60,0)))</f>
        <v/>
      </c>
      <c r="KF50" s="126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6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6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7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0" t="str">
        <f>IF(ISBLANK($KJ$3),"",IF(ISBLANK(Tipy!IP44),"-",SUM(KE50:KI50)))</f>
        <v/>
      </c>
      <c r="KK50" s="129"/>
      <c r="KL50" s="126" t="str">
        <f>IF(ISBLANK($KQ$3),"",IF(ISBLANK(Tipy!IV44),0,IF(AND(Tipy!IV44=Výsledky!$KO$3,Tipy!IX44=Výsledky!$KQ$3),60,0)))</f>
        <v/>
      </c>
      <c r="KM50" s="126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6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6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7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0" t="str">
        <f>IF(ISBLANK($KQ$3),"",IF(ISBLANK(Tipy!IV44),"-",SUM(KL50:KP50)))</f>
        <v/>
      </c>
      <c r="KR50" s="129"/>
      <c r="KS50" s="126" t="str">
        <f>IF(ISBLANK($KX$3),"",IF(ISBLANK(Tipy!JB44),0,IF(AND(Tipy!JB44=Výsledky!$KV$3,Tipy!JD44=Výsledky!$KX$3),60,0)))</f>
        <v/>
      </c>
      <c r="KT50" s="126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6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6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7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0" t="str">
        <f>IF(ISBLANK($KX$3),"",IF(ISBLANK(Tipy!JB44),"-",SUM(KS50:KW50)))</f>
        <v/>
      </c>
      <c r="KY50" s="129"/>
      <c r="KZ50" s="126" t="str">
        <f>IF(ISBLANK($LE$3),"",IF(ISBLANK(Tipy!JH44),0,IF(AND(Tipy!JH44=Výsledky!$LC$3,Tipy!JJ44=Výsledky!$LE$3),60,0)))</f>
        <v/>
      </c>
      <c r="LA50" s="126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6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6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7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0" t="str">
        <f>IF(ISBLANK($LE$3),"",IF(ISBLANK(Tipy!JH44),"-",SUM(KZ50:LD50)))</f>
        <v/>
      </c>
      <c r="LF50" s="129"/>
      <c r="LG50" s="126" t="str">
        <f>IF(ISBLANK($LL$3),"",IF(ISBLANK(Tipy!JN44),0,IF(AND(Tipy!JN44=Výsledky!$LJ$3,Tipy!JP44=Výsledky!$LL$3),60,0)))</f>
        <v/>
      </c>
      <c r="LH50" s="126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6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6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7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0" t="str">
        <f>IF(ISBLANK($LL$3),"",IF(ISBLANK(Tipy!JN44),"-",SUM(LG50:LK50)))</f>
        <v/>
      </c>
      <c r="LM50" s="129"/>
      <c r="LN50" s="126" t="str">
        <f>IF(ISBLANK($LS$3),"",IF(ISBLANK(Tipy!JT44),0,IF(AND(Tipy!JT44=Výsledky!$LQ$3,Tipy!JV44=Výsledky!$LS$3),60,0)))</f>
        <v/>
      </c>
      <c r="LO50" s="126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6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6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7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0" t="str">
        <f>IF(ISBLANK($LS$3),"",IF(ISBLANK(Tipy!JT44),"-",SUM(LN50:LR50)))</f>
        <v/>
      </c>
      <c r="LT50" s="129"/>
      <c r="LU50" s="126" t="str">
        <f>IF(ISBLANK($LZ$3),"",IF(ISBLANK(Tipy!JZ44),0,IF(AND(Tipy!JZ44=Výsledky!$LX$3,Tipy!KB44=Výsledky!$LZ$3),60,0)))</f>
        <v/>
      </c>
      <c r="LV50" s="126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6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6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7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0" t="str">
        <f>IF(ISBLANK($LZ$3),"",IF(ISBLANK(Tipy!JZ44),"-",SUM(LU50:LY50)))</f>
        <v/>
      </c>
      <c r="MA50" s="129"/>
      <c r="MB50" s="126" t="str">
        <f>IF(ISBLANK($MG$3),"",IF(ISBLANK(Tipy!KF44),0,IF(AND(Tipy!KF44=Výsledky!$ME$3,Tipy!KH44=Výsledky!$MG$3),60,0)))</f>
        <v/>
      </c>
      <c r="MC50" s="126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6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6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7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0" t="str">
        <f>IF(ISBLANK($MG$3),"",IF(ISBLANK(Tipy!KF44),"-",SUM(MB50:MF50)))</f>
        <v/>
      </c>
      <c r="MH50" s="129"/>
      <c r="MI50" s="126" t="str">
        <f>IF(ISBLANK($MN$3),"",IF(ISBLANK(Tipy!KL44),0,IF(AND(Tipy!KL44=Výsledky!$ML$3,Tipy!KN44=Výsledky!$MN$3),60,0)))</f>
        <v/>
      </c>
      <c r="MJ50" s="12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6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6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0" t="str">
        <f>IF(ISBLANK($MN$3),"",IF(ISBLANK(Tipy!KL44),"-",SUM(MI50:MM50)))</f>
        <v/>
      </c>
      <c r="MO50" s="129"/>
      <c r="MP50" s="126" t="str">
        <f>IF(ISBLANK($MU$3),"",IF(ISBLANK(Tipy!KR44),0,IF(AND(Tipy!KR44=Výsledky!$MS$3,Tipy!KT44=Výsledky!$MU$3),60,0)))</f>
        <v/>
      </c>
      <c r="MQ50" s="126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6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6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7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0" t="str">
        <f>IF(ISBLANK($MU$3),"",IF(ISBLANK(Tipy!KR44),"-",SUM(MP50:MT50)))</f>
        <v/>
      </c>
      <c r="MV50" s="129"/>
      <c r="MW50" s="126" t="str">
        <f>IF(ISBLANK($NB$3),"",IF(ISBLANK(Tipy!KX44),0,IF(AND(Tipy!KX44=Výsledky!$MZ$3,Tipy!KZ44=Výsledky!$NB$3),60,0)))</f>
        <v/>
      </c>
      <c r="MX50" s="126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6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6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7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0" t="str">
        <f>IF(ISBLANK($NB$3),"",IF(ISBLANK(Tipy!KX44),"-",SUM(MW50:NA50)))</f>
        <v/>
      </c>
      <c r="NC50" s="129"/>
      <c r="ND50" s="126" t="str">
        <f>IF(ISBLANK($NI$3),"",IF(ISBLANK(Tipy!LD44),0,IF(AND(Tipy!LD44=Výsledky!$NG$3,Tipy!LF44=Výsledky!$NI$3),60,0)))</f>
        <v/>
      </c>
      <c r="NE50" s="126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6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6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7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0" t="str">
        <f>IF(ISBLANK($NI$3),"",IF(ISBLANK(Tipy!LD44),"-",SUM(ND50:NH50)))</f>
        <v/>
      </c>
      <c r="NJ50" s="129"/>
      <c r="NK50" s="126" t="str">
        <f>IF(ISBLANK($NP$3),"",IF(ISBLANK(Tipy!LJ44),0,IF(AND(Tipy!LJ44=Výsledky!$NN$3,Tipy!LL44=Výsledky!$NP$3),60,0)))</f>
        <v/>
      </c>
      <c r="NL50" s="126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6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6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7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0" t="str">
        <f>IF(ISBLANK($NP$3),"",IF(ISBLANK(Tipy!LJ44),"-",SUM(NK50:NO50)))</f>
        <v/>
      </c>
      <c r="NQ50" s="129"/>
      <c r="NR50" s="126" t="str">
        <f>IF(ISBLANK($NW$3),"",IF(ISBLANK(Tipy!LP44),0,IF(AND(Tipy!LP44=Výsledky!$NU$3,Tipy!LR44=Výsledky!$NW$3),60,0)))</f>
        <v/>
      </c>
      <c r="NS50" s="126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6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6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7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0" t="str">
        <f>IF(ISBLANK($NW$3),"",IF(ISBLANK(Tipy!LP44),"-",SUM(NR50:NV50)))</f>
        <v/>
      </c>
      <c r="NX50" s="129"/>
      <c r="NY50" s="126" t="str">
        <f>IF(ISBLANK($OD$3),"",IF(ISBLANK(Tipy!LV44),0,IF(AND(Tipy!LV44=Výsledky!$OB$3,Tipy!LX44=Výsledky!$OD$3),60,0)))</f>
        <v/>
      </c>
      <c r="NZ50" s="126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6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6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7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0" t="str">
        <f>IF(ISBLANK($OD$3),"",IF(ISBLANK(Tipy!LV44),"-",SUM(NY50:OC50)))</f>
        <v/>
      </c>
      <c r="OE50" s="129"/>
      <c r="OF50" s="126" t="str">
        <f>IF(ISBLANK($OK$3),"",IF(ISBLANK(Tipy!MB44),0,IF(AND(Tipy!MB44=Výsledky!$OI$3,Tipy!MD44=Výsledky!$OK$3),60,0)))</f>
        <v/>
      </c>
      <c r="OG50" s="126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6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6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7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0" t="str">
        <f>IF(ISBLANK($OK$3),"",IF(ISBLANK(Tipy!MB44),"-",SUM(OF50:OJ50)))</f>
        <v/>
      </c>
      <c r="OL50" s="129"/>
      <c r="OM50" s="126" t="str">
        <f>IF(ISBLANK($OR$3),"",IF(ISBLANK(Tipy!MH44),0,IF(AND(Tipy!MH44=Výsledky!$OP$3,Tipy!MJ44=Výsledky!$OR$3),60,0)))</f>
        <v/>
      </c>
      <c r="ON50" s="12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6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6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0" t="str">
        <f>IF(ISBLANK($OR$3),"",IF(ISBLANK(Tipy!MH44),"-",SUM(OM50:OQ50)))</f>
        <v/>
      </c>
      <c r="OS50" s="129"/>
      <c r="OT50" s="126" t="str">
        <f>IF(ISBLANK($OY$3),"",IF(ISBLANK(Tipy!MN44),0,IF(AND(Tipy!MN44=Výsledky!$OW$3,Tipy!MP44=Výsledky!$OY$3),60,0)))</f>
        <v/>
      </c>
      <c r="OU50" s="12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6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6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0" t="str">
        <f>IF(ISBLANK($OY$3),"",IF(ISBLANK(Tipy!MN44),"-",SUM(OT50:OX50)))</f>
        <v/>
      </c>
      <c r="OZ50" s="129"/>
      <c r="PA50" s="126" t="str">
        <f>IF(ISBLANK($PF$3),"",IF(ISBLANK(Tipy!MT44),0,IF(AND(Tipy!MT44=Výsledky!$PD$3,Tipy!MV44=Výsledky!$PF$3),60,0)))</f>
        <v/>
      </c>
      <c r="PB50" s="12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6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6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0" t="str">
        <f>IF(ISBLANK($PF$3),"",IF(ISBLANK(Tipy!MT44),"-",SUM(PA50:PE50)))</f>
        <v/>
      </c>
      <c r="PG50" s="129"/>
      <c r="PH50" s="126" t="str">
        <f>IF(ISBLANK($PM$3),"",IF(ISBLANK(Tipy!MZ44),0,IF(AND(Tipy!MZ44=Výsledky!$PK$3,Tipy!NB44=Výsledky!$PM$3),60,0)))</f>
        <v/>
      </c>
      <c r="PI50" s="12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6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6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0" t="str">
        <f>IF(ISBLANK($PM$3),"",IF(ISBLANK(Tipy!MZ44),"-",SUM(PH50:PL50)))</f>
        <v/>
      </c>
      <c r="PN50" s="129"/>
      <c r="PO50" s="126" t="str">
        <f>IF(ISBLANK($PT$3),"",IF(ISBLANK(Tipy!NF44),0,IF(AND(Tipy!NF44=Výsledky!$PR$3,Tipy!NH44=Výsledky!$PT$3),60,0)))</f>
        <v/>
      </c>
      <c r="PP50" s="12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6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6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0" t="str">
        <f>IF(ISBLANK($PT$3),"",IF(ISBLANK(Tipy!NF44),"-",SUM(PO50:PS50)))</f>
        <v/>
      </c>
      <c r="PU50" s="129"/>
      <c r="PV50" s="126" t="str">
        <f>IF(ISBLANK($QA$3),"",IF(ISBLANK(Tipy!NL44),0,IF(AND(Tipy!NL44=Výsledky!$PY$3,Tipy!NN44=Výsledky!$QA$3),60,0)))</f>
        <v/>
      </c>
      <c r="PW50" s="12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6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6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0" t="str">
        <f>IF(ISBLANK($QA$3),"",IF(ISBLANK(Tipy!NL44),"-",SUM(PV50:PZ50)))</f>
        <v/>
      </c>
      <c r="QB50" s="129"/>
      <c r="QC50" s="126" t="str">
        <f>IF(ISBLANK($QH$3),"",IF(ISBLANK(Tipy!NR44),0,IF(AND(Tipy!NR44=Výsledky!$QF$3,Tipy!NT44=Výsledky!$QH$3),60,0)))</f>
        <v/>
      </c>
      <c r="QD50" s="12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6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6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0" t="str">
        <f>IF(ISBLANK($QH$3),"",IF(ISBLANK(Tipy!NR44),"-",SUM(QC50:QG50)))</f>
        <v/>
      </c>
      <c r="QI50" s="131"/>
      <c r="QJ50" s="131"/>
    </row>
    <row r="51" spans="1:452" ht="15" x14ac:dyDescent="0.2">
      <c r="A51" s="124">
        <f>Tipy!A45</f>
        <v>66</v>
      </c>
      <c r="B51" s="166" t="str">
        <f>IF(Tipy!B45="","",Tipy!B45)</f>
        <v>MaroLFC</v>
      </c>
      <c r="C51" s="125"/>
      <c r="D51" s="126">
        <f>IF(ISBLANK($I$3),"",IF(ISBLANK(Tipy!D45),0,IF(AND(Tipy!D45=Výsledky!$G$3,Tipy!F45=Výsledky!$I$3),60,0)))</f>
        <v>0</v>
      </c>
      <c r="E51" s="12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6">
        <f>IF(ISBLANK($I$3),"",IF(OR(Tipy!G45=Výsledky!$D$6,Tipy!G45=Výsledky!$D$7,Tipy!G45=Výsledky!$D$8,Tipy!G45=Výsledky!$D$9),IF(VLOOKUP(Tipy!G45,'Kategórie hráčov'!$A$2:$B$55,2,FALSE)=30,30,20),0))</f>
        <v>0</v>
      </c>
      <c r="G51" s="126">
        <f>IF(ISBLANK($I$3),"",IF(OR(Tipy!H45=Výsledky!$G$6,Tipy!H45=Výsledky!$G$7,Tipy!H45=Výsledky!$G$8,Tipy!H45=Výsledky!$G$9),IF(VLOOKUP(Tipy!H45,'Kategórie hráčov'!$A$2:$B$55,2,FALSE)=30,30,20),0))</f>
        <v>20</v>
      </c>
      <c r="H51" s="127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8">
        <f>IF(ISBLANK($I$3),"",IF(ISBLANK(Tipy!D45),"-",SUM(D51:H51)))</f>
        <v>50</v>
      </c>
      <c r="J51" s="25"/>
      <c r="K51" s="126">
        <f>IF(ISBLANK($P$3),"",IF(ISBLANK(Tipy!J45),0,IF(AND(Tipy!J45=Výsledky!$N$3,Tipy!L45=Výsledky!$P$3),60,0)))</f>
        <v>0</v>
      </c>
      <c r="L51" s="12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6">
        <f>IF(ISBLANK($P$3),"",IF(OR(Tipy!M45=Výsledky!$K$6,Tipy!M45=Výsledky!$K$7,Tipy!M45=Výsledky!$K$8,Tipy!M45=Výsledky!$K$9),IF(VLOOKUP(Tipy!M45,'Kategórie hráčov'!$A$2:$B$55,2,FALSE)=30,30,20),0))</f>
        <v>0</v>
      </c>
      <c r="N51" s="126">
        <f>IF(ISBLANK($P$3),"",IF(OR(Tipy!N45=Výsledky!$N$6,Tipy!N45=Výsledky!$N$7,Tipy!N45=Výsledky!$N$8,Tipy!N45=Výsledky!$N$9),IF(VLOOKUP(Tipy!N45,'Kategórie hráčov'!$A$2:$B$55,2,FALSE)=30,30,20),0))</f>
        <v>0</v>
      </c>
      <c r="O51" s="12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8" t="str">
        <f>IF(ISBLANK($P$3),"",IF(ISBLANK(Tipy!J45),"-",SUM(K51:O51)))</f>
        <v>-</v>
      </c>
      <c r="Q51" s="129"/>
      <c r="R51" s="126">
        <f>IF(ISBLANK($W$3),"",IF(ISBLANK(Tipy!P45),0,IF(AND(Tipy!P45=Výsledky!$U$3,Tipy!R45=Výsledky!$W$3),60,0)))</f>
        <v>0</v>
      </c>
      <c r="S51" s="12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6">
        <f>IF(ISBLANK($W$3),"",IF(OR(Tipy!S45=Výsledky!$R$6,Tipy!S45=Výsledky!$R$7,Tipy!S45=Výsledky!$R$8,Tipy!S45=Výsledky!$R$9),IF(VLOOKUP(Tipy!S45,'Kategórie hráčov'!$A$2:$B$55,2,FALSE)=30,30,20),0))</f>
        <v>20</v>
      </c>
      <c r="U51" s="126">
        <f>IF(ISBLANK($W$3),"",IF(OR(Tipy!T45=Výsledky!$U$6,Tipy!T45=Výsledky!$U$7,Tipy!T45=Výsledky!$U$8,Tipy!T45=Výsledky!$U$9),IF(VLOOKUP(Tipy!T45,'Kategórie hráčov'!$A$2:$B$55,2,FALSE)=30,30,20),0))</f>
        <v>0</v>
      </c>
      <c r="V51" s="12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30">
        <f>IF(ISBLANK($W$3),"",IF(ISBLANK(Tipy!P45),"-",SUM(R51:V51)))</f>
        <v>20</v>
      </c>
      <c r="X51" s="129"/>
      <c r="Y51" s="126">
        <f>IF(ISBLANK($AD$3),"",IF(ISBLANK(Tipy!V45),0,IF(AND(Tipy!V45=Výsledky!$AB$3,Tipy!X45=Výsledky!$AD$3),60,0)))</f>
        <v>0</v>
      </c>
      <c r="Z51" s="12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6">
        <f>IF(ISBLANK($AD$3),"",IF(OR(Tipy!Y45=Výsledky!$Y$6,Tipy!Y45=Výsledky!$Y$7,Tipy!Y45=Výsledky!$Y$8,Tipy!Y45=Výsledky!$Y$9),IF(VLOOKUP(Tipy!Y45,'Kategórie hráčov'!$A$2:$B$55,2,FALSE)=30,30,20),0))</f>
        <v>0</v>
      </c>
      <c r="AB51" s="126">
        <f>IF(ISBLANK($AD$3),"",IF(OR(Tipy!Z45=Výsledky!$AB$6,Tipy!Z45=Výsledky!$AB$7,Tipy!Z45=Výsledky!$AB$8,Tipy!Z45=Výsledky!$AB$9),IF(VLOOKUP(Tipy!Z45,'Kategórie hráčov'!$A$2:$B$55,2,FALSE)=30,30,20),0))</f>
        <v>0</v>
      </c>
      <c r="AC51" s="127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30">
        <f>IF(ISBLANK($AD$3),"",IF(ISBLANK(Tipy!V45),"-",SUM(Y51:AC51)))</f>
        <v>10</v>
      </c>
      <c r="AE51" s="129"/>
      <c r="AF51" s="126">
        <f>IF(ISBLANK($AK$3),"",IF(ISBLANK(Tipy!AB45),0,IF(AND(Tipy!AB45=Výsledky!$AI$3,Tipy!AD45=Výsledky!$AK$3),60,0)))</f>
        <v>0</v>
      </c>
      <c r="AG51" s="12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6">
        <f>IF(ISBLANK($AK$3),"",IF(OR(Tipy!AE45=Výsledky!$AF$6,Tipy!AE45=Výsledky!$AF$7,Tipy!AE45=Výsledky!$AF$8,Tipy!AE45=Výsledky!$AF$9),IF(VLOOKUP(Tipy!AE45,'Kategórie hráčov'!$A$2:$B$55,2,FALSE)=30,30,20),0))</f>
        <v>0</v>
      </c>
      <c r="AI51" s="126">
        <f>IF(ISBLANK($AK$3),"",IF(OR(Tipy!AF45=Výsledky!$AI$6,Tipy!AF45=Výsledky!$AI$7,Tipy!AF45=Výsledky!$AI$8,Tipy!AF45=Výsledky!$AI$9),IF(VLOOKUP(Tipy!AF45,'Kategórie hráčov'!$A$2:$B$55,2,FALSE)=30,30,20),0))</f>
        <v>0</v>
      </c>
      <c r="AJ51" s="127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30">
        <f>IF(ISBLANK($AK$3),"",IF(ISBLANK(Tipy!AB45),"-",SUM(AF51:AJ51)))</f>
        <v>20</v>
      </c>
      <c r="AL51" s="129"/>
      <c r="AM51" s="126">
        <f>IF(ISBLANK($AR$3),"",IF(ISBLANK(Tipy!AH45),0,IF(AND(Tipy!AH45=Výsledky!$AP$3,Tipy!AJ45=Výsledky!$AR$3),60,0)))</f>
        <v>0</v>
      </c>
      <c r="AN51" s="12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6">
        <f>IF(ISBLANK($AR$3),"",IF(OR(Tipy!AK45=Výsledky!$AM$6,Tipy!AK45=Výsledky!$AM$7,Tipy!AK45=Výsledky!$AM$8,Tipy!AK45=Výsledky!$AM$9),IF(VLOOKUP(Tipy!AK45,'Kategórie hráčov'!$A$2:$B$55,2,FALSE)=30,30,20),0))</f>
        <v>0</v>
      </c>
      <c r="AP51" s="126">
        <f>IF(ISBLANK($AR$3),"",IF(OR(Tipy!AL45=Výsledky!$AP$6,Tipy!AL45=Výsledky!$AP$7,Tipy!AL45=Výsledky!$AP$8,Tipy!AL45=Výsledky!$AP$9),IF(VLOOKUP(Tipy!AL45,'Kategórie hráčov'!$A$2:$B$55,2,FALSE)=30,30,20),0))</f>
        <v>0</v>
      </c>
      <c r="AQ51" s="127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30">
        <f>IF(ISBLANK($AR$3),"",IF(ISBLANK(Tipy!AH45),"-",SUM(AM51:AQ51)))</f>
        <v>30</v>
      </c>
      <c r="AS51" s="129"/>
      <c r="AT51" s="126">
        <f>IF(ISBLANK($AY$3),"",IF(ISBLANK(Tipy!AN45),0,IF(AND(Tipy!AN45=Výsledky!$AW$3,Tipy!AP45=Výsledky!$AY$3),60,0)))</f>
        <v>0</v>
      </c>
      <c r="AU51" s="12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6">
        <f>IF(ISBLANK($AY$3),"",IF(OR(Tipy!AQ45=Výsledky!$AT$6,Tipy!AQ45=Výsledky!$AT$7,Tipy!AQ45=Výsledky!$AT$8,Tipy!AQ45=Výsledky!$AT$9),IF(VLOOKUP(Tipy!AQ45,'Kategórie hráčov'!$A$2:$B$55,2,FALSE)=30,30,20),0))</f>
        <v>0</v>
      </c>
      <c r="AW51" s="126">
        <f>IF(ISBLANK($AY$3),"",IF(OR(Tipy!AR45=Výsledky!$AW$6,Tipy!AR45=Výsledky!$AW$7,Tipy!AR45=Výsledky!$AW$8,Tipy!AR45=Výsledky!$AW$9),IF(VLOOKUP(Tipy!AR45,'Kategórie hráčov'!$A$2:$B$55,2,FALSE)=30,30,20),0))</f>
        <v>0</v>
      </c>
      <c r="AX51" s="12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30">
        <f>IF(ISBLANK($AY$3),"",IF(ISBLANK(Tipy!AN45),"-",SUM(AT51:AX51)))</f>
        <v>0</v>
      </c>
      <c r="AZ51" s="129"/>
      <c r="BA51" s="126">
        <f>IF(ISBLANK($BF$3),"",IF(ISBLANK(Tipy!AT45),0,IF(AND(Tipy!AT45=Výsledky!$BD$3,Tipy!AV45=Výsledky!$BF$3),60,0)))</f>
        <v>0</v>
      </c>
      <c r="BB51" s="12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6">
        <f>IF(ISBLANK($BF$3),"",IF(OR(Tipy!AW45=Výsledky!$BA$6,Tipy!AW45=Výsledky!$BA$7,Tipy!AW45=Výsledky!$BA$8,Tipy!AW45=Výsledky!$BA$9),IF(VLOOKUP(Tipy!AW45,'Kategórie hráčov'!$A$2:$B$55,2,FALSE)=30,30,20),0))</f>
        <v>20</v>
      </c>
      <c r="BD51" s="126">
        <f>IF(ISBLANK($BF$3),"",IF(OR(Tipy!AX45=Výsledky!$BD$6,Tipy!AX45=Výsledky!$BD$7,Tipy!AX45=Výsledky!$BD$8,Tipy!AX45=Výsledky!$BD$9),IF(VLOOKUP(Tipy!AX45,'Kategórie hráčov'!$A$2:$B$55,2,FALSE)=30,30,20),0))</f>
        <v>0</v>
      </c>
      <c r="BE51" s="127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30">
        <f>IF(ISBLANK($BF$3),"",IF(ISBLANK(Tipy!AT45),"-",SUM(BA51:BE51)))</f>
        <v>20</v>
      </c>
      <c r="BG51" s="129"/>
      <c r="BH51" s="126" t="str">
        <f>IF(ISBLANK($BM$3),"",IF(ISBLANK(Tipy!AZ45),0,IF(AND(Tipy!AZ45=Výsledky!$BK$3,Tipy!BB45=Výsledky!$BM$3),60,0)))</f>
        <v/>
      </c>
      <c r="BI51" s="126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6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6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7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0" t="str">
        <f>IF(ISBLANK($BM$3),"",IF(ISBLANK(Tipy!AZ45),"-",SUM(BH51:BL51)))</f>
        <v/>
      </c>
      <c r="BN51" s="129"/>
      <c r="BO51" s="126">
        <f>IF(ISBLANK($BT$3),"",IF(ISBLANK(Tipy!BF45),0,IF(AND(Tipy!BF45=Výsledky!$BR$3,Tipy!BH45=Výsledky!$BT$3),60,0)))</f>
        <v>60</v>
      </c>
      <c r="BP51" s="12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6">
        <f>IF(ISBLANK($BT$3),"",IF(OR(Tipy!BI45=Výsledky!$BO$6,Tipy!BI45=Výsledky!$BO$7,Tipy!BI45=Výsledky!$BO$8,Tipy!BI45=Výsledky!$BO$9),IF(VLOOKUP(Tipy!BI45,'Kategórie hráčov'!$A$2:$B$55,2,FALSE)=30,30,20),0))</f>
        <v>0</v>
      </c>
      <c r="BR51" s="126">
        <f>IF(ISBLANK($BT$3),"",IF(OR(Tipy!BJ45=Výsledky!$BR$6,Tipy!BJ45=Výsledky!$BR$7,Tipy!BJ45=Výsledky!$BR$8,Tipy!BJ45=Výsledky!$BR$9),IF(VLOOKUP(Tipy!BJ45,'Kategórie hráčov'!$A$2:$B$55,2,FALSE)=30,30,20),0))</f>
        <v>0</v>
      </c>
      <c r="BS51" s="12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30">
        <f>IF(ISBLANK($BT$3),"",IF(ISBLANK(Tipy!BF45),"-",SUM(BO51:BS51)))</f>
        <v>60</v>
      </c>
      <c r="BU51" s="129"/>
      <c r="BV51" s="126" t="str">
        <f>IF(ISBLANK($CA$3),"",IF(ISBLANK(Tipy!BL45),0,IF(AND(Tipy!BL45=Výsledky!$BY$3,Tipy!BN45=Výsledky!$CA$3),60,0)))</f>
        <v/>
      </c>
      <c r="BW51" s="126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6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6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7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0" t="str">
        <f>IF(ISBLANK($CA$3),"",IF(ISBLANK(Tipy!BL45),"-",SUM(BV51:BZ51)))</f>
        <v/>
      </c>
      <c r="CB51" s="129"/>
      <c r="CC51" s="126">
        <f>IF(ISBLANK($CH$3),"",IF(ISBLANK(Tipy!BR45),0,IF(AND(Tipy!BR45=Výsledky!$CF$3,Tipy!BT45=Výsledky!$CH$3),60,0)))</f>
        <v>0</v>
      </c>
      <c r="CD51" s="12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6">
        <f>IF(ISBLANK($CH$3),"",IF(OR(Tipy!BU45=Výsledky!$CC$6,Tipy!BU45=Výsledky!$CC$7,Tipy!BU45=Výsledky!$CC$8,Tipy!BU45=Výsledky!$CC$9),IF(VLOOKUP(Tipy!BU45,'Kategórie hráčov'!$A$2:$B$55,2,FALSE)=30,30,20),0))</f>
        <v>0</v>
      </c>
      <c r="CF51" s="126">
        <f>IF(ISBLANK($CH$3),"",IF(OR(Tipy!BV45=Výsledky!$CF$6,Tipy!BV45=Výsledky!$CF$7,Tipy!BV45=Výsledky!$CF$8,Tipy!BV45=Výsledky!$CF$9),IF(VLOOKUP(Tipy!BV45,'Kategórie hráčov'!$A$2:$B$55,2,FALSE)=30,30,20),0))</f>
        <v>0</v>
      </c>
      <c r="CG51" s="12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30" t="str">
        <f>IF(ISBLANK($CH$3),"",IF(ISBLANK(Tipy!BR45),"-",SUM(CC51:CG51)))</f>
        <v>-</v>
      </c>
      <c r="CI51" s="129"/>
      <c r="CJ51" s="126">
        <f>IF(ISBLANK($CO$3),"",IF(ISBLANK(Tipy!BX45),0,IF(AND(Tipy!BX45=Výsledky!$CM$3,Tipy!BZ45=Výsledky!$CO$3),60,0)))</f>
        <v>0</v>
      </c>
      <c r="CK51" s="12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6">
        <f>IF(ISBLANK($CO$3),"",IF(OR(Tipy!CA45=Výsledky!$CJ$6,Tipy!CA45=Výsledky!$CJ$7,Tipy!CA45=Výsledky!$CJ$8,Tipy!CA45=Výsledky!$CJ$9),IF(VLOOKUP(Tipy!CA45,'Kategórie hráčov'!$A$2:$B$55,2,FALSE)=30,30,20),0))</f>
        <v>0</v>
      </c>
      <c r="CM51" s="126">
        <f>IF(ISBLANK($CO$3),"",IF(OR(Tipy!CB45=Výsledky!$CM$6,Tipy!CB45=Výsledky!$CM$7,Tipy!CB45=Výsledky!$CM$8,Tipy!CB45=Výsledky!$CM$9),IF(VLOOKUP(Tipy!CB45,'Kategórie hráčov'!$A$2:$B$55,2,FALSE)=30,30,20),0))</f>
        <v>0</v>
      </c>
      <c r="CN51" s="12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30" t="str">
        <f>IF(ISBLANK($CO$3),"",IF(ISBLANK(Tipy!BX45),"-",SUM(CJ51:CN51)))</f>
        <v>-</v>
      </c>
      <c r="CP51" s="129"/>
      <c r="CQ51" s="126" t="str">
        <f>IF(ISBLANK($CV$3),"",IF(ISBLANK(Tipy!CD45),0,IF(AND(Tipy!CD45=Výsledky!$CT$3,Tipy!CF45=Výsledky!$CV$3),60,0)))</f>
        <v/>
      </c>
      <c r="CR51" s="126" t="str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/>
      </c>
      <c r="CS51" s="126" t="str">
        <f>IF(ISBLANK($CV$3),"",IF(OR(Tipy!CG45=Výsledky!$CQ$6,Tipy!CG45=Výsledky!$CQ$7,Tipy!CG45=Výsledky!$CQ$8,Tipy!CG45=Výsledky!$CQ$9),IF(VLOOKUP(Tipy!CG45,'Kategórie hráčov'!$A$2:$B$55,2,FALSE)=30,30,20),0))</f>
        <v/>
      </c>
      <c r="CT51" s="126" t="str">
        <f>IF(ISBLANK($CV$3),"",IF(OR(Tipy!CH45=Výsledky!$CT$6,Tipy!CH45=Výsledky!$CT$7,Tipy!CH45=Výsledky!$CT$8,Tipy!CH45=Výsledky!$CT$9),IF(VLOOKUP(Tipy!CH45,'Kategórie hráčov'!$A$2:$B$55,2,FALSE)=30,30,20),0))</f>
        <v/>
      </c>
      <c r="CU51" s="127" t="str">
        <f>IF(ISBLANK($CV$3),"",IF(ISBLANK(Tipy!CD45),0,IF(OR(AND(Tipy!CD45=Výsledky!$CT$3,OR(Tipy!CF45=Výsledky!$CV$3+1,Tipy!CF45=Výsledky!$CV$3-1)),AND(Tipy!CF45=Výsledky!$CV$3,OR(Tipy!CD45=Výsledky!$CT$3+1,Tipy!CD45=Výsledky!$CT$3-1))),10,0)))</f>
        <v/>
      </c>
      <c r="CV51" s="130" t="str">
        <f>IF(ISBLANK($CV$3),"",IF(ISBLANK(Tipy!CD45),"-",SUM(CQ51:CU51)))</f>
        <v/>
      </c>
      <c r="CW51" s="129"/>
      <c r="CX51" s="126" t="str">
        <f>IF(ISBLANK($DC$3),"",IF(ISBLANK(Tipy!CJ45),0,IF(AND(Tipy!CJ45=Výsledky!$DA$3,Tipy!CL45=Výsledky!$DC$3),60,0)))</f>
        <v/>
      </c>
      <c r="CY51" s="126" t="str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/>
      </c>
      <c r="CZ51" s="126" t="str">
        <f>IF(ISBLANK($DC$3),"",IF(OR(Tipy!CM45=Výsledky!$CX$6,Tipy!CM45=Výsledky!$CX$7,Tipy!CM45=Výsledky!$CX$8,Tipy!CM45=Výsledky!$CX$9),IF(VLOOKUP(Tipy!CM45,'Kategórie hráčov'!$A$2:$B$55,2,FALSE)=30,30,20),0))</f>
        <v/>
      </c>
      <c r="DA51" s="126" t="str">
        <f>IF(ISBLANK($DC$3),"",IF(OR(Tipy!CN45=Výsledky!$DA$6,Tipy!CN45=Výsledky!$DA$7,Tipy!CN45=Výsledky!$DA$8,Tipy!CN45=Výsledky!$DA$9),IF(VLOOKUP(Tipy!CN45,'Kategórie hráčov'!$A$2:$B$55,2,FALSE)=30,30,20),0))</f>
        <v/>
      </c>
      <c r="DB51" s="127" t="str">
        <f>IF(ISBLANK($DC$3),"",IF(ISBLANK(Tipy!CJ45),0,IF(OR(AND(Tipy!CJ45=Výsledky!$DA$3,OR(Tipy!CL45=Výsledky!$DC$3+1,Tipy!CL45=Výsledky!$DC$3-1)),AND(Tipy!CL45=Výsledky!$DC$3,OR(Tipy!CJ45=Výsledky!$DA$3+1,Tipy!CJ45=Výsledky!$DA$3-1))),10,0)))</f>
        <v/>
      </c>
      <c r="DC51" s="130" t="str">
        <f>IF(ISBLANK($DC$3),"",IF(ISBLANK(Tipy!CJ45),"-",SUM(CX51:DB51)))</f>
        <v/>
      </c>
      <c r="DD51" s="129"/>
      <c r="DE51" s="126" t="str">
        <f>IF(ISBLANK($DJ$3),"",IF(ISBLANK(Tipy!CP45),0,IF(AND(Tipy!CP45=Výsledky!$DH$3,Tipy!CR45=Výsledky!$DJ$3),60,0)))</f>
        <v/>
      </c>
      <c r="DF51" s="126" t="str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/>
      </c>
      <c r="DG51" s="126" t="str">
        <f>IF(ISBLANK($DJ$3),"",IF(OR(Tipy!CS45=Výsledky!$DE$6,Tipy!CS45=Výsledky!$DE$7,Tipy!CS45=Výsledky!$DE$8,Tipy!CS45=Výsledky!$DE$9),IF(VLOOKUP(Tipy!CS45,'Kategórie hráčov'!$A$2:$B$55,2,FALSE)=30,30,20),0))</f>
        <v/>
      </c>
      <c r="DH51" s="126" t="str">
        <f>IF(ISBLANK($DJ$3),"",IF(OR(Tipy!CT45=Výsledky!$DH$6,Tipy!CT45=Výsledky!$DH$7,Tipy!CT45=Výsledky!$DH$8,Tipy!CT45=Výsledky!$DH$9),IF(VLOOKUP(Tipy!CT45,'Kategórie hráčov'!$A$2:$B$55,2,FALSE)=30,30,20),0))</f>
        <v/>
      </c>
      <c r="DI51" s="127" t="str">
        <f>IF(ISBLANK($DJ$3),"",IF(ISBLANK(Tipy!CP45),0,IF(OR(AND(Tipy!CP45=Výsledky!$DH$3,OR(Tipy!CR45=Výsledky!$DJ$3+1,Tipy!CR45=Výsledky!$DJ$3-1)),AND(Tipy!CR45=Výsledky!$DJ$3,OR(Tipy!CP45=Výsledky!$DH$3+1,Tipy!CP45=Výsledky!$DH$3-1))),10,0)))</f>
        <v/>
      </c>
      <c r="DJ51" s="130" t="str">
        <f>IF(ISBLANK($DJ$3),"",IF(ISBLANK(Tipy!CP45),"-",SUM(DE51:DI51)))</f>
        <v/>
      </c>
      <c r="DK51" s="129"/>
      <c r="DL51" s="126" t="str">
        <f>IF(ISBLANK($DQ$3),"",IF(ISBLANK(Tipy!CV45),0,IF(AND(Tipy!CV45=Výsledky!$DO$3,Tipy!CX45=Výsledky!$DQ$3),60,0)))</f>
        <v/>
      </c>
      <c r="DM51" s="126" t="str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/>
      </c>
      <c r="DN51" s="126" t="str">
        <f>IF(ISBLANK($DQ$3),"",IF(OR(Tipy!CY45=Výsledky!$DL$6,Tipy!CY45=Výsledky!$DL$7,Tipy!CY45=Výsledky!$DL$8,Tipy!CY45=Výsledky!$DL$9),IF(VLOOKUP(Tipy!CY45,'Kategórie hráčov'!$A$2:$B$55,2,FALSE)=30,30,20),0))</f>
        <v/>
      </c>
      <c r="DO51" s="126" t="str">
        <f>IF(ISBLANK($DQ$3),"",IF(OR(Tipy!CZ45=Výsledky!$DO$6,Tipy!CZ45=Výsledky!$DO$7,Tipy!CZ45=Výsledky!$DO$8,Tipy!CZ45=Výsledky!$DO$9),IF(VLOOKUP(Tipy!CZ45,'Kategórie hráčov'!$A$2:$B$55,2,FALSE)=30,30,20),0))</f>
        <v/>
      </c>
      <c r="DP51" s="127" t="str">
        <f>IF(ISBLANK($DQ$3),"",IF(ISBLANK(Tipy!CV45),0,IF(OR(AND(Tipy!CV45=Výsledky!$DO$3,OR(Tipy!CX45=Výsledky!$DQ$3+1,Tipy!CX45=Výsledky!$DQ$3-1)),AND(Tipy!CX45=Výsledky!$DQ$3,OR(Tipy!CV45=Výsledky!$DO$3+1,Tipy!CV45=Výsledky!$DO$3-1))),10,0)))</f>
        <v/>
      </c>
      <c r="DQ51" s="130" t="str">
        <f>IF(ISBLANK($DQ$3),"",IF(ISBLANK(Tipy!CV45),"-",SUM(DL51:DP51)))</f>
        <v/>
      </c>
      <c r="DR51" s="129"/>
      <c r="DS51" s="126" t="str">
        <f>IF(ISBLANK($DX$3),"",IF(ISBLANK(Tipy!DB45),0,IF(AND(Tipy!DB45=Výsledky!$DV$3,Tipy!DD45=Výsledky!$DX$3),60,0)))</f>
        <v/>
      </c>
      <c r="DT51" s="126" t="str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/>
      </c>
      <c r="DU51" s="126" t="str">
        <f>IF(ISBLANK($DX$3),"",IF(OR(Tipy!DE45=Výsledky!$DS$6,Tipy!DE45=Výsledky!$DS$7,Tipy!DE45=Výsledky!$DS$8,Tipy!DE45=Výsledky!$DS$9),IF(VLOOKUP(Tipy!DE45,'Kategórie hráčov'!$A$2:$B$55,2,FALSE)=30,30,20),0))</f>
        <v/>
      </c>
      <c r="DV51" s="126" t="str">
        <f>IF(ISBLANK($DX$3),"",IF(OR(Tipy!DF45=Výsledky!$DV$6,Tipy!DF45=Výsledky!$DV$7,Tipy!DF45=Výsledky!$DV$8,Tipy!DF45=Výsledky!$DV$9),IF(VLOOKUP(Tipy!DF45,'Kategórie hráčov'!$A$2:$B$55,2,FALSE)=30,30,20),0))</f>
        <v/>
      </c>
      <c r="DW51" s="127" t="str">
        <f>IF(ISBLANK($DX$3),"",IF(ISBLANK(Tipy!DB45),0,IF(OR(AND(Tipy!DB45=Výsledky!$DV$3,OR(Tipy!DD45=Výsledky!$DX$3+1,Tipy!DD45=Výsledky!$DX$3-1)),AND(Tipy!DD45=Výsledky!$DX$3,OR(Tipy!DB45=Výsledky!$DV$3+1,Tipy!DB45=Výsledky!$DV$3-1))),10,0)))</f>
        <v/>
      </c>
      <c r="DX51" s="130" t="str">
        <f>IF(ISBLANK($DX$3),"",IF(ISBLANK(Tipy!DB45),"-",SUM(DS51:DW51)))</f>
        <v/>
      </c>
      <c r="DY51" s="129"/>
      <c r="DZ51" s="126" t="str">
        <f>IF(ISBLANK($EE$3),"",IF(ISBLANK(Tipy!DH45),0,IF(AND(Tipy!DH45=Výsledky!$EC$3,Tipy!DJ45=Výsledky!$EE$3),60,0)))</f>
        <v/>
      </c>
      <c r="EA51" s="126" t="str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/>
      </c>
      <c r="EB51" s="126" t="str">
        <f>IF(ISBLANK($EE$3),"",IF(OR(Tipy!DK45=Výsledky!$DZ$6,Tipy!DK45=Výsledky!$DZ$7,Tipy!DK45=Výsledky!$DZ$8,Tipy!DK45=Výsledky!$DZ$9),IF(VLOOKUP(Tipy!DK45,'Kategórie hráčov'!$A$2:$B$55,2,FALSE)=30,30,20),0))</f>
        <v/>
      </c>
      <c r="EC51" s="126" t="str">
        <f>IF(ISBLANK($EE$3),"",IF(OR(Tipy!DL45=Výsledky!$EC$6,Tipy!DL45=Výsledky!$EC$7,Tipy!DL45=Výsledky!$EC$8,Tipy!DL45=Výsledky!$EC$9),IF(VLOOKUP(Tipy!DL45,'Kategórie hráčov'!$A$2:$B$55,2,FALSE)=30,30,20),0))</f>
        <v/>
      </c>
      <c r="ED51" s="127" t="str">
        <f>IF(ISBLANK($EE$3),"",IF(ISBLANK(Tipy!DH45),0,IF(OR(AND(Tipy!DH45=Výsledky!$EC$3,OR(Tipy!DJ45=Výsledky!$EE$3+1,Tipy!DJ45=Výsledky!$EE$3-1)),AND(Tipy!DJ45=Výsledky!$EE$3,OR(Tipy!DH45=Výsledky!$EC$3+1,Tipy!DH45=Výsledky!$EC$3-1))),10,0)))</f>
        <v/>
      </c>
      <c r="EE51" s="130" t="str">
        <f>IF(ISBLANK($EE$3),"",IF(ISBLANK(Tipy!DH45),"-",SUM(DZ51:ED51)))</f>
        <v/>
      </c>
      <c r="EF51" s="129"/>
      <c r="EG51" s="126" t="str">
        <f>IF(ISBLANK($EL$3),"",IF(ISBLANK(Tipy!DN45),0,IF(AND(Tipy!DN45=Výsledky!$EJ$3,Tipy!DP45=Výsledky!$EL$3),60,0)))</f>
        <v/>
      </c>
      <c r="EH51" s="126" t="str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/>
      </c>
      <c r="EI51" s="126" t="str">
        <f>IF(ISBLANK($EL$3),"",IF(OR(Tipy!DQ45=Výsledky!$EG$6,Tipy!DQ45=Výsledky!$EG$7,Tipy!DQ45=Výsledky!$EG$8,Tipy!DQ45=Výsledky!$EG$9),IF(VLOOKUP(Tipy!DQ45,'Kategórie hráčov'!$A$2:$B$55,2,FALSE)=30,30,20),0))</f>
        <v/>
      </c>
      <c r="EJ51" s="126" t="str">
        <f>IF(ISBLANK($EL$3),"",IF(OR(Tipy!DR45=Výsledky!$EJ$6,Tipy!DR45=Výsledky!$EJ$7,Tipy!DR45=Výsledky!$EJ$8,Tipy!DR45=Výsledky!$EJ$9),IF(VLOOKUP(Tipy!DR45,'Kategórie hráčov'!$A$2:$B$55,2,FALSE)=30,30,20),0))</f>
        <v/>
      </c>
      <c r="EK51" s="127" t="str">
        <f>IF(ISBLANK($EL$3),"",IF(ISBLANK(Tipy!DN45),0,IF(OR(AND(Tipy!DN45=Výsledky!$EJ$3,OR(Tipy!DP45=Výsledky!$EL$3+1,Tipy!DP45=Výsledky!$EL$3-1)),AND(Tipy!DP45=Výsledky!$EL$3,OR(Tipy!DN45=Výsledky!$EJ$3+1,Tipy!DN45=Výsledky!$EJ$3-1))),10,0)))</f>
        <v/>
      </c>
      <c r="EL51" s="130" t="str">
        <f>IF(ISBLANK($EL$3),"",IF(ISBLANK(Tipy!DN45),"-",SUM(EG51:EK51)))</f>
        <v/>
      </c>
      <c r="EM51" s="129"/>
      <c r="EN51" s="126" t="str">
        <f>IF(ISBLANK($ES$3),"",IF(ISBLANK(Tipy!DT45),0,IF(AND(Tipy!DT45=Výsledky!$EQ$3,Tipy!DV45=Výsledky!$ES$3),60,0)))</f>
        <v/>
      </c>
      <c r="EO51" s="126" t="str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/>
      </c>
      <c r="EP51" s="126" t="str">
        <f>IF(ISBLANK($ES$3),"",IF(OR(Tipy!DW45=Výsledky!$EN$6,Tipy!DW45=Výsledky!$EN$7,Tipy!DW45=Výsledky!$EN$8,Tipy!DW45=Výsledky!$EN$9),IF(VLOOKUP(Tipy!DW45,'Kategórie hráčov'!$A$2:$B$55,2,FALSE)=30,30,20),0))</f>
        <v/>
      </c>
      <c r="EQ51" s="126" t="str">
        <f>IF(ISBLANK($ES$3),"",IF(OR(Tipy!DX45=Výsledky!$EQ$6,Tipy!DX45=Výsledky!$EQ$7,Tipy!DX45=Výsledky!$EQ$8,Tipy!DX45=Výsledky!$EQ$9),IF(VLOOKUP(Tipy!DX45,'Kategórie hráčov'!$A$2:$B$55,2,FALSE)=30,30,20),0))</f>
        <v/>
      </c>
      <c r="ER51" s="127" t="str">
        <f>IF(ISBLANK($ES$3),"",IF(ISBLANK(Tipy!DT45),0,IF(OR(AND(Tipy!DT45=Výsledky!$EQ$3,OR(Tipy!DV45=Výsledky!$ES$3+1,Tipy!DV45=Výsledky!$ES$3-1)),AND(Tipy!DV45=Výsledky!$ES$3,OR(Tipy!DT45=Výsledky!$EQ$3+1,Tipy!DT45=Výsledky!$EQ$3-1))),10,0)))</f>
        <v/>
      </c>
      <c r="ES51" s="130" t="str">
        <f>IF(ISBLANK($ES$3),"",IF(ISBLANK(Tipy!DT45),"-",SUM(EN51:ER51)))</f>
        <v/>
      </c>
      <c r="ET51" s="129"/>
      <c r="EU51" s="126" t="str">
        <f>IF(ISBLANK($EZ$3),"",IF(ISBLANK(Tipy!DZ45),0,IF(AND(Tipy!DZ45=Výsledky!$EX$3,Tipy!EB45=Výsledky!$EZ$3),60,0)))</f>
        <v/>
      </c>
      <c r="EV51" s="126" t="str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/>
      </c>
      <c r="EW51" s="126" t="str">
        <f>IF(ISBLANK($EZ$3),"",IF(OR(Tipy!EC45=Výsledky!$EU$6,Tipy!EC45=Výsledky!$EU$7,Tipy!EC45=Výsledky!$EU$8,Tipy!EC45=Výsledky!$EU$9),IF(VLOOKUP(Tipy!EC45,'Kategórie hráčov'!$A$2:$B$55,2,FALSE)=30,30,20),0))</f>
        <v/>
      </c>
      <c r="EX51" s="126" t="str">
        <f>IF(ISBLANK($EZ$3),"",IF(OR(Tipy!ED45=Výsledky!$EX$6,Tipy!ED45=Výsledky!$EX$7,Tipy!ED45=Výsledky!$EX$8,Tipy!ED45=Výsledky!$EX$9),IF(VLOOKUP(Tipy!ED45,'Kategórie hráčov'!$A$2:$B$55,2,FALSE)=30,30,20),0))</f>
        <v/>
      </c>
      <c r="EY51" s="127" t="str">
        <f>IF(ISBLANK($EZ$3),"",IF(ISBLANK(Tipy!DZ45),0,IF(OR(AND(Tipy!DZ45=Výsledky!$EX$3,OR(Tipy!EB45=Výsledky!$EZ$3+1,Tipy!EB45=Výsledky!$EZ$3-1)),AND(Tipy!EB45=Výsledky!$EZ$3,OR(Tipy!DZ45=Výsledky!$EX$3+1,Tipy!DZ45=Výsledky!$EX$3-1))),10,0)))</f>
        <v/>
      </c>
      <c r="EZ51" s="130" t="str">
        <f>IF(ISBLANK($EZ$3),"",IF(ISBLANK(Tipy!DZ45),"-",SUM(EU51:EY51)))</f>
        <v/>
      </c>
      <c r="FA51" s="129"/>
      <c r="FB51" s="126" t="str">
        <f>IF(ISBLANK($FG$3),"",IF(ISBLANK(Tipy!EF45),0,IF(AND(Tipy!EF45=Výsledky!$FE$3,Tipy!EH45=Výsledky!$FG$3),60,0)))</f>
        <v/>
      </c>
      <c r="FC51" s="126" t="str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/>
      </c>
      <c r="FD51" s="126" t="str">
        <f>IF(ISBLANK($FG$3),"",IF(OR(Tipy!EI45=Výsledky!$FB$6,Tipy!EI45=Výsledky!$FB$7,Tipy!EI45=Výsledky!$FB$8,Tipy!EI45=Výsledky!$FB$9),IF(VLOOKUP(Tipy!EI45,'Kategórie hráčov'!$A$2:$B$55,2,FALSE)=30,30,20),0))</f>
        <v/>
      </c>
      <c r="FE51" s="126" t="str">
        <f>IF(ISBLANK($FG$3),"",IF(OR(Tipy!EJ45=Výsledky!$FE$6,Tipy!EJ45=Výsledky!$FE$7,Tipy!EJ45=Výsledky!$FE$8,Tipy!EJ45=Výsledky!$FE$9),IF(VLOOKUP(Tipy!EJ45,'Kategórie hráčov'!$A$2:$B$55,2,FALSE)=30,30,20),0))</f>
        <v/>
      </c>
      <c r="FF51" s="127" t="str">
        <f>IF(ISBLANK($FG$3),"",IF(ISBLANK(Tipy!EF45),0,IF(OR(AND(Tipy!EF45=Výsledky!$FE$3,OR(Tipy!EH45=Výsledky!$FG$3+1,Tipy!EH45=Výsledky!$FG$3-1)),AND(Tipy!EH45=Výsledky!$FG$3,OR(Tipy!EF45=Výsledky!$FE$3+1,Tipy!EF45=Výsledky!$FE$3-1))),10,0)))</f>
        <v/>
      </c>
      <c r="FG51" s="130" t="str">
        <f>IF(ISBLANK($FG$3),"",IF(ISBLANK(Tipy!EF45),"-",SUM(FB51:FF51)))</f>
        <v/>
      </c>
      <c r="FH51" s="129"/>
      <c r="FI51" s="126" t="str">
        <f>IF(ISBLANK($FN$3),"",IF(ISBLANK(Tipy!EL45),0,IF(AND(Tipy!EL45=Výsledky!$FL$3,Tipy!EN45=Výsledky!$FN$3),60,0)))</f>
        <v/>
      </c>
      <c r="FJ51" s="126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126" t="str">
        <f>IF(ISBLANK($FN$3),"",IF(OR(Tipy!EO45=Výsledky!$FI$6,Tipy!EO45=Výsledky!$FI$7,Tipy!EO45=Výsledky!$FI$8,Tipy!EO45=Výsledky!$FI$9),IF(VLOOKUP(Tipy!EO45,'Kategórie hráčov'!$A$2:$B$55,2,FALSE)=30,30,20),0))</f>
        <v/>
      </c>
      <c r="FL51" s="126" t="str">
        <f>IF(ISBLANK($FN$3),"",IF(OR(Tipy!EP45=Výsledky!$FL$6,Tipy!EP45=Výsledky!$FL$7,Tipy!EP45=Výsledky!$FL$8,Tipy!EP45=Výsledky!$FL$9),IF(VLOOKUP(Tipy!EP45,'Kategórie hráčov'!$A$2:$B$55,2,FALSE)=30,30,20),0))</f>
        <v/>
      </c>
      <c r="FM51" s="127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130" t="str">
        <f>IF(ISBLANK($FN$3),"",IF(ISBLANK(Tipy!EL45),"-",SUM(FI51:FM51)))</f>
        <v/>
      </c>
      <c r="FO51" s="129"/>
      <c r="FP51" s="126" t="str">
        <f>IF(ISBLANK($FU$3),"",IF(ISBLANK(Tipy!ER45),0,IF(AND(Tipy!ER45=Výsledky!$FS$3,Tipy!ET45=Výsledky!$FU$3),60,0)))</f>
        <v/>
      </c>
      <c r="FQ51" s="126" t="str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/>
      </c>
      <c r="FR51" s="126" t="str">
        <f>IF(ISBLANK($FU$3),"",IF(OR(Tipy!EU45=Výsledky!$FP$6,Tipy!EU45=Výsledky!$FP$7,Tipy!EU45=Výsledky!$FP$8,Tipy!EU45=Výsledky!$FP$9),IF(VLOOKUP(Tipy!EU45,'Kategórie hráčov'!$A$2:$B$55,2,FALSE)=30,30,20),0))</f>
        <v/>
      </c>
      <c r="FS51" s="126" t="str">
        <f>IF(ISBLANK($FU$3),"",IF(OR(Tipy!EV45=Výsledky!$FS$6,Tipy!EV45=Výsledky!$FS$7,Tipy!EV45=Výsledky!$FS$8,Tipy!EV45=Výsledky!$FS$9),IF(VLOOKUP(Tipy!EV45,'Kategórie hráčov'!$A$2:$B$55,2,FALSE)=30,30,20),0))</f>
        <v/>
      </c>
      <c r="FT51" s="127" t="str">
        <f>IF(ISBLANK($FU$3),"",IF(ISBLANK(Tipy!ER45),0,IF(OR(AND(Tipy!ER45=Výsledky!$FS$3,OR(Tipy!ET45=Výsledky!$FU$3+1,Tipy!ET45=Výsledky!$FU$3-1)),AND(Tipy!ET45=Výsledky!$FU$3,OR(Tipy!ER45=Výsledky!$FS$3+1,Tipy!ER45=Výsledky!$FS$3-1))),10,0)))</f>
        <v/>
      </c>
      <c r="FU51" s="130" t="str">
        <f>IF(ISBLANK($FU$3),"",IF(ISBLANK(Tipy!ER45),"-",SUM(FP51:FT51)))</f>
        <v/>
      </c>
      <c r="FV51" s="129"/>
      <c r="FW51" s="126" t="str">
        <f>IF(ISBLANK($GB$3),"",IF(ISBLANK(Tipy!EX45),0,IF(AND(Tipy!EX45=Výsledky!$FZ$3,Tipy!EZ45=Výsledky!$GB$3),60,0)))</f>
        <v/>
      </c>
      <c r="FX51" s="126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126" t="str">
        <f>IF(ISBLANK($GB$3),"",IF(OR(Tipy!FA45=Výsledky!$FW$6,Tipy!FA45=Výsledky!$FW$7,Tipy!FA45=Výsledky!$FW$8,Tipy!FA45=Výsledky!$FW$9),IF(VLOOKUP(Tipy!FA45,'Kategórie hráčov'!$A$2:$B$55,2,FALSE)=30,30,20),0))</f>
        <v/>
      </c>
      <c r="FZ51" s="126" t="str">
        <f>IF(ISBLANK($GB$3),"",IF(OR(Tipy!FB45=Výsledky!$FZ$6,Tipy!FB45=Výsledky!$FZ$7,Tipy!FB45=Výsledky!$FZ$8,Tipy!FB45=Výsledky!$FZ$9),IF(VLOOKUP(Tipy!FB45,'Kategórie hráčov'!$A$2:$B$55,2,FALSE)=30,30,20),0))</f>
        <v/>
      </c>
      <c r="GA51" s="127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130" t="str">
        <f>IF(ISBLANK($GB$3),"",IF(ISBLANK(Tipy!EX45),"-",SUM(FW51:GA51)))</f>
        <v/>
      </c>
      <c r="GC51" s="129"/>
      <c r="GD51" s="126" t="str">
        <f>IF(ISBLANK($GI$3),"",IF(ISBLANK(Tipy!FD45),0,IF(AND(Tipy!FD45=Výsledky!$GG$3,Tipy!FF45=Výsledky!$GI$3),60,0)))</f>
        <v/>
      </c>
      <c r="GE51" s="126" t="str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/>
      </c>
      <c r="GF51" s="126" t="str">
        <f>IF(ISBLANK($GI$3),"",IF(OR(Tipy!FG45=Výsledky!$GD$6,Tipy!FG45=Výsledky!$GD$7,Tipy!FG45=Výsledky!$GD$8,Tipy!FG45=Výsledky!$GD$9),IF(VLOOKUP(Tipy!FG45,'Kategórie hráčov'!$A$2:$B$55,2,FALSE)=30,30,20),0))</f>
        <v/>
      </c>
      <c r="GG51" s="126" t="str">
        <f>IF(ISBLANK($GI$3),"",IF(OR(Tipy!FH45=Výsledky!$GG$6,Tipy!FH45=Výsledky!$GG$7,Tipy!FH45=Výsledky!$GG$8,Tipy!FH45=Výsledky!$GG$9),IF(VLOOKUP(Tipy!FH45,'Kategórie hráčov'!$A$2:$B$55,2,FALSE)=30,30,20),0))</f>
        <v/>
      </c>
      <c r="GH51" s="127" t="str">
        <f>IF(ISBLANK($GI$3),"",IF(ISBLANK(Tipy!FD45),0,IF(OR(AND(Tipy!FD45=Výsledky!$GG$3,OR(Tipy!FF45=Výsledky!$GI$3+1,Tipy!FF45=Výsledky!$GI$3-1)),AND(Tipy!FF45=Výsledky!$GI$3,OR(Tipy!FD45=Výsledky!$GG$3+1,Tipy!FD45=Výsledky!$GG$3-1))),10,0)))</f>
        <v/>
      </c>
      <c r="GI51" s="130" t="str">
        <f>IF(ISBLANK($GI$3),"",IF(ISBLANK(Tipy!FD45),"-",SUM(GD51:GH51)))</f>
        <v/>
      </c>
      <c r="GJ51" s="129"/>
      <c r="GK51" s="126" t="str">
        <f>IF(ISBLANK($GP$3),"",IF(ISBLANK(Tipy!FJ45),0,IF(AND(Tipy!FJ45=Výsledky!$GN$3,Tipy!FL45=Výsledky!$GP$3),60,0)))</f>
        <v/>
      </c>
      <c r="GL51" s="126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126" t="str">
        <f>IF(ISBLANK($GP$3),"",IF(OR(Tipy!FM45=Výsledky!$GK$6,Tipy!FM45=Výsledky!$GK$7,Tipy!FM45=Výsledky!$GK$8,Tipy!FM45=Výsledky!$GK$9),IF(VLOOKUP(Tipy!FM45,'Kategórie hráčov'!$A$2:$B$55,2,FALSE)=30,30,20),0))</f>
        <v/>
      </c>
      <c r="GN51" s="126" t="str">
        <f>IF(ISBLANK($GP$3),"",IF(OR(Tipy!FN45=Výsledky!$GN$6,Tipy!FN45=Výsledky!$GN$7,Tipy!FN45=Výsledky!$GN$8,Tipy!FN45=Výsledky!$GN$9),IF(VLOOKUP(Tipy!FN45,'Kategórie hráčov'!$A$2:$B$55,2,FALSE)=30,30,20),0))</f>
        <v/>
      </c>
      <c r="GO51" s="127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130" t="str">
        <f>IF(ISBLANK($GP$3),"",IF(ISBLANK(Tipy!FJ45),"-",SUM(GK51:GO51)))</f>
        <v/>
      </c>
      <c r="GQ51" s="129"/>
      <c r="GR51" s="126" t="str">
        <f>IF(ISBLANK($GW$3),"",IF(ISBLANK(Tipy!FP45),0,IF(AND(Tipy!FP45=Výsledky!$GU$3,Tipy!FR45=Výsledky!$GW$3),60,0)))</f>
        <v/>
      </c>
      <c r="GS51" s="126" t="str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/>
      </c>
      <c r="GT51" s="126" t="str">
        <f>IF(ISBLANK($GW$3),"",IF(OR(Tipy!FS45=Výsledky!$GR$6,Tipy!FS45=Výsledky!$GR$7,Tipy!FS45=Výsledky!$GR$8,Tipy!FS45=Výsledky!$GR$9),IF(VLOOKUP(Tipy!FS45,'Kategórie hráčov'!$A$2:$B$55,2,FALSE)=30,30,20),0))</f>
        <v/>
      </c>
      <c r="GU51" s="126" t="str">
        <f>IF(ISBLANK($GW$3),"",IF(OR(Tipy!FT45=Výsledky!$GU$6,Tipy!FT45=Výsledky!$GU$7,Tipy!FT45=Výsledky!$GU$8,Tipy!FT45=Výsledky!$GU$9),IF(VLOOKUP(Tipy!FT45,'Kategórie hráčov'!$A$2:$B$55,2,FALSE)=30,30,20),0))</f>
        <v/>
      </c>
      <c r="GV51" s="127" t="str">
        <f>IF(ISBLANK($GW$3),"",IF(ISBLANK(Tipy!FP45),0,IF(OR(AND(Tipy!FP45=Výsledky!$GU$3,OR(Tipy!FR45=Výsledky!$GW$3+1,Tipy!FR45=Výsledky!$GW$3-1)),AND(Tipy!FR45=Výsledky!$GW$3,OR(Tipy!FP45=Výsledky!$GU$3+1,Tipy!FP45=Výsledky!$GU$3-1))),10,0)))</f>
        <v/>
      </c>
      <c r="GW51" s="130" t="str">
        <f>IF(ISBLANK($GW$3),"",IF(ISBLANK(Tipy!FP45),"-",SUM(GR51:GV51)))</f>
        <v/>
      </c>
      <c r="GX51" s="129"/>
      <c r="GY51" s="126" t="str">
        <f>IF(ISBLANK($HD$3),"",IF(ISBLANK(Tipy!FV45),0,IF(AND(Tipy!FV45=Výsledky!$HB$3,Tipy!FX45=Výsledky!$HD$3),60,0)))</f>
        <v/>
      </c>
      <c r="GZ51" s="126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26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26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27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0" t="str">
        <f>IF(ISBLANK($HD$3),"",IF(ISBLANK(Tipy!FV45),"-",SUM(GY51:HC51)))</f>
        <v/>
      </c>
      <c r="HE51" s="129"/>
      <c r="HF51" s="126" t="str">
        <f>IF(ISBLANK($HK$3),"",IF(ISBLANK(Tipy!GB45),0,IF(AND(Tipy!GB45=Výsledky!$HI$3,Tipy!GD45=Výsledky!$HK$3),60,0)))</f>
        <v/>
      </c>
      <c r="HG51" s="126" t="str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/>
      </c>
      <c r="HH51" s="126" t="str">
        <f>IF(ISBLANK($HK$3),"",IF(OR(Tipy!GE45=Výsledky!$HF$6,Tipy!GE45=Výsledky!$HF$7,Tipy!GE45=Výsledky!$HF$8,Tipy!GE45=Výsledky!$HF$9),IF(VLOOKUP(Tipy!GE45,'Kategórie hráčov'!$A$2:$B$55,2,FALSE)=30,30,20),0))</f>
        <v/>
      </c>
      <c r="HI51" s="126" t="str">
        <f>IF(ISBLANK($HK$3),"",IF(OR(Tipy!GF45=Výsledky!$HI$6,Tipy!GF45=Výsledky!$HI$7,Tipy!GF45=Výsledky!$HI$8,Tipy!GF45=Výsledky!$HI$9),IF(VLOOKUP(Tipy!GF45,'Kategórie hráčov'!$A$2:$B$55,2,FALSE)=30,30,20),0))</f>
        <v/>
      </c>
      <c r="HJ51" s="127" t="str">
        <f>IF(ISBLANK($HK$3),"",IF(ISBLANK(Tipy!GB45),0,IF(OR(AND(Tipy!GB45=Výsledky!$HI$3,OR(Tipy!GD45=Výsledky!$HK$3+1,Tipy!GD45=Výsledky!$HK$3-1)),AND(Tipy!GD45=Výsledky!$HK$3,OR(Tipy!GB45=Výsledky!$HI$3+1,Tipy!GB45=Výsledky!$HI$3-1))),10,0)))</f>
        <v/>
      </c>
      <c r="HK51" s="130" t="str">
        <f>IF(ISBLANK($HK$3),"",IF(ISBLANK(Tipy!GB45),"-",SUM(HF51:HJ51)))</f>
        <v/>
      </c>
      <c r="HL51" s="129"/>
      <c r="HM51" s="126" t="str">
        <f>IF(ISBLANK($HR$3),"",IF(ISBLANK(Tipy!GH45),0,IF(AND(Tipy!GH45=Výsledky!$HP$3,Tipy!GJ45=Výsledky!$HR$3),60,0)))</f>
        <v/>
      </c>
      <c r="HN51" s="126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26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26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27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0" t="str">
        <f>IF(ISBLANK($HR$3),"",IF(ISBLANK(Tipy!GH45),"-",SUM(HM51:HQ51)))</f>
        <v/>
      </c>
      <c r="HS51" s="129"/>
      <c r="HT51" s="126" t="str">
        <f>IF(ISBLANK($HY$3),"",IF(ISBLANK(Tipy!GN45),0,IF(AND(Tipy!GN45=Výsledky!$HW$3,Tipy!GP45=Výsledky!$HY$3),60,0)))</f>
        <v/>
      </c>
      <c r="HU51" s="126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6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6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7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0" t="str">
        <f>IF(ISBLANK($HY$3),"",IF(ISBLANK(Tipy!GN45),"-",SUM(HT51:HX51)))</f>
        <v/>
      </c>
      <c r="HZ51" s="129"/>
      <c r="IA51" s="126" t="str">
        <f>IF(ISBLANK($IF$3),"",IF(ISBLANK(Tipy!GT45),0,IF(AND(Tipy!GT45=Výsledky!$ID$3,Tipy!GV45=Výsledky!$IF$3),60,0)))</f>
        <v/>
      </c>
      <c r="IB51" s="126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26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26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27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0" t="str">
        <f>IF(ISBLANK($IF$3),"",IF(ISBLANK(Tipy!GT45),"-",SUM(IA51:IE51)))</f>
        <v/>
      </c>
      <c r="IG51" s="129"/>
      <c r="IH51" s="126" t="str">
        <f>IF(ISBLANK($IM$3),"",IF(ISBLANK(Tipy!GZ45),0,IF(AND(Tipy!GZ45=Výsledky!$IK$3,Tipy!HB45=Výsledky!$IM$3),60,0)))</f>
        <v/>
      </c>
      <c r="II51" s="126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6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6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7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0" t="str">
        <f>IF(ISBLANK($IM$3),"",IF(ISBLANK(Tipy!GZ45),"-",SUM(IH51:IL51)))</f>
        <v/>
      </c>
      <c r="IN51" s="129"/>
      <c r="IO51" s="126" t="str">
        <f>IF(ISBLANK($IT$3),"",IF(ISBLANK(Tipy!HF45),0,IF(AND(Tipy!HF45=Výsledky!$IR$3,Tipy!HH45=Výsledky!$IT$3),60,0)))</f>
        <v/>
      </c>
      <c r="IP51" s="126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26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26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27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0" t="str">
        <f>IF(ISBLANK($IT$3),"",IF(ISBLANK(Tipy!HF45),"-",SUM(IO51:IS51)))</f>
        <v/>
      </c>
      <c r="IU51" s="129"/>
      <c r="IV51" s="126" t="str">
        <f>IF(ISBLANK($JA$3),"",IF(ISBLANK(Tipy!HL45),0,IF(AND(Tipy!HL45=Výsledky!$IY$3,Tipy!HN45=Výsledky!$JA$3),60,0)))</f>
        <v/>
      </c>
      <c r="IW51" s="126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26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26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27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0" t="str">
        <f>IF(ISBLANK($JA$3),"",IF(ISBLANK(Tipy!HL45),"-",SUM(IV51:IZ51)))</f>
        <v/>
      </c>
      <c r="JB51" s="129"/>
      <c r="JC51" s="126" t="str">
        <f>IF(ISBLANK($JH$3),"",IF(ISBLANK(Tipy!HR45),0,IF(AND(Tipy!HR45=Výsledky!$JF$3,Tipy!HT45=Výsledky!$JH$3),60,0)))</f>
        <v/>
      </c>
      <c r="JD51" s="126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26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26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27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0" t="str">
        <f>IF(ISBLANK($JH$3),"",IF(ISBLANK(Tipy!HR45),"-",SUM(JC51:JG51)))</f>
        <v/>
      </c>
      <c r="JI51" s="129"/>
      <c r="JJ51" s="126" t="str">
        <f>IF(ISBLANK($JO$3),"",IF(ISBLANK(Tipy!HX45),0,IF(AND(Tipy!HX45=Výsledky!$JM$3,Tipy!HZ45=Výsledky!$JO$3),60,0)))</f>
        <v/>
      </c>
      <c r="JK51" s="126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26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26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27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0" t="str">
        <f>IF(ISBLANK($JO$3),"",IF(ISBLANK(Tipy!HX45),"-",SUM(JJ51:JN51)))</f>
        <v/>
      </c>
      <c r="JP51" s="129"/>
      <c r="JQ51" s="126" t="str">
        <f>IF(ISBLANK($JV$3),"",IF(ISBLANK(Tipy!ID45),0,IF(AND(Tipy!ID45=Výsledky!$JT$3,Tipy!IF45=Výsledky!$JV$3),60,0)))</f>
        <v/>
      </c>
      <c r="JR51" s="126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26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26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27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0" t="str">
        <f>IF(ISBLANK($JV$3),"",IF(ISBLANK(Tipy!ID45),"-",SUM(JQ51:JU51)))</f>
        <v/>
      </c>
      <c r="JW51" s="129"/>
      <c r="JX51" s="126" t="str">
        <f>IF(ISBLANK($KC$3),"",IF(ISBLANK(Tipy!IJ45),0,IF(AND(Tipy!IJ45=Výsledky!$KA$3,Tipy!IL45=Výsledky!$KC$3),60,0)))</f>
        <v/>
      </c>
      <c r="JY51" s="126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6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6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7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0" t="str">
        <f>IF(ISBLANK($KC$3),"",IF(ISBLANK(Tipy!IJ45),"-",SUM(JX51:KB51)))</f>
        <v/>
      </c>
      <c r="KD51" s="129"/>
      <c r="KE51" s="126" t="str">
        <f>IF(ISBLANK($KJ$3),"",IF(ISBLANK(Tipy!IP45),0,IF(AND(Tipy!IP45=Výsledky!$KH$3,Tipy!IR45=Výsledky!$KJ$3),60,0)))</f>
        <v/>
      </c>
      <c r="KF51" s="126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6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6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7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0" t="str">
        <f>IF(ISBLANK($KJ$3),"",IF(ISBLANK(Tipy!IP45),"-",SUM(KE51:KI51)))</f>
        <v/>
      </c>
      <c r="KK51" s="129"/>
      <c r="KL51" s="126" t="str">
        <f>IF(ISBLANK($KQ$3),"",IF(ISBLANK(Tipy!IV45),0,IF(AND(Tipy!IV45=Výsledky!$KO$3,Tipy!IX45=Výsledky!$KQ$3),60,0)))</f>
        <v/>
      </c>
      <c r="KM51" s="126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6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6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7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0" t="str">
        <f>IF(ISBLANK($KQ$3),"",IF(ISBLANK(Tipy!IV45),"-",SUM(KL51:KP51)))</f>
        <v/>
      </c>
      <c r="KR51" s="129"/>
      <c r="KS51" s="126" t="str">
        <f>IF(ISBLANK($KX$3),"",IF(ISBLANK(Tipy!JB45),0,IF(AND(Tipy!JB45=Výsledky!$KV$3,Tipy!JD45=Výsledky!$KX$3),60,0)))</f>
        <v/>
      </c>
      <c r="KT51" s="126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6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6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7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0" t="str">
        <f>IF(ISBLANK($KX$3),"",IF(ISBLANK(Tipy!JB45),"-",SUM(KS51:KW51)))</f>
        <v/>
      </c>
      <c r="KY51" s="129"/>
      <c r="KZ51" s="126" t="str">
        <f>IF(ISBLANK($LE$3),"",IF(ISBLANK(Tipy!JH45),0,IF(AND(Tipy!JH45=Výsledky!$LC$3,Tipy!JJ45=Výsledky!$LE$3),60,0)))</f>
        <v/>
      </c>
      <c r="LA51" s="126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6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6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7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0" t="str">
        <f>IF(ISBLANK($LE$3),"",IF(ISBLANK(Tipy!JH45),"-",SUM(KZ51:LD51)))</f>
        <v/>
      </c>
      <c r="LF51" s="129"/>
      <c r="LG51" s="126" t="str">
        <f>IF(ISBLANK($LL$3),"",IF(ISBLANK(Tipy!JN45),0,IF(AND(Tipy!JN45=Výsledky!$LJ$3,Tipy!JP45=Výsledky!$LL$3),60,0)))</f>
        <v/>
      </c>
      <c r="LH51" s="126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6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6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7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0" t="str">
        <f>IF(ISBLANK($LL$3),"",IF(ISBLANK(Tipy!JN45),"-",SUM(LG51:LK51)))</f>
        <v/>
      </c>
      <c r="LM51" s="129"/>
      <c r="LN51" s="126" t="str">
        <f>IF(ISBLANK($LS$3),"",IF(ISBLANK(Tipy!JT45),0,IF(AND(Tipy!JT45=Výsledky!$LQ$3,Tipy!JV45=Výsledky!$LS$3),60,0)))</f>
        <v/>
      </c>
      <c r="LO51" s="126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6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6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7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0" t="str">
        <f>IF(ISBLANK($LS$3),"",IF(ISBLANK(Tipy!JT45),"-",SUM(LN51:LR51)))</f>
        <v/>
      </c>
      <c r="LT51" s="129"/>
      <c r="LU51" s="126" t="str">
        <f>IF(ISBLANK($LZ$3),"",IF(ISBLANK(Tipy!JZ45),0,IF(AND(Tipy!JZ45=Výsledky!$LX$3,Tipy!KB45=Výsledky!$LZ$3),60,0)))</f>
        <v/>
      </c>
      <c r="LV51" s="126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6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6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7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0" t="str">
        <f>IF(ISBLANK($LZ$3),"",IF(ISBLANK(Tipy!JZ45),"-",SUM(LU51:LY51)))</f>
        <v/>
      </c>
      <c r="MA51" s="129"/>
      <c r="MB51" s="126" t="str">
        <f>IF(ISBLANK($MG$3),"",IF(ISBLANK(Tipy!KF45),0,IF(AND(Tipy!KF45=Výsledky!$ME$3,Tipy!KH45=Výsledky!$MG$3),60,0)))</f>
        <v/>
      </c>
      <c r="MC51" s="126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6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6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7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0" t="str">
        <f>IF(ISBLANK($MG$3),"",IF(ISBLANK(Tipy!KF45),"-",SUM(MB51:MF51)))</f>
        <v/>
      </c>
      <c r="MH51" s="129"/>
      <c r="MI51" s="126" t="str">
        <f>IF(ISBLANK($MN$3),"",IF(ISBLANK(Tipy!KL45),0,IF(AND(Tipy!KL45=Výsledky!$ML$3,Tipy!KN45=Výsledky!$MN$3),60,0)))</f>
        <v/>
      </c>
      <c r="MJ51" s="12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6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6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0" t="str">
        <f>IF(ISBLANK($MN$3),"",IF(ISBLANK(Tipy!KL45),"-",SUM(MI51:MM51)))</f>
        <v/>
      </c>
      <c r="MO51" s="129"/>
      <c r="MP51" s="126" t="str">
        <f>IF(ISBLANK($MU$3),"",IF(ISBLANK(Tipy!KR45),0,IF(AND(Tipy!KR45=Výsledky!$MS$3,Tipy!KT45=Výsledky!$MU$3),60,0)))</f>
        <v/>
      </c>
      <c r="MQ51" s="126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6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6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7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0" t="str">
        <f>IF(ISBLANK($MU$3),"",IF(ISBLANK(Tipy!KR45),"-",SUM(MP51:MT51)))</f>
        <v/>
      </c>
      <c r="MV51" s="129"/>
      <c r="MW51" s="126" t="str">
        <f>IF(ISBLANK($NB$3),"",IF(ISBLANK(Tipy!KX45),0,IF(AND(Tipy!KX45=Výsledky!$MZ$3,Tipy!KZ45=Výsledky!$NB$3),60,0)))</f>
        <v/>
      </c>
      <c r="MX51" s="126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6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6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7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0" t="str">
        <f>IF(ISBLANK($NB$3),"",IF(ISBLANK(Tipy!KX45),"-",SUM(MW51:NA51)))</f>
        <v/>
      </c>
      <c r="NC51" s="129"/>
      <c r="ND51" s="126" t="str">
        <f>IF(ISBLANK($NI$3),"",IF(ISBLANK(Tipy!LD45),0,IF(AND(Tipy!LD45=Výsledky!$NG$3,Tipy!LF45=Výsledky!$NI$3),60,0)))</f>
        <v/>
      </c>
      <c r="NE51" s="126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6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6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7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0" t="str">
        <f>IF(ISBLANK($NI$3),"",IF(ISBLANK(Tipy!LD45),"-",SUM(ND51:NH51)))</f>
        <v/>
      </c>
      <c r="NJ51" s="129"/>
      <c r="NK51" s="126" t="str">
        <f>IF(ISBLANK($NP$3),"",IF(ISBLANK(Tipy!LJ45),0,IF(AND(Tipy!LJ45=Výsledky!$NN$3,Tipy!LL45=Výsledky!$NP$3),60,0)))</f>
        <v/>
      </c>
      <c r="NL51" s="126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6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6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7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0" t="str">
        <f>IF(ISBLANK($NP$3),"",IF(ISBLANK(Tipy!LJ45),"-",SUM(NK51:NO51)))</f>
        <v/>
      </c>
      <c r="NQ51" s="129"/>
      <c r="NR51" s="126" t="str">
        <f>IF(ISBLANK($NW$3),"",IF(ISBLANK(Tipy!LP45),0,IF(AND(Tipy!LP45=Výsledky!$NU$3,Tipy!LR45=Výsledky!$NW$3),60,0)))</f>
        <v/>
      </c>
      <c r="NS51" s="126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6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6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7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0" t="str">
        <f>IF(ISBLANK($NW$3),"",IF(ISBLANK(Tipy!LP45),"-",SUM(NR51:NV51)))</f>
        <v/>
      </c>
      <c r="NX51" s="129"/>
      <c r="NY51" s="126" t="str">
        <f>IF(ISBLANK($OD$3),"",IF(ISBLANK(Tipy!LV45),0,IF(AND(Tipy!LV45=Výsledky!$OB$3,Tipy!LX45=Výsledky!$OD$3),60,0)))</f>
        <v/>
      </c>
      <c r="NZ51" s="126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6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6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7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0" t="str">
        <f>IF(ISBLANK($OD$3),"",IF(ISBLANK(Tipy!LV45),"-",SUM(NY51:OC51)))</f>
        <v/>
      </c>
      <c r="OE51" s="129"/>
      <c r="OF51" s="126" t="str">
        <f>IF(ISBLANK($OK$3),"",IF(ISBLANK(Tipy!MB45),0,IF(AND(Tipy!MB45=Výsledky!$OI$3,Tipy!MD45=Výsledky!$OK$3),60,0)))</f>
        <v/>
      </c>
      <c r="OG51" s="126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6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6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7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0" t="str">
        <f>IF(ISBLANK($OK$3),"",IF(ISBLANK(Tipy!MB45),"-",SUM(OF51:OJ51)))</f>
        <v/>
      </c>
      <c r="OL51" s="129"/>
      <c r="OM51" s="126" t="str">
        <f>IF(ISBLANK($OR$3),"",IF(ISBLANK(Tipy!MH45),0,IF(AND(Tipy!MH45=Výsledky!$OP$3,Tipy!MJ45=Výsledky!$OR$3),60,0)))</f>
        <v/>
      </c>
      <c r="ON51" s="12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6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6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0" t="str">
        <f>IF(ISBLANK($OR$3),"",IF(ISBLANK(Tipy!MH45),"-",SUM(OM51:OQ51)))</f>
        <v/>
      </c>
      <c r="OS51" s="129"/>
      <c r="OT51" s="126" t="str">
        <f>IF(ISBLANK($OY$3),"",IF(ISBLANK(Tipy!MN45),0,IF(AND(Tipy!MN45=Výsledky!$OW$3,Tipy!MP45=Výsledky!$OY$3),60,0)))</f>
        <v/>
      </c>
      <c r="OU51" s="12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6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6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0" t="str">
        <f>IF(ISBLANK($OY$3),"",IF(ISBLANK(Tipy!MN45),"-",SUM(OT51:OX51)))</f>
        <v/>
      </c>
      <c r="OZ51" s="129"/>
      <c r="PA51" s="126" t="str">
        <f>IF(ISBLANK($PF$3),"",IF(ISBLANK(Tipy!MT45),0,IF(AND(Tipy!MT45=Výsledky!$PD$3,Tipy!MV45=Výsledky!$PF$3),60,0)))</f>
        <v/>
      </c>
      <c r="PB51" s="12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6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6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0" t="str">
        <f>IF(ISBLANK($PF$3),"",IF(ISBLANK(Tipy!MT45),"-",SUM(PA51:PE51)))</f>
        <v/>
      </c>
      <c r="PG51" s="129"/>
      <c r="PH51" s="126" t="str">
        <f>IF(ISBLANK($PM$3),"",IF(ISBLANK(Tipy!MZ45),0,IF(AND(Tipy!MZ45=Výsledky!$PK$3,Tipy!NB45=Výsledky!$PM$3),60,0)))</f>
        <v/>
      </c>
      <c r="PI51" s="12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6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6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0" t="str">
        <f>IF(ISBLANK($PM$3),"",IF(ISBLANK(Tipy!MZ45),"-",SUM(PH51:PL51)))</f>
        <v/>
      </c>
      <c r="PN51" s="129"/>
      <c r="PO51" s="126" t="str">
        <f>IF(ISBLANK($PT$3),"",IF(ISBLANK(Tipy!NF45),0,IF(AND(Tipy!NF45=Výsledky!$PR$3,Tipy!NH45=Výsledky!$PT$3),60,0)))</f>
        <v/>
      </c>
      <c r="PP51" s="12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6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6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0" t="str">
        <f>IF(ISBLANK($PT$3),"",IF(ISBLANK(Tipy!NF45),"-",SUM(PO51:PS51)))</f>
        <v/>
      </c>
      <c r="PU51" s="129"/>
      <c r="PV51" s="126" t="str">
        <f>IF(ISBLANK($QA$3),"",IF(ISBLANK(Tipy!NL45),0,IF(AND(Tipy!NL45=Výsledky!$PY$3,Tipy!NN45=Výsledky!$QA$3),60,0)))</f>
        <v/>
      </c>
      <c r="PW51" s="12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6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6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0" t="str">
        <f>IF(ISBLANK($QA$3),"",IF(ISBLANK(Tipy!NL45),"-",SUM(PV51:PZ51)))</f>
        <v/>
      </c>
      <c r="QB51" s="129"/>
      <c r="QC51" s="126" t="str">
        <f>IF(ISBLANK($QH$3),"",IF(ISBLANK(Tipy!NR45),0,IF(AND(Tipy!NR45=Výsledky!$QF$3,Tipy!NT45=Výsledky!$QH$3),60,0)))</f>
        <v/>
      </c>
      <c r="QD51" s="12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6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6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0" t="str">
        <f>IF(ISBLANK($QH$3),"",IF(ISBLANK(Tipy!NR45),"-",SUM(QC51:QG51)))</f>
        <v/>
      </c>
      <c r="QI51" s="131"/>
      <c r="QJ51" s="131"/>
    </row>
    <row r="52" spans="1:452" ht="15" x14ac:dyDescent="0.2">
      <c r="A52" s="124">
        <f>Tipy!A46</f>
        <v>69</v>
      </c>
      <c r="B52" s="166" t="str">
        <f>IF(Tipy!B46="","",Tipy!B46)</f>
        <v>Masko</v>
      </c>
      <c r="C52" s="125"/>
      <c r="D52" s="126">
        <f>IF(ISBLANK($I$3),"",IF(ISBLANK(Tipy!D46),0,IF(AND(Tipy!D46=Výsledky!$G$3,Tipy!F46=Výsledky!$I$3),60,0)))</f>
        <v>0</v>
      </c>
      <c r="E52" s="12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6">
        <f>IF(ISBLANK($I$3),"",IF(OR(Tipy!G46=Výsledky!$D$6,Tipy!G46=Výsledky!$D$7,Tipy!G46=Výsledky!$D$8,Tipy!G46=Výsledky!$D$9),IF(VLOOKUP(Tipy!G46,'Kategórie hráčov'!$A$2:$B$55,2,FALSE)=30,30,20),0))</f>
        <v>0</v>
      </c>
      <c r="G52" s="126">
        <f>IF(ISBLANK($I$3),"",IF(OR(Tipy!H46=Výsledky!$G$6,Tipy!H46=Výsledky!$G$7,Tipy!H46=Výsledky!$G$8,Tipy!H46=Výsledky!$G$9),IF(VLOOKUP(Tipy!H46,'Kategórie hráčov'!$A$2:$B$55,2,FALSE)=30,30,20),0))</f>
        <v>0</v>
      </c>
      <c r="H52" s="12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8">
        <f>IF(ISBLANK($I$3),"",IF(ISBLANK(Tipy!D46),"-",SUM(D52:H52)))</f>
        <v>0</v>
      </c>
      <c r="J52" s="25"/>
      <c r="K52" s="126">
        <f>IF(ISBLANK($P$3),"",IF(ISBLANK(Tipy!J46),0,IF(AND(Tipy!J46=Výsledky!$N$3,Tipy!L46=Výsledky!$P$3),60,0)))</f>
        <v>0</v>
      </c>
      <c r="L52" s="12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6">
        <f>IF(ISBLANK($P$3),"",IF(OR(Tipy!M46=Výsledky!$K$6,Tipy!M46=Výsledky!$K$7,Tipy!M46=Výsledky!$K$8,Tipy!M46=Výsledky!$K$9),IF(VLOOKUP(Tipy!M46,'Kategórie hráčov'!$A$2:$B$55,2,FALSE)=30,30,20),0))</f>
        <v>20</v>
      </c>
      <c r="N52" s="126">
        <f>IF(ISBLANK($P$3),"",IF(OR(Tipy!N46=Výsledky!$N$6,Tipy!N46=Výsledky!$N$7,Tipy!N46=Výsledky!$N$8,Tipy!N46=Výsledky!$N$9),IF(VLOOKUP(Tipy!N46,'Kategórie hráčov'!$A$2:$B$55,2,FALSE)=30,30,20),0))</f>
        <v>20</v>
      </c>
      <c r="O52" s="127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8">
        <f>IF(ISBLANK($P$3),"",IF(ISBLANK(Tipy!J46),"-",SUM(K52:O52)))</f>
        <v>40</v>
      </c>
      <c r="Q52" s="129"/>
      <c r="R52" s="126">
        <f>IF(ISBLANK($W$3),"",IF(ISBLANK(Tipy!P46),0,IF(AND(Tipy!P46=Výsledky!$U$3,Tipy!R46=Výsledky!$W$3),60,0)))</f>
        <v>0</v>
      </c>
      <c r="S52" s="12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6">
        <f>IF(ISBLANK($W$3),"",IF(OR(Tipy!S46=Výsledky!$R$6,Tipy!S46=Výsledky!$R$7,Tipy!S46=Výsledky!$R$8,Tipy!S46=Výsledky!$R$9),IF(VLOOKUP(Tipy!S46,'Kategórie hráčov'!$A$2:$B$55,2,FALSE)=30,30,20),0))</f>
        <v>0</v>
      </c>
      <c r="U52" s="126">
        <f>IF(ISBLANK($W$3),"",IF(OR(Tipy!T46=Výsledky!$U$6,Tipy!T46=Výsledky!$U$7,Tipy!T46=Výsledky!$U$8,Tipy!T46=Výsledky!$U$9),IF(VLOOKUP(Tipy!T46,'Kategórie hráčov'!$A$2:$B$55,2,FALSE)=30,30,20),0))</f>
        <v>0</v>
      </c>
      <c r="V52" s="12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30">
        <f>IF(ISBLANK($W$3),"",IF(ISBLANK(Tipy!P46),"-",SUM(R52:V52)))</f>
        <v>0</v>
      </c>
      <c r="X52" s="129"/>
      <c r="Y52" s="126">
        <f>IF(ISBLANK($AD$3),"",IF(ISBLANK(Tipy!V46),0,IF(AND(Tipy!V46=Výsledky!$AB$3,Tipy!X46=Výsledky!$AD$3),60,0)))</f>
        <v>0</v>
      </c>
      <c r="Z52" s="12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6">
        <f>IF(ISBLANK($AD$3),"",IF(OR(Tipy!Y46=Výsledky!$Y$6,Tipy!Y46=Výsledky!$Y$7,Tipy!Y46=Výsledky!$Y$8,Tipy!Y46=Výsledky!$Y$9),IF(VLOOKUP(Tipy!Y46,'Kategórie hráčov'!$A$2:$B$55,2,FALSE)=30,30,20),0))</f>
        <v>20</v>
      </c>
      <c r="AB52" s="126">
        <f>IF(ISBLANK($AD$3),"",IF(OR(Tipy!Z46=Výsledky!$AB$6,Tipy!Z46=Výsledky!$AB$7,Tipy!Z46=Výsledky!$AB$8,Tipy!Z46=Výsledky!$AB$9),IF(VLOOKUP(Tipy!Z46,'Kategórie hráčov'!$A$2:$B$55,2,FALSE)=30,30,20),0))</f>
        <v>0</v>
      </c>
      <c r="AC52" s="12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30">
        <f>IF(ISBLANK($AD$3),"",IF(ISBLANK(Tipy!V46),"-",SUM(Y52:AC52)))</f>
        <v>20</v>
      </c>
      <c r="AE52" s="129"/>
      <c r="AF52" s="126">
        <f>IF(ISBLANK($AK$3),"",IF(ISBLANK(Tipy!AB46),0,IF(AND(Tipy!AB46=Výsledky!$AI$3,Tipy!AD46=Výsledky!$AK$3),60,0)))</f>
        <v>0</v>
      </c>
      <c r="AG52" s="12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6">
        <f>IF(ISBLANK($AK$3),"",IF(OR(Tipy!AE46=Výsledky!$AF$6,Tipy!AE46=Výsledky!$AF$7,Tipy!AE46=Výsledky!$AF$8,Tipy!AE46=Výsledky!$AF$9),IF(VLOOKUP(Tipy!AE46,'Kategórie hráčov'!$A$2:$B$55,2,FALSE)=30,30,20),0))</f>
        <v>0</v>
      </c>
      <c r="AI52" s="126">
        <f>IF(ISBLANK($AK$3),"",IF(OR(Tipy!AF46=Výsledky!$AI$6,Tipy!AF46=Výsledky!$AI$7,Tipy!AF46=Výsledky!$AI$8,Tipy!AF46=Výsledky!$AI$9),IF(VLOOKUP(Tipy!AF46,'Kategórie hráčov'!$A$2:$B$55,2,FALSE)=30,30,20),0))</f>
        <v>0</v>
      </c>
      <c r="AJ52" s="12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30">
        <f>IF(ISBLANK($AK$3),"",IF(ISBLANK(Tipy!AB46),"-",SUM(AF52:AJ52)))</f>
        <v>20</v>
      </c>
      <c r="AL52" s="129"/>
      <c r="AM52" s="126">
        <f>IF(ISBLANK($AR$3),"",IF(ISBLANK(Tipy!AH46),0,IF(AND(Tipy!AH46=Výsledky!$AP$3,Tipy!AJ46=Výsledky!$AR$3),60,0)))</f>
        <v>0</v>
      </c>
      <c r="AN52" s="12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6">
        <f>IF(ISBLANK($AR$3),"",IF(OR(Tipy!AK46=Výsledky!$AM$6,Tipy!AK46=Výsledky!$AM$7,Tipy!AK46=Výsledky!$AM$8,Tipy!AK46=Výsledky!$AM$9),IF(VLOOKUP(Tipy!AK46,'Kategórie hráčov'!$A$2:$B$55,2,FALSE)=30,30,20),0))</f>
        <v>0</v>
      </c>
      <c r="AP52" s="126">
        <f>IF(ISBLANK($AR$3),"",IF(OR(Tipy!AL46=Výsledky!$AP$6,Tipy!AL46=Výsledky!$AP$7,Tipy!AL46=Výsledky!$AP$8,Tipy!AL46=Výsledky!$AP$9),IF(VLOOKUP(Tipy!AL46,'Kategórie hráčov'!$A$2:$B$55,2,FALSE)=30,30,20),0))</f>
        <v>0</v>
      </c>
      <c r="AQ52" s="127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30" t="str">
        <f>IF(ISBLANK($AR$3),"",IF(ISBLANK(Tipy!AH46),"-",SUM(AM52:AQ52)))</f>
        <v>-</v>
      </c>
      <c r="AS52" s="129"/>
      <c r="AT52" s="126">
        <f>IF(ISBLANK($AY$3),"",IF(ISBLANK(Tipy!AN46),0,IF(AND(Tipy!AN46=Výsledky!$AW$3,Tipy!AP46=Výsledky!$AY$3),60,0)))</f>
        <v>0</v>
      </c>
      <c r="AU52" s="12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6">
        <f>IF(ISBLANK($AY$3),"",IF(OR(Tipy!AQ46=Výsledky!$AT$6,Tipy!AQ46=Výsledky!$AT$7,Tipy!AQ46=Výsledky!$AT$8,Tipy!AQ46=Výsledky!$AT$9),IF(VLOOKUP(Tipy!AQ46,'Kategórie hráčov'!$A$2:$B$55,2,FALSE)=30,30,20),0))</f>
        <v>0</v>
      </c>
      <c r="AW52" s="126">
        <f>IF(ISBLANK($AY$3),"",IF(OR(Tipy!AR46=Výsledky!$AW$6,Tipy!AR46=Výsledky!$AW$7,Tipy!AR46=Výsledky!$AW$8,Tipy!AR46=Výsledky!$AW$9),IF(VLOOKUP(Tipy!AR46,'Kategórie hráčov'!$A$2:$B$55,2,FALSE)=30,30,20),0))</f>
        <v>0</v>
      </c>
      <c r="AX52" s="12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30">
        <f>IF(ISBLANK($AY$3),"",IF(ISBLANK(Tipy!AN46),"-",SUM(AT52:AX52)))</f>
        <v>10</v>
      </c>
      <c r="AZ52" s="129"/>
      <c r="BA52" s="126">
        <f>IF(ISBLANK($BF$3),"",IF(ISBLANK(Tipy!AT46),0,IF(AND(Tipy!AT46=Výsledky!$BD$3,Tipy!AV46=Výsledky!$BF$3),60,0)))</f>
        <v>0</v>
      </c>
      <c r="BB52" s="12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6">
        <f>IF(ISBLANK($BF$3),"",IF(OR(Tipy!AW46=Výsledky!$BA$6,Tipy!AW46=Výsledky!$BA$7,Tipy!AW46=Výsledky!$BA$8,Tipy!AW46=Výsledky!$BA$9),IF(VLOOKUP(Tipy!AW46,'Kategórie hráčov'!$A$2:$B$55,2,FALSE)=30,30,20),0))</f>
        <v>0</v>
      </c>
      <c r="BD52" s="126">
        <f>IF(ISBLANK($BF$3),"",IF(OR(Tipy!AX46=Výsledky!$BD$6,Tipy!AX46=Výsledky!$BD$7,Tipy!AX46=Výsledky!$BD$8,Tipy!AX46=Výsledky!$BD$9),IF(VLOOKUP(Tipy!AX46,'Kategórie hráčov'!$A$2:$B$55,2,FALSE)=30,30,20),0))</f>
        <v>30</v>
      </c>
      <c r="BE52" s="127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30">
        <f>IF(ISBLANK($BF$3),"",IF(ISBLANK(Tipy!AT46),"-",SUM(BA52:BE52)))</f>
        <v>30</v>
      </c>
      <c r="BG52" s="129"/>
      <c r="BH52" s="126" t="str">
        <f>IF(ISBLANK($BM$3),"",IF(ISBLANK(Tipy!AZ46),0,IF(AND(Tipy!AZ46=Výsledky!$BK$3,Tipy!BB46=Výsledky!$BM$3),60,0)))</f>
        <v/>
      </c>
      <c r="BI52" s="126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6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6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7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0" t="str">
        <f>IF(ISBLANK($BM$3),"",IF(ISBLANK(Tipy!AZ46),"-",SUM(BH52:BL52)))</f>
        <v/>
      </c>
      <c r="BN52" s="129"/>
      <c r="BO52" s="126">
        <f>IF(ISBLANK($BT$3),"",IF(ISBLANK(Tipy!BF46),0,IF(AND(Tipy!BF46=Výsledky!$BR$3,Tipy!BH46=Výsledky!$BT$3),60,0)))</f>
        <v>0</v>
      </c>
      <c r="BP52" s="12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6">
        <f>IF(ISBLANK($BT$3),"",IF(OR(Tipy!BI46=Výsledky!$BO$6,Tipy!BI46=Výsledky!$BO$7,Tipy!BI46=Výsledky!$BO$8,Tipy!BI46=Výsledky!$BO$9),IF(VLOOKUP(Tipy!BI46,'Kategórie hráčov'!$A$2:$B$55,2,FALSE)=30,30,20),0))</f>
        <v>0</v>
      </c>
      <c r="BR52" s="126">
        <f>IF(ISBLANK($BT$3),"",IF(OR(Tipy!BJ46=Výsledky!$BR$6,Tipy!BJ46=Výsledky!$BR$7,Tipy!BJ46=Výsledky!$BR$8,Tipy!BJ46=Výsledky!$BR$9),IF(VLOOKUP(Tipy!BJ46,'Kategórie hráčov'!$A$2:$B$55,2,FALSE)=30,30,20),0))</f>
        <v>0</v>
      </c>
      <c r="BS52" s="12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30">
        <f>IF(ISBLANK($BT$3),"",IF(ISBLANK(Tipy!BF46),"-",SUM(BO52:BS52)))</f>
        <v>0</v>
      </c>
      <c r="BU52" s="129"/>
      <c r="BV52" s="126" t="str">
        <f>IF(ISBLANK($CA$3),"",IF(ISBLANK(Tipy!BL46),0,IF(AND(Tipy!BL46=Výsledky!$BY$3,Tipy!BN46=Výsledky!$CA$3),60,0)))</f>
        <v/>
      </c>
      <c r="BW52" s="126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6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6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7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0" t="str">
        <f>IF(ISBLANK($CA$3),"",IF(ISBLANK(Tipy!BL46),"-",SUM(BV52:BZ52)))</f>
        <v/>
      </c>
      <c r="CB52" s="129"/>
      <c r="CC52" s="126">
        <f>IF(ISBLANK($CH$3),"",IF(ISBLANK(Tipy!BR46),0,IF(AND(Tipy!BR46=Výsledky!$CF$3,Tipy!BT46=Výsledky!$CH$3),60,0)))</f>
        <v>0</v>
      </c>
      <c r="CD52" s="12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6">
        <f>IF(ISBLANK($CH$3),"",IF(OR(Tipy!BU46=Výsledky!$CC$6,Tipy!BU46=Výsledky!$CC$7,Tipy!BU46=Výsledky!$CC$8,Tipy!BU46=Výsledky!$CC$9),IF(VLOOKUP(Tipy!BU46,'Kategórie hráčov'!$A$2:$B$55,2,FALSE)=30,30,20),0))</f>
        <v>0</v>
      </c>
      <c r="CF52" s="126">
        <f>IF(ISBLANK($CH$3),"",IF(OR(Tipy!BV46=Výsledky!$CF$6,Tipy!BV46=Výsledky!$CF$7,Tipy!BV46=Výsledky!$CF$8,Tipy!BV46=Výsledky!$CF$9),IF(VLOOKUP(Tipy!BV46,'Kategórie hráčov'!$A$2:$B$55,2,FALSE)=30,30,20),0))</f>
        <v>0</v>
      </c>
      <c r="CG52" s="12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30">
        <f>IF(ISBLANK($CH$3),"",IF(ISBLANK(Tipy!BR46),"-",SUM(CC52:CG52)))</f>
        <v>0</v>
      </c>
      <c r="CI52" s="129"/>
      <c r="CJ52" s="126">
        <f>IF(ISBLANK($CO$3),"",IF(ISBLANK(Tipy!BX46),0,IF(AND(Tipy!BX46=Výsledky!$CM$3,Tipy!BZ46=Výsledky!$CO$3),60,0)))</f>
        <v>0</v>
      </c>
      <c r="CK52" s="12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6">
        <f>IF(ISBLANK($CO$3),"",IF(OR(Tipy!CA46=Výsledky!$CJ$6,Tipy!CA46=Výsledky!$CJ$7,Tipy!CA46=Výsledky!$CJ$8,Tipy!CA46=Výsledky!$CJ$9),IF(VLOOKUP(Tipy!CA46,'Kategórie hráčov'!$A$2:$B$55,2,FALSE)=30,30,20),0))</f>
        <v>20</v>
      </c>
      <c r="CM52" s="126">
        <f>IF(ISBLANK($CO$3),"",IF(OR(Tipy!CB46=Výsledky!$CM$6,Tipy!CB46=Výsledky!$CM$7,Tipy!CB46=Výsledky!$CM$8,Tipy!CB46=Výsledky!$CM$9),IF(VLOOKUP(Tipy!CB46,'Kategórie hráčov'!$A$2:$B$55,2,FALSE)=30,30,20),0))</f>
        <v>0</v>
      </c>
      <c r="CN52" s="12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30">
        <f>IF(ISBLANK($CO$3),"",IF(ISBLANK(Tipy!BX46),"-",SUM(CJ52:CN52)))</f>
        <v>40</v>
      </c>
      <c r="CP52" s="129"/>
      <c r="CQ52" s="126" t="str">
        <f>IF(ISBLANK($CV$3),"",IF(ISBLANK(Tipy!CD46),0,IF(AND(Tipy!CD46=Výsledky!$CT$3,Tipy!CF46=Výsledky!$CV$3),60,0)))</f>
        <v/>
      </c>
      <c r="CR52" s="126" t="str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/>
      </c>
      <c r="CS52" s="126" t="str">
        <f>IF(ISBLANK($CV$3),"",IF(OR(Tipy!CG46=Výsledky!$CQ$6,Tipy!CG46=Výsledky!$CQ$7,Tipy!CG46=Výsledky!$CQ$8,Tipy!CG46=Výsledky!$CQ$9),IF(VLOOKUP(Tipy!CG46,'Kategórie hráčov'!$A$2:$B$55,2,FALSE)=30,30,20),0))</f>
        <v/>
      </c>
      <c r="CT52" s="126" t="str">
        <f>IF(ISBLANK($CV$3),"",IF(OR(Tipy!CH46=Výsledky!$CT$6,Tipy!CH46=Výsledky!$CT$7,Tipy!CH46=Výsledky!$CT$8,Tipy!CH46=Výsledky!$CT$9),IF(VLOOKUP(Tipy!CH46,'Kategórie hráčov'!$A$2:$B$55,2,FALSE)=30,30,20),0))</f>
        <v/>
      </c>
      <c r="CU52" s="127" t="str">
        <f>IF(ISBLANK($CV$3),"",IF(ISBLANK(Tipy!CD46),0,IF(OR(AND(Tipy!CD46=Výsledky!$CT$3,OR(Tipy!CF46=Výsledky!$CV$3+1,Tipy!CF46=Výsledky!$CV$3-1)),AND(Tipy!CF46=Výsledky!$CV$3,OR(Tipy!CD46=Výsledky!$CT$3+1,Tipy!CD46=Výsledky!$CT$3-1))),10,0)))</f>
        <v/>
      </c>
      <c r="CV52" s="130" t="str">
        <f>IF(ISBLANK($CV$3),"",IF(ISBLANK(Tipy!CD46),"-",SUM(CQ52:CU52)))</f>
        <v/>
      </c>
      <c r="CW52" s="129"/>
      <c r="CX52" s="126" t="str">
        <f>IF(ISBLANK($DC$3),"",IF(ISBLANK(Tipy!CJ46),0,IF(AND(Tipy!CJ46=Výsledky!$DA$3,Tipy!CL46=Výsledky!$DC$3),60,0)))</f>
        <v/>
      </c>
      <c r="CY52" s="126" t="str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/>
      </c>
      <c r="CZ52" s="126" t="str">
        <f>IF(ISBLANK($DC$3),"",IF(OR(Tipy!CM46=Výsledky!$CX$6,Tipy!CM46=Výsledky!$CX$7,Tipy!CM46=Výsledky!$CX$8,Tipy!CM46=Výsledky!$CX$9),IF(VLOOKUP(Tipy!CM46,'Kategórie hráčov'!$A$2:$B$55,2,FALSE)=30,30,20),0))</f>
        <v/>
      </c>
      <c r="DA52" s="126" t="str">
        <f>IF(ISBLANK($DC$3),"",IF(OR(Tipy!CN46=Výsledky!$DA$6,Tipy!CN46=Výsledky!$DA$7,Tipy!CN46=Výsledky!$DA$8,Tipy!CN46=Výsledky!$DA$9),IF(VLOOKUP(Tipy!CN46,'Kategórie hráčov'!$A$2:$B$55,2,FALSE)=30,30,20),0))</f>
        <v/>
      </c>
      <c r="DB52" s="127" t="str">
        <f>IF(ISBLANK($DC$3),"",IF(ISBLANK(Tipy!CJ46),0,IF(OR(AND(Tipy!CJ46=Výsledky!$DA$3,OR(Tipy!CL46=Výsledky!$DC$3+1,Tipy!CL46=Výsledky!$DC$3-1)),AND(Tipy!CL46=Výsledky!$DC$3,OR(Tipy!CJ46=Výsledky!$DA$3+1,Tipy!CJ46=Výsledky!$DA$3-1))),10,0)))</f>
        <v/>
      </c>
      <c r="DC52" s="130" t="str">
        <f>IF(ISBLANK($DC$3),"",IF(ISBLANK(Tipy!CJ46),"-",SUM(CX52:DB52)))</f>
        <v/>
      </c>
      <c r="DD52" s="129"/>
      <c r="DE52" s="126" t="str">
        <f>IF(ISBLANK($DJ$3),"",IF(ISBLANK(Tipy!CP46),0,IF(AND(Tipy!CP46=Výsledky!$DH$3,Tipy!CR46=Výsledky!$DJ$3),60,0)))</f>
        <v/>
      </c>
      <c r="DF52" s="126" t="str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/>
      </c>
      <c r="DG52" s="126" t="str">
        <f>IF(ISBLANK($DJ$3),"",IF(OR(Tipy!CS46=Výsledky!$DE$6,Tipy!CS46=Výsledky!$DE$7,Tipy!CS46=Výsledky!$DE$8,Tipy!CS46=Výsledky!$DE$9),IF(VLOOKUP(Tipy!CS46,'Kategórie hráčov'!$A$2:$B$55,2,FALSE)=30,30,20),0))</f>
        <v/>
      </c>
      <c r="DH52" s="126" t="str">
        <f>IF(ISBLANK($DJ$3),"",IF(OR(Tipy!CT46=Výsledky!$DH$6,Tipy!CT46=Výsledky!$DH$7,Tipy!CT46=Výsledky!$DH$8,Tipy!CT46=Výsledky!$DH$9),IF(VLOOKUP(Tipy!CT46,'Kategórie hráčov'!$A$2:$B$55,2,FALSE)=30,30,20),0))</f>
        <v/>
      </c>
      <c r="DI52" s="127" t="str">
        <f>IF(ISBLANK($DJ$3),"",IF(ISBLANK(Tipy!CP46),0,IF(OR(AND(Tipy!CP46=Výsledky!$DH$3,OR(Tipy!CR46=Výsledky!$DJ$3+1,Tipy!CR46=Výsledky!$DJ$3-1)),AND(Tipy!CR46=Výsledky!$DJ$3,OR(Tipy!CP46=Výsledky!$DH$3+1,Tipy!CP46=Výsledky!$DH$3-1))),10,0)))</f>
        <v/>
      </c>
      <c r="DJ52" s="130" t="str">
        <f>IF(ISBLANK($DJ$3),"",IF(ISBLANK(Tipy!CP46),"-",SUM(DE52:DI52)))</f>
        <v/>
      </c>
      <c r="DK52" s="129"/>
      <c r="DL52" s="126" t="str">
        <f>IF(ISBLANK($DQ$3),"",IF(ISBLANK(Tipy!CV46),0,IF(AND(Tipy!CV46=Výsledky!$DO$3,Tipy!CX46=Výsledky!$DQ$3),60,0)))</f>
        <v/>
      </c>
      <c r="DM52" s="126" t="str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/>
      </c>
      <c r="DN52" s="126" t="str">
        <f>IF(ISBLANK($DQ$3),"",IF(OR(Tipy!CY46=Výsledky!$DL$6,Tipy!CY46=Výsledky!$DL$7,Tipy!CY46=Výsledky!$DL$8,Tipy!CY46=Výsledky!$DL$9),IF(VLOOKUP(Tipy!CY46,'Kategórie hráčov'!$A$2:$B$55,2,FALSE)=30,30,20),0))</f>
        <v/>
      </c>
      <c r="DO52" s="126" t="str">
        <f>IF(ISBLANK($DQ$3),"",IF(OR(Tipy!CZ46=Výsledky!$DO$6,Tipy!CZ46=Výsledky!$DO$7,Tipy!CZ46=Výsledky!$DO$8,Tipy!CZ46=Výsledky!$DO$9),IF(VLOOKUP(Tipy!CZ46,'Kategórie hráčov'!$A$2:$B$55,2,FALSE)=30,30,20),0))</f>
        <v/>
      </c>
      <c r="DP52" s="127" t="str">
        <f>IF(ISBLANK($DQ$3),"",IF(ISBLANK(Tipy!CV46),0,IF(OR(AND(Tipy!CV46=Výsledky!$DO$3,OR(Tipy!CX46=Výsledky!$DQ$3+1,Tipy!CX46=Výsledky!$DQ$3-1)),AND(Tipy!CX46=Výsledky!$DQ$3,OR(Tipy!CV46=Výsledky!$DO$3+1,Tipy!CV46=Výsledky!$DO$3-1))),10,0)))</f>
        <v/>
      </c>
      <c r="DQ52" s="130" t="str">
        <f>IF(ISBLANK($DQ$3),"",IF(ISBLANK(Tipy!CV46),"-",SUM(DL52:DP52)))</f>
        <v/>
      </c>
      <c r="DR52" s="129"/>
      <c r="DS52" s="126" t="str">
        <f>IF(ISBLANK($DX$3),"",IF(ISBLANK(Tipy!DB46),0,IF(AND(Tipy!DB46=Výsledky!$DV$3,Tipy!DD46=Výsledky!$DX$3),60,0)))</f>
        <v/>
      </c>
      <c r="DT52" s="126" t="str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/>
      </c>
      <c r="DU52" s="126" t="str">
        <f>IF(ISBLANK($DX$3),"",IF(OR(Tipy!DE46=Výsledky!$DS$6,Tipy!DE46=Výsledky!$DS$7,Tipy!DE46=Výsledky!$DS$8,Tipy!DE46=Výsledky!$DS$9),IF(VLOOKUP(Tipy!DE46,'Kategórie hráčov'!$A$2:$B$55,2,FALSE)=30,30,20),0))</f>
        <v/>
      </c>
      <c r="DV52" s="126" t="str">
        <f>IF(ISBLANK($DX$3),"",IF(OR(Tipy!DF46=Výsledky!$DV$6,Tipy!DF46=Výsledky!$DV$7,Tipy!DF46=Výsledky!$DV$8,Tipy!DF46=Výsledky!$DV$9),IF(VLOOKUP(Tipy!DF46,'Kategórie hráčov'!$A$2:$B$55,2,FALSE)=30,30,20),0))</f>
        <v/>
      </c>
      <c r="DW52" s="127" t="str">
        <f>IF(ISBLANK($DX$3),"",IF(ISBLANK(Tipy!DB46),0,IF(OR(AND(Tipy!DB46=Výsledky!$DV$3,OR(Tipy!DD46=Výsledky!$DX$3+1,Tipy!DD46=Výsledky!$DX$3-1)),AND(Tipy!DD46=Výsledky!$DX$3,OR(Tipy!DB46=Výsledky!$DV$3+1,Tipy!DB46=Výsledky!$DV$3-1))),10,0)))</f>
        <v/>
      </c>
      <c r="DX52" s="130" t="str">
        <f>IF(ISBLANK($DX$3),"",IF(ISBLANK(Tipy!DB46),"-",SUM(DS52:DW52)))</f>
        <v/>
      </c>
      <c r="DY52" s="129"/>
      <c r="DZ52" s="126" t="str">
        <f>IF(ISBLANK($EE$3),"",IF(ISBLANK(Tipy!DH46),0,IF(AND(Tipy!DH46=Výsledky!$EC$3,Tipy!DJ46=Výsledky!$EE$3),60,0)))</f>
        <v/>
      </c>
      <c r="EA52" s="126" t="str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/>
      </c>
      <c r="EB52" s="126" t="str">
        <f>IF(ISBLANK($EE$3),"",IF(OR(Tipy!DK46=Výsledky!$DZ$6,Tipy!DK46=Výsledky!$DZ$7,Tipy!DK46=Výsledky!$DZ$8,Tipy!DK46=Výsledky!$DZ$9),IF(VLOOKUP(Tipy!DK46,'Kategórie hráčov'!$A$2:$B$55,2,FALSE)=30,30,20),0))</f>
        <v/>
      </c>
      <c r="EC52" s="126" t="str">
        <f>IF(ISBLANK($EE$3),"",IF(OR(Tipy!DL46=Výsledky!$EC$6,Tipy!DL46=Výsledky!$EC$7,Tipy!DL46=Výsledky!$EC$8,Tipy!DL46=Výsledky!$EC$9),IF(VLOOKUP(Tipy!DL46,'Kategórie hráčov'!$A$2:$B$55,2,FALSE)=30,30,20),0))</f>
        <v/>
      </c>
      <c r="ED52" s="127" t="str">
        <f>IF(ISBLANK($EE$3),"",IF(ISBLANK(Tipy!DH46),0,IF(OR(AND(Tipy!DH46=Výsledky!$EC$3,OR(Tipy!DJ46=Výsledky!$EE$3+1,Tipy!DJ46=Výsledky!$EE$3-1)),AND(Tipy!DJ46=Výsledky!$EE$3,OR(Tipy!DH46=Výsledky!$EC$3+1,Tipy!DH46=Výsledky!$EC$3-1))),10,0)))</f>
        <v/>
      </c>
      <c r="EE52" s="130" t="str">
        <f>IF(ISBLANK($EE$3),"",IF(ISBLANK(Tipy!DH46),"-",SUM(DZ52:ED52)))</f>
        <v/>
      </c>
      <c r="EF52" s="129"/>
      <c r="EG52" s="126" t="str">
        <f>IF(ISBLANK($EL$3),"",IF(ISBLANK(Tipy!DN46),0,IF(AND(Tipy!DN46=Výsledky!$EJ$3,Tipy!DP46=Výsledky!$EL$3),60,0)))</f>
        <v/>
      </c>
      <c r="EH52" s="126" t="str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/>
      </c>
      <c r="EI52" s="126" t="str">
        <f>IF(ISBLANK($EL$3),"",IF(OR(Tipy!DQ46=Výsledky!$EG$6,Tipy!DQ46=Výsledky!$EG$7,Tipy!DQ46=Výsledky!$EG$8,Tipy!DQ46=Výsledky!$EG$9),IF(VLOOKUP(Tipy!DQ46,'Kategórie hráčov'!$A$2:$B$55,2,FALSE)=30,30,20),0))</f>
        <v/>
      </c>
      <c r="EJ52" s="126" t="str">
        <f>IF(ISBLANK($EL$3),"",IF(OR(Tipy!DR46=Výsledky!$EJ$6,Tipy!DR46=Výsledky!$EJ$7,Tipy!DR46=Výsledky!$EJ$8,Tipy!DR46=Výsledky!$EJ$9),IF(VLOOKUP(Tipy!DR46,'Kategórie hráčov'!$A$2:$B$55,2,FALSE)=30,30,20),0))</f>
        <v/>
      </c>
      <c r="EK52" s="127" t="str">
        <f>IF(ISBLANK($EL$3),"",IF(ISBLANK(Tipy!DN46),0,IF(OR(AND(Tipy!DN46=Výsledky!$EJ$3,OR(Tipy!DP46=Výsledky!$EL$3+1,Tipy!DP46=Výsledky!$EL$3-1)),AND(Tipy!DP46=Výsledky!$EL$3,OR(Tipy!DN46=Výsledky!$EJ$3+1,Tipy!DN46=Výsledky!$EJ$3-1))),10,0)))</f>
        <v/>
      </c>
      <c r="EL52" s="130" t="str">
        <f>IF(ISBLANK($EL$3),"",IF(ISBLANK(Tipy!DN46),"-",SUM(EG52:EK52)))</f>
        <v/>
      </c>
      <c r="EM52" s="129"/>
      <c r="EN52" s="126" t="str">
        <f>IF(ISBLANK($ES$3),"",IF(ISBLANK(Tipy!DT46),0,IF(AND(Tipy!DT46=Výsledky!$EQ$3,Tipy!DV46=Výsledky!$ES$3),60,0)))</f>
        <v/>
      </c>
      <c r="EO52" s="126" t="str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/>
      </c>
      <c r="EP52" s="126" t="str">
        <f>IF(ISBLANK($ES$3),"",IF(OR(Tipy!DW46=Výsledky!$EN$6,Tipy!DW46=Výsledky!$EN$7,Tipy!DW46=Výsledky!$EN$8,Tipy!DW46=Výsledky!$EN$9),IF(VLOOKUP(Tipy!DW46,'Kategórie hráčov'!$A$2:$B$55,2,FALSE)=30,30,20),0))</f>
        <v/>
      </c>
      <c r="EQ52" s="126" t="str">
        <f>IF(ISBLANK($ES$3),"",IF(OR(Tipy!DX46=Výsledky!$EQ$6,Tipy!DX46=Výsledky!$EQ$7,Tipy!DX46=Výsledky!$EQ$8,Tipy!DX46=Výsledky!$EQ$9),IF(VLOOKUP(Tipy!DX46,'Kategórie hráčov'!$A$2:$B$55,2,FALSE)=30,30,20),0))</f>
        <v/>
      </c>
      <c r="ER52" s="127" t="str">
        <f>IF(ISBLANK($ES$3),"",IF(ISBLANK(Tipy!DT46),0,IF(OR(AND(Tipy!DT46=Výsledky!$EQ$3,OR(Tipy!DV46=Výsledky!$ES$3+1,Tipy!DV46=Výsledky!$ES$3-1)),AND(Tipy!DV46=Výsledky!$ES$3,OR(Tipy!DT46=Výsledky!$EQ$3+1,Tipy!DT46=Výsledky!$EQ$3-1))),10,0)))</f>
        <v/>
      </c>
      <c r="ES52" s="130" t="str">
        <f>IF(ISBLANK($ES$3),"",IF(ISBLANK(Tipy!DT46),"-",SUM(EN52:ER52)))</f>
        <v/>
      </c>
      <c r="ET52" s="129"/>
      <c r="EU52" s="126" t="str">
        <f>IF(ISBLANK($EZ$3),"",IF(ISBLANK(Tipy!DZ46),0,IF(AND(Tipy!DZ46=Výsledky!$EX$3,Tipy!EB46=Výsledky!$EZ$3),60,0)))</f>
        <v/>
      </c>
      <c r="EV52" s="126" t="str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/>
      </c>
      <c r="EW52" s="126" t="str">
        <f>IF(ISBLANK($EZ$3),"",IF(OR(Tipy!EC46=Výsledky!$EU$6,Tipy!EC46=Výsledky!$EU$7,Tipy!EC46=Výsledky!$EU$8,Tipy!EC46=Výsledky!$EU$9),IF(VLOOKUP(Tipy!EC46,'Kategórie hráčov'!$A$2:$B$55,2,FALSE)=30,30,20),0))</f>
        <v/>
      </c>
      <c r="EX52" s="126" t="str">
        <f>IF(ISBLANK($EZ$3),"",IF(OR(Tipy!ED46=Výsledky!$EX$6,Tipy!ED46=Výsledky!$EX$7,Tipy!ED46=Výsledky!$EX$8,Tipy!ED46=Výsledky!$EX$9),IF(VLOOKUP(Tipy!ED46,'Kategórie hráčov'!$A$2:$B$55,2,FALSE)=30,30,20),0))</f>
        <v/>
      </c>
      <c r="EY52" s="127" t="str">
        <f>IF(ISBLANK($EZ$3),"",IF(ISBLANK(Tipy!DZ46),0,IF(OR(AND(Tipy!DZ46=Výsledky!$EX$3,OR(Tipy!EB46=Výsledky!$EZ$3+1,Tipy!EB46=Výsledky!$EZ$3-1)),AND(Tipy!EB46=Výsledky!$EZ$3,OR(Tipy!DZ46=Výsledky!$EX$3+1,Tipy!DZ46=Výsledky!$EX$3-1))),10,0)))</f>
        <v/>
      </c>
      <c r="EZ52" s="130" t="str">
        <f>IF(ISBLANK($EZ$3),"",IF(ISBLANK(Tipy!DZ46),"-",SUM(EU52:EY52)))</f>
        <v/>
      </c>
      <c r="FA52" s="129"/>
      <c r="FB52" s="126" t="str">
        <f>IF(ISBLANK($FG$3),"",IF(ISBLANK(Tipy!EF46),0,IF(AND(Tipy!EF46=Výsledky!$FE$3,Tipy!EH46=Výsledky!$FG$3),60,0)))</f>
        <v/>
      </c>
      <c r="FC52" s="126" t="str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/>
      </c>
      <c r="FD52" s="126" t="str">
        <f>IF(ISBLANK($FG$3),"",IF(OR(Tipy!EI46=Výsledky!$FB$6,Tipy!EI46=Výsledky!$FB$7,Tipy!EI46=Výsledky!$FB$8,Tipy!EI46=Výsledky!$FB$9),IF(VLOOKUP(Tipy!EI46,'Kategórie hráčov'!$A$2:$B$55,2,FALSE)=30,30,20),0))</f>
        <v/>
      </c>
      <c r="FE52" s="126" t="str">
        <f>IF(ISBLANK($FG$3),"",IF(OR(Tipy!EJ46=Výsledky!$FE$6,Tipy!EJ46=Výsledky!$FE$7,Tipy!EJ46=Výsledky!$FE$8,Tipy!EJ46=Výsledky!$FE$9),IF(VLOOKUP(Tipy!EJ46,'Kategórie hráčov'!$A$2:$B$55,2,FALSE)=30,30,20),0))</f>
        <v/>
      </c>
      <c r="FF52" s="127" t="str">
        <f>IF(ISBLANK($FG$3),"",IF(ISBLANK(Tipy!EF46),0,IF(OR(AND(Tipy!EF46=Výsledky!$FE$3,OR(Tipy!EH46=Výsledky!$FG$3+1,Tipy!EH46=Výsledky!$FG$3-1)),AND(Tipy!EH46=Výsledky!$FG$3,OR(Tipy!EF46=Výsledky!$FE$3+1,Tipy!EF46=Výsledky!$FE$3-1))),10,0)))</f>
        <v/>
      </c>
      <c r="FG52" s="130" t="str">
        <f>IF(ISBLANK($FG$3),"",IF(ISBLANK(Tipy!EF46),"-",SUM(FB52:FF52)))</f>
        <v/>
      </c>
      <c r="FH52" s="129"/>
      <c r="FI52" s="126" t="str">
        <f>IF(ISBLANK($FN$3),"",IF(ISBLANK(Tipy!EL46),0,IF(AND(Tipy!EL46=Výsledky!$FL$3,Tipy!EN46=Výsledky!$FN$3),60,0)))</f>
        <v/>
      </c>
      <c r="FJ52" s="126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126" t="str">
        <f>IF(ISBLANK($FN$3),"",IF(OR(Tipy!EO46=Výsledky!$FI$6,Tipy!EO46=Výsledky!$FI$7,Tipy!EO46=Výsledky!$FI$8,Tipy!EO46=Výsledky!$FI$9),IF(VLOOKUP(Tipy!EO46,'Kategórie hráčov'!$A$2:$B$55,2,FALSE)=30,30,20),0))</f>
        <v/>
      </c>
      <c r="FL52" s="126" t="str">
        <f>IF(ISBLANK($FN$3),"",IF(OR(Tipy!EP46=Výsledky!$FL$6,Tipy!EP46=Výsledky!$FL$7,Tipy!EP46=Výsledky!$FL$8,Tipy!EP46=Výsledky!$FL$9),IF(VLOOKUP(Tipy!EP46,'Kategórie hráčov'!$A$2:$B$55,2,FALSE)=30,30,20),0))</f>
        <v/>
      </c>
      <c r="FM52" s="127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130" t="str">
        <f>IF(ISBLANK($FN$3),"",IF(ISBLANK(Tipy!EL46),"-",SUM(FI52:FM52)))</f>
        <v/>
      </c>
      <c r="FO52" s="129"/>
      <c r="FP52" s="126" t="str">
        <f>IF(ISBLANK($FU$3),"",IF(ISBLANK(Tipy!ER46),0,IF(AND(Tipy!ER46=Výsledky!$FS$3,Tipy!ET46=Výsledky!$FU$3),60,0)))</f>
        <v/>
      </c>
      <c r="FQ52" s="126" t="str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/>
      </c>
      <c r="FR52" s="126" t="str">
        <f>IF(ISBLANK($FU$3),"",IF(OR(Tipy!EU46=Výsledky!$FP$6,Tipy!EU46=Výsledky!$FP$7,Tipy!EU46=Výsledky!$FP$8,Tipy!EU46=Výsledky!$FP$9),IF(VLOOKUP(Tipy!EU46,'Kategórie hráčov'!$A$2:$B$55,2,FALSE)=30,30,20),0))</f>
        <v/>
      </c>
      <c r="FS52" s="126" t="str">
        <f>IF(ISBLANK($FU$3),"",IF(OR(Tipy!EV46=Výsledky!$FS$6,Tipy!EV46=Výsledky!$FS$7,Tipy!EV46=Výsledky!$FS$8,Tipy!EV46=Výsledky!$FS$9),IF(VLOOKUP(Tipy!EV46,'Kategórie hráčov'!$A$2:$B$55,2,FALSE)=30,30,20),0))</f>
        <v/>
      </c>
      <c r="FT52" s="127" t="str">
        <f>IF(ISBLANK($FU$3),"",IF(ISBLANK(Tipy!ER46),0,IF(OR(AND(Tipy!ER46=Výsledky!$FS$3,OR(Tipy!ET46=Výsledky!$FU$3+1,Tipy!ET46=Výsledky!$FU$3-1)),AND(Tipy!ET46=Výsledky!$FU$3,OR(Tipy!ER46=Výsledky!$FS$3+1,Tipy!ER46=Výsledky!$FS$3-1))),10,0)))</f>
        <v/>
      </c>
      <c r="FU52" s="130" t="str">
        <f>IF(ISBLANK($FU$3),"",IF(ISBLANK(Tipy!ER46),"-",SUM(FP52:FT52)))</f>
        <v/>
      </c>
      <c r="FV52" s="129"/>
      <c r="FW52" s="126" t="str">
        <f>IF(ISBLANK($GB$3),"",IF(ISBLANK(Tipy!EX46),0,IF(AND(Tipy!EX46=Výsledky!$FZ$3,Tipy!EZ46=Výsledky!$GB$3),60,0)))</f>
        <v/>
      </c>
      <c r="FX52" s="126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126" t="str">
        <f>IF(ISBLANK($GB$3),"",IF(OR(Tipy!FA46=Výsledky!$FW$6,Tipy!FA46=Výsledky!$FW$7,Tipy!FA46=Výsledky!$FW$8,Tipy!FA46=Výsledky!$FW$9),IF(VLOOKUP(Tipy!FA46,'Kategórie hráčov'!$A$2:$B$55,2,FALSE)=30,30,20),0))</f>
        <v/>
      </c>
      <c r="FZ52" s="126" t="str">
        <f>IF(ISBLANK($GB$3),"",IF(OR(Tipy!FB46=Výsledky!$FZ$6,Tipy!FB46=Výsledky!$FZ$7,Tipy!FB46=Výsledky!$FZ$8,Tipy!FB46=Výsledky!$FZ$9),IF(VLOOKUP(Tipy!FB46,'Kategórie hráčov'!$A$2:$B$55,2,FALSE)=30,30,20),0))</f>
        <v/>
      </c>
      <c r="GA52" s="127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130" t="str">
        <f>IF(ISBLANK($GB$3),"",IF(ISBLANK(Tipy!EX46),"-",SUM(FW52:GA52)))</f>
        <v/>
      </c>
      <c r="GC52" s="129"/>
      <c r="GD52" s="126" t="str">
        <f>IF(ISBLANK($GI$3),"",IF(ISBLANK(Tipy!FD46),0,IF(AND(Tipy!FD46=Výsledky!$GG$3,Tipy!FF46=Výsledky!$GI$3),60,0)))</f>
        <v/>
      </c>
      <c r="GE52" s="126" t="str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/>
      </c>
      <c r="GF52" s="126" t="str">
        <f>IF(ISBLANK($GI$3),"",IF(OR(Tipy!FG46=Výsledky!$GD$6,Tipy!FG46=Výsledky!$GD$7,Tipy!FG46=Výsledky!$GD$8,Tipy!FG46=Výsledky!$GD$9),IF(VLOOKUP(Tipy!FG46,'Kategórie hráčov'!$A$2:$B$55,2,FALSE)=30,30,20),0))</f>
        <v/>
      </c>
      <c r="GG52" s="126" t="str">
        <f>IF(ISBLANK($GI$3),"",IF(OR(Tipy!FH46=Výsledky!$GG$6,Tipy!FH46=Výsledky!$GG$7,Tipy!FH46=Výsledky!$GG$8,Tipy!FH46=Výsledky!$GG$9),IF(VLOOKUP(Tipy!FH46,'Kategórie hráčov'!$A$2:$B$55,2,FALSE)=30,30,20),0))</f>
        <v/>
      </c>
      <c r="GH52" s="127" t="str">
        <f>IF(ISBLANK($GI$3),"",IF(ISBLANK(Tipy!FD46),0,IF(OR(AND(Tipy!FD46=Výsledky!$GG$3,OR(Tipy!FF46=Výsledky!$GI$3+1,Tipy!FF46=Výsledky!$GI$3-1)),AND(Tipy!FF46=Výsledky!$GI$3,OR(Tipy!FD46=Výsledky!$GG$3+1,Tipy!FD46=Výsledky!$GG$3-1))),10,0)))</f>
        <v/>
      </c>
      <c r="GI52" s="130" t="str">
        <f>IF(ISBLANK($GI$3),"",IF(ISBLANK(Tipy!FD46),"-",SUM(GD52:GH52)))</f>
        <v/>
      </c>
      <c r="GJ52" s="129"/>
      <c r="GK52" s="126" t="str">
        <f>IF(ISBLANK($GP$3),"",IF(ISBLANK(Tipy!FJ46),0,IF(AND(Tipy!FJ46=Výsledky!$GN$3,Tipy!FL46=Výsledky!$GP$3),60,0)))</f>
        <v/>
      </c>
      <c r="GL52" s="126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126" t="str">
        <f>IF(ISBLANK($GP$3),"",IF(OR(Tipy!FM46=Výsledky!$GK$6,Tipy!FM46=Výsledky!$GK$7,Tipy!FM46=Výsledky!$GK$8,Tipy!FM46=Výsledky!$GK$9),IF(VLOOKUP(Tipy!FM46,'Kategórie hráčov'!$A$2:$B$55,2,FALSE)=30,30,20),0))</f>
        <v/>
      </c>
      <c r="GN52" s="126" t="str">
        <f>IF(ISBLANK($GP$3),"",IF(OR(Tipy!FN46=Výsledky!$GN$6,Tipy!FN46=Výsledky!$GN$7,Tipy!FN46=Výsledky!$GN$8,Tipy!FN46=Výsledky!$GN$9),IF(VLOOKUP(Tipy!FN46,'Kategórie hráčov'!$A$2:$B$55,2,FALSE)=30,30,20),0))</f>
        <v/>
      </c>
      <c r="GO52" s="127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130" t="str">
        <f>IF(ISBLANK($GP$3),"",IF(ISBLANK(Tipy!FJ46),"-",SUM(GK52:GO52)))</f>
        <v/>
      </c>
      <c r="GQ52" s="129"/>
      <c r="GR52" s="126" t="str">
        <f>IF(ISBLANK($GW$3),"",IF(ISBLANK(Tipy!FP46),0,IF(AND(Tipy!FP46=Výsledky!$GU$3,Tipy!FR46=Výsledky!$GW$3),60,0)))</f>
        <v/>
      </c>
      <c r="GS52" s="126" t="str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/>
      </c>
      <c r="GT52" s="126" t="str">
        <f>IF(ISBLANK($GW$3),"",IF(OR(Tipy!FS46=Výsledky!$GR$6,Tipy!FS46=Výsledky!$GR$7,Tipy!FS46=Výsledky!$GR$8,Tipy!FS46=Výsledky!$GR$9),IF(VLOOKUP(Tipy!FS46,'Kategórie hráčov'!$A$2:$B$55,2,FALSE)=30,30,20),0))</f>
        <v/>
      </c>
      <c r="GU52" s="126" t="str">
        <f>IF(ISBLANK($GW$3),"",IF(OR(Tipy!FT46=Výsledky!$GU$6,Tipy!FT46=Výsledky!$GU$7,Tipy!FT46=Výsledky!$GU$8,Tipy!FT46=Výsledky!$GU$9),IF(VLOOKUP(Tipy!FT46,'Kategórie hráčov'!$A$2:$B$55,2,FALSE)=30,30,20),0))</f>
        <v/>
      </c>
      <c r="GV52" s="127" t="str">
        <f>IF(ISBLANK($GW$3),"",IF(ISBLANK(Tipy!FP46),0,IF(OR(AND(Tipy!FP46=Výsledky!$GU$3,OR(Tipy!FR46=Výsledky!$GW$3+1,Tipy!FR46=Výsledky!$GW$3-1)),AND(Tipy!FR46=Výsledky!$GW$3,OR(Tipy!FP46=Výsledky!$GU$3+1,Tipy!FP46=Výsledky!$GU$3-1))),10,0)))</f>
        <v/>
      </c>
      <c r="GW52" s="130" t="str">
        <f>IF(ISBLANK($GW$3),"",IF(ISBLANK(Tipy!FP46),"-",SUM(GR52:GV52)))</f>
        <v/>
      </c>
      <c r="GX52" s="129"/>
      <c r="GY52" s="126" t="str">
        <f>IF(ISBLANK($HD$3),"",IF(ISBLANK(Tipy!FV46),0,IF(AND(Tipy!FV46=Výsledky!$HB$3,Tipy!FX46=Výsledky!$HD$3),60,0)))</f>
        <v/>
      </c>
      <c r="GZ52" s="126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26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26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27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0" t="str">
        <f>IF(ISBLANK($HD$3),"",IF(ISBLANK(Tipy!FV46),"-",SUM(GY52:HC52)))</f>
        <v/>
      </c>
      <c r="HE52" s="129"/>
      <c r="HF52" s="126" t="str">
        <f>IF(ISBLANK($HK$3),"",IF(ISBLANK(Tipy!GB46),0,IF(AND(Tipy!GB46=Výsledky!$HI$3,Tipy!GD46=Výsledky!$HK$3),60,0)))</f>
        <v/>
      </c>
      <c r="HG52" s="126" t="str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/>
      </c>
      <c r="HH52" s="126" t="str">
        <f>IF(ISBLANK($HK$3),"",IF(OR(Tipy!GE46=Výsledky!$HF$6,Tipy!GE46=Výsledky!$HF$7,Tipy!GE46=Výsledky!$HF$8,Tipy!GE46=Výsledky!$HF$9),IF(VLOOKUP(Tipy!GE46,'Kategórie hráčov'!$A$2:$B$55,2,FALSE)=30,30,20),0))</f>
        <v/>
      </c>
      <c r="HI52" s="126" t="str">
        <f>IF(ISBLANK($HK$3),"",IF(OR(Tipy!GF46=Výsledky!$HI$6,Tipy!GF46=Výsledky!$HI$7,Tipy!GF46=Výsledky!$HI$8,Tipy!GF46=Výsledky!$HI$9),IF(VLOOKUP(Tipy!GF46,'Kategórie hráčov'!$A$2:$B$55,2,FALSE)=30,30,20),0))</f>
        <v/>
      </c>
      <c r="HJ52" s="127" t="str">
        <f>IF(ISBLANK($HK$3),"",IF(ISBLANK(Tipy!GB46),0,IF(OR(AND(Tipy!GB46=Výsledky!$HI$3,OR(Tipy!GD46=Výsledky!$HK$3+1,Tipy!GD46=Výsledky!$HK$3-1)),AND(Tipy!GD46=Výsledky!$HK$3,OR(Tipy!GB46=Výsledky!$HI$3+1,Tipy!GB46=Výsledky!$HI$3-1))),10,0)))</f>
        <v/>
      </c>
      <c r="HK52" s="130" t="str">
        <f>IF(ISBLANK($HK$3),"",IF(ISBLANK(Tipy!GB46),"-",SUM(HF52:HJ52)))</f>
        <v/>
      </c>
      <c r="HL52" s="129"/>
      <c r="HM52" s="126" t="str">
        <f>IF(ISBLANK($HR$3),"",IF(ISBLANK(Tipy!GH46),0,IF(AND(Tipy!GH46=Výsledky!$HP$3,Tipy!GJ46=Výsledky!$HR$3),60,0)))</f>
        <v/>
      </c>
      <c r="HN52" s="126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26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26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27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0" t="str">
        <f>IF(ISBLANK($HR$3),"",IF(ISBLANK(Tipy!GH46),"-",SUM(HM52:HQ52)))</f>
        <v/>
      </c>
      <c r="HS52" s="129"/>
      <c r="HT52" s="126" t="str">
        <f>IF(ISBLANK($HY$3),"",IF(ISBLANK(Tipy!GN46),0,IF(AND(Tipy!GN46=Výsledky!$HW$3,Tipy!GP46=Výsledky!$HY$3),60,0)))</f>
        <v/>
      </c>
      <c r="HU52" s="126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6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6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7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0" t="str">
        <f>IF(ISBLANK($HY$3),"",IF(ISBLANK(Tipy!GN46),"-",SUM(HT52:HX52)))</f>
        <v/>
      </c>
      <c r="HZ52" s="129"/>
      <c r="IA52" s="126" t="str">
        <f>IF(ISBLANK($IF$3),"",IF(ISBLANK(Tipy!GT46),0,IF(AND(Tipy!GT46=Výsledky!$ID$3,Tipy!GV46=Výsledky!$IF$3),60,0)))</f>
        <v/>
      </c>
      <c r="IB52" s="126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26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26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27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0" t="str">
        <f>IF(ISBLANK($IF$3),"",IF(ISBLANK(Tipy!GT46),"-",SUM(IA52:IE52)))</f>
        <v/>
      </c>
      <c r="IG52" s="129"/>
      <c r="IH52" s="126" t="str">
        <f>IF(ISBLANK($IM$3),"",IF(ISBLANK(Tipy!GZ46),0,IF(AND(Tipy!GZ46=Výsledky!$IK$3,Tipy!HB46=Výsledky!$IM$3),60,0)))</f>
        <v/>
      </c>
      <c r="II52" s="126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6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6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7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0" t="str">
        <f>IF(ISBLANK($IM$3),"",IF(ISBLANK(Tipy!GZ46),"-",SUM(IH52:IL52)))</f>
        <v/>
      </c>
      <c r="IN52" s="129"/>
      <c r="IO52" s="126" t="str">
        <f>IF(ISBLANK($IT$3),"",IF(ISBLANK(Tipy!HF46),0,IF(AND(Tipy!HF46=Výsledky!$IR$3,Tipy!HH46=Výsledky!$IT$3),60,0)))</f>
        <v/>
      </c>
      <c r="IP52" s="126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26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26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27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0" t="str">
        <f>IF(ISBLANK($IT$3),"",IF(ISBLANK(Tipy!HF46),"-",SUM(IO52:IS52)))</f>
        <v/>
      </c>
      <c r="IU52" s="129"/>
      <c r="IV52" s="126" t="str">
        <f>IF(ISBLANK($JA$3),"",IF(ISBLANK(Tipy!HL46),0,IF(AND(Tipy!HL46=Výsledky!$IY$3,Tipy!HN46=Výsledky!$JA$3),60,0)))</f>
        <v/>
      </c>
      <c r="IW52" s="126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26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26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27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0" t="str">
        <f>IF(ISBLANK($JA$3),"",IF(ISBLANK(Tipy!HL46),"-",SUM(IV52:IZ52)))</f>
        <v/>
      </c>
      <c r="JB52" s="129"/>
      <c r="JC52" s="126" t="str">
        <f>IF(ISBLANK($JH$3),"",IF(ISBLANK(Tipy!HR46),0,IF(AND(Tipy!HR46=Výsledky!$JF$3,Tipy!HT46=Výsledky!$JH$3),60,0)))</f>
        <v/>
      </c>
      <c r="JD52" s="126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26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26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27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0" t="str">
        <f>IF(ISBLANK($JH$3),"",IF(ISBLANK(Tipy!HR46),"-",SUM(JC52:JG52)))</f>
        <v/>
      </c>
      <c r="JI52" s="129"/>
      <c r="JJ52" s="126" t="str">
        <f>IF(ISBLANK($JO$3),"",IF(ISBLANK(Tipy!HX46),0,IF(AND(Tipy!HX46=Výsledky!$JM$3,Tipy!HZ46=Výsledky!$JO$3),60,0)))</f>
        <v/>
      </c>
      <c r="JK52" s="126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26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26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27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0" t="str">
        <f>IF(ISBLANK($JO$3),"",IF(ISBLANK(Tipy!HX46),"-",SUM(JJ52:JN52)))</f>
        <v/>
      </c>
      <c r="JP52" s="129"/>
      <c r="JQ52" s="126" t="str">
        <f>IF(ISBLANK($JV$3),"",IF(ISBLANK(Tipy!ID46),0,IF(AND(Tipy!ID46=Výsledky!$JT$3,Tipy!IF46=Výsledky!$JV$3),60,0)))</f>
        <v/>
      </c>
      <c r="JR52" s="126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26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26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27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0" t="str">
        <f>IF(ISBLANK($JV$3),"",IF(ISBLANK(Tipy!ID46),"-",SUM(JQ52:JU52)))</f>
        <v/>
      </c>
      <c r="JW52" s="129"/>
      <c r="JX52" s="126" t="str">
        <f>IF(ISBLANK($KC$3),"",IF(ISBLANK(Tipy!IJ46),0,IF(AND(Tipy!IJ46=Výsledky!$KA$3,Tipy!IL46=Výsledky!$KC$3),60,0)))</f>
        <v/>
      </c>
      <c r="JY52" s="126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6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6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7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0" t="str">
        <f>IF(ISBLANK($KC$3),"",IF(ISBLANK(Tipy!IJ46),"-",SUM(JX52:KB52)))</f>
        <v/>
      </c>
      <c r="KD52" s="129"/>
      <c r="KE52" s="126" t="str">
        <f>IF(ISBLANK($KJ$3),"",IF(ISBLANK(Tipy!IP46),0,IF(AND(Tipy!IP46=Výsledky!$KH$3,Tipy!IR46=Výsledky!$KJ$3),60,0)))</f>
        <v/>
      </c>
      <c r="KF52" s="126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6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6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7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0" t="str">
        <f>IF(ISBLANK($KJ$3),"",IF(ISBLANK(Tipy!IP46),"-",SUM(KE52:KI52)))</f>
        <v/>
      </c>
      <c r="KK52" s="129"/>
      <c r="KL52" s="126" t="str">
        <f>IF(ISBLANK($KQ$3),"",IF(ISBLANK(Tipy!IV46),0,IF(AND(Tipy!IV46=Výsledky!$KO$3,Tipy!IX46=Výsledky!$KQ$3),60,0)))</f>
        <v/>
      </c>
      <c r="KM52" s="126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6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6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7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0" t="str">
        <f>IF(ISBLANK($KQ$3),"",IF(ISBLANK(Tipy!IV46),"-",SUM(KL52:KP52)))</f>
        <v/>
      </c>
      <c r="KR52" s="129"/>
      <c r="KS52" s="126" t="str">
        <f>IF(ISBLANK($KX$3),"",IF(ISBLANK(Tipy!JB46),0,IF(AND(Tipy!JB46=Výsledky!$KV$3,Tipy!JD46=Výsledky!$KX$3),60,0)))</f>
        <v/>
      </c>
      <c r="KT52" s="126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6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6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7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0" t="str">
        <f>IF(ISBLANK($KX$3),"",IF(ISBLANK(Tipy!JB46),"-",SUM(KS52:KW52)))</f>
        <v/>
      </c>
      <c r="KY52" s="129"/>
      <c r="KZ52" s="126" t="str">
        <f>IF(ISBLANK($LE$3),"",IF(ISBLANK(Tipy!JH46),0,IF(AND(Tipy!JH46=Výsledky!$LC$3,Tipy!JJ46=Výsledky!$LE$3),60,0)))</f>
        <v/>
      </c>
      <c r="LA52" s="126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6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6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7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0" t="str">
        <f>IF(ISBLANK($LE$3),"",IF(ISBLANK(Tipy!JH46),"-",SUM(KZ52:LD52)))</f>
        <v/>
      </c>
      <c r="LF52" s="129"/>
      <c r="LG52" s="126" t="str">
        <f>IF(ISBLANK($LL$3),"",IF(ISBLANK(Tipy!JN46),0,IF(AND(Tipy!JN46=Výsledky!$LJ$3,Tipy!JP46=Výsledky!$LL$3),60,0)))</f>
        <v/>
      </c>
      <c r="LH52" s="126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6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6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7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0" t="str">
        <f>IF(ISBLANK($LL$3),"",IF(ISBLANK(Tipy!JN46),"-",SUM(LG52:LK52)))</f>
        <v/>
      </c>
      <c r="LM52" s="129"/>
      <c r="LN52" s="126" t="str">
        <f>IF(ISBLANK($LS$3),"",IF(ISBLANK(Tipy!JT46),0,IF(AND(Tipy!JT46=Výsledky!$LQ$3,Tipy!JV46=Výsledky!$LS$3),60,0)))</f>
        <v/>
      </c>
      <c r="LO52" s="126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6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6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7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0" t="str">
        <f>IF(ISBLANK($LS$3),"",IF(ISBLANK(Tipy!JT46),"-",SUM(LN52:LR52)))</f>
        <v/>
      </c>
      <c r="LT52" s="129"/>
      <c r="LU52" s="126" t="str">
        <f>IF(ISBLANK($LZ$3),"",IF(ISBLANK(Tipy!JZ46),0,IF(AND(Tipy!JZ46=Výsledky!$LX$3,Tipy!KB46=Výsledky!$LZ$3),60,0)))</f>
        <v/>
      </c>
      <c r="LV52" s="126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6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6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7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0" t="str">
        <f>IF(ISBLANK($LZ$3),"",IF(ISBLANK(Tipy!JZ46),"-",SUM(LU52:LY52)))</f>
        <v/>
      </c>
      <c r="MA52" s="129"/>
      <c r="MB52" s="126" t="str">
        <f>IF(ISBLANK($MG$3),"",IF(ISBLANK(Tipy!KF46),0,IF(AND(Tipy!KF46=Výsledky!$ME$3,Tipy!KH46=Výsledky!$MG$3),60,0)))</f>
        <v/>
      </c>
      <c r="MC52" s="126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6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6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7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0" t="str">
        <f>IF(ISBLANK($MG$3),"",IF(ISBLANK(Tipy!KF46),"-",SUM(MB52:MF52)))</f>
        <v/>
      </c>
      <c r="MH52" s="129"/>
      <c r="MI52" s="126" t="str">
        <f>IF(ISBLANK($MN$3),"",IF(ISBLANK(Tipy!KL46),0,IF(AND(Tipy!KL46=Výsledky!$ML$3,Tipy!KN46=Výsledky!$MN$3),60,0)))</f>
        <v/>
      </c>
      <c r="MJ52" s="12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6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6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0" t="str">
        <f>IF(ISBLANK($MN$3),"",IF(ISBLANK(Tipy!KL46),"-",SUM(MI52:MM52)))</f>
        <v/>
      </c>
      <c r="MO52" s="129"/>
      <c r="MP52" s="126" t="str">
        <f>IF(ISBLANK($MU$3),"",IF(ISBLANK(Tipy!KR46),0,IF(AND(Tipy!KR46=Výsledky!$MS$3,Tipy!KT46=Výsledky!$MU$3),60,0)))</f>
        <v/>
      </c>
      <c r="MQ52" s="126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6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6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7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0" t="str">
        <f>IF(ISBLANK($MU$3),"",IF(ISBLANK(Tipy!KR46),"-",SUM(MP52:MT52)))</f>
        <v/>
      </c>
      <c r="MV52" s="129"/>
      <c r="MW52" s="126" t="str">
        <f>IF(ISBLANK($NB$3),"",IF(ISBLANK(Tipy!KX46),0,IF(AND(Tipy!KX46=Výsledky!$MZ$3,Tipy!KZ46=Výsledky!$NB$3),60,0)))</f>
        <v/>
      </c>
      <c r="MX52" s="126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6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6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7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0" t="str">
        <f>IF(ISBLANK($NB$3),"",IF(ISBLANK(Tipy!KX46),"-",SUM(MW52:NA52)))</f>
        <v/>
      </c>
      <c r="NC52" s="129"/>
      <c r="ND52" s="126" t="str">
        <f>IF(ISBLANK($NI$3),"",IF(ISBLANK(Tipy!LD46),0,IF(AND(Tipy!LD46=Výsledky!$NG$3,Tipy!LF46=Výsledky!$NI$3),60,0)))</f>
        <v/>
      </c>
      <c r="NE52" s="126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6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6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7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0" t="str">
        <f>IF(ISBLANK($NI$3),"",IF(ISBLANK(Tipy!LD46),"-",SUM(ND52:NH52)))</f>
        <v/>
      </c>
      <c r="NJ52" s="129"/>
      <c r="NK52" s="126" t="str">
        <f>IF(ISBLANK($NP$3),"",IF(ISBLANK(Tipy!LJ46),0,IF(AND(Tipy!LJ46=Výsledky!$NN$3,Tipy!LL46=Výsledky!$NP$3),60,0)))</f>
        <v/>
      </c>
      <c r="NL52" s="126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6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6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7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0" t="str">
        <f>IF(ISBLANK($NP$3),"",IF(ISBLANK(Tipy!LJ46),"-",SUM(NK52:NO52)))</f>
        <v/>
      </c>
      <c r="NQ52" s="129"/>
      <c r="NR52" s="126" t="str">
        <f>IF(ISBLANK($NW$3),"",IF(ISBLANK(Tipy!LP46),0,IF(AND(Tipy!LP46=Výsledky!$NU$3,Tipy!LR46=Výsledky!$NW$3),60,0)))</f>
        <v/>
      </c>
      <c r="NS52" s="126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6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6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7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0" t="str">
        <f>IF(ISBLANK($NW$3),"",IF(ISBLANK(Tipy!LP46),"-",SUM(NR52:NV52)))</f>
        <v/>
      </c>
      <c r="NX52" s="129"/>
      <c r="NY52" s="126" t="str">
        <f>IF(ISBLANK($OD$3),"",IF(ISBLANK(Tipy!LV46),0,IF(AND(Tipy!LV46=Výsledky!$OB$3,Tipy!LX46=Výsledky!$OD$3),60,0)))</f>
        <v/>
      </c>
      <c r="NZ52" s="126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6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6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7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0" t="str">
        <f>IF(ISBLANK($OD$3),"",IF(ISBLANK(Tipy!LV46),"-",SUM(NY52:OC52)))</f>
        <v/>
      </c>
      <c r="OE52" s="129"/>
      <c r="OF52" s="126" t="str">
        <f>IF(ISBLANK($OK$3),"",IF(ISBLANK(Tipy!MB46),0,IF(AND(Tipy!MB46=Výsledky!$OI$3,Tipy!MD46=Výsledky!$OK$3),60,0)))</f>
        <v/>
      </c>
      <c r="OG52" s="126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6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6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7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0" t="str">
        <f>IF(ISBLANK($OK$3),"",IF(ISBLANK(Tipy!MB46),"-",SUM(OF52:OJ52)))</f>
        <v/>
      </c>
      <c r="OL52" s="129"/>
      <c r="OM52" s="126" t="str">
        <f>IF(ISBLANK($OR$3),"",IF(ISBLANK(Tipy!MH46),0,IF(AND(Tipy!MH46=Výsledky!$OP$3,Tipy!MJ46=Výsledky!$OR$3),60,0)))</f>
        <v/>
      </c>
      <c r="ON52" s="12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6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6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0" t="str">
        <f>IF(ISBLANK($OR$3),"",IF(ISBLANK(Tipy!MH46),"-",SUM(OM52:OQ52)))</f>
        <v/>
      </c>
      <c r="OS52" s="129"/>
      <c r="OT52" s="126" t="str">
        <f>IF(ISBLANK($OY$3),"",IF(ISBLANK(Tipy!MN46),0,IF(AND(Tipy!MN46=Výsledky!$OW$3,Tipy!MP46=Výsledky!$OY$3),60,0)))</f>
        <v/>
      </c>
      <c r="OU52" s="12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6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6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0" t="str">
        <f>IF(ISBLANK($OY$3),"",IF(ISBLANK(Tipy!MN46),"-",SUM(OT52:OX52)))</f>
        <v/>
      </c>
      <c r="OZ52" s="129"/>
      <c r="PA52" s="126" t="str">
        <f>IF(ISBLANK($PF$3),"",IF(ISBLANK(Tipy!MT46),0,IF(AND(Tipy!MT46=Výsledky!$PD$3,Tipy!MV46=Výsledky!$PF$3),60,0)))</f>
        <v/>
      </c>
      <c r="PB52" s="12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6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6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0" t="str">
        <f>IF(ISBLANK($PF$3),"",IF(ISBLANK(Tipy!MT46),"-",SUM(PA52:PE52)))</f>
        <v/>
      </c>
      <c r="PG52" s="129"/>
      <c r="PH52" s="126" t="str">
        <f>IF(ISBLANK($PM$3),"",IF(ISBLANK(Tipy!MZ46),0,IF(AND(Tipy!MZ46=Výsledky!$PK$3,Tipy!NB46=Výsledky!$PM$3),60,0)))</f>
        <v/>
      </c>
      <c r="PI52" s="12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6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6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0" t="str">
        <f>IF(ISBLANK($PM$3),"",IF(ISBLANK(Tipy!MZ46),"-",SUM(PH52:PL52)))</f>
        <v/>
      </c>
      <c r="PN52" s="129"/>
      <c r="PO52" s="126" t="str">
        <f>IF(ISBLANK($PT$3),"",IF(ISBLANK(Tipy!NF46),0,IF(AND(Tipy!NF46=Výsledky!$PR$3,Tipy!NH46=Výsledky!$PT$3),60,0)))</f>
        <v/>
      </c>
      <c r="PP52" s="12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6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6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0" t="str">
        <f>IF(ISBLANK($PT$3),"",IF(ISBLANK(Tipy!NF46),"-",SUM(PO52:PS52)))</f>
        <v/>
      </c>
      <c r="PU52" s="129"/>
      <c r="PV52" s="126" t="str">
        <f>IF(ISBLANK($QA$3),"",IF(ISBLANK(Tipy!NL46),0,IF(AND(Tipy!NL46=Výsledky!$PY$3,Tipy!NN46=Výsledky!$QA$3),60,0)))</f>
        <v/>
      </c>
      <c r="PW52" s="12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6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6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0" t="str">
        <f>IF(ISBLANK($QA$3),"",IF(ISBLANK(Tipy!NL46),"-",SUM(PV52:PZ52)))</f>
        <v/>
      </c>
      <c r="QB52" s="129"/>
      <c r="QC52" s="126" t="str">
        <f>IF(ISBLANK($QH$3),"",IF(ISBLANK(Tipy!NR46),0,IF(AND(Tipy!NR46=Výsledky!$QF$3,Tipy!NT46=Výsledky!$QH$3),60,0)))</f>
        <v/>
      </c>
      <c r="QD52" s="12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6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6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0" t="str">
        <f>IF(ISBLANK($QH$3),"",IF(ISBLANK(Tipy!NR46),"-",SUM(QC52:QG52)))</f>
        <v/>
      </c>
      <c r="QI52" s="131"/>
      <c r="QJ52" s="131"/>
    </row>
    <row r="53" spans="1:452" ht="15" x14ac:dyDescent="0.2">
      <c r="A53" s="124">
        <f>Tipy!A47</f>
        <v>64</v>
      </c>
      <c r="B53" s="166" t="str">
        <f>IF(Tipy!B47="","",Tipy!B47)</f>
        <v>Matej14</v>
      </c>
      <c r="C53" s="125"/>
      <c r="D53" s="126">
        <f>IF(ISBLANK($I$3),"",IF(ISBLANK(Tipy!D47),0,IF(AND(Tipy!D47=Výsledky!$G$3,Tipy!F47=Výsledky!$I$3),60,0)))</f>
        <v>0</v>
      </c>
      <c r="E53" s="12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6">
        <f>IF(ISBLANK($I$3),"",IF(OR(Tipy!G47=Výsledky!$D$6,Tipy!G47=Výsledky!$D$7,Tipy!G47=Výsledky!$D$8,Tipy!G47=Výsledky!$D$9),IF(VLOOKUP(Tipy!G47,'Kategórie hráčov'!$A$2:$B$55,2,FALSE)=30,30,20),0))</f>
        <v>20</v>
      </c>
      <c r="G53" s="126">
        <f>IF(ISBLANK($I$3),"",IF(OR(Tipy!H47=Výsledky!$G$6,Tipy!H47=Výsledky!$G$7,Tipy!H47=Výsledky!$G$8,Tipy!H47=Výsledky!$G$9),IF(VLOOKUP(Tipy!H47,'Kategórie hráčov'!$A$2:$B$55,2,FALSE)=30,30,20),0))</f>
        <v>0</v>
      </c>
      <c r="H53" s="12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8">
        <f>IF(ISBLANK($I$3),"",IF(ISBLANK(Tipy!D47),"-",SUM(D53:H53)))</f>
        <v>20</v>
      </c>
      <c r="J53" s="25"/>
      <c r="K53" s="126">
        <f>IF(ISBLANK($P$3),"",IF(ISBLANK(Tipy!J47),0,IF(AND(Tipy!J47=Výsledky!$N$3,Tipy!L47=Výsledky!$P$3),60,0)))</f>
        <v>0</v>
      </c>
      <c r="L53" s="12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6">
        <f>IF(ISBLANK($P$3),"",IF(OR(Tipy!M47=Výsledky!$K$6,Tipy!M47=Výsledky!$K$7,Tipy!M47=Výsledky!$K$8,Tipy!M47=Výsledky!$K$9),IF(VLOOKUP(Tipy!M47,'Kategórie hráčov'!$A$2:$B$55,2,FALSE)=30,30,20),0))</f>
        <v>0</v>
      </c>
      <c r="N53" s="126">
        <f>IF(ISBLANK($P$3),"",IF(OR(Tipy!N47=Výsledky!$N$6,Tipy!N47=Výsledky!$N$7,Tipy!N47=Výsledky!$N$8,Tipy!N47=Výsledky!$N$9),IF(VLOOKUP(Tipy!N47,'Kategórie hráčov'!$A$2:$B$55,2,FALSE)=30,30,20),0))</f>
        <v>0</v>
      </c>
      <c r="O53" s="12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8" t="str">
        <f>IF(ISBLANK($P$3),"",IF(ISBLANK(Tipy!J47),"-",SUM(K53:O53)))</f>
        <v>-</v>
      </c>
      <c r="Q53" s="129"/>
      <c r="R53" s="126">
        <f>IF(ISBLANK($W$3),"",IF(ISBLANK(Tipy!P47),0,IF(AND(Tipy!P47=Výsledky!$U$3,Tipy!R47=Výsledky!$W$3),60,0)))</f>
        <v>0</v>
      </c>
      <c r="S53" s="12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6">
        <f>IF(ISBLANK($W$3),"",IF(OR(Tipy!S47=Výsledky!$R$6,Tipy!S47=Výsledky!$R$7,Tipy!S47=Výsledky!$R$8,Tipy!S47=Výsledky!$R$9),IF(VLOOKUP(Tipy!S47,'Kategórie hráčov'!$A$2:$B$55,2,FALSE)=30,30,20),0))</f>
        <v>0</v>
      </c>
      <c r="U53" s="126">
        <f>IF(ISBLANK($W$3),"",IF(OR(Tipy!T47=Výsledky!$U$6,Tipy!T47=Výsledky!$U$7,Tipy!T47=Výsledky!$U$8,Tipy!T47=Výsledky!$U$9),IF(VLOOKUP(Tipy!T47,'Kategórie hráčov'!$A$2:$B$55,2,FALSE)=30,30,20),0))</f>
        <v>0</v>
      </c>
      <c r="V53" s="12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30">
        <f>IF(ISBLANK($W$3),"",IF(ISBLANK(Tipy!P47),"-",SUM(R53:V53)))</f>
        <v>0</v>
      </c>
      <c r="X53" s="129"/>
      <c r="Y53" s="126">
        <f>IF(ISBLANK($AD$3),"",IF(ISBLANK(Tipy!V47),0,IF(AND(Tipy!V47=Výsledky!$AB$3,Tipy!X47=Výsledky!$AD$3),60,0)))</f>
        <v>0</v>
      </c>
      <c r="Z53" s="12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6">
        <f>IF(ISBLANK($AD$3),"",IF(OR(Tipy!Y47=Výsledky!$Y$6,Tipy!Y47=Výsledky!$Y$7,Tipy!Y47=Výsledky!$Y$8,Tipy!Y47=Výsledky!$Y$9),IF(VLOOKUP(Tipy!Y47,'Kategórie hráčov'!$A$2:$B$55,2,FALSE)=30,30,20),0))</f>
        <v>0</v>
      </c>
      <c r="AB53" s="126">
        <f>IF(ISBLANK($AD$3),"",IF(OR(Tipy!Z47=Výsledky!$AB$6,Tipy!Z47=Výsledky!$AB$7,Tipy!Z47=Výsledky!$AB$8,Tipy!Z47=Výsledky!$AB$9),IF(VLOOKUP(Tipy!Z47,'Kategórie hráčov'!$A$2:$B$55,2,FALSE)=30,30,20),0))</f>
        <v>0</v>
      </c>
      <c r="AC53" s="12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30" t="str">
        <f>IF(ISBLANK($AD$3),"",IF(ISBLANK(Tipy!V47),"-",SUM(Y53:AC53)))</f>
        <v>-</v>
      </c>
      <c r="AE53" s="129"/>
      <c r="AF53" s="126">
        <f>IF(ISBLANK($AK$3),"",IF(ISBLANK(Tipy!AB47),0,IF(AND(Tipy!AB47=Výsledky!$AI$3,Tipy!AD47=Výsledky!$AK$3),60,0)))</f>
        <v>0</v>
      </c>
      <c r="AG53" s="12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6">
        <f>IF(ISBLANK($AK$3),"",IF(OR(Tipy!AE47=Výsledky!$AF$6,Tipy!AE47=Výsledky!$AF$7,Tipy!AE47=Výsledky!$AF$8,Tipy!AE47=Výsledky!$AF$9),IF(VLOOKUP(Tipy!AE47,'Kategórie hráčov'!$A$2:$B$55,2,FALSE)=30,30,20),0))</f>
        <v>0</v>
      </c>
      <c r="AI53" s="126">
        <f>IF(ISBLANK($AK$3),"",IF(OR(Tipy!AF47=Výsledky!$AI$6,Tipy!AF47=Výsledky!$AI$7,Tipy!AF47=Výsledky!$AI$8,Tipy!AF47=Výsledky!$AI$9),IF(VLOOKUP(Tipy!AF47,'Kategórie hráčov'!$A$2:$B$55,2,FALSE)=30,30,20),0))</f>
        <v>0</v>
      </c>
      <c r="AJ53" s="12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30">
        <f>IF(ISBLANK($AK$3),"",IF(ISBLANK(Tipy!AB47),"-",SUM(AF53:AJ53)))</f>
        <v>20</v>
      </c>
      <c r="AL53" s="129"/>
      <c r="AM53" s="126">
        <f>IF(ISBLANK($AR$3),"",IF(ISBLANK(Tipy!AH47),0,IF(AND(Tipy!AH47=Výsledky!$AP$3,Tipy!AJ47=Výsledky!$AR$3),60,0)))</f>
        <v>0</v>
      </c>
      <c r="AN53" s="12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6">
        <f>IF(ISBLANK($AR$3),"",IF(OR(Tipy!AK47=Výsledky!$AM$6,Tipy!AK47=Výsledky!$AM$7,Tipy!AK47=Výsledky!$AM$8,Tipy!AK47=Výsledky!$AM$9),IF(VLOOKUP(Tipy!AK47,'Kategórie hráčov'!$A$2:$B$55,2,FALSE)=30,30,20),0))</f>
        <v>0</v>
      </c>
      <c r="AP53" s="126">
        <f>IF(ISBLANK($AR$3),"",IF(OR(Tipy!AL47=Výsledky!$AP$6,Tipy!AL47=Výsledky!$AP$7,Tipy!AL47=Výsledky!$AP$8,Tipy!AL47=Výsledky!$AP$9),IF(VLOOKUP(Tipy!AL47,'Kategórie hráčov'!$A$2:$B$55,2,FALSE)=30,30,20),0))</f>
        <v>0</v>
      </c>
      <c r="AQ53" s="127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30">
        <f>IF(ISBLANK($AR$3),"",IF(ISBLANK(Tipy!AH47),"-",SUM(AM53:AQ53)))</f>
        <v>30</v>
      </c>
      <c r="AS53" s="129"/>
      <c r="AT53" s="126">
        <f>IF(ISBLANK($AY$3),"",IF(ISBLANK(Tipy!AN47),0,IF(AND(Tipy!AN47=Výsledky!$AW$3,Tipy!AP47=Výsledky!$AY$3),60,0)))</f>
        <v>0</v>
      </c>
      <c r="AU53" s="12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6">
        <f>IF(ISBLANK($AY$3),"",IF(OR(Tipy!AQ47=Výsledky!$AT$6,Tipy!AQ47=Výsledky!$AT$7,Tipy!AQ47=Výsledky!$AT$8,Tipy!AQ47=Výsledky!$AT$9),IF(VLOOKUP(Tipy!AQ47,'Kategórie hráčov'!$A$2:$B$55,2,FALSE)=30,30,20),0))</f>
        <v>0</v>
      </c>
      <c r="AW53" s="126">
        <f>IF(ISBLANK($AY$3),"",IF(OR(Tipy!AR47=Výsledky!$AW$6,Tipy!AR47=Výsledky!$AW$7,Tipy!AR47=Výsledky!$AW$8,Tipy!AR47=Výsledky!$AW$9),IF(VLOOKUP(Tipy!AR47,'Kategórie hráčov'!$A$2:$B$55,2,FALSE)=30,30,20),0))</f>
        <v>0</v>
      </c>
      <c r="AX53" s="12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30">
        <f>IF(ISBLANK($AY$3),"",IF(ISBLANK(Tipy!AN47),"-",SUM(AT53:AX53)))</f>
        <v>0</v>
      </c>
      <c r="AZ53" s="129"/>
      <c r="BA53" s="126">
        <f>IF(ISBLANK($BF$3),"",IF(ISBLANK(Tipy!AT47),0,IF(AND(Tipy!AT47=Výsledky!$BD$3,Tipy!AV47=Výsledky!$BF$3),60,0)))</f>
        <v>0</v>
      </c>
      <c r="BB53" s="12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6">
        <f>IF(ISBLANK($BF$3),"",IF(OR(Tipy!AW47=Výsledky!$BA$6,Tipy!AW47=Výsledky!$BA$7,Tipy!AW47=Výsledky!$BA$8,Tipy!AW47=Výsledky!$BA$9),IF(VLOOKUP(Tipy!AW47,'Kategórie hráčov'!$A$2:$B$55,2,FALSE)=30,30,20),0))</f>
        <v>0</v>
      </c>
      <c r="BD53" s="126">
        <f>IF(ISBLANK($BF$3),"",IF(OR(Tipy!AX47=Výsledky!$BD$6,Tipy!AX47=Výsledky!$BD$7,Tipy!AX47=Výsledky!$BD$8,Tipy!AX47=Výsledky!$BD$9),IF(VLOOKUP(Tipy!AX47,'Kategórie hráčov'!$A$2:$B$55,2,FALSE)=30,30,20),0))</f>
        <v>0</v>
      </c>
      <c r="BE53" s="127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30">
        <f>IF(ISBLANK($BF$3),"",IF(ISBLANK(Tipy!AT47),"-",SUM(BA53:BE53)))</f>
        <v>20</v>
      </c>
      <c r="BG53" s="129"/>
      <c r="BH53" s="126" t="str">
        <f>IF(ISBLANK($BM$3),"",IF(ISBLANK(Tipy!AZ47),0,IF(AND(Tipy!AZ47=Výsledky!$BK$3,Tipy!BB47=Výsledky!$BM$3),60,0)))</f>
        <v/>
      </c>
      <c r="BI53" s="126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6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6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7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0" t="str">
        <f>IF(ISBLANK($BM$3),"",IF(ISBLANK(Tipy!AZ47),"-",SUM(BH53:BL53)))</f>
        <v/>
      </c>
      <c r="BN53" s="129"/>
      <c r="BO53" s="126">
        <f>IF(ISBLANK($BT$3),"",IF(ISBLANK(Tipy!BF47),0,IF(AND(Tipy!BF47=Výsledky!$BR$3,Tipy!BH47=Výsledky!$BT$3),60,0)))</f>
        <v>0</v>
      </c>
      <c r="BP53" s="12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6">
        <f>IF(ISBLANK($BT$3),"",IF(OR(Tipy!BI47=Výsledky!$BO$6,Tipy!BI47=Výsledky!$BO$7,Tipy!BI47=Výsledky!$BO$8,Tipy!BI47=Výsledky!$BO$9),IF(VLOOKUP(Tipy!BI47,'Kategórie hráčov'!$A$2:$B$55,2,FALSE)=30,30,20),0))</f>
        <v>0</v>
      </c>
      <c r="BR53" s="126">
        <f>IF(ISBLANK($BT$3),"",IF(OR(Tipy!BJ47=Výsledky!$BR$6,Tipy!BJ47=Výsledky!$BR$7,Tipy!BJ47=Výsledky!$BR$8,Tipy!BJ47=Výsledky!$BR$9),IF(VLOOKUP(Tipy!BJ47,'Kategórie hráčov'!$A$2:$B$55,2,FALSE)=30,30,20),0))</f>
        <v>0</v>
      </c>
      <c r="BS53" s="12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30">
        <f>IF(ISBLANK($BT$3),"",IF(ISBLANK(Tipy!BF47),"-",SUM(BO53:BS53)))</f>
        <v>10</v>
      </c>
      <c r="BU53" s="129"/>
      <c r="BV53" s="126" t="str">
        <f>IF(ISBLANK($CA$3),"",IF(ISBLANK(Tipy!BL47),0,IF(AND(Tipy!BL47=Výsledky!$BY$3,Tipy!BN47=Výsledky!$CA$3),60,0)))</f>
        <v/>
      </c>
      <c r="BW53" s="126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6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6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7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0" t="str">
        <f>IF(ISBLANK($CA$3),"",IF(ISBLANK(Tipy!BL47),"-",SUM(BV53:BZ53)))</f>
        <v/>
      </c>
      <c r="CB53" s="129"/>
      <c r="CC53" s="126">
        <f>IF(ISBLANK($CH$3),"",IF(ISBLANK(Tipy!BR47),0,IF(AND(Tipy!BR47=Výsledky!$CF$3,Tipy!BT47=Výsledky!$CH$3),60,0)))</f>
        <v>0</v>
      </c>
      <c r="CD53" s="12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6">
        <f>IF(ISBLANK($CH$3),"",IF(OR(Tipy!BU47=Výsledky!$CC$6,Tipy!BU47=Výsledky!$CC$7,Tipy!BU47=Výsledky!$CC$8,Tipy!BU47=Výsledky!$CC$9),IF(VLOOKUP(Tipy!BU47,'Kategórie hráčov'!$A$2:$B$55,2,FALSE)=30,30,20),0))</f>
        <v>0</v>
      </c>
      <c r="CF53" s="126">
        <f>IF(ISBLANK($CH$3),"",IF(OR(Tipy!BV47=Výsledky!$CF$6,Tipy!BV47=Výsledky!$CF$7,Tipy!BV47=Výsledky!$CF$8,Tipy!BV47=Výsledky!$CF$9),IF(VLOOKUP(Tipy!BV47,'Kategórie hráčov'!$A$2:$B$55,2,FALSE)=30,30,20),0))</f>
        <v>20</v>
      </c>
      <c r="CG53" s="12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30">
        <f>IF(ISBLANK($CH$3),"",IF(ISBLANK(Tipy!BR47),"-",SUM(CC53:CG53)))</f>
        <v>20</v>
      </c>
      <c r="CI53" s="129"/>
      <c r="CJ53" s="126">
        <f>IF(ISBLANK($CO$3),"",IF(ISBLANK(Tipy!BX47),0,IF(AND(Tipy!BX47=Výsledky!$CM$3,Tipy!BZ47=Výsledky!$CO$3),60,0)))</f>
        <v>60</v>
      </c>
      <c r="CK53" s="12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6">
        <f>IF(ISBLANK($CO$3),"",IF(OR(Tipy!CA47=Výsledky!$CJ$6,Tipy!CA47=Výsledky!$CJ$7,Tipy!CA47=Výsledky!$CJ$8,Tipy!CA47=Výsledky!$CJ$9),IF(VLOOKUP(Tipy!CA47,'Kategórie hráčov'!$A$2:$B$55,2,FALSE)=30,30,20),0))</f>
        <v>0</v>
      </c>
      <c r="CM53" s="126">
        <f>IF(ISBLANK($CO$3),"",IF(OR(Tipy!CB47=Výsledky!$CM$6,Tipy!CB47=Výsledky!$CM$7,Tipy!CB47=Výsledky!$CM$8,Tipy!CB47=Výsledky!$CM$9),IF(VLOOKUP(Tipy!CB47,'Kategórie hráčov'!$A$2:$B$55,2,FALSE)=30,30,20),0))</f>
        <v>0</v>
      </c>
      <c r="CN53" s="12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30">
        <f>IF(ISBLANK($CO$3),"",IF(ISBLANK(Tipy!BX47),"-",SUM(CJ53:CN53)))</f>
        <v>60</v>
      </c>
      <c r="CP53" s="129"/>
      <c r="CQ53" s="126" t="str">
        <f>IF(ISBLANK($CV$3),"",IF(ISBLANK(Tipy!CD47),0,IF(AND(Tipy!CD47=Výsledky!$CT$3,Tipy!CF47=Výsledky!$CV$3),60,0)))</f>
        <v/>
      </c>
      <c r="CR53" s="126" t="str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/>
      </c>
      <c r="CS53" s="126" t="str">
        <f>IF(ISBLANK($CV$3),"",IF(OR(Tipy!CG47=Výsledky!$CQ$6,Tipy!CG47=Výsledky!$CQ$7,Tipy!CG47=Výsledky!$CQ$8,Tipy!CG47=Výsledky!$CQ$9),IF(VLOOKUP(Tipy!CG47,'Kategórie hráčov'!$A$2:$B$55,2,FALSE)=30,30,20),0))</f>
        <v/>
      </c>
      <c r="CT53" s="126" t="str">
        <f>IF(ISBLANK($CV$3),"",IF(OR(Tipy!CH47=Výsledky!$CT$6,Tipy!CH47=Výsledky!$CT$7,Tipy!CH47=Výsledky!$CT$8,Tipy!CH47=Výsledky!$CT$9),IF(VLOOKUP(Tipy!CH47,'Kategórie hráčov'!$A$2:$B$55,2,FALSE)=30,30,20),0))</f>
        <v/>
      </c>
      <c r="CU53" s="127" t="str">
        <f>IF(ISBLANK($CV$3),"",IF(ISBLANK(Tipy!CD47),0,IF(OR(AND(Tipy!CD47=Výsledky!$CT$3,OR(Tipy!CF47=Výsledky!$CV$3+1,Tipy!CF47=Výsledky!$CV$3-1)),AND(Tipy!CF47=Výsledky!$CV$3,OR(Tipy!CD47=Výsledky!$CT$3+1,Tipy!CD47=Výsledky!$CT$3-1))),10,0)))</f>
        <v/>
      </c>
      <c r="CV53" s="130" t="str">
        <f>IF(ISBLANK($CV$3),"",IF(ISBLANK(Tipy!CD47),"-",SUM(CQ53:CU53)))</f>
        <v/>
      </c>
      <c r="CW53" s="129"/>
      <c r="CX53" s="126" t="str">
        <f>IF(ISBLANK($DC$3),"",IF(ISBLANK(Tipy!CJ47),0,IF(AND(Tipy!CJ47=Výsledky!$DA$3,Tipy!CL47=Výsledky!$DC$3),60,0)))</f>
        <v/>
      </c>
      <c r="CY53" s="126" t="str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/>
      </c>
      <c r="CZ53" s="126" t="str">
        <f>IF(ISBLANK($DC$3),"",IF(OR(Tipy!CM47=Výsledky!$CX$6,Tipy!CM47=Výsledky!$CX$7,Tipy!CM47=Výsledky!$CX$8,Tipy!CM47=Výsledky!$CX$9),IF(VLOOKUP(Tipy!CM47,'Kategórie hráčov'!$A$2:$B$55,2,FALSE)=30,30,20),0))</f>
        <v/>
      </c>
      <c r="DA53" s="126" t="str">
        <f>IF(ISBLANK($DC$3),"",IF(OR(Tipy!CN47=Výsledky!$DA$6,Tipy!CN47=Výsledky!$DA$7,Tipy!CN47=Výsledky!$DA$8,Tipy!CN47=Výsledky!$DA$9),IF(VLOOKUP(Tipy!CN47,'Kategórie hráčov'!$A$2:$B$55,2,FALSE)=30,30,20),0))</f>
        <v/>
      </c>
      <c r="DB53" s="127" t="str">
        <f>IF(ISBLANK($DC$3),"",IF(ISBLANK(Tipy!CJ47),0,IF(OR(AND(Tipy!CJ47=Výsledky!$DA$3,OR(Tipy!CL47=Výsledky!$DC$3+1,Tipy!CL47=Výsledky!$DC$3-1)),AND(Tipy!CL47=Výsledky!$DC$3,OR(Tipy!CJ47=Výsledky!$DA$3+1,Tipy!CJ47=Výsledky!$DA$3-1))),10,0)))</f>
        <v/>
      </c>
      <c r="DC53" s="130" t="str">
        <f>IF(ISBLANK($DC$3),"",IF(ISBLANK(Tipy!CJ47),"-",SUM(CX53:DB53)))</f>
        <v/>
      </c>
      <c r="DD53" s="129"/>
      <c r="DE53" s="126" t="str">
        <f>IF(ISBLANK($DJ$3),"",IF(ISBLANK(Tipy!CP47),0,IF(AND(Tipy!CP47=Výsledky!$DH$3,Tipy!CR47=Výsledky!$DJ$3),60,0)))</f>
        <v/>
      </c>
      <c r="DF53" s="126" t="str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/>
      </c>
      <c r="DG53" s="126" t="str">
        <f>IF(ISBLANK($DJ$3),"",IF(OR(Tipy!CS47=Výsledky!$DE$6,Tipy!CS47=Výsledky!$DE$7,Tipy!CS47=Výsledky!$DE$8,Tipy!CS47=Výsledky!$DE$9),IF(VLOOKUP(Tipy!CS47,'Kategórie hráčov'!$A$2:$B$55,2,FALSE)=30,30,20),0))</f>
        <v/>
      </c>
      <c r="DH53" s="126" t="str">
        <f>IF(ISBLANK($DJ$3),"",IF(OR(Tipy!CT47=Výsledky!$DH$6,Tipy!CT47=Výsledky!$DH$7,Tipy!CT47=Výsledky!$DH$8,Tipy!CT47=Výsledky!$DH$9),IF(VLOOKUP(Tipy!CT47,'Kategórie hráčov'!$A$2:$B$55,2,FALSE)=30,30,20),0))</f>
        <v/>
      </c>
      <c r="DI53" s="127" t="str">
        <f>IF(ISBLANK($DJ$3),"",IF(ISBLANK(Tipy!CP47),0,IF(OR(AND(Tipy!CP47=Výsledky!$DH$3,OR(Tipy!CR47=Výsledky!$DJ$3+1,Tipy!CR47=Výsledky!$DJ$3-1)),AND(Tipy!CR47=Výsledky!$DJ$3,OR(Tipy!CP47=Výsledky!$DH$3+1,Tipy!CP47=Výsledky!$DH$3-1))),10,0)))</f>
        <v/>
      </c>
      <c r="DJ53" s="130" t="str">
        <f>IF(ISBLANK($DJ$3),"",IF(ISBLANK(Tipy!CP47),"-",SUM(DE53:DI53)))</f>
        <v/>
      </c>
      <c r="DK53" s="129"/>
      <c r="DL53" s="126" t="str">
        <f>IF(ISBLANK($DQ$3),"",IF(ISBLANK(Tipy!CV47),0,IF(AND(Tipy!CV47=Výsledky!$DO$3,Tipy!CX47=Výsledky!$DQ$3),60,0)))</f>
        <v/>
      </c>
      <c r="DM53" s="126" t="str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/>
      </c>
      <c r="DN53" s="126" t="str">
        <f>IF(ISBLANK($DQ$3),"",IF(OR(Tipy!CY47=Výsledky!$DL$6,Tipy!CY47=Výsledky!$DL$7,Tipy!CY47=Výsledky!$DL$8,Tipy!CY47=Výsledky!$DL$9),IF(VLOOKUP(Tipy!CY47,'Kategórie hráčov'!$A$2:$B$55,2,FALSE)=30,30,20),0))</f>
        <v/>
      </c>
      <c r="DO53" s="126" t="str">
        <f>IF(ISBLANK($DQ$3),"",IF(OR(Tipy!CZ47=Výsledky!$DO$6,Tipy!CZ47=Výsledky!$DO$7,Tipy!CZ47=Výsledky!$DO$8,Tipy!CZ47=Výsledky!$DO$9),IF(VLOOKUP(Tipy!CZ47,'Kategórie hráčov'!$A$2:$B$55,2,FALSE)=30,30,20),0))</f>
        <v/>
      </c>
      <c r="DP53" s="127" t="str">
        <f>IF(ISBLANK($DQ$3),"",IF(ISBLANK(Tipy!CV47),0,IF(OR(AND(Tipy!CV47=Výsledky!$DO$3,OR(Tipy!CX47=Výsledky!$DQ$3+1,Tipy!CX47=Výsledky!$DQ$3-1)),AND(Tipy!CX47=Výsledky!$DQ$3,OR(Tipy!CV47=Výsledky!$DO$3+1,Tipy!CV47=Výsledky!$DO$3-1))),10,0)))</f>
        <v/>
      </c>
      <c r="DQ53" s="130" t="str">
        <f>IF(ISBLANK($DQ$3),"",IF(ISBLANK(Tipy!CV47),"-",SUM(DL53:DP53)))</f>
        <v/>
      </c>
      <c r="DR53" s="129"/>
      <c r="DS53" s="126" t="str">
        <f>IF(ISBLANK($DX$3),"",IF(ISBLANK(Tipy!DB47),0,IF(AND(Tipy!DB47=Výsledky!$DV$3,Tipy!DD47=Výsledky!$DX$3),60,0)))</f>
        <v/>
      </c>
      <c r="DT53" s="126" t="str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/>
      </c>
      <c r="DU53" s="126" t="str">
        <f>IF(ISBLANK($DX$3),"",IF(OR(Tipy!DE47=Výsledky!$DS$6,Tipy!DE47=Výsledky!$DS$7,Tipy!DE47=Výsledky!$DS$8,Tipy!DE47=Výsledky!$DS$9),IF(VLOOKUP(Tipy!DE47,'Kategórie hráčov'!$A$2:$B$55,2,FALSE)=30,30,20),0))</f>
        <v/>
      </c>
      <c r="DV53" s="126" t="str">
        <f>IF(ISBLANK($DX$3),"",IF(OR(Tipy!DF47=Výsledky!$DV$6,Tipy!DF47=Výsledky!$DV$7,Tipy!DF47=Výsledky!$DV$8,Tipy!DF47=Výsledky!$DV$9),IF(VLOOKUP(Tipy!DF47,'Kategórie hráčov'!$A$2:$B$55,2,FALSE)=30,30,20),0))</f>
        <v/>
      </c>
      <c r="DW53" s="127" t="str">
        <f>IF(ISBLANK($DX$3),"",IF(ISBLANK(Tipy!DB47),0,IF(OR(AND(Tipy!DB47=Výsledky!$DV$3,OR(Tipy!DD47=Výsledky!$DX$3+1,Tipy!DD47=Výsledky!$DX$3-1)),AND(Tipy!DD47=Výsledky!$DX$3,OR(Tipy!DB47=Výsledky!$DV$3+1,Tipy!DB47=Výsledky!$DV$3-1))),10,0)))</f>
        <v/>
      </c>
      <c r="DX53" s="130" t="str">
        <f>IF(ISBLANK($DX$3),"",IF(ISBLANK(Tipy!DB47),"-",SUM(DS53:DW53)))</f>
        <v/>
      </c>
      <c r="DY53" s="129"/>
      <c r="DZ53" s="126" t="str">
        <f>IF(ISBLANK($EE$3),"",IF(ISBLANK(Tipy!DH47),0,IF(AND(Tipy!DH47=Výsledky!$EC$3,Tipy!DJ47=Výsledky!$EE$3),60,0)))</f>
        <v/>
      </c>
      <c r="EA53" s="126" t="str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/>
      </c>
      <c r="EB53" s="126" t="str">
        <f>IF(ISBLANK($EE$3),"",IF(OR(Tipy!DK47=Výsledky!$DZ$6,Tipy!DK47=Výsledky!$DZ$7,Tipy!DK47=Výsledky!$DZ$8,Tipy!DK47=Výsledky!$DZ$9),IF(VLOOKUP(Tipy!DK47,'Kategórie hráčov'!$A$2:$B$55,2,FALSE)=30,30,20),0))</f>
        <v/>
      </c>
      <c r="EC53" s="126" t="str">
        <f>IF(ISBLANK($EE$3),"",IF(OR(Tipy!DL47=Výsledky!$EC$6,Tipy!DL47=Výsledky!$EC$7,Tipy!DL47=Výsledky!$EC$8,Tipy!DL47=Výsledky!$EC$9),IF(VLOOKUP(Tipy!DL47,'Kategórie hráčov'!$A$2:$B$55,2,FALSE)=30,30,20),0))</f>
        <v/>
      </c>
      <c r="ED53" s="127" t="str">
        <f>IF(ISBLANK($EE$3),"",IF(ISBLANK(Tipy!DH47),0,IF(OR(AND(Tipy!DH47=Výsledky!$EC$3,OR(Tipy!DJ47=Výsledky!$EE$3+1,Tipy!DJ47=Výsledky!$EE$3-1)),AND(Tipy!DJ47=Výsledky!$EE$3,OR(Tipy!DH47=Výsledky!$EC$3+1,Tipy!DH47=Výsledky!$EC$3-1))),10,0)))</f>
        <v/>
      </c>
      <c r="EE53" s="130" t="str">
        <f>IF(ISBLANK($EE$3),"",IF(ISBLANK(Tipy!DH47),"-",SUM(DZ53:ED53)))</f>
        <v/>
      </c>
      <c r="EF53" s="129"/>
      <c r="EG53" s="126" t="str">
        <f>IF(ISBLANK($EL$3),"",IF(ISBLANK(Tipy!DN47),0,IF(AND(Tipy!DN47=Výsledky!$EJ$3,Tipy!DP47=Výsledky!$EL$3),60,0)))</f>
        <v/>
      </c>
      <c r="EH53" s="126" t="str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/>
      </c>
      <c r="EI53" s="126" t="str">
        <f>IF(ISBLANK($EL$3),"",IF(OR(Tipy!DQ47=Výsledky!$EG$6,Tipy!DQ47=Výsledky!$EG$7,Tipy!DQ47=Výsledky!$EG$8,Tipy!DQ47=Výsledky!$EG$9),IF(VLOOKUP(Tipy!DQ47,'Kategórie hráčov'!$A$2:$B$55,2,FALSE)=30,30,20),0))</f>
        <v/>
      </c>
      <c r="EJ53" s="126" t="str">
        <f>IF(ISBLANK($EL$3),"",IF(OR(Tipy!DR47=Výsledky!$EJ$6,Tipy!DR47=Výsledky!$EJ$7,Tipy!DR47=Výsledky!$EJ$8,Tipy!DR47=Výsledky!$EJ$9),IF(VLOOKUP(Tipy!DR47,'Kategórie hráčov'!$A$2:$B$55,2,FALSE)=30,30,20),0))</f>
        <v/>
      </c>
      <c r="EK53" s="127" t="str">
        <f>IF(ISBLANK($EL$3),"",IF(ISBLANK(Tipy!DN47),0,IF(OR(AND(Tipy!DN47=Výsledky!$EJ$3,OR(Tipy!DP47=Výsledky!$EL$3+1,Tipy!DP47=Výsledky!$EL$3-1)),AND(Tipy!DP47=Výsledky!$EL$3,OR(Tipy!DN47=Výsledky!$EJ$3+1,Tipy!DN47=Výsledky!$EJ$3-1))),10,0)))</f>
        <v/>
      </c>
      <c r="EL53" s="130" t="str">
        <f>IF(ISBLANK($EL$3),"",IF(ISBLANK(Tipy!DN47),"-",SUM(EG53:EK53)))</f>
        <v/>
      </c>
      <c r="EM53" s="129"/>
      <c r="EN53" s="126" t="str">
        <f>IF(ISBLANK($ES$3),"",IF(ISBLANK(Tipy!DT47),0,IF(AND(Tipy!DT47=Výsledky!$EQ$3,Tipy!DV47=Výsledky!$ES$3),60,0)))</f>
        <v/>
      </c>
      <c r="EO53" s="126" t="str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/>
      </c>
      <c r="EP53" s="126" t="str">
        <f>IF(ISBLANK($ES$3),"",IF(OR(Tipy!DW47=Výsledky!$EN$6,Tipy!DW47=Výsledky!$EN$7,Tipy!DW47=Výsledky!$EN$8,Tipy!DW47=Výsledky!$EN$9),IF(VLOOKUP(Tipy!DW47,'Kategórie hráčov'!$A$2:$B$55,2,FALSE)=30,30,20),0))</f>
        <v/>
      </c>
      <c r="EQ53" s="126" t="str">
        <f>IF(ISBLANK($ES$3),"",IF(OR(Tipy!DX47=Výsledky!$EQ$6,Tipy!DX47=Výsledky!$EQ$7,Tipy!DX47=Výsledky!$EQ$8,Tipy!DX47=Výsledky!$EQ$9),IF(VLOOKUP(Tipy!DX47,'Kategórie hráčov'!$A$2:$B$55,2,FALSE)=30,30,20),0))</f>
        <v/>
      </c>
      <c r="ER53" s="127" t="str">
        <f>IF(ISBLANK($ES$3),"",IF(ISBLANK(Tipy!DT47),0,IF(OR(AND(Tipy!DT47=Výsledky!$EQ$3,OR(Tipy!DV47=Výsledky!$ES$3+1,Tipy!DV47=Výsledky!$ES$3-1)),AND(Tipy!DV47=Výsledky!$ES$3,OR(Tipy!DT47=Výsledky!$EQ$3+1,Tipy!DT47=Výsledky!$EQ$3-1))),10,0)))</f>
        <v/>
      </c>
      <c r="ES53" s="130" t="str">
        <f>IF(ISBLANK($ES$3),"",IF(ISBLANK(Tipy!DT47),"-",SUM(EN53:ER53)))</f>
        <v/>
      </c>
      <c r="ET53" s="129"/>
      <c r="EU53" s="126" t="str">
        <f>IF(ISBLANK($EZ$3),"",IF(ISBLANK(Tipy!DZ47),0,IF(AND(Tipy!DZ47=Výsledky!$EX$3,Tipy!EB47=Výsledky!$EZ$3),60,0)))</f>
        <v/>
      </c>
      <c r="EV53" s="126" t="str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/>
      </c>
      <c r="EW53" s="126" t="str">
        <f>IF(ISBLANK($EZ$3),"",IF(OR(Tipy!EC47=Výsledky!$EU$6,Tipy!EC47=Výsledky!$EU$7,Tipy!EC47=Výsledky!$EU$8,Tipy!EC47=Výsledky!$EU$9),IF(VLOOKUP(Tipy!EC47,'Kategórie hráčov'!$A$2:$B$55,2,FALSE)=30,30,20),0))</f>
        <v/>
      </c>
      <c r="EX53" s="126" t="str">
        <f>IF(ISBLANK($EZ$3),"",IF(OR(Tipy!ED47=Výsledky!$EX$6,Tipy!ED47=Výsledky!$EX$7,Tipy!ED47=Výsledky!$EX$8,Tipy!ED47=Výsledky!$EX$9),IF(VLOOKUP(Tipy!ED47,'Kategórie hráčov'!$A$2:$B$55,2,FALSE)=30,30,20),0))</f>
        <v/>
      </c>
      <c r="EY53" s="127" t="str">
        <f>IF(ISBLANK($EZ$3),"",IF(ISBLANK(Tipy!DZ47),0,IF(OR(AND(Tipy!DZ47=Výsledky!$EX$3,OR(Tipy!EB47=Výsledky!$EZ$3+1,Tipy!EB47=Výsledky!$EZ$3-1)),AND(Tipy!EB47=Výsledky!$EZ$3,OR(Tipy!DZ47=Výsledky!$EX$3+1,Tipy!DZ47=Výsledky!$EX$3-1))),10,0)))</f>
        <v/>
      </c>
      <c r="EZ53" s="130" t="str">
        <f>IF(ISBLANK($EZ$3),"",IF(ISBLANK(Tipy!DZ47),"-",SUM(EU53:EY53)))</f>
        <v/>
      </c>
      <c r="FA53" s="129"/>
      <c r="FB53" s="126" t="str">
        <f>IF(ISBLANK($FG$3),"",IF(ISBLANK(Tipy!EF47),0,IF(AND(Tipy!EF47=Výsledky!$FE$3,Tipy!EH47=Výsledky!$FG$3),60,0)))</f>
        <v/>
      </c>
      <c r="FC53" s="126" t="str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/>
      </c>
      <c r="FD53" s="126" t="str">
        <f>IF(ISBLANK($FG$3),"",IF(OR(Tipy!EI47=Výsledky!$FB$6,Tipy!EI47=Výsledky!$FB$7,Tipy!EI47=Výsledky!$FB$8,Tipy!EI47=Výsledky!$FB$9),IF(VLOOKUP(Tipy!EI47,'Kategórie hráčov'!$A$2:$B$55,2,FALSE)=30,30,20),0))</f>
        <v/>
      </c>
      <c r="FE53" s="126" t="str">
        <f>IF(ISBLANK($FG$3),"",IF(OR(Tipy!EJ47=Výsledky!$FE$6,Tipy!EJ47=Výsledky!$FE$7,Tipy!EJ47=Výsledky!$FE$8,Tipy!EJ47=Výsledky!$FE$9),IF(VLOOKUP(Tipy!EJ47,'Kategórie hráčov'!$A$2:$B$55,2,FALSE)=30,30,20),0))</f>
        <v/>
      </c>
      <c r="FF53" s="127" t="str">
        <f>IF(ISBLANK($FG$3),"",IF(ISBLANK(Tipy!EF47),0,IF(OR(AND(Tipy!EF47=Výsledky!$FE$3,OR(Tipy!EH47=Výsledky!$FG$3+1,Tipy!EH47=Výsledky!$FG$3-1)),AND(Tipy!EH47=Výsledky!$FG$3,OR(Tipy!EF47=Výsledky!$FE$3+1,Tipy!EF47=Výsledky!$FE$3-1))),10,0)))</f>
        <v/>
      </c>
      <c r="FG53" s="130" t="str">
        <f>IF(ISBLANK($FG$3),"",IF(ISBLANK(Tipy!EF47),"-",SUM(FB53:FF53)))</f>
        <v/>
      </c>
      <c r="FH53" s="129"/>
      <c r="FI53" s="126" t="str">
        <f>IF(ISBLANK($FN$3),"",IF(ISBLANK(Tipy!EL47),0,IF(AND(Tipy!EL47=Výsledky!$FL$3,Tipy!EN47=Výsledky!$FN$3),60,0)))</f>
        <v/>
      </c>
      <c r="FJ53" s="126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126" t="str">
        <f>IF(ISBLANK($FN$3),"",IF(OR(Tipy!EO47=Výsledky!$FI$6,Tipy!EO47=Výsledky!$FI$7,Tipy!EO47=Výsledky!$FI$8,Tipy!EO47=Výsledky!$FI$9),IF(VLOOKUP(Tipy!EO47,'Kategórie hráčov'!$A$2:$B$55,2,FALSE)=30,30,20),0))</f>
        <v/>
      </c>
      <c r="FL53" s="126" t="str">
        <f>IF(ISBLANK($FN$3),"",IF(OR(Tipy!EP47=Výsledky!$FL$6,Tipy!EP47=Výsledky!$FL$7,Tipy!EP47=Výsledky!$FL$8,Tipy!EP47=Výsledky!$FL$9),IF(VLOOKUP(Tipy!EP47,'Kategórie hráčov'!$A$2:$B$55,2,FALSE)=30,30,20),0))</f>
        <v/>
      </c>
      <c r="FM53" s="127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130" t="str">
        <f>IF(ISBLANK($FN$3),"",IF(ISBLANK(Tipy!EL47),"-",SUM(FI53:FM53)))</f>
        <v/>
      </c>
      <c r="FO53" s="129"/>
      <c r="FP53" s="126" t="str">
        <f>IF(ISBLANK($FU$3),"",IF(ISBLANK(Tipy!ER47),0,IF(AND(Tipy!ER47=Výsledky!$FS$3,Tipy!ET47=Výsledky!$FU$3),60,0)))</f>
        <v/>
      </c>
      <c r="FQ53" s="126" t="str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/>
      </c>
      <c r="FR53" s="126" t="str">
        <f>IF(ISBLANK($FU$3),"",IF(OR(Tipy!EU47=Výsledky!$FP$6,Tipy!EU47=Výsledky!$FP$7,Tipy!EU47=Výsledky!$FP$8,Tipy!EU47=Výsledky!$FP$9),IF(VLOOKUP(Tipy!EU47,'Kategórie hráčov'!$A$2:$B$55,2,FALSE)=30,30,20),0))</f>
        <v/>
      </c>
      <c r="FS53" s="126" t="str">
        <f>IF(ISBLANK($FU$3),"",IF(OR(Tipy!EV47=Výsledky!$FS$6,Tipy!EV47=Výsledky!$FS$7,Tipy!EV47=Výsledky!$FS$8,Tipy!EV47=Výsledky!$FS$9),IF(VLOOKUP(Tipy!EV47,'Kategórie hráčov'!$A$2:$B$55,2,FALSE)=30,30,20),0))</f>
        <v/>
      </c>
      <c r="FT53" s="127" t="str">
        <f>IF(ISBLANK($FU$3),"",IF(ISBLANK(Tipy!ER47),0,IF(OR(AND(Tipy!ER47=Výsledky!$FS$3,OR(Tipy!ET47=Výsledky!$FU$3+1,Tipy!ET47=Výsledky!$FU$3-1)),AND(Tipy!ET47=Výsledky!$FU$3,OR(Tipy!ER47=Výsledky!$FS$3+1,Tipy!ER47=Výsledky!$FS$3-1))),10,0)))</f>
        <v/>
      </c>
      <c r="FU53" s="130" t="str">
        <f>IF(ISBLANK($FU$3),"",IF(ISBLANK(Tipy!ER47),"-",SUM(FP53:FT53)))</f>
        <v/>
      </c>
      <c r="FV53" s="129"/>
      <c r="FW53" s="126" t="str">
        <f>IF(ISBLANK($GB$3),"",IF(ISBLANK(Tipy!EX47),0,IF(AND(Tipy!EX47=Výsledky!$FZ$3,Tipy!EZ47=Výsledky!$GB$3),60,0)))</f>
        <v/>
      </c>
      <c r="FX53" s="126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126" t="str">
        <f>IF(ISBLANK($GB$3),"",IF(OR(Tipy!FA47=Výsledky!$FW$6,Tipy!FA47=Výsledky!$FW$7,Tipy!FA47=Výsledky!$FW$8,Tipy!FA47=Výsledky!$FW$9),IF(VLOOKUP(Tipy!FA47,'Kategórie hráčov'!$A$2:$B$55,2,FALSE)=30,30,20),0))</f>
        <v/>
      </c>
      <c r="FZ53" s="126" t="str">
        <f>IF(ISBLANK($GB$3),"",IF(OR(Tipy!FB47=Výsledky!$FZ$6,Tipy!FB47=Výsledky!$FZ$7,Tipy!FB47=Výsledky!$FZ$8,Tipy!FB47=Výsledky!$FZ$9),IF(VLOOKUP(Tipy!FB47,'Kategórie hráčov'!$A$2:$B$55,2,FALSE)=30,30,20),0))</f>
        <v/>
      </c>
      <c r="GA53" s="127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130" t="str">
        <f>IF(ISBLANK($GB$3),"",IF(ISBLANK(Tipy!EX47),"-",SUM(FW53:GA53)))</f>
        <v/>
      </c>
      <c r="GC53" s="129"/>
      <c r="GD53" s="126" t="str">
        <f>IF(ISBLANK($GI$3),"",IF(ISBLANK(Tipy!FD47),0,IF(AND(Tipy!FD47=Výsledky!$GG$3,Tipy!FF47=Výsledky!$GI$3),60,0)))</f>
        <v/>
      </c>
      <c r="GE53" s="126" t="str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/>
      </c>
      <c r="GF53" s="126" t="str">
        <f>IF(ISBLANK($GI$3),"",IF(OR(Tipy!FG47=Výsledky!$GD$6,Tipy!FG47=Výsledky!$GD$7,Tipy!FG47=Výsledky!$GD$8,Tipy!FG47=Výsledky!$GD$9),IF(VLOOKUP(Tipy!FG47,'Kategórie hráčov'!$A$2:$B$55,2,FALSE)=30,30,20),0))</f>
        <v/>
      </c>
      <c r="GG53" s="126" t="str">
        <f>IF(ISBLANK($GI$3),"",IF(OR(Tipy!FH47=Výsledky!$GG$6,Tipy!FH47=Výsledky!$GG$7,Tipy!FH47=Výsledky!$GG$8,Tipy!FH47=Výsledky!$GG$9),IF(VLOOKUP(Tipy!FH47,'Kategórie hráčov'!$A$2:$B$55,2,FALSE)=30,30,20),0))</f>
        <v/>
      </c>
      <c r="GH53" s="127" t="str">
        <f>IF(ISBLANK($GI$3),"",IF(ISBLANK(Tipy!FD47),0,IF(OR(AND(Tipy!FD47=Výsledky!$GG$3,OR(Tipy!FF47=Výsledky!$GI$3+1,Tipy!FF47=Výsledky!$GI$3-1)),AND(Tipy!FF47=Výsledky!$GI$3,OR(Tipy!FD47=Výsledky!$GG$3+1,Tipy!FD47=Výsledky!$GG$3-1))),10,0)))</f>
        <v/>
      </c>
      <c r="GI53" s="130" t="str">
        <f>IF(ISBLANK($GI$3),"",IF(ISBLANK(Tipy!FD47),"-",SUM(GD53:GH53)))</f>
        <v/>
      </c>
      <c r="GJ53" s="129"/>
      <c r="GK53" s="126" t="str">
        <f>IF(ISBLANK($GP$3),"",IF(ISBLANK(Tipy!FJ47),0,IF(AND(Tipy!FJ47=Výsledky!$GN$3,Tipy!FL47=Výsledky!$GP$3),60,0)))</f>
        <v/>
      </c>
      <c r="GL53" s="126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126" t="str">
        <f>IF(ISBLANK($GP$3),"",IF(OR(Tipy!FM47=Výsledky!$GK$6,Tipy!FM47=Výsledky!$GK$7,Tipy!FM47=Výsledky!$GK$8,Tipy!FM47=Výsledky!$GK$9),IF(VLOOKUP(Tipy!FM47,'Kategórie hráčov'!$A$2:$B$55,2,FALSE)=30,30,20),0))</f>
        <v/>
      </c>
      <c r="GN53" s="126" t="str">
        <f>IF(ISBLANK($GP$3),"",IF(OR(Tipy!FN47=Výsledky!$GN$6,Tipy!FN47=Výsledky!$GN$7,Tipy!FN47=Výsledky!$GN$8,Tipy!FN47=Výsledky!$GN$9),IF(VLOOKUP(Tipy!FN47,'Kategórie hráčov'!$A$2:$B$55,2,FALSE)=30,30,20),0))</f>
        <v/>
      </c>
      <c r="GO53" s="127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130" t="str">
        <f>IF(ISBLANK($GP$3),"",IF(ISBLANK(Tipy!FJ47),"-",SUM(GK53:GO53)))</f>
        <v/>
      </c>
      <c r="GQ53" s="129"/>
      <c r="GR53" s="126" t="str">
        <f>IF(ISBLANK($GW$3),"",IF(ISBLANK(Tipy!FP47),0,IF(AND(Tipy!FP47=Výsledky!$GU$3,Tipy!FR47=Výsledky!$GW$3),60,0)))</f>
        <v/>
      </c>
      <c r="GS53" s="126" t="str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/>
      </c>
      <c r="GT53" s="126" t="str">
        <f>IF(ISBLANK($GW$3),"",IF(OR(Tipy!FS47=Výsledky!$GR$6,Tipy!FS47=Výsledky!$GR$7,Tipy!FS47=Výsledky!$GR$8,Tipy!FS47=Výsledky!$GR$9),IF(VLOOKUP(Tipy!FS47,'Kategórie hráčov'!$A$2:$B$55,2,FALSE)=30,30,20),0))</f>
        <v/>
      </c>
      <c r="GU53" s="126" t="str">
        <f>IF(ISBLANK($GW$3),"",IF(OR(Tipy!FT47=Výsledky!$GU$6,Tipy!FT47=Výsledky!$GU$7,Tipy!FT47=Výsledky!$GU$8,Tipy!FT47=Výsledky!$GU$9),IF(VLOOKUP(Tipy!FT47,'Kategórie hráčov'!$A$2:$B$55,2,FALSE)=30,30,20),0))</f>
        <v/>
      </c>
      <c r="GV53" s="127" t="str">
        <f>IF(ISBLANK($GW$3),"",IF(ISBLANK(Tipy!FP47),0,IF(OR(AND(Tipy!FP47=Výsledky!$GU$3,OR(Tipy!FR47=Výsledky!$GW$3+1,Tipy!FR47=Výsledky!$GW$3-1)),AND(Tipy!FR47=Výsledky!$GW$3,OR(Tipy!FP47=Výsledky!$GU$3+1,Tipy!FP47=Výsledky!$GU$3-1))),10,0)))</f>
        <v/>
      </c>
      <c r="GW53" s="130" t="str">
        <f>IF(ISBLANK($GW$3),"",IF(ISBLANK(Tipy!FP47),"-",SUM(GR53:GV53)))</f>
        <v/>
      </c>
      <c r="GX53" s="129"/>
      <c r="GY53" s="126" t="str">
        <f>IF(ISBLANK($HD$3),"",IF(ISBLANK(Tipy!FV47),0,IF(AND(Tipy!FV47=Výsledky!$HB$3,Tipy!FX47=Výsledky!$HD$3),60,0)))</f>
        <v/>
      </c>
      <c r="GZ53" s="126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26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26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27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0" t="str">
        <f>IF(ISBLANK($HD$3),"",IF(ISBLANK(Tipy!FV47),"-",SUM(GY53:HC53)))</f>
        <v/>
      </c>
      <c r="HE53" s="129"/>
      <c r="HF53" s="126" t="str">
        <f>IF(ISBLANK($HK$3),"",IF(ISBLANK(Tipy!GB47),0,IF(AND(Tipy!GB47=Výsledky!$HI$3,Tipy!GD47=Výsledky!$HK$3),60,0)))</f>
        <v/>
      </c>
      <c r="HG53" s="126" t="str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/>
      </c>
      <c r="HH53" s="126" t="str">
        <f>IF(ISBLANK($HK$3),"",IF(OR(Tipy!GE47=Výsledky!$HF$6,Tipy!GE47=Výsledky!$HF$7,Tipy!GE47=Výsledky!$HF$8,Tipy!GE47=Výsledky!$HF$9),IF(VLOOKUP(Tipy!GE47,'Kategórie hráčov'!$A$2:$B$55,2,FALSE)=30,30,20),0))</f>
        <v/>
      </c>
      <c r="HI53" s="126" t="str">
        <f>IF(ISBLANK($HK$3),"",IF(OR(Tipy!GF47=Výsledky!$HI$6,Tipy!GF47=Výsledky!$HI$7,Tipy!GF47=Výsledky!$HI$8,Tipy!GF47=Výsledky!$HI$9),IF(VLOOKUP(Tipy!GF47,'Kategórie hráčov'!$A$2:$B$55,2,FALSE)=30,30,20),0))</f>
        <v/>
      </c>
      <c r="HJ53" s="127" t="str">
        <f>IF(ISBLANK($HK$3),"",IF(ISBLANK(Tipy!GB47),0,IF(OR(AND(Tipy!GB47=Výsledky!$HI$3,OR(Tipy!GD47=Výsledky!$HK$3+1,Tipy!GD47=Výsledky!$HK$3-1)),AND(Tipy!GD47=Výsledky!$HK$3,OR(Tipy!GB47=Výsledky!$HI$3+1,Tipy!GB47=Výsledky!$HI$3-1))),10,0)))</f>
        <v/>
      </c>
      <c r="HK53" s="130" t="str">
        <f>IF(ISBLANK($HK$3),"",IF(ISBLANK(Tipy!GB47),"-",SUM(HF53:HJ53)))</f>
        <v/>
      </c>
      <c r="HL53" s="129"/>
      <c r="HM53" s="126" t="str">
        <f>IF(ISBLANK($HR$3),"",IF(ISBLANK(Tipy!GH47),0,IF(AND(Tipy!GH47=Výsledky!$HP$3,Tipy!GJ47=Výsledky!$HR$3),60,0)))</f>
        <v/>
      </c>
      <c r="HN53" s="126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26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26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27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0" t="str">
        <f>IF(ISBLANK($HR$3),"",IF(ISBLANK(Tipy!GH47),"-",SUM(HM53:HQ53)))</f>
        <v/>
      </c>
      <c r="HS53" s="129"/>
      <c r="HT53" s="126" t="str">
        <f>IF(ISBLANK($HY$3),"",IF(ISBLANK(Tipy!GN47),0,IF(AND(Tipy!GN47=Výsledky!$HW$3,Tipy!GP47=Výsledky!$HY$3),60,0)))</f>
        <v/>
      </c>
      <c r="HU53" s="126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6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6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7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0" t="str">
        <f>IF(ISBLANK($HY$3),"",IF(ISBLANK(Tipy!GN47),"-",SUM(HT53:HX53)))</f>
        <v/>
      </c>
      <c r="HZ53" s="129"/>
      <c r="IA53" s="126" t="str">
        <f>IF(ISBLANK($IF$3),"",IF(ISBLANK(Tipy!GT47),0,IF(AND(Tipy!GT47=Výsledky!$ID$3,Tipy!GV47=Výsledky!$IF$3),60,0)))</f>
        <v/>
      </c>
      <c r="IB53" s="126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26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26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27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0" t="str">
        <f>IF(ISBLANK($IF$3),"",IF(ISBLANK(Tipy!GT47),"-",SUM(IA53:IE53)))</f>
        <v/>
      </c>
      <c r="IG53" s="129"/>
      <c r="IH53" s="126" t="str">
        <f>IF(ISBLANK($IM$3),"",IF(ISBLANK(Tipy!GZ47),0,IF(AND(Tipy!GZ47=Výsledky!$IK$3,Tipy!HB47=Výsledky!$IM$3),60,0)))</f>
        <v/>
      </c>
      <c r="II53" s="126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6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6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7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0" t="str">
        <f>IF(ISBLANK($IM$3),"",IF(ISBLANK(Tipy!GZ47),"-",SUM(IH53:IL53)))</f>
        <v/>
      </c>
      <c r="IN53" s="129"/>
      <c r="IO53" s="126" t="str">
        <f>IF(ISBLANK($IT$3),"",IF(ISBLANK(Tipy!HF47),0,IF(AND(Tipy!HF47=Výsledky!$IR$3,Tipy!HH47=Výsledky!$IT$3),60,0)))</f>
        <v/>
      </c>
      <c r="IP53" s="126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26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26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27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0" t="str">
        <f>IF(ISBLANK($IT$3),"",IF(ISBLANK(Tipy!HF47),"-",SUM(IO53:IS53)))</f>
        <v/>
      </c>
      <c r="IU53" s="129"/>
      <c r="IV53" s="126" t="str">
        <f>IF(ISBLANK($JA$3),"",IF(ISBLANK(Tipy!HL47),0,IF(AND(Tipy!HL47=Výsledky!$IY$3,Tipy!HN47=Výsledky!$JA$3),60,0)))</f>
        <v/>
      </c>
      <c r="IW53" s="126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26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26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27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0" t="str">
        <f>IF(ISBLANK($JA$3),"",IF(ISBLANK(Tipy!HL47),"-",SUM(IV53:IZ53)))</f>
        <v/>
      </c>
      <c r="JB53" s="129"/>
      <c r="JC53" s="126" t="str">
        <f>IF(ISBLANK($JH$3),"",IF(ISBLANK(Tipy!HR47),0,IF(AND(Tipy!HR47=Výsledky!$JF$3,Tipy!HT47=Výsledky!$JH$3),60,0)))</f>
        <v/>
      </c>
      <c r="JD53" s="126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26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26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27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0" t="str">
        <f>IF(ISBLANK($JH$3),"",IF(ISBLANK(Tipy!HR47),"-",SUM(JC53:JG53)))</f>
        <v/>
      </c>
      <c r="JI53" s="129"/>
      <c r="JJ53" s="126" t="str">
        <f>IF(ISBLANK($JO$3),"",IF(ISBLANK(Tipy!HX47),0,IF(AND(Tipy!HX47=Výsledky!$JM$3,Tipy!HZ47=Výsledky!$JO$3),60,0)))</f>
        <v/>
      </c>
      <c r="JK53" s="126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26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26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27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0" t="str">
        <f>IF(ISBLANK($JO$3),"",IF(ISBLANK(Tipy!HX47),"-",SUM(JJ53:JN53)))</f>
        <v/>
      </c>
      <c r="JP53" s="129"/>
      <c r="JQ53" s="126" t="str">
        <f>IF(ISBLANK($JV$3),"",IF(ISBLANK(Tipy!ID47),0,IF(AND(Tipy!ID47=Výsledky!$JT$3,Tipy!IF47=Výsledky!$JV$3),60,0)))</f>
        <v/>
      </c>
      <c r="JR53" s="126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26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26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27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0" t="str">
        <f>IF(ISBLANK($JV$3),"",IF(ISBLANK(Tipy!ID47),"-",SUM(JQ53:JU53)))</f>
        <v/>
      </c>
      <c r="JW53" s="129"/>
      <c r="JX53" s="126" t="str">
        <f>IF(ISBLANK($KC$3),"",IF(ISBLANK(Tipy!IJ47),0,IF(AND(Tipy!IJ47=Výsledky!$KA$3,Tipy!IL47=Výsledky!$KC$3),60,0)))</f>
        <v/>
      </c>
      <c r="JY53" s="126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6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6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7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0" t="str">
        <f>IF(ISBLANK($KC$3),"",IF(ISBLANK(Tipy!IJ47),"-",SUM(JX53:KB53)))</f>
        <v/>
      </c>
      <c r="KD53" s="129"/>
      <c r="KE53" s="126" t="str">
        <f>IF(ISBLANK($KJ$3),"",IF(ISBLANK(Tipy!IP47),0,IF(AND(Tipy!IP47=Výsledky!$KH$3,Tipy!IR47=Výsledky!$KJ$3),60,0)))</f>
        <v/>
      </c>
      <c r="KF53" s="126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6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6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7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0" t="str">
        <f>IF(ISBLANK($KJ$3),"",IF(ISBLANK(Tipy!IP47),"-",SUM(KE53:KI53)))</f>
        <v/>
      </c>
      <c r="KK53" s="129"/>
      <c r="KL53" s="126" t="str">
        <f>IF(ISBLANK($KQ$3),"",IF(ISBLANK(Tipy!IV47),0,IF(AND(Tipy!IV47=Výsledky!$KO$3,Tipy!IX47=Výsledky!$KQ$3),60,0)))</f>
        <v/>
      </c>
      <c r="KM53" s="126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6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6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7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0" t="str">
        <f>IF(ISBLANK($KQ$3),"",IF(ISBLANK(Tipy!IV47),"-",SUM(KL53:KP53)))</f>
        <v/>
      </c>
      <c r="KR53" s="129"/>
      <c r="KS53" s="126" t="str">
        <f>IF(ISBLANK($KX$3),"",IF(ISBLANK(Tipy!JB47),0,IF(AND(Tipy!JB47=Výsledky!$KV$3,Tipy!JD47=Výsledky!$KX$3),60,0)))</f>
        <v/>
      </c>
      <c r="KT53" s="126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6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6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7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0" t="str">
        <f>IF(ISBLANK($KX$3),"",IF(ISBLANK(Tipy!JB47),"-",SUM(KS53:KW53)))</f>
        <v/>
      </c>
      <c r="KY53" s="129"/>
      <c r="KZ53" s="126" t="str">
        <f>IF(ISBLANK($LE$3),"",IF(ISBLANK(Tipy!JH47),0,IF(AND(Tipy!JH47=Výsledky!$LC$3,Tipy!JJ47=Výsledky!$LE$3),60,0)))</f>
        <v/>
      </c>
      <c r="LA53" s="126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6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6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7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0" t="str">
        <f>IF(ISBLANK($LE$3),"",IF(ISBLANK(Tipy!JH47),"-",SUM(KZ53:LD53)))</f>
        <v/>
      </c>
      <c r="LF53" s="129"/>
      <c r="LG53" s="126" t="str">
        <f>IF(ISBLANK($LL$3),"",IF(ISBLANK(Tipy!JN47),0,IF(AND(Tipy!JN47=Výsledky!$LJ$3,Tipy!JP47=Výsledky!$LL$3),60,0)))</f>
        <v/>
      </c>
      <c r="LH53" s="126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6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6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7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0" t="str">
        <f>IF(ISBLANK($LL$3),"",IF(ISBLANK(Tipy!JN47),"-",SUM(LG53:LK53)))</f>
        <v/>
      </c>
      <c r="LM53" s="129"/>
      <c r="LN53" s="126" t="str">
        <f>IF(ISBLANK($LS$3),"",IF(ISBLANK(Tipy!JT47),0,IF(AND(Tipy!JT47=Výsledky!$LQ$3,Tipy!JV47=Výsledky!$LS$3),60,0)))</f>
        <v/>
      </c>
      <c r="LO53" s="126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6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6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7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0" t="str">
        <f>IF(ISBLANK($LS$3),"",IF(ISBLANK(Tipy!JT47),"-",SUM(LN53:LR53)))</f>
        <v/>
      </c>
      <c r="LT53" s="129"/>
      <c r="LU53" s="126" t="str">
        <f>IF(ISBLANK($LZ$3),"",IF(ISBLANK(Tipy!JZ47),0,IF(AND(Tipy!JZ47=Výsledky!$LX$3,Tipy!KB47=Výsledky!$LZ$3),60,0)))</f>
        <v/>
      </c>
      <c r="LV53" s="126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6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6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7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0" t="str">
        <f>IF(ISBLANK($LZ$3),"",IF(ISBLANK(Tipy!JZ47),"-",SUM(LU53:LY53)))</f>
        <v/>
      </c>
      <c r="MA53" s="129"/>
      <c r="MB53" s="126" t="str">
        <f>IF(ISBLANK($MG$3),"",IF(ISBLANK(Tipy!KF47),0,IF(AND(Tipy!KF47=Výsledky!$ME$3,Tipy!KH47=Výsledky!$MG$3),60,0)))</f>
        <v/>
      </c>
      <c r="MC53" s="126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6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6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7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0" t="str">
        <f>IF(ISBLANK($MG$3),"",IF(ISBLANK(Tipy!KF47),"-",SUM(MB53:MF53)))</f>
        <v/>
      </c>
      <c r="MH53" s="129"/>
      <c r="MI53" s="126" t="str">
        <f>IF(ISBLANK($MN$3),"",IF(ISBLANK(Tipy!KL47),0,IF(AND(Tipy!KL47=Výsledky!$ML$3,Tipy!KN47=Výsledky!$MN$3),60,0)))</f>
        <v/>
      </c>
      <c r="MJ53" s="12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6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6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0" t="str">
        <f>IF(ISBLANK($MN$3),"",IF(ISBLANK(Tipy!KL47),"-",SUM(MI53:MM53)))</f>
        <v/>
      </c>
      <c r="MO53" s="129"/>
      <c r="MP53" s="126" t="str">
        <f>IF(ISBLANK($MU$3),"",IF(ISBLANK(Tipy!KR47),0,IF(AND(Tipy!KR47=Výsledky!$MS$3,Tipy!KT47=Výsledky!$MU$3),60,0)))</f>
        <v/>
      </c>
      <c r="MQ53" s="126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6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6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7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0" t="str">
        <f>IF(ISBLANK($MU$3),"",IF(ISBLANK(Tipy!KR47),"-",SUM(MP53:MT53)))</f>
        <v/>
      </c>
      <c r="MV53" s="129"/>
      <c r="MW53" s="126" t="str">
        <f>IF(ISBLANK($NB$3),"",IF(ISBLANK(Tipy!KX47),0,IF(AND(Tipy!KX47=Výsledky!$MZ$3,Tipy!KZ47=Výsledky!$NB$3),60,0)))</f>
        <v/>
      </c>
      <c r="MX53" s="126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6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6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7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0" t="str">
        <f>IF(ISBLANK($NB$3),"",IF(ISBLANK(Tipy!KX47),"-",SUM(MW53:NA53)))</f>
        <v/>
      </c>
      <c r="NC53" s="129"/>
      <c r="ND53" s="126" t="str">
        <f>IF(ISBLANK($NI$3),"",IF(ISBLANK(Tipy!LD47),0,IF(AND(Tipy!LD47=Výsledky!$NG$3,Tipy!LF47=Výsledky!$NI$3),60,0)))</f>
        <v/>
      </c>
      <c r="NE53" s="126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6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6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7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0" t="str">
        <f>IF(ISBLANK($NI$3),"",IF(ISBLANK(Tipy!LD47),"-",SUM(ND53:NH53)))</f>
        <v/>
      </c>
      <c r="NJ53" s="129"/>
      <c r="NK53" s="126" t="str">
        <f>IF(ISBLANK($NP$3),"",IF(ISBLANK(Tipy!LJ47),0,IF(AND(Tipy!LJ47=Výsledky!$NN$3,Tipy!LL47=Výsledky!$NP$3),60,0)))</f>
        <v/>
      </c>
      <c r="NL53" s="126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6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6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7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0" t="str">
        <f>IF(ISBLANK($NP$3),"",IF(ISBLANK(Tipy!LJ47),"-",SUM(NK53:NO53)))</f>
        <v/>
      </c>
      <c r="NQ53" s="129"/>
      <c r="NR53" s="126" t="str">
        <f>IF(ISBLANK($NW$3),"",IF(ISBLANK(Tipy!LP47),0,IF(AND(Tipy!LP47=Výsledky!$NU$3,Tipy!LR47=Výsledky!$NW$3),60,0)))</f>
        <v/>
      </c>
      <c r="NS53" s="126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6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6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7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0" t="str">
        <f>IF(ISBLANK($NW$3),"",IF(ISBLANK(Tipy!LP47),"-",SUM(NR53:NV53)))</f>
        <v/>
      </c>
      <c r="NX53" s="129"/>
      <c r="NY53" s="126" t="str">
        <f>IF(ISBLANK($OD$3),"",IF(ISBLANK(Tipy!LV47),0,IF(AND(Tipy!LV47=Výsledky!$OB$3,Tipy!LX47=Výsledky!$OD$3),60,0)))</f>
        <v/>
      </c>
      <c r="NZ53" s="126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6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6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7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0" t="str">
        <f>IF(ISBLANK($OD$3),"",IF(ISBLANK(Tipy!LV47),"-",SUM(NY53:OC53)))</f>
        <v/>
      </c>
      <c r="OE53" s="129"/>
      <c r="OF53" s="126" t="str">
        <f>IF(ISBLANK($OK$3),"",IF(ISBLANK(Tipy!MB47),0,IF(AND(Tipy!MB47=Výsledky!$OI$3,Tipy!MD47=Výsledky!$OK$3),60,0)))</f>
        <v/>
      </c>
      <c r="OG53" s="126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6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6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7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0" t="str">
        <f>IF(ISBLANK($OK$3),"",IF(ISBLANK(Tipy!MB47),"-",SUM(OF53:OJ53)))</f>
        <v/>
      </c>
      <c r="OL53" s="129"/>
      <c r="OM53" s="126" t="str">
        <f>IF(ISBLANK($OR$3),"",IF(ISBLANK(Tipy!MH47),0,IF(AND(Tipy!MH47=Výsledky!$OP$3,Tipy!MJ47=Výsledky!$OR$3),60,0)))</f>
        <v/>
      </c>
      <c r="ON53" s="12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6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6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0" t="str">
        <f>IF(ISBLANK($OR$3),"",IF(ISBLANK(Tipy!MH47),"-",SUM(OM53:OQ53)))</f>
        <v/>
      </c>
      <c r="OS53" s="129"/>
      <c r="OT53" s="126" t="str">
        <f>IF(ISBLANK($OY$3),"",IF(ISBLANK(Tipy!MN47),0,IF(AND(Tipy!MN47=Výsledky!$OW$3,Tipy!MP47=Výsledky!$OY$3),60,0)))</f>
        <v/>
      </c>
      <c r="OU53" s="12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6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6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0" t="str">
        <f>IF(ISBLANK($OY$3),"",IF(ISBLANK(Tipy!MN47),"-",SUM(OT53:OX53)))</f>
        <v/>
      </c>
      <c r="OZ53" s="129"/>
      <c r="PA53" s="126" t="str">
        <f>IF(ISBLANK($PF$3),"",IF(ISBLANK(Tipy!MT47),0,IF(AND(Tipy!MT47=Výsledky!$PD$3,Tipy!MV47=Výsledky!$PF$3),60,0)))</f>
        <v/>
      </c>
      <c r="PB53" s="12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6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6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0" t="str">
        <f>IF(ISBLANK($PF$3),"",IF(ISBLANK(Tipy!MT47),"-",SUM(PA53:PE53)))</f>
        <v/>
      </c>
      <c r="PG53" s="129"/>
      <c r="PH53" s="126" t="str">
        <f>IF(ISBLANK($PM$3),"",IF(ISBLANK(Tipy!MZ47),0,IF(AND(Tipy!MZ47=Výsledky!$PK$3,Tipy!NB47=Výsledky!$PM$3),60,0)))</f>
        <v/>
      </c>
      <c r="PI53" s="12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6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6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0" t="str">
        <f>IF(ISBLANK($PM$3),"",IF(ISBLANK(Tipy!MZ47),"-",SUM(PH53:PL53)))</f>
        <v/>
      </c>
      <c r="PN53" s="129"/>
      <c r="PO53" s="126" t="str">
        <f>IF(ISBLANK($PT$3),"",IF(ISBLANK(Tipy!NF47),0,IF(AND(Tipy!NF47=Výsledky!$PR$3,Tipy!NH47=Výsledky!$PT$3),60,0)))</f>
        <v/>
      </c>
      <c r="PP53" s="12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6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6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0" t="str">
        <f>IF(ISBLANK($PT$3),"",IF(ISBLANK(Tipy!NF47),"-",SUM(PO53:PS53)))</f>
        <v/>
      </c>
      <c r="PU53" s="129"/>
      <c r="PV53" s="126" t="str">
        <f>IF(ISBLANK($QA$3),"",IF(ISBLANK(Tipy!NL47),0,IF(AND(Tipy!NL47=Výsledky!$PY$3,Tipy!NN47=Výsledky!$QA$3),60,0)))</f>
        <v/>
      </c>
      <c r="PW53" s="12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6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6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0" t="str">
        <f>IF(ISBLANK($QA$3),"",IF(ISBLANK(Tipy!NL47),"-",SUM(PV53:PZ53)))</f>
        <v/>
      </c>
      <c r="QB53" s="129"/>
      <c r="QC53" s="126" t="str">
        <f>IF(ISBLANK($QH$3),"",IF(ISBLANK(Tipy!NR47),0,IF(AND(Tipy!NR47=Výsledky!$QF$3,Tipy!NT47=Výsledky!$QH$3),60,0)))</f>
        <v/>
      </c>
      <c r="QD53" s="12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6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6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0" t="str">
        <f>IF(ISBLANK($QH$3),"",IF(ISBLANK(Tipy!NR47),"-",SUM(QC53:QG53)))</f>
        <v/>
      </c>
      <c r="QI53" s="131"/>
      <c r="QJ53" s="131"/>
    </row>
    <row r="54" spans="1:452" ht="15" x14ac:dyDescent="0.2">
      <c r="A54" s="124">
        <f>Tipy!A48</f>
        <v>74</v>
      </c>
      <c r="B54" s="166" t="str">
        <f>IF(Tipy!B48="","",Tipy!B48)</f>
        <v>Michal Komi</v>
      </c>
      <c r="C54" s="125"/>
      <c r="D54" s="126">
        <f>IF(ISBLANK($I$3),"",IF(ISBLANK(Tipy!D48),0,IF(AND(Tipy!D48=Výsledky!$G$3,Tipy!F48=Výsledky!$I$3),60,0)))</f>
        <v>0</v>
      </c>
      <c r="E54" s="12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6">
        <f>IF(ISBLANK($I$3),"",IF(OR(Tipy!G48=Výsledky!$D$6,Tipy!G48=Výsledky!$D$7,Tipy!G48=Výsledky!$D$8,Tipy!G48=Výsledky!$D$9),IF(VLOOKUP(Tipy!G48,'Kategórie hráčov'!$A$2:$B$55,2,FALSE)=30,30,20),0))</f>
        <v>0</v>
      </c>
      <c r="G54" s="126">
        <f>IF(ISBLANK($I$3),"",IF(OR(Tipy!H48=Výsledky!$G$6,Tipy!H48=Výsledky!$G$7,Tipy!H48=Výsledky!$G$8,Tipy!H48=Výsledky!$G$9),IF(VLOOKUP(Tipy!H48,'Kategórie hráčov'!$A$2:$B$55,2,FALSE)=30,30,20),0))</f>
        <v>0</v>
      </c>
      <c r="H54" s="12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8" t="str">
        <f>IF(ISBLANK($I$3),"",IF(ISBLANK(Tipy!D48),"-",SUM(D54:H54)))</f>
        <v>-</v>
      </c>
      <c r="J54" s="25"/>
      <c r="K54" s="126">
        <f>IF(ISBLANK($P$3),"",IF(ISBLANK(Tipy!J48),0,IF(AND(Tipy!J48=Výsledky!$N$3,Tipy!L48=Výsledky!$P$3),60,0)))</f>
        <v>0</v>
      </c>
      <c r="L54" s="12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6">
        <f>IF(ISBLANK($P$3),"",IF(OR(Tipy!M48=Výsledky!$K$6,Tipy!M48=Výsledky!$K$7,Tipy!M48=Výsledky!$K$8,Tipy!M48=Výsledky!$K$9),IF(VLOOKUP(Tipy!M48,'Kategórie hráčov'!$A$2:$B$55,2,FALSE)=30,30,20),0))</f>
        <v>0</v>
      </c>
      <c r="N54" s="126">
        <f>IF(ISBLANK($P$3),"",IF(OR(Tipy!N48=Výsledky!$N$6,Tipy!N48=Výsledky!$N$7,Tipy!N48=Výsledky!$N$8,Tipy!N48=Výsledky!$N$9),IF(VLOOKUP(Tipy!N48,'Kategórie hráčov'!$A$2:$B$55,2,FALSE)=30,30,20),0))</f>
        <v>0</v>
      </c>
      <c r="O54" s="12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8">
        <f>IF(ISBLANK($P$3),"",IF(ISBLANK(Tipy!J48),"-",SUM(K54:O54)))</f>
        <v>0</v>
      </c>
      <c r="Q54" s="129"/>
      <c r="R54" s="126">
        <f>IF(ISBLANK($W$3),"",IF(ISBLANK(Tipy!P48),0,IF(AND(Tipy!P48=Výsledky!$U$3,Tipy!R48=Výsledky!$W$3),60,0)))</f>
        <v>0</v>
      </c>
      <c r="S54" s="12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6">
        <f>IF(ISBLANK($W$3),"",IF(OR(Tipy!S48=Výsledky!$R$6,Tipy!S48=Výsledky!$R$7,Tipy!S48=Výsledky!$R$8,Tipy!S48=Výsledky!$R$9),IF(VLOOKUP(Tipy!S48,'Kategórie hráčov'!$A$2:$B$55,2,FALSE)=30,30,20),0))</f>
        <v>0</v>
      </c>
      <c r="U54" s="126">
        <f>IF(ISBLANK($W$3),"",IF(OR(Tipy!T48=Výsledky!$U$6,Tipy!T48=Výsledky!$U$7,Tipy!T48=Výsledky!$U$8,Tipy!T48=Výsledky!$U$9),IF(VLOOKUP(Tipy!T48,'Kategórie hráčov'!$A$2:$B$55,2,FALSE)=30,30,20),0))</f>
        <v>0</v>
      </c>
      <c r="V54" s="12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30">
        <f>IF(ISBLANK($W$3),"",IF(ISBLANK(Tipy!P48),"-",SUM(R54:V54)))</f>
        <v>0</v>
      </c>
      <c r="X54" s="129"/>
      <c r="Y54" s="126">
        <f>IF(ISBLANK($AD$3),"",IF(ISBLANK(Tipy!V48),0,IF(AND(Tipy!V48=Výsledky!$AB$3,Tipy!X48=Výsledky!$AD$3),60,0)))</f>
        <v>0</v>
      </c>
      <c r="Z54" s="12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6">
        <f>IF(ISBLANK($AD$3),"",IF(OR(Tipy!Y48=Výsledky!$Y$6,Tipy!Y48=Výsledky!$Y$7,Tipy!Y48=Výsledky!$Y$8,Tipy!Y48=Výsledky!$Y$9),IF(VLOOKUP(Tipy!Y48,'Kategórie hráčov'!$A$2:$B$55,2,FALSE)=30,30,20),0))</f>
        <v>20</v>
      </c>
      <c r="AB54" s="126">
        <f>IF(ISBLANK($AD$3),"",IF(OR(Tipy!Z48=Výsledky!$AB$6,Tipy!Z48=Výsledky!$AB$7,Tipy!Z48=Výsledky!$AB$8,Tipy!Z48=Výsledky!$AB$9),IF(VLOOKUP(Tipy!Z48,'Kategórie hráčov'!$A$2:$B$55,2,FALSE)=30,30,20),0))</f>
        <v>0</v>
      </c>
      <c r="AC54" s="127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30">
        <f>IF(ISBLANK($AD$3),"",IF(ISBLANK(Tipy!V48),"-",SUM(Y54:AC54)))</f>
        <v>30</v>
      </c>
      <c r="AE54" s="129"/>
      <c r="AF54" s="126">
        <f>IF(ISBLANK($AK$3),"",IF(ISBLANK(Tipy!AB48),0,IF(AND(Tipy!AB48=Výsledky!$AI$3,Tipy!AD48=Výsledky!$AK$3),60,0)))</f>
        <v>0</v>
      </c>
      <c r="AG54" s="12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6">
        <f>IF(ISBLANK($AK$3),"",IF(OR(Tipy!AE48=Výsledky!$AF$6,Tipy!AE48=Výsledky!$AF$7,Tipy!AE48=Výsledky!$AF$8,Tipy!AE48=Výsledky!$AF$9),IF(VLOOKUP(Tipy!AE48,'Kategórie hráčov'!$A$2:$B$55,2,FALSE)=30,30,20),0))</f>
        <v>0</v>
      </c>
      <c r="AI54" s="126">
        <f>IF(ISBLANK($AK$3),"",IF(OR(Tipy!AF48=Výsledky!$AI$6,Tipy!AF48=Výsledky!$AI$7,Tipy!AF48=Výsledky!$AI$8,Tipy!AF48=Výsledky!$AI$9),IF(VLOOKUP(Tipy!AF48,'Kategórie hráčov'!$A$2:$B$55,2,FALSE)=30,30,20),0))</f>
        <v>0</v>
      </c>
      <c r="AJ54" s="12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30" t="str">
        <f>IF(ISBLANK($AK$3),"",IF(ISBLANK(Tipy!AB48),"-",SUM(AF54:AJ54)))</f>
        <v>-</v>
      </c>
      <c r="AL54" s="129"/>
      <c r="AM54" s="126">
        <f>IF(ISBLANK($AR$3),"",IF(ISBLANK(Tipy!AH48),0,IF(AND(Tipy!AH48=Výsledky!$AP$3,Tipy!AJ48=Výsledky!$AR$3),60,0)))</f>
        <v>0</v>
      </c>
      <c r="AN54" s="12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6">
        <f>IF(ISBLANK($AR$3),"",IF(OR(Tipy!AK48=Výsledky!$AM$6,Tipy!AK48=Výsledky!$AM$7,Tipy!AK48=Výsledky!$AM$8,Tipy!AK48=Výsledky!$AM$9),IF(VLOOKUP(Tipy!AK48,'Kategórie hráčov'!$A$2:$B$55,2,FALSE)=30,30,20),0))</f>
        <v>0</v>
      </c>
      <c r="AP54" s="126">
        <f>IF(ISBLANK($AR$3),"",IF(OR(Tipy!AL48=Výsledky!$AP$6,Tipy!AL48=Výsledky!$AP$7,Tipy!AL48=Výsledky!$AP$8,Tipy!AL48=Výsledky!$AP$9),IF(VLOOKUP(Tipy!AL48,'Kategórie hráčov'!$A$2:$B$55,2,FALSE)=30,30,20),0))</f>
        <v>0</v>
      </c>
      <c r="AQ54" s="12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30" t="str">
        <f>IF(ISBLANK($AR$3),"",IF(ISBLANK(Tipy!AH48),"-",SUM(AM54:AQ54)))</f>
        <v>-</v>
      </c>
      <c r="AS54" s="129"/>
      <c r="AT54" s="126">
        <f>IF(ISBLANK($AY$3),"",IF(ISBLANK(Tipy!AN48),0,IF(AND(Tipy!AN48=Výsledky!$AW$3,Tipy!AP48=Výsledky!$AY$3),60,0)))</f>
        <v>0</v>
      </c>
      <c r="AU54" s="12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6">
        <f>IF(ISBLANK($AY$3),"",IF(OR(Tipy!AQ48=Výsledky!$AT$6,Tipy!AQ48=Výsledky!$AT$7,Tipy!AQ48=Výsledky!$AT$8,Tipy!AQ48=Výsledky!$AT$9),IF(VLOOKUP(Tipy!AQ48,'Kategórie hráčov'!$A$2:$B$55,2,FALSE)=30,30,20),0))</f>
        <v>0</v>
      </c>
      <c r="AW54" s="126">
        <f>IF(ISBLANK($AY$3),"",IF(OR(Tipy!AR48=Výsledky!$AW$6,Tipy!AR48=Výsledky!$AW$7,Tipy!AR48=Výsledky!$AW$8,Tipy!AR48=Výsledky!$AW$9),IF(VLOOKUP(Tipy!AR48,'Kategórie hráčov'!$A$2:$B$55,2,FALSE)=30,30,20),0))</f>
        <v>0</v>
      </c>
      <c r="AX54" s="12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30" t="str">
        <f>IF(ISBLANK($AY$3),"",IF(ISBLANK(Tipy!AN48),"-",SUM(AT54:AX54)))</f>
        <v>-</v>
      </c>
      <c r="AZ54" s="129"/>
      <c r="BA54" s="126">
        <f>IF(ISBLANK($BF$3),"",IF(ISBLANK(Tipy!AT48),0,IF(AND(Tipy!AT48=Výsledky!$BD$3,Tipy!AV48=Výsledky!$BF$3),60,0)))</f>
        <v>0</v>
      </c>
      <c r="BB54" s="12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6">
        <f>IF(ISBLANK($BF$3),"",IF(OR(Tipy!AW48=Výsledky!$BA$6,Tipy!AW48=Výsledky!$BA$7,Tipy!AW48=Výsledky!$BA$8,Tipy!AW48=Výsledky!$BA$9),IF(VLOOKUP(Tipy!AW48,'Kategórie hráčov'!$A$2:$B$55,2,FALSE)=30,30,20),0))</f>
        <v>0</v>
      </c>
      <c r="BD54" s="126">
        <f>IF(ISBLANK($BF$3),"",IF(OR(Tipy!AX48=Výsledky!$BD$6,Tipy!AX48=Výsledky!$BD$7,Tipy!AX48=Výsledky!$BD$8,Tipy!AX48=Výsledky!$BD$9),IF(VLOOKUP(Tipy!AX48,'Kategórie hráčov'!$A$2:$B$55,2,FALSE)=30,30,20),0))</f>
        <v>0</v>
      </c>
      <c r="BE54" s="127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30" t="str">
        <f>IF(ISBLANK($BF$3),"",IF(ISBLANK(Tipy!AT48),"-",SUM(BA54:BE54)))</f>
        <v>-</v>
      </c>
      <c r="BG54" s="129"/>
      <c r="BH54" s="126" t="str">
        <f>IF(ISBLANK($BM$3),"",IF(ISBLANK(Tipy!AZ48),0,IF(AND(Tipy!AZ48=Výsledky!$BK$3,Tipy!BB48=Výsledky!$BM$3),60,0)))</f>
        <v/>
      </c>
      <c r="BI54" s="126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6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6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7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0" t="str">
        <f>IF(ISBLANK($BM$3),"",IF(ISBLANK(Tipy!AZ48),"-",SUM(BH54:BL54)))</f>
        <v/>
      </c>
      <c r="BN54" s="129"/>
      <c r="BO54" s="126">
        <f>IF(ISBLANK($BT$3),"",IF(ISBLANK(Tipy!BF48),0,IF(AND(Tipy!BF48=Výsledky!$BR$3,Tipy!BH48=Výsledky!$BT$3),60,0)))</f>
        <v>0</v>
      </c>
      <c r="BP54" s="12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6">
        <f>IF(ISBLANK($BT$3),"",IF(OR(Tipy!BI48=Výsledky!$BO$6,Tipy!BI48=Výsledky!$BO$7,Tipy!BI48=Výsledky!$BO$8,Tipy!BI48=Výsledky!$BO$9),IF(VLOOKUP(Tipy!BI48,'Kategórie hráčov'!$A$2:$B$55,2,FALSE)=30,30,20),0))</f>
        <v>0</v>
      </c>
      <c r="BR54" s="126">
        <f>IF(ISBLANK($BT$3),"",IF(OR(Tipy!BJ48=Výsledky!$BR$6,Tipy!BJ48=Výsledky!$BR$7,Tipy!BJ48=Výsledky!$BR$8,Tipy!BJ48=Výsledky!$BR$9),IF(VLOOKUP(Tipy!BJ48,'Kategórie hráčov'!$A$2:$B$55,2,FALSE)=30,30,20),0))</f>
        <v>0</v>
      </c>
      <c r="BS54" s="12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30" t="str">
        <f>IF(ISBLANK($BT$3),"",IF(ISBLANK(Tipy!BF48),"-",SUM(BO54:BS54)))</f>
        <v>-</v>
      </c>
      <c r="BU54" s="129"/>
      <c r="BV54" s="126" t="str">
        <f>IF(ISBLANK($CA$3),"",IF(ISBLANK(Tipy!BL48),0,IF(AND(Tipy!BL48=Výsledky!$BY$3,Tipy!BN48=Výsledky!$CA$3),60,0)))</f>
        <v/>
      </c>
      <c r="BW54" s="126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6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6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7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0" t="str">
        <f>IF(ISBLANK($CA$3),"",IF(ISBLANK(Tipy!BL48),"-",SUM(BV54:BZ54)))</f>
        <v/>
      </c>
      <c r="CB54" s="129"/>
      <c r="CC54" s="126">
        <f>IF(ISBLANK($CH$3),"",IF(ISBLANK(Tipy!BR48),0,IF(AND(Tipy!BR48=Výsledky!$CF$3,Tipy!BT48=Výsledky!$CH$3),60,0)))</f>
        <v>0</v>
      </c>
      <c r="CD54" s="12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6">
        <f>IF(ISBLANK($CH$3),"",IF(OR(Tipy!BU48=Výsledky!$CC$6,Tipy!BU48=Výsledky!$CC$7,Tipy!BU48=Výsledky!$CC$8,Tipy!BU48=Výsledky!$CC$9),IF(VLOOKUP(Tipy!BU48,'Kategórie hráčov'!$A$2:$B$55,2,FALSE)=30,30,20),0))</f>
        <v>0</v>
      </c>
      <c r="CF54" s="126">
        <f>IF(ISBLANK($CH$3),"",IF(OR(Tipy!BV48=Výsledky!$CF$6,Tipy!BV48=Výsledky!$CF$7,Tipy!BV48=Výsledky!$CF$8,Tipy!BV48=Výsledky!$CF$9),IF(VLOOKUP(Tipy!BV48,'Kategórie hráčov'!$A$2:$B$55,2,FALSE)=30,30,20),0))</f>
        <v>0</v>
      </c>
      <c r="CG54" s="12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30" t="str">
        <f>IF(ISBLANK($CH$3),"",IF(ISBLANK(Tipy!BR48),"-",SUM(CC54:CG54)))</f>
        <v>-</v>
      </c>
      <c r="CI54" s="129"/>
      <c r="CJ54" s="126">
        <f>IF(ISBLANK($CO$3),"",IF(ISBLANK(Tipy!BX48),0,IF(AND(Tipy!BX48=Výsledky!$CM$3,Tipy!BZ48=Výsledky!$CO$3),60,0)))</f>
        <v>0</v>
      </c>
      <c r="CK54" s="12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6">
        <f>IF(ISBLANK($CO$3),"",IF(OR(Tipy!CA48=Výsledky!$CJ$6,Tipy!CA48=Výsledky!$CJ$7,Tipy!CA48=Výsledky!$CJ$8,Tipy!CA48=Výsledky!$CJ$9),IF(VLOOKUP(Tipy!CA48,'Kategórie hráčov'!$A$2:$B$55,2,FALSE)=30,30,20),0))</f>
        <v>0</v>
      </c>
      <c r="CM54" s="126">
        <f>IF(ISBLANK($CO$3),"",IF(OR(Tipy!CB48=Výsledky!$CM$6,Tipy!CB48=Výsledky!$CM$7,Tipy!CB48=Výsledky!$CM$8,Tipy!CB48=Výsledky!$CM$9),IF(VLOOKUP(Tipy!CB48,'Kategórie hráčov'!$A$2:$B$55,2,FALSE)=30,30,20),0))</f>
        <v>0</v>
      </c>
      <c r="CN54" s="12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30" t="str">
        <f>IF(ISBLANK($CO$3),"",IF(ISBLANK(Tipy!BX48),"-",SUM(CJ54:CN54)))</f>
        <v>-</v>
      </c>
      <c r="CP54" s="129"/>
      <c r="CQ54" s="126" t="str">
        <f>IF(ISBLANK($CV$3),"",IF(ISBLANK(Tipy!CD48),0,IF(AND(Tipy!CD48=Výsledky!$CT$3,Tipy!CF48=Výsledky!$CV$3),60,0)))</f>
        <v/>
      </c>
      <c r="CR54" s="126" t="str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/>
      </c>
      <c r="CS54" s="126" t="str">
        <f>IF(ISBLANK($CV$3),"",IF(OR(Tipy!CG48=Výsledky!$CQ$6,Tipy!CG48=Výsledky!$CQ$7,Tipy!CG48=Výsledky!$CQ$8,Tipy!CG48=Výsledky!$CQ$9),IF(VLOOKUP(Tipy!CG48,'Kategórie hráčov'!$A$2:$B$55,2,FALSE)=30,30,20),0))</f>
        <v/>
      </c>
      <c r="CT54" s="126" t="str">
        <f>IF(ISBLANK($CV$3),"",IF(OR(Tipy!CH48=Výsledky!$CT$6,Tipy!CH48=Výsledky!$CT$7,Tipy!CH48=Výsledky!$CT$8,Tipy!CH48=Výsledky!$CT$9),IF(VLOOKUP(Tipy!CH48,'Kategórie hráčov'!$A$2:$B$55,2,FALSE)=30,30,20),0))</f>
        <v/>
      </c>
      <c r="CU54" s="127" t="str">
        <f>IF(ISBLANK($CV$3),"",IF(ISBLANK(Tipy!CD48),0,IF(OR(AND(Tipy!CD48=Výsledky!$CT$3,OR(Tipy!CF48=Výsledky!$CV$3+1,Tipy!CF48=Výsledky!$CV$3-1)),AND(Tipy!CF48=Výsledky!$CV$3,OR(Tipy!CD48=Výsledky!$CT$3+1,Tipy!CD48=Výsledky!$CT$3-1))),10,0)))</f>
        <v/>
      </c>
      <c r="CV54" s="130" t="str">
        <f>IF(ISBLANK($CV$3),"",IF(ISBLANK(Tipy!CD48),"-",SUM(CQ54:CU54)))</f>
        <v/>
      </c>
      <c r="CW54" s="129"/>
      <c r="CX54" s="126" t="str">
        <f>IF(ISBLANK($DC$3),"",IF(ISBLANK(Tipy!CJ48),0,IF(AND(Tipy!CJ48=Výsledky!$DA$3,Tipy!CL48=Výsledky!$DC$3),60,0)))</f>
        <v/>
      </c>
      <c r="CY54" s="126" t="str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/>
      </c>
      <c r="CZ54" s="126" t="str">
        <f>IF(ISBLANK($DC$3),"",IF(OR(Tipy!CM48=Výsledky!$CX$6,Tipy!CM48=Výsledky!$CX$7,Tipy!CM48=Výsledky!$CX$8,Tipy!CM48=Výsledky!$CX$9),IF(VLOOKUP(Tipy!CM48,'Kategórie hráčov'!$A$2:$B$55,2,FALSE)=30,30,20),0))</f>
        <v/>
      </c>
      <c r="DA54" s="126" t="str">
        <f>IF(ISBLANK($DC$3),"",IF(OR(Tipy!CN48=Výsledky!$DA$6,Tipy!CN48=Výsledky!$DA$7,Tipy!CN48=Výsledky!$DA$8,Tipy!CN48=Výsledky!$DA$9),IF(VLOOKUP(Tipy!CN48,'Kategórie hráčov'!$A$2:$B$55,2,FALSE)=30,30,20),0))</f>
        <v/>
      </c>
      <c r="DB54" s="127" t="str">
        <f>IF(ISBLANK($DC$3),"",IF(ISBLANK(Tipy!CJ48),0,IF(OR(AND(Tipy!CJ48=Výsledky!$DA$3,OR(Tipy!CL48=Výsledky!$DC$3+1,Tipy!CL48=Výsledky!$DC$3-1)),AND(Tipy!CL48=Výsledky!$DC$3,OR(Tipy!CJ48=Výsledky!$DA$3+1,Tipy!CJ48=Výsledky!$DA$3-1))),10,0)))</f>
        <v/>
      </c>
      <c r="DC54" s="130" t="str">
        <f>IF(ISBLANK($DC$3),"",IF(ISBLANK(Tipy!CJ48),"-",SUM(CX54:DB54)))</f>
        <v/>
      </c>
      <c r="DD54" s="129"/>
      <c r="DE54" s="126" t="str">
        <f>IF(ISBLANK($DJ$3),"",IF(ISBLANK(Tipy!CP48),0,IF(AND(Tipy!CP48=Výsledky!$DH$3,Tipy!CR48=Výsledky!$DJ$3),60,0)))</f>
        <v/>
      </c>
      <c r="DF54" s="126" t="str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/>
      </c>
      <c r="DG54" s="126" t="str">
        <f>IF(ISBLANK($DJ$3),"",IF(OR(Tipy!CS48=Výsledky!$DE$6,Tipy!CS48=Výsledky!$DE$7,Tipy!CS48=Výsledky!$DE$8,Tipy!CS48=Výsledky!$DE$9),IF(VLOOKUP(Tipy!CS48,'Kategórie hráčov'!$A$2:$B$55,2,FALSE)=30,30,20),0))</f>
        <v/>
      </c>
      <c r="DH54" s="126" t="str">
        <f>IF(ISBLANK($DJ$3),"",IF(OR(Tipy!CT48=Výsledky!$DH$6,Tipy!CT48=Výsledky!$DH$7,Tipy!CT48=Výsledky!$DH$8,Tipy!CT48=Výsledky!$DH$9),IF(VLOOKUP(Tipy!CT48,'Kategórie hráčov'!$A$2:$B$55,2,FALSE)=30,30,20),0))</f>
        <v/>
      </c>
      <c r="DI54" s="127" t="str">
        <f>IF(ISBLANK($DJ$3),"",IF(ISBLANK(Tipy!CP48),0,IF(OR(AND(Tipy!CP48=Výsledky!$DH$3,OR(Tipy!CR48=Výsledky!$DJ$3+1,Tipy!CR48=Výsledky!$DJ$3-1)),AND(Tipy!CR48=Výsledky!$DJ$3,OR(Tipy!CP48=Výsledky!$DH$3+1,Tipy!CP48=Výsledky!$DH$3-1))),10,0)))</f>
        <v/>
      </c>
      <c r="DJ54" s="130" t="str">
        <f>IF(ISBLANK($DJ$3),"",IF(ISBLANK(Tipy!CP48),"-",SUM(DE54:DI54)))</f>
        <v/>
      </c>
      <c r="DK54" s="129"/>
      <c r="DL54" s="126" t="str">
        <f>IF(ISBLANK($DQ$3),"",IF(ISBLANK(Tipy!CV48),0,IF(AND(Tipy!CV48=Výsledky!$DO$3,Tipy!CX48=Výsledky!$DQ$3),60,0)))</f>
        <v/>
      </c>
      <c r="DM54" s="126" t="str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/>
      </c>
      <c r="DN54" s="126" t="str">
        <f>IF(ISBLANK($DQ$3),"",IF(OR(Tipy!CY48=Výsledky!$DL$6,Tipy!CY48=Výsledky!$DL$7,Tipy!CY48=Výsledky!$DL$8,Tipy!CY48=Výsledky!$DL$9),IF(VLOOKUP(Tipy!CY48,'Kategórie hráčov'!$A$2:$B$55,2,FALSE)=30,30,20),0))</f>
        <v/>
      </c>
      <c r="DO54" s="126" t="str">
        <f>IF(ISBLANK($DQ$3),"",IF(OR(Tipy!CZ48=Výsledky!$DO$6,Tipy!CZ48=Výsledky!$DO$7,Tipy!CZ48=Výsledky!$DO$8,Tipy!CZ48=Výsledky!$DO$9),IF(VLOOKUP(Tipy!CZ48,'Kategórie hráčov'!$A$2:$B$55,2,FALSE)=30,30,20),0))</f>
        <v/>
      </c>
      <c r="DP54" s="127" t="str">
        <f>IF(ISBLANK($DQ$3),"",IF(ISBLANK(Tipy!CV48),0,IF(OR(AND(Tipy!CV48=Výsledky!$DO$3,OR(Tipy!CX48=Výsledky!$DQ$3+1,Tipy!CX48=Výsledky!$DQ$3-1)),AND(Tipy!CX48=Výsledky!$DQ$3,OR(Tipy!CV48=Výsledky!$DO$3+1,Tipy!CV48=Výsledky!$DO$3-1))),10,0)))</f>
        <v/>
      </c>
      <c r="DQ54" s="130" t="str">
        <f>IF(ISBLANK($DQ$3),"",IF(ISBLANK(Tipy!CV48),"-",SUM(DL54:DP54)))</f>
        <v/>
      </c>
      <c r="DR54" s="129"/>
      <c r="DS54" s="126" t="str">
        <f>IF(ISBLANK($DX$3),"",IF(ISBLANK(Tipy!DB48),0,IF(AND(Tipy!DB48=Výsledky!$DV$3,Tipy!DD48=Výsledky!$DX$3),60,0)))</f>
        <v/>
      </c>
      <c r="DT54" s="126" t="str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/>
      </c>
      <c r="DU54" s="126" t="str">
        <f>IF(ISBLANK($DX$3),"",IF(OR(Tipy!DE48=Výsledky!$DS$6,Tipy!DE48=Výsledky!$DS$7,Tipy!DE48=Výsledky!$DS$8,Tipy!DE48=Výsledky!$DS$9),IF(VLOOKUP(Tipy!DE48,'Kategórie hráčov'!$A$2:$B$55,2,FALSE)=30,30,20),0))</f>
        <v/>
      </c>
      <c r="DV54" s="126" t="str">
        <f>IF(ISBLANK($DX$3),"",IF(OR(Tipy!DF48=Výsledky!$DV$6,Tipy!DF48=Výsledky!$DV$7,Tipy!DF48=Výsledky!$DV$8,Tipy!DF48=Výsledky!$DV$9),IF(VLOOKUP(Tipy!DF48,'Kategórie hráčov'!$A$2:$B$55,2,FALSE)=30,30,20),0))</f>
        <v/>
      </c>
      <c r="DW54" s="127" t="str">
        <f>IF(ISBLANK($DX$3),"",IF(ISBLANK(Tipy!DB48),0,IF(OR(AND(Tipy!DB48=Výsledky!$DV$3,OR(Tipy!DD48=Výsledky!$DX$3+1,Tipy!DD48=Výsledky!$DX$3-1)),AND(Tipy!DD48=Výsledky!$DX$3,OR(Tipy!DB48=Výsledky!$DV$3+1,Tipy!DB48=Výsledky!$DV$3-1))),10,0)))</f>
        <v/>
      </c>
      <c r="DX54" s="130" t="str">
        <f>IF(ISBLANK($DX$3),"",IF(ISBLANK(Tipy!DB48),"-",SUM(DS54:DW54)))</f>
        <v/>
      </c>
      <c r="DY54" s="129"/>
      <c r="DZ54" s="126" t="str">
        <f>IF(ISBLANK($EE$3),"",IF(ISBLANK(Tipy!DH48),0,IF(AND(Tipy!DH48=Výsledky!$EC$3,Tipy!DJ48=Výsledky!$EE$3),60,0)))</f>
        <v/>
      </c>
      <c r="EA54" s="126" t="str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/>
      </c>
      <c r="EB54" s="126" t="str">
        <f>IF(ISBLANK($EE$3),"",IF(OR(Tipy!DK48=Výsledky!$DZ$6,Tipy!DK48=Výsledky!$DZ$7,Tipy!DK48=Výsledky!$DZ$8,Tipy!DK48=Výsledky!$DZ$9),IF(VLOOKUP(Tipy!DK48,'Kategórie hráčov'!$A$2:$B$55,2,FALSE)=30,30,20),0))</f>
        <v/>
      </c>
      <c r="EC54" s="126" t="str">
        <f>IF(ISBLANK($EE$3),"",IF(OR(Tipy!DL48=Výsledky!$EC$6,Tipy!DL48=Výsledky!$EC$7,Tipy!DL48=Výsledky!$EC$8,Tipy!DL48=Výsledky!$EC$9),IF(VLOOKUP(Tipy!DL48,'Kategórie hráčov'!$A$2:$B$55,2,FALSE)=30,30,20),0))</f>
        <v/>
      </c>
      <c r="ED54" s="127" t="str">
        <f>IF(ISBLANK($EE$3),"",IF(ISBLANK(Tipy!DH48),0,IF(OR(AND(Tipy!DH48=Výsledky!$EC$3,OR(Tipy!DJ48=Výsledky!$EE$3+1,Tipy!DJ48=Výsledky!$EE$3-1)),AND(Tipy!DJ48=Výsledky!$EE$3,OR(Tipy!DH48=Výsledky!$EC$3+1,Tipy!DH48=Výsledky!$EC$3-1))),10,0)))</f>
        <v/>
      </c>
      <c r="EE54" s="130" t="str">
        <f>IF(ISBLANK($EE$3),"",IF(ISBLANK(Tipy!DH48),"-",SUM(DZ54:ED54)))</f>
        <v/>
      </c>
      <c r="EF54" s="129"/>
      <c r="EG54" s="126" t="str">
        <f>IF(ISBLANK($EL$3),"",IF(ISBLANK(Tipy!DN48),0,IF(AND(Tipy!DN48=Výsledky!$EJ$3,Tipy!DP48=Výsledky!$EL$3),60,0)))</f>
        <v/>
      </c>
      <c r="EH54" s="126" t="str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/>
      </c>
      <c r="EI54" s="126" t="str">
        <f>IF(ISBLANK($EL$3),"",IF(OR(Tipy!DQ48=Výsledky!$EG$6,Tipy!DQ48=Výsledky!$EG$7,Tipy!DQ48=Výsledky!$EG$8,Tipy!DQ48=Výsledky!$EG$9),IF(VLOOKUP(Tipy!DQ48,'Kategórie hráčov'!$A$2:$B$55,2,FALSE)=30,30,20),0))</f>
        <v/>
      </c>
      <c r="EJ54" s="126" t="str">
        <f>IF(ISBLANK($EL$3),"",IF(OR(Tipy!DR48=Výsledky!$EJ$6,Tipy!DR48=Výsledky!$EJ$7,Tipy!DR48=Výsledky!$EJ$8,Tipy!DR48=Výsledky!$EJ$9),IF(VLOOKUP(Tipy!DR48,'Kategórie hráčov'!$A$2:$B$55,2,FALSE)=30,30,20),0))</f>
        <v/>
      </c>
      <c r="EK54" s="127" t="str">
        <f>IF(ISBLANK($EL$3),"",IF(ISBLANK(Tipy!DN48),0,IF(OR(AND(Tipy!DN48=Výsledky!$EJ$3,OR(Tipy!DP48=Výsledky!$EL$3+1,Tipy!DP48=Výsledky!$EL$3-1)),AND(Tipy!DP48=Výsledky!$EL$3,OR(Tipy!DN48=Výsledky!$EJ$3+1,Tipy!DN48=Výsledky!$EJ$3-1))),10,0)))</f>
        <v/>
      </c>
      <c r="EL54" s="130" t="str">
        <f>IF(ISBLANK($EL$3),"",IF(ISBLANK(Tipy!DN48),"-",SUM(EG54:EK54)))</f>
        <v/>
      </c>
      <c r="EM54" s="129"/>
      <c r="EN54" s="126" t="str">
        <f>IF(ISBLANK($ES$3),"",IF(ISBLANK(Tipy!DT48),0,IF(AND(Tipy!DT48=Výsledky!$EQ$3,Tipy!DV48=Výsledky!$ES$3),60,0)))</f>
        <v/>
      </c>
      <c r="EO54" s="126" t="str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/>
      </c>
      <c r="EP54" s="126" t="str">
        <f>IF(ISBLANK($ES$3),"",IF(OR(Tipy!DW48=Výsledky!$EN$6,Tipy!DW48=Výsledky!$EN$7,Tipy!DW48=Výsledky!$EN$8,Tipy!DW48=Výsledky!$EN$9),IF(VLOOKUP(Tipy!DW48,'Kategórie hráčov'!$A$2:$B$55,2,FALSE)=30,30,20),0))</f>
        <v/>
      </c>
      <c r="EQ54" s="126" t="str">
        <f>IF(ISBLANK($ES$3),"",IF(OR(Tipy!DX48=Výsledky!$EQ$6,Tipy!DX48=Výsledky!$EQ$7,Tipy!DX48=Výsledky!$EQ$8,Tipy!DX48=Výsledky!$EQ$9),IF(VLOOKUP(Tipy!DX48,'Kategórie hráčov'!$A$2:$B$55,2,FALSE)=30,30,20),0))</f>
        <v/>
      </c>
      <c r="ER54" s="127" t="str">
        <f>IF(ISBLANK($ES$3),"",IF(ISBLANK(Tipy!DT48),0,IF(OR(AND(Tipy!DT48=Výsledky!$EQ$3,OR(Tipy!DV48=Výsledky!$ES$3+1,Tipy!DV48=Výsledky!$ES$3-1)),AND(Tipy!DV48=Výsledky!$ES$3,OR(Tipy!DT48=Výsledky!$EQ$3+1,Tipy!DT48=Výsledky!$EQ$3-1))),10,0)))</f>
        <v/>
      </c>
      <c r="ES54" s="130" t="str">
        <f>IF(ISBLANK($ES$3),"",IF(ISBLANK(Tipy!DT48),"-",SUM(EN54:ER54)))</f>
        <v/>
      </c>
      <c r="ET54" s="129"/>
      <c r="EU54" s="126" t="str">
        <f>IF(ISBLANK($EZ$3),"",IF(ISBLANK(Tipy!DZ48),0,IF(AND(Tipy!DZ48=Výsledky!$EX$3,Tipy!EB48=Výsledky!$EZ$3),60,0)))</f>
        <v/>
      </c>
      <c r="EV54" s="126" t="str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/>
      </c>
      <c r="EW54" s="126" t="str">
        <f>IF(ISBLANK($EZ$3),"",IF(OR(Tipy!EC48=Výsledky!$EU$6,Tipy!EC48=Výsledky!$EU$7,Tipy!EC48=Výsledky!$EU$8,Tipy!EC48=Výsledky!$EU$9),IF(VLOOKUP(Tipy!EC48,'Kategórie hráčov'!$A$2:$B$55,2,FALSE)=30,30,20),0))</f>
        <v/>
      </c>
      <c r="EX54" s="126" t="str">
        <f>IF(ISBLANK($EZ$3),"",IF(OR(Tipy!ED48=Výsledky!$EX$6,Tipy!ED48=Výsledky!$EX$7,Tipy!ED48=Výsledky!$EX$8,Tipy!ED48=Výsledky!$EX$9),IF(VLOOKUP(Tipy!ED48,'Kategórie hráčov'!$A$2:$B$55,2,FALSE)=30,30,20),0))</f>
        <v/>
      </c>
      <c r="EY54" s="127" t="str">
        <f>IF(ISBLANK($EZ$3),"",IF(ISBLANK(Tipy!DZ48),0,IF(OR(AND(Tipy!DZ48=Výsledky!$EX$3,OR(Tipy!EB48=Výsledky!$EZ$3+1,Tipy!EB48=Výsledky!$EZ$3-1)),AND(Tipy!EB48=Výsledky!$EZ$3,OR(Tipy!DZ48=Výsledky!$EX$3+1,Tipy!DZ48=Výsledky!$EX$3-1))),10,0)))</f>
        <v/>
      </c>
      <c r="EZ54" s="130" t="str">
        <f>IF(ISBLANK($EZ$3),"",IF(ISBLANK(Tipy!DZ48),"-",SUM(EU54:EY54)))</f>
        <v/>
      </c>
      <c r="FA54" s="129"/>
      <c r="FB54" s="126" t="str">
        <f>IF(ISBLANK($FG$3),"",IF(ISBLANK(Tipy!EF48),0,IF(AND(Tipy!EF48=Výsledky!$FE$3,Tipy!EH48=Výsledky!$FG$3),60,0)))</f>
        <v/>
      </c>
      <c r="FC54" s="126" t="str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/>
      </c>
      <c r="FD54" s="126" t="str">
        <f>IF(ISBLANK($FG$3),"",IF(OR(Tipy!EI48=Výsledky!$FB$6,Tipy!EI48=Výsledky!$FB$7,Tipy!EI48=Výsledky!$FB$8,Tipy!EI48=Výsledky!$FB$9),IF(VLOOKUP(Tipy!EI48,'Kategórie hráčov'!$A$2:$B$55,2,FALSE)=30,30,20),0))</f>
        <v/>
      </c>
      <c r="FE54" s="126" t="str">
        <f>IF(ISBLANK($FG$3),"",IF(OR(Tipy!EJ48=Výsledky!$FE$6,Tipy!EJ48=Výsledky!$FE$7,Tipy!EJ48=Výsledky!$FE$8,Tipy!EJ48=Výsledky!$FE$9),IF(VLOOKUP(Tipy!EJ48,'Kategórie hráčov'!$A$2:$B$55,2,FALSE)=30,30,20),0))</f>
        <v/>
      </c>
      <c r="FF54" s="127" t="str">
        <f>IF(ISBLANK($FG$3),"",IF(ISBLANK(Tipy!EF48),0,IF(OR(AND(Tipy!EF48=Výsledky!$FE$3,OR(Tipy!EH48=Výsledky!$FG$3+1,Tipy!EH48=Výsledky!$FG$3-1)),AND(Tipy!EH48=Výsledky!$FG$3,OR(Tipy!EF48=Výsledky!$FE$3+1,Tipy!EF48=Výsledky!$FE$3-1))),10,0)))</f>
        <v/>
      </c>
      <c r="FG54" s="130" t="str">
        <f>IF(ISBLANK($FG$3),"",IF(ISBLANK(Tipy!EF48),"-",SUM(FB54:FF54)))</f>
        <v/>
      </c>
      <c r="FH54" s="129"/>
      <c r="FI54" s="126" t="str">
        <f>IF(ISBLANK($FN$3),"",IF(ISBLANK(Tipy!EL48),0,IF(AND(Tipy!EL48=Výsledky!$FL$3,Tipy!EN48=Výsledky!$FN$3),60,0)))</f>
        <v/>
      </c>
      <c r="FJ54" s="126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126" t="str">
        <f>IF(ISBLANK($FN$3),"",IF(OR(Tipy!EO48=Výsledky!$FI$6,Tipy!EO48=Výsledky!$FI$7,Tipy!EO48=Výsledky!$FI$8,Tipy!EO48=Výsledky!$FI$9),IF(VLOOKUP(Tipy!EO48,'Kategórie hráčov'!$A$2:$B$55,2,FALSE)=30,30,20),0))</f>
        <v/>
      </c>
      <c r="FL54" s="126" t="str">
        <f>IF(ISBLANK($FN$3),"",IF(OR(Tipy!EP48=Výsledky!$FL$6,Tipy!EP48=Výsledky!$FL$7,Tipy!EP48=Výsledky!$FL$8,Tipy!EP48=Výsledky!$FL$9),IF(VLOOKUP(Tipy!EP48,'Kategórie hráčov'!$A$2:$B$55,2,FALSE)=30,30,20),0))</f>
        <v/>
      </c>
      <c r="FM54" s="127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130" t="str">
        <f>IF(ISBLANK($FN$3),"",IF(ISBLANK(Tipy!EL48),"-",SUM(FI54:FM54)))</f>
        <v/>
      </c>
      <c r="FO54" s="129"/>
      <c r="FP54" s="126" t="str">
        <f>IF(ISBLANK($FU$3),"",IF(ISBLANK(Tipy!ER48),0,IF(AND(Tipy!ER48=Výsledky!$FS$3,Tipy!ET48=Výsledky!$FU$3),60,0)))</f>
        <v/>
      </c>
      <c r="FQ54" s="126" t="str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/>
      </c>
      <c r="FR54" s="126" t="str">
        <f>IF(ISBLANK($FU$3),"",IF(OR(Tipy!EU48=Výsledky!$FP$6,Tipy!EU48=Výsledky!$FP$7,Tipy!EU48=Výsledky!$FP$8,Tipy!EU48=Výsledky!$FP$9),IF(VLOOKUP(Tipy!EU48,'Kategórie hráčov'!$A$2:$B$55,2,FALSE)=30,30,20),0))</f>
        <v/>
      </c>
      <c r="FS54" s="126" t="str">
        <f>IF(ISBLANK($FU$3),"",IF(OR(Tipy!EV48=Výsledky!$FS$6,Tipy!EV48=Výsledky!$FS$7,Tipy!EV48=Výsledky!$FS$8,Tipy!EV48=Výsledky!$FS$9),IF(VLOOKUP(Tipy!EV48,'Kategórie hráčov'!$A$2:$B$55,2,FALSE)=30,30,20),0))</f>
        <v/>
      </c>
      <c r="FT54" s="127" t="str">
        <f>IF(ISBLANK($FU$3),"",IF(ISBLANK(Tipy!ER48),0,IF(OR(AND(Tipy!ER48=Výsledky!$FS$3,OR(Tipy!ET48=Výsledky!$FU$3+1,Tipy!ET48=Výsledky!$FU$3-1)),AND(Tipy!ET48=Výsledky!$FU$3,OR(Tipy!ER48=Výsledky!$FS$3+1,Tipy!ER48=Výsledky!$FS$3-1))),10,0)))</f>
        <v/>
      </c>
      <c r="FU54" s="130" t="str">
        <f>IF(ISBLANK($FU$3),"",IF(ISBLANK(Tipy!ER48),"-",SUM(FP54:FT54)))</f>
        <v/>
      </c>
      <c r="FV54" s="129"/>
      <c r="FW54" s="126" t="str">
        <f>IF(ISBLANK($GB$3),"",IF(ISBLANK(Tipy!EX48),0,IF(AND(Tipy!EX48=Výsledky!$FZ$3,Tipy!EZ48=Výsledky!$GB$3),60,0)))</f>
        <v/>
      </c>
      <c r="FX54" s="126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126" t="str">
        <f>IF(ISBLANK($GB$3),"",IF(OR(Tipy!FA48=Výsledky!$FW$6,Tipy!FA48=Výsledky!$FW$7,Tipy!FA48=Výsledky!$FW$8,Tipy!FA48=Výsledky!$FW$9),IF(VLOOKUP(Tipy!FA48,'Kategórie hráčov'!$A$2:$B$55,2,FALSE)=30,30,20),0))</f>
        <v/>
      </c>
      <c r="FZ54" s="126" t="str">
        <f>IF(ISBLANK($GB$3),"",IF(OR(Tipy!FB48=Výsledky!$FZ$6,Tipy!FB48=Výsledky!$FZ$7,Tipy!FB48=Výsledky!$FZ$8,Tipy!FB48=Výsledky!$FZ$9),IF(VLOOKUP(Tipy!FB48,'Kategórie hráčov'!$A$2:$B$55,2,FALSE)=30,30,20),0))</f>
        <v/>
      </c>
      <c r="GA54" s="127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130" t="str">
        <f>IF(ISBLANK($GB$3),"",IF(ISBLANK(Tipy!EX48),"-",SUM(FW54:GA54)))</f>
        <v/>
      </c>
      <c r="GC54" s="129"/>
      <c r="GD54" s="126" t="str">
        <f>IF(ISBLANK($GI$3),"",IF(ISBLANK(Tipy!FD48),0,IF(AND(Tipy!FD48=Výsledky!$GG$3,Tipy!FF48=Výsledky!$GI$3),60,0)))</f>
        <v/>
      </c>
      <c r="GE54" s="126" t="str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/>
      </c>
      <c r="GF54" s="126" t="str">
        <f>IF(ISBLANK($GI$3),"",IF(OR(Tipy!FG48=Výsledky!$GD$6,Tipy!FG48=Výsledky!$GD$7,Tipy!FG48=Výsledky!$GD$8,Tipy!FG48=Výsledky!$GD$9),IF(VLOOKUP(Tipy!FG48,'Kategórie hráčov'!$A$2:$B$55,2,FALSE)=30,30,20),0))</f>
        <v/>
      </c>
      <c r="GG54" s="126" t="str">
        <f>IF(ISBLANK($GI$3),"",IF(OR(Tipy!FH48=Výsledky!$GG$6,Tipy!FH48=Výsledky!$GG$7,Tipy!FH48=Výsledky!$GG$8,Tipy!FH48=Výsledky!$GG$9),IF(VLOOKUP(Tipy!FH48,'Kategórie hráčov'!$A$2:$B$55,2,FALSE)=30,30,20),0))</f>
        <v/>
      </c>
      <c r="GH54" s="127" t="str">
        <f>IF(ISBLANK($GI$3),"",IF(ISBLANK(Tipy!FD48),0,IF(OR(AND(Tipy!FD48=Výsledky!$GG$3,OR(Tipy!FF48=Výsledky!$GI$3+1,Tipy!FF48=Výsledky!$GI$3-1)),AND(Tipy!FF48=Výsledky!$GI$3,OR(Tipy!FD48=Výsledky!$GG$3+1,Tipy!FD48=Výsledky!$GG$3-1))),10,0)))</f>
        <v/>
      </c>
      <c r="GI54" s="130" t="str">
        <f>IF(ISBLANK($GI$3),"",IF(ISBLANK(Tipy!FD48),"-",SUM(GD54:GH54)))</f>
        <v/>
      </c>
      <c r="GJ54" s="129"/>
      <c r="GK54" s="126" t="str">
        <f>IF(ISBLANK($GP$3),"",IF(ISBLANK(Tipy!FJ48),0,IF(AND(Tipy!FJ48=Výsledky!$GN$3,Tipy!FL48=Výsledky!$GP$3),60,0)))</f>
        <v/>
      </c>
      <c r="GL54" s="126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126" t="str">
        <f>IF(ISBLANK($GP$3),"",IF(OR(Tipy!FM48=Výsledky!$GK$6,Tipy!FM48=Výsledky!$GK$7,Tipy!FM48=Výsledky!$GK$8,Tipy!FM48=Výsledky!$GK$9),IF(VLOOKUP(Tipy!FM48,'Kategórie hráčov'!$A$2:$B$55,2,FALSE)=30,30,20),0))</f>
        <v/>
      </c>
      <c r="GN54" s="126" t="str">
        <f>IF(ISBLANK($GP$3),"",IF(OR(Tipy!FN48=Výsledky!$GN$6,Tipy!FN48=Výsledky!$GN$7,Tipy!FN48=Výsledky!$GN$8,Tipy!FN48=Výsledky!$GN$9),IF(VLOOKUP(Tipy!FN48,'Kategórie hráčov'!$A$2:$B$55,2,FALSE)=30,30,20),0))</f>
        <v/>
      </c>
      <c r="GO54" s="127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130" t="str">
        <f>IF(ISBLANK($GP$3),"",IF(ISBLANK(Tipy!FJ48),"-",SUM(GK54:GO54)))</f>
        <v/>
      </c>
      <c r="GQ54" s="129"/>
      <c r="GR54" s="126" t="str">
        <f>IF(ISBLANK($GW$3),"",IF(ISBLANK(Tipy!FP48),0,IF(AND(Tipy!FP48=Výsledky!$GU$3,Tipy!FR48=Výsledky!$GW$3),60,0)))</f>
        <v/>
      </c>
      <c r="GS54" s="126" t="str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/>
      </c>
      <c r="GT54" s="126" t="str">
        <f>IF(ISBLANK($GW$3),"",IF(OR(Tipy!FS48=Výsledky!$GR$6,Tipy!FS48=Výsledky!$GR$7,Tipy!FS48=Výsledky!$GR$8,Tipy!FS48=Výsledky!$GR$9),IF(VLOOKUP(Tipy!FS48,'Kategórie hráčov'!$A$2:$B$55,2,FALSE)=30,30,20),0))</f>
        <v/>
      </c>
      <c r="GU54" s="126" t="str">
        <f>IF(ISBLANK($GW$3),"",IF(OR(Tipy!FT48=Výsledky!$GU$6,Tipy!FT48=Výsledky!$GU$7,Tipy!FT48=Výsledky!$GU$8,Tipy!FT48=Výsledky!$GU$9),IF(VLOOKUP(Tipy!FT48,'Kategórie hráčov'!$A$2:$B$55,2,FALSE)=30,30,20),0))</f>
        <v/>
      </c>
      <c r="GV54" s="127" t="str">
        <f>IF(ISBLANK($GW$3),"",IF(ISBLANK(Tipy!FP48),0,IF(OR(AND(Tipy!FP48=Výsledky!$GU$3,OR(Tipy!FR48=Výsledky!$GW$3+1,Tipy!FR48=Výsledky!$GW$3-1)),AND(Tipy!FR48=Výsledky!$GW$3,OR(Tipy!FP48=Výsledky!$GU$3+1,Tipy!FP48=Výsledky!$GU$3-1))),10,0)))</f>
        <v/>
      </c>
      <c r="GW54" s="130" t="str">
        <f>IF(ISBLANK($GW$3),"",IF(ISBLANK(Tipy!FP48),"-",SUM(GR54:GV54)))</f>
        <v/>
      </c>
      <c r="GX54" s="129"/>
      <c r="GY54" s="126" t="str">
        <f>IF(ISBLANK($HD$3),"",IF(ISBLANK(Tipy!FV48),0,IF(AND(Tipy!FV48=Výsledky!$HB$3,Tipy!FX48=Výsledky!$HD$3),60,0)))</f>
        <v/>
      </c>
      <c r="GZ54" s="126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26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26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27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0" t="str">
        <f>IF(ISBLANK($HD$3),"",IF(ISBLANK(Tipy!FV48),"-",SUM(GY54:HC54)))</f>
        <v/>
      </c>
      <c r="HE54" s="129"/>
      <c r="HF54" s="126" t="str">
        <f>IF(ISBLANK($HK$3),"",IF(ISBLANK(Tipy!GB48),0,IF(AND(Tipy!GB48=Výsledky!$HI$3,Tipy!GD48=Výsledky!$HK$3),60,0)))</f>
        <v/>
      </c>
      <c r="HG54" s="126" t="str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/>
      </c>
      <c r="HH54" s="126" t="str">
        <f>IF(ISBLANK($HK$3),"",IF(OR(Tipy!GE48=Výsledky!$HF$6,Tipy!GE48=Výsledky!$HF$7,Tipy!GE48=Výsledky!$HF$8,Tipy!GE48=Výsledky!$HF$9),IF(VLOOKUP(Tipy!GE48,'Kategórie hráčov'!$A$2:$B$55,2,FALSE)=30,30,20),0))</f>
        <v/>
      </c>
      <c r="HI54" s="126" t="str">
        <f>IF(ISBLANK($HK$3),"",IF(OR(Tipy!GF48=Výsledky!$HI$6,Tipy!GF48=Výsledky!$HI$7,Tipy!GF48=Výsledky!$HI$8,Tipy!GF48=Výsledky!$HI$9),IF(VLOOKUP(Tipy!GF48,'Kategórie hráčov'!$A$2:$B$55,2,FALSE)=30,30,20),0))</f>
        <v/>
      </c>
      <c r="HJ54" s="127" t="str">
        <f>IF(ISBLANK($HK$3),"",IF(ISBLANK(Tipy!GB48),0,IF(OR(AND(Tipy!GB48=Výsledky!$HI$3,OR(Tipy!GD48=Výsledky!$HK$3+1,Tipy!GD48=Výsledky!$HK$3-1)),AND(Tipy!GD48=Výsledky!$HK$3,OR(Tipy!GB48=Výsledky!$HI$3+1,Tipy!GB48=Výsledky!$HI$3-1))),10,0)))</f>
        <v/>
      </c>
      <c r="HK54" s="130" t="str">
        <f>IF(ISBLANK($HK$3),"",IF(ISBLANK(Tipy!GB48),"-",SUM(HF54:HJ54)))</f>
        <v/>
      </c>
      <c r="HL54" s="129"/>
      <c r="HM54" s="126" t="str">
        <f>IF(ISBLANK($HR$3),"",IF(ISBLANK(Tipy!GH48),0,IF(AND(Tipy!GH48=Výsledky!$HP$3,Tipy!GJ48=Výsledky!$HR$3),60,0)))</f>
        <v/>
      </c>
      <c r="HN54" s="126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26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26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27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0" t="str">
        <f>IF(ISBLANK($HR$3),"",IF(ISBLANK(Tipy!GH48),"-",SUM(HM54:HQ54)))</f>
        <v/>
      </c>
      <c r="HS54" s="129"/>
      <c r="HT54" s="126" t="str">
        <f>IF(ISBLANK($HY$3),"",IF(ISBLANK(Tipy!GN48),0,IF(AND(Tipy!GN48=Výsledky!$HW$3,Tipy!GP48=Výsledky!$HY$3),60,0)))</f>
        <v/>
      </c>
      <c r="HU54" s="126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6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6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7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0" t="str">
        <f>IF(ISBLANK($HY$3),"",IF(ISBLANK(Tipy!GN48),"-",SUM(HT54:HX54)))</f>
        <v/>
      </c>
      <c r="HZ54" s="129"/>
      <c r="IA54" s="126" t="str">
        <f>IF(ISBLANK($IF$3),"",IF(ISBLANK(Tipy!GT48),0,IF(AND(Tipy!GT48=Výsledky!$ID$3,Tipy!GV48=Výsledky!$IF$3),60,0)))</f>
        <v/>
      </c>
      <c r="IB54" s="126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26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26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27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0" t="str">
        <f>IF(ISBLANK($IF$3),"",IF(ISBLANK(Tipy!GT48),"-",SUM(IA54:IE54)))</f>
        <v/>
      </c>
      <c r="IG54" s="129"/>
      <c r="IH54" s="126" t="str">
        <f>IF(ISBLANK($IM$3),"",IF(ISBLANK(Tipy!GZ48),0,IF(AND(Tipy!GZ48=Výsledky!$IK$3,Tipy!HB48=Výsledky!$IM$3),60,0)))</f>
        <v/>
      </c>
      <c r="II54" s="126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6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6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7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0" t="str">
        <f>IF(ISBLANK($IM$3),"",IF(ISBLANK(Tipy!GZ48),"-",SUM(IH54:IL54)))</f>
        <v/>
      </c>
      <c r="IN54" s="129"/>
      <c r="IO54" s="126" t="str">
        <f>IF(ISBLANK($IT$3),"",IF(ISBLANK(Tipy!HF48),0,IF(AND(Tipy!HF48=Výsledky!$IR$3,Tipy!HH48=Výsledky!$IT$3),60,0)))</f>
        <v/>
      </c>
      <c r="IP54" s="126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26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26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27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0" t="str">
        <f>IF(ISBLANK($IT$3),"",IF(ISBLANK(Tipy!HF48),"-",SUM(IO54:IS54)))</f>
        <v/>
      </c>
      <c r="IU54" s="129"/>
      <c r="IV54" s="126" t="str">
        <f>IF(ISBLANK($JA$3),"",IF(ISBLANK(Tipy!HL48),0,IF(AND(Tipy!HL48=Výsledky!$IY$3,Tipy!HN48=Výsledky!$JA$3),60,0)))</f>
        <v/>
      </c>
      <c r="IW54" s="126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26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26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27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0" t="str">
        <f>IF(ISBLANK($JA$3),"",IF(ISBLANK(Tipy!HL48),"-",SUM(IV54:IZ54)))</f>
        <v/>
      </c>
      <c r="JB54" s="129"/>
      <c r="JC54" s="126" t="str">
        <f>IF(ISBLANK($JH$3),"",IF(ISBLANK(Tipy!HR48),0,IF(AND(Tipy!HR48=Výsledky!$JF$3,Tipy!HT48=Výsledky!$JH$3),60,0)))</f>
        <v/>
      </c>
      <c r="JD54" s="126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26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26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27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0" t="str">
        <f>IF(ISBLANK($JH$3),"",IF(ISBLANK(Tipy!HR48),"-",SUM(JC54:JG54)))</f>
        <v/>
      </c>
      <c r="JI54" s="129"/>
      <c r="JJ54" s="126" t="str">
        <f>IF(ISBLANK($JO$3),"",IF(ISBLANK(Tipy!HX48),0,IF(AND(Tipy!HX48=Výsledky!$JM$3,Tipy!HZ48=Výsledky!$JO$3),60,0)))</f>
        <v/>
      </c>
      <c r="JK54" s="126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26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26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27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0" t="str">
        <f>IF(ISBLANK($JO$3),"",IF(ISBLANK(Tipy!HX48),"-",SUM(JJ54:JN54)))</f>
        <v/>
      </c>
      <c r="JP54" s="129"/>
      <c r="JQ54" s="126" t="str">
        <f>IF(ISBLANK($JV$3),"",IF(ISBLANK(Tipy!ID48),0,IF(AND(Tipy!ID48=Výsledky!$JT$3,Tipy!IF48=Výsledky!$JV$3),60,0)))</f>
        <v/>
      </c>
      <c r="JR54" s="126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26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26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27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0" t="str">
        <f>IF(ISBLANK($JV$3),"",IF(ISBLANK(Tipy!ID48),"-",SUM(JQ54:JU54)))</f>
        <v/>
      </c>
      <c r="JW54" s="129"/>
      <c r="JX54" s="126" t="str">
        <f>IF(ISBLANK($KC$3),"",IF(ISBLANK(Tipy!IJ48),0,IF(AND(Tipy!IJ48=Výsledky!$KA$3,Tipy!IL48=Výsledky!$KC$3),60,0)))</f>
        <v/>
      </c>
      <c r="JY54" s="126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6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6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7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0" t="str">
        <f>IF(ISBLANK($KC$3),"",IF(ISBLANK(Tipy!IJ48),"-",SUM(JX54:KB54)))</f>
        <v/>
      </c>
      <c r="KD54" s="129"/>
      <c r="KE54" s="126" t="str">
        <f>IF(ISBLANK($KJ$3),"",IF(ISBLANK(Tipy!IP48),0,IF(AND(Tipy!IP48=Výsledky!$KH$3,Tipy!IR48=Výsledky!$KJ$3),60,0)))</f>
        <v/>
      </c>
      <c r="KF54" s="126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6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6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7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0" t="str">
        <f>IF(ISBLANK($KJ$3),"",IF(ISBLANK(Tipy!IP48),"-",SUM(KE54:KI54)))</f>
        <v/>
      </c>
      <c r="KK54" s="129"/>
      <c r="KL54" s="126" t="str">
        <f>IF(ISBLANK($KQ$3),"",IF(ISBLANK(Tipy!IV48),0,IF(AND(Tipy!IV48=Výsledky!$KO$3,Tipy!IX48=Výsledky!$KQ$3),60,0)))</f>
        <v/>
      </c>
      <c r="KM54" s="126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6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6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7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0" t="str">
        <f>IF(ISBLANK($KQ$3),"",IF(ISBLANK(Tipy!IV48),"-",SUM(KL54:KP54)))</f>
        <v/>
      </c>
      <c r="KR54" s="129"/>
      <c r="KS54" s="126" t="str">
        <f>IF(ISBLANK($KX$3),"",IF(ISBLANK(Tipy!JB48),0,IF(AND(Tipy!JB48=Výsledky!$KV$3,Tipy!JD48=Výsledky!$KX$3),60,0)))</f>
        <v/>
      </c>
      <c r="KT54" s="126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6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6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7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0" t="str">
        <f>IF(ISBLANK($KX$3),"",IF(ISBLANK(Tipy!JB48),"-",SUM(KS54:KW54)))</f>
        <v/>
      </c>
      <c r="KY54" s="129"/>
      <c r="KZ54" s="126" t="str">
        <f>IF(ISBLANK($LE$3),"",IF(ISBLANK(Tipy!JH48),0,IF(AND(Tipy!JH48=Výsledky!$LC$3,Tipy!JJ48=Výsledky!$LE$3),60,0)))</f>
        <v/>
      </c>
      <c r="LA54" s="126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6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6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7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0" t="str">
        <f>IF(ISBLANK($LE$3),"",IF(ISBLANK(Tipy!JH48),"-",SUM(KZ54:LD54)))</f>
        <v/>
      </c>
      <c r="LF54" s="129"/>
      <c r="LG54" s="126" t="str">
        <f>IF(ISBLANK($LL$3),"",IF(ISBLANK(Tipy!JN48),0,IF(AND(Tipy!JN48=Výsledky!$LJ$3,Tipy!JP48=Výsledky!$LL$3),60,0)))</f>
        <v/>
      </c>
      <c r="LH54" s="126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6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6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7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0" t="str">
        <f>IF(ISBLANK($LL$3),"",IF(ISBLANK(Tipy!JN48),"-",SUM(LG54:LK54)))</f>
        <v/>
      </c>
      <c r="LM54" s="129"/>
      <c r="LN54" s="126" t="str">
        <f>IF(ISBLANK($LS$3),"",IF(ISBLANK(Tipy!JT48),0,IF(AND(Tipy!JT48=Výsledky!$LQ$3,Tipy!JV48=Výsledky!$LS$3),60,0)))</f>
        <v/>
      </c>
      <c r="LO54" s="126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6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6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7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0" t="str">
        <f>IF(ISBLANK($LS$3),"",IF(ISBLANK(Tipy!JT48),"-",SUM(LN54:LR54)))</f>
        <v/>
      </c>
      <c r="LT54" s="129"/>
      <c r="LU54" s="126" t="str">
        <f>IF(ISBLANK($LZ$3),"",IF(ISBLANK(Tipy!JZ48),0,IF(AND(Tipy!JZ48=Výsledky!$LX$3,Tipy!KB48=Výsledky!$LZ$3),60,0)))</f>
        <v/>
      </c>
      <c r="LV54" s="126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6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6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7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0" t="str">
        <f>IF(ISBLANK($LZ$3),"",IF(ISBLANK(Tipy!JZ48),"-",SUM(LU54:LY54)))</f>
        <v/>
      </c>
      <c r="MA54" s="129"/>
      <c r="MB54" s="126" t="str">
        <f>IF(ISBLANK($MG$3),"",IF(ISBLANK(Tipy!KF48),0,IF(AND(Tipy!KF48=Výsledky!$ME$3,Tipy!KH48=Výsledky!$MG$3),60,0)))</f>
        <v/>
      </c>
      <c r="MC54" s="126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6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6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7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0" t="str">
        <f>IF(ISBLANK($MG$3),"",IF(ISBLANK(Tipy!KF48),"-",SUM(MB54:MF54)))</f>
        <v/>
      </c>
      <c r="MH54" s="129"/>
      <c r="MI54" s="126" t="str">
        <f>IF(ISBLANK($MN$3),"",IF(ISBLANK(Tipy!KL48),0,IF(AND(Tipy!KL48=Výsledky!$ML$3,Tipy!KN48=Výsledky!$MN$3),60,0)))</f>
        <v/>
      </c>
      <c r="MJ54" s="12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6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6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0" t="str">
        <f>IF(ISBLANK($MN$3),"",IF(ISBLANK(Tipy!KL48),"-",SUM(MI54:MM54)))</f>
        <v/>
      </c>
      <c r="MO54" s="129"/>
      <c r="MP54" s="126" t="str">
        <f>IF(ISBLANK($MU$3),"",IF(ISBLANK(Tipy!KR48),0,IF(AND(Tipy!KR48=Výsledky!$MS$3,Tipy!KT48=Výsledky!$MU$3),60,0)))</f>
        <v/>
      </c>
      <c r="MQ54" s="126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6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6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7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0" t="str">
        <f>IF(ISBLANK($MU$3),"",IF(ISBLANK(Tipy!KR48),"-",SUM(MP54:MT54)))</f>
        <v/>
      </c>
      <c r="MV54" s="129"/>
      <c r="MW54" s="126" t="str">
        <f>IF(ISBLANK($NB$3),"",IF(ISBLANK(Tipy!KX48),0,IF(AND(Tipy!KX48=Výsledky!$MZ$3,Tipy!KZ48=Výsledky!$NB$3),60,0)))</f>
        <v/>
      </c>
      <c r="MX54" s="126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6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6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7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0" t="str">
        <f>IF(ISBLANK($NB$3),"",IF(ISBLANK(Tipy!KX48),"-",SUM(MW54:NA54)))</f>
        <v/>
      </c>
      <c r="NC54" s="129"/>
      <c r="ND54" s="126" t="str">
        <f>IF(ISBLANK($NI$3),"",IF(ISBLANK(Tipy!LD48),0,IF(AND(Tipy!LD48=Výsledky!$NG$3,Tipy!LF48=Výsledky!$NI$3),60,0)))</f>
        <v/>
      </c>
      <c r="NE54" s="126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6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6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7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0" t="str">
        <f>IF(ISBLANK($NI$3),"",IF(ISBLANK(Tipy!LD48),"-",SUM(ND54:NH54)))</f>
        <v/>
      </c>
      <c r="NJ54" s="129"/>
      <c r="NK54" s="126" t="str">
        <f>IF(ISBLANK($NP$3),"",IF(ISBLANK(Tipy!LJ48),0,IF(AND(Tipy!LJ48=Výsledky!$NN$3,Tipy!LL48=Výsledky!$NP$3),60,0)))</f>
        <v/>
      </c>
      <c r="NL54" s="126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6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6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7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0" t="str">
        <f>IF(ISBLANK($NP$3),"",IF(ISBLANK(Tipy!LJ48),"-",SUM(NK54:NO54)))</f>
        <v/>
      </c>
      <c r="NQ54" s="129"/>
      <c r="NR54" s="126" t="str">
        <f>IF(ISBLANK($NW$3),"",IF(ISBLANK(Tipy!LP48),0,IF(AND(Tipy!LP48=Výsledky!$NU$3,Tipy!LR48=Výsledky!$NW$3),60,0)))</f>
        <v/>
      </c>
      <c r="NS54" s="126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6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6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7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0" t="str">
        <f>IF(ISBLANK($NW$3),"",IF(ISBLANK(Tipy!LP48),"-",SUM(NR54:NV54)))</f>
        <v/>
      </c>
      <c r="NX54" s="129"/>
      <c r="NY54" s="126" t="str">
        <f>IF(ISBLANK($OD$3),"",IF(ISBLANK(Tipy!LV48),0,IF(AND(Tipy!LV48=Výsledky!$OB$3,Tipy!LX48=Výsledky!$OD$3),60,0)))</f>
        <v/>
      </c>
      <c r="NZ54" s="126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6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6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7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0" t="str">
        <f>IF(ISBLANK($OD$3),"",IF(ISBLANK(Tipy!LV48),"-",SUM(NY54:OC54)))</f>
        <v/>
      </c>
      <c r="OE54" s="129"/>
      <c r="OF54" s="126" t="str">
        <f>IF(ISBLANK($OK$3),"",IF(ISBLANK(Tipy!MB48),0,IF(AND(Tipy!MB48=Výsledky!$OI$3,Tipy!MD48=Výsledky!$OK$3),60,0)))</f>
        <v/>
      </c>
      <c r="OG54" s="126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6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6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7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0" t="str">
        <f>IF(ISBLANK($OK$3),"",IF(ISBLANK(Tipy!MB48),"-",SUM(OF54:OJ54)))</f>
        <v/>
      </c>
      <c r="OL54" s="129"/>
      <c r="OM54" s="126" t="str">
        <f>IF(ISBLANK($OR$3),"",IF(ISBLANK(Tipy!MH48),0,IF(AND(Tipy!MH48=Výsledky!$OP$3,Tipy!MJ48=Výsledky!$OR$3),60,0)))</f>
        <v/>
      </c>
      <c r="ON54" s="12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6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6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0" t="str">
        <f>IF(ISBLANK($OR$3),"",IF(ISBLANK(Tipy!MH48),"-",SUM(OM54:OQ54)))</f>
        <v/>
      </c>
      <c r="OS54" s="129"/>
      <c r="OT54" s="126" t="str">
        <f>IF(ISBLANK($OY$3),"",IF(ISBLANK(Tipy!MN48),0,IF(AND(Tipy!MN48=Výsledky!$OW$3,Tipy!MP48=Výsledky!$OY$3),60,0)))</f>
        <v/>
      </c>
      <c r="OU54" s="12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6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6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0" t="str">
        <f>IF(ISBLANK($OY$3),"",IF(ISBLANK(Tipy!MN48),"-",SUM(OT54:OX54)))</f>
        <v/>
      </c>
      <c r="OZ54" s="129"/>
      <c r="PA54" s="126" t="str">
        <f>IF(ISBLANK($PF$3),"",IF(ISBLANK(Tipy!MT48),0,IF(AND(Tipy!MT48=Výsledky!$PD$3,Tipy!MV48=Výsledky!$PF$3),60,0)))</f>
        <v/>
      </c>
      <c r="PB54" s="12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6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6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0" t="str">
        <f>IF(ISBLANK($PF$3),"",IF(ISBLANK(Tipy!MT48),"-",SUM(PA54:PE54)))</f>
        <v/>
      </c>
      <c r="PG54" s="129"/>
      <c r="PH54" s="126" t="str">
        <f>IF(ISBLANK($PM$3),"",IF(ISBLANK(Tipy!MZ48),0,IF(AND(Tipy!MZ48=Výsledky!$PK$3,Tipy!NB48=Výsledky!$PM$3),60,0)))</f>
        <v/>
      </c>
      <c r="PI54" s="12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6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6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0" t="str">
        <f>IF(ISBLANK($PM$3),"",IF(ISBLANK(Tipy!MZ48),"-",SUM(PH54:PL54)))</f>
        <v/>
      </c>
      <c r="PN54" s="129"/>
      <c r="PO54" s="126" t="str">
        <f>IF(ISBLANK($PT$3),"",IF(ISBLANK(Tipy!NF48),0,IF(AND(Tipy!NF48=Výsledky!$PR$3,Tipy!NH48=Výsledky!$PT$3),60,0)))</f>
        <v/>
      </c>
      <c r="PP54" s="12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6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6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0" t="str">
        <f>IF(ISBLANK($PT$3),"",IF(ISBLANK(Tipy!NF48),"-",SUM(PO54:PS54)))</f>
        <v/>
      </c>
      <c r="PU54" s="129"/>
      <c r="PV54" s="126" t="str">
        <f>IF(ISBLANK($QA$3),"",IF(ISBLANK(Tipy!NL48),0,IF(AND(Tipy!NL48=Výsledky!$PY$3,Tipy!NN48=Výsledky!$QA$3),60,0)))</f>
        <v/>
      </c>
      <c r="PW54" s="12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6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6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0" t="str">
        <f>IF(ISBLANK($QA$3),"",IF(ISBLANK(Tipy!NL48),"-",SUM(PV54:PZ54)))</f>
        <v/>
      </c>
      <c r="QB54" s="129"/>
      <c r="QC54" s="126" t="str">
        <f>IF(ISBLANK($QH$3),"",IF(ISBLANK(Tipy!NR48),0,IF(AND(Tipy!NR48=Výsledky!$QF$3,Tipy!NT48=Výsledky!$QH$3),60,0)))</f>
        <v/>
      </c>
      <c r="QD54" s="12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6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6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0" t="str">
        <f>IF(ISBLANK($QH$3),"",IF(ISBLANK(Tipy!NR48),"-",SUM(QC54:QG54)))</f>
        <v/>
      </c>
      <c r="QI54" s="131"/>
      <c r="QJ54" s="131"/>
    </row>
    <row r="55" spans="1:452" ht="15" x14ac:dyDescent="0.2">
      <c r="A55" s="124">
        <f>Tipy!A49</f>
        <v>68</v>
      </c>
      <c r="B55" s="166" t="str">
        <f>IF(Tipy!B49="","",Tipy!B49)</f>
        <v>MikiLFC</v>
      </c>
      <c r="C55" s="125"/>
      <c r="D55" s="126">
        <f>IF(ISBLANK($I$3),"",IF(ISBLANK(Tipy!D49),0,IF(AND(Tipy!D49=Výsledky!$G$3,Tipy!F49=Výsledky!$I$3),60,0)))</f>
        <v>0</v>
      </c>
      <c r="E55" s="12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6">
        <f>IF(ISBLANK($I$3),"",IF(OR(Tipy!G49=Výsledky!$D$6,Tipy!G49=Výsledky!$D$7,Tipy!G49=Výsledky!$D$8,Tipy!G49=Výsledky!$D$9),IF(VLOOKUP(Tipy!G49,'Kategórie hráčov'!$A$2:$B$55,2,FALSE)=30,30,20),0))</f>
        <v>20</v>
      </c>
      <c r="G55" s="126">
        <f>IF(ISBLANK($I$3),"",IF(OR(Tipy!H49=Výsledky!$G$6,Tipy!H49=Výsledky!$G$7,Tipy!H49=Výsledky!$G$8,Tipy!H49=Výsledky!$G$9),IF(VLOOKUP(Tipy!H49,'Kategórie hráčov'!$A$2:$B$55,2,FALSE)=30,30,20),0))</f>
        <v>0</v>
      </c>
      <c r="H55" s="12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8">
        <f>IF(ISBLANK($I$3),"",IF(ISBLANK(Tipy!D49),"-",SUM(D55:H55)))</f>
        <v>20</v>
      </c>
      <c r="J55" s="25"/>
      <c r="K55" s="126">
        <f>IF(ISBLANK($P$3),"",IF(ISBLANK(Tipy!J49),0,IF(AND(Tipy!J49=Výsledky!$N$3,Tipy!L49=Výsledky!$P$3),60,0)))</f>
        <v>0</v>
      </c>
      <c r="L55" s="12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6">
        <f>IF(ISBLANK($P$3),"",IF(OR(Tipy!M49=Výsledky!$K$6,Tipy!M49=Výsledky!$K$7,Tipy!M49=Výsledky!$K$8,Tipy!M49=Výsledky!$K$9),IF(VLOOKUP(Tipy!M49,'Kategórie hráčov'!$A$2:$B$55,2,FALSE)=30,30,20),0))</f>
        <v>0</v>
      </c>
      <c r="N55" s="126">
        <f>IF(ISBLANK($P$3),"",IF(OR(Tipy!N49=Výsledky!$N$6,Tipy!N49=Výsledky!$N$7,Tipy!N49=Výsledky!$N$8,Tipy!N49=Výsledky!$N$9),IF(VLOOKUP(Tipy!N49,'Kategórie hráčov'!$A$2:$B$55,2,FALSE)=30,30,20),0))</f>
        <v>0</v>
      </c>
      <c r="O55" s="12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8" t="str">
        <f>IF(ISBLANK($P$3),"",IF(ISBLANK(Tipy!J49),"-",SUM(K55:O55)))</f>
        <v>-</v>
      </c>
      <c r="Q55" s="129"/>
      <c r="R55" s="126">
        <f>IF(ISBLANK($W$3),"",IF(ISBLANK(Tipy!P49),0,IF(AND(Tipy!P49=Výsledky!$U$3,Tipy!R49=Výsledky!$W$3),60,0)))</f>
        <v>0</v>
      </c>
      <c r="S55" s="12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6">
        <f>IF(ISBLANK($W$3),"",IF(OR(Tipy!S49=Výsledky!$R$6,Tipy!S49=Výsledky!$R$7,Tipy!S49=Výsledky!$R$8,Tipy!S49=Výsledky!$R$9),IF(VLOOKUP(Tipy!S49,'Kategórie hráčov'!$A$2:$B$55,2,FALSE)=30,30,20),0))</f>
        <v>0</v>
      </c>
      <c r="U55" s="126">
        <f>IF(ISBLANK($W$3),"",IF(OR(Tipy!T49=Výsledky!$U$6,Tipy!T49=Výsledky!$U$7,Tipy!T49=Výsledky!$U$8,Tipy!T49=Výsledky!$U$9),IF(VLOOKUP(Tipy!T49,'Kategórie hráčov'!$A$2:$B$55,2,FALSE)=30,30,20),0))</f>
        <v>0</v>
      </c>
      <c r="V55" s="12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30" t="str">
        <f>IF(ISBLANK($W$3),"",IF(ISBLANK(Tipy!P49),"-",SUM(R55:V55)))</f>
        <v>-</v>
      </c>
      <c r="X55" s="129"/>
      <c r="Y55" s="126">
        <f>IF(ISBLANK($AD$3),"",IF(ISBLANK(Tipy!V49),0,IF(AND(Tipy!V49=Výsledky!$AB$3,Tipy!X49=Výsledky!$AD$3),60,0)))</f>
        <v>0</v>
      </c>
      <c r="Z55" s="12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6">
        <f>IF(ISBLANK($AD$3),"",IF(OR(Tipy!Y49=Výsledky!$Y$6,Tipy!Y49=Výsledky!$Y$7,Tipy!Y49=Výsledky!$Y$8,Tipy!Y49=Výsledky!$Y$9),IF(VLOOKUP(Tipy!Y49,'Kategórie hráčov'!$A$2:$B$55,2,FALSE)=30,30,20),0))</f>
        <v>0</v>
      </c>
      <c r="AB55" s="126">
        <f>IF(ISBLANK($AD$3),"",IF(OR(Tipy!Z49=Výsledky!$AB$6,Tipy!Z49=Výsledky!$AB$7,Tipy!Z49=Výsledky!$AB$8,Tipy!Z49=Výsledky!$AB$9),IF(VLOOKUP(Tipy!Z49,'Kategórie hráčov'!$A$2:$B$55,2,FALSE)=30,30,20),0))</f>
        <v>0</v>
      </c>
      <c r="AC55" s="12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30" t="str">
        <f>IF(ISBLANK($AD$3),"",IF(ISBLANK(Tipy!V49),"-",SUM(Y55:AC55)))</f>
        <v>-</v>
      </c>
      <c r="AE55" s="129"/>
      <c r="AF55" s="126">
        <f>IF(ISBLANK($AK$3),"",IF(ISBLANK(Tipy!AB49),0,IF(AND(Tipy!AB49=Výsledky!$AI$3,Tipy!AD49=Výsledky!$AK$3),60,0)))</f>
        <v>0</v>
      </c>
      <c r="AG55" s="12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6">
        <f>IF(ISBLANK($AK$3),"",IF(OR(Tipy!AE49=Výsledky!$AF$6,Tipy!AE49=Výsledky!$AF$7,Tipy!AE49=Výsledky!$AF$8,Tipy!AE49=Výsledky!$AF$9),IF(VLOOKUP(Tipy!AE49,'Kategórie hráčov'!$A$2:$B$55,2,FALSE)=30,30,20),0))</f>
        <v>0</v>
      </c>
      <c r="AI55" s="126">
        <f>IF(ISBLANK($AK$3),"",IF(OR(Tipy!AF49=Výsledky!$AI$6,Tipy!AF49=Výsledky!$AI$7,Tipy!AF49=Výsledky!$AI$8,Tipy!AF49=Výsledky!$AI$9),IF(VLOOKUP(Tipy!AF49,'Kategórie hráčov'!$A$2:$B$55,2,FALSE)=30,30,20),0))</f>
        <v>0</v>
      </c>
      <c r="AJ55" s="127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30" t="str">
        <f>IF(ISBLANK($AK$3),"",IF(ISBLANK(Tipy!AB49),"-",SUM(AF55:AJ55)))</f>
        <v>-</v>
      </c>
      <c r="AL55" s="129"/>
      <c r="AM55" s="126">
        <f>IF(ISBLANK($AR$3),"",IF(ISBLANK(Tipy!AH49),0,IF(AND(Tipy!AH49=Výsledky!$AP$3,Tipy!AJ49=Výsledky!$AR$3),60,0)))</f>
        <v>0</v>
      </c>
      <c r="AN55" s="12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6">
        <f>IF(ISBLANK($AR$3),"",IF(OR(Tipy!AK49=Výsledky!$AM$6,Tipy!AK49=Výsledky!$AM$7,Tipy!AK49=Výsledky!$AM$8,Tipy!AK49=Výsledky!$AM$9),IF(VLOOKUP(Tipy!AK49,'Kategórie hráčov'!$A$2:$B$55,2,FALSE)=30,30,20),0))</f>
        <v>0</v>
      </c>
      <c r="AP55" s="126">
        <f>IF(ISBLANK($AR$3),"",IF(OR(Tipy!AL49=Výsledky!$AP$6,Tipy!AL49=Výsledky!$AP$7,Tipy!AL49=Výsledky!$AP$8,Tipy!AL49=Výsledky!$AP$9),IF(VLOOKUP(Tipy!AL49,'Kategórie hráčov'!$A$2:$B$55,2,FALSE)=30,30,20),0))</f>
        <v>0</v>
      </c>
      <c r="AQ55" s="127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30" t="str">
        <f>IF(ISBLANK($AR$3),"",IF(ISBLANK(Tipy!AH49),"-",SUM(AM55:AQ55)))</f>
        <v>-</v>
      </c>
      <c r="AS55" s="129"/>
      <c r="AT55" s="126">
        <f>IF(ISBLANK($AY$3),"",IF(ISBLANK(Tipy!AN49),0,IF(AND(Tipy!AN49=Výsledky!$AW$3,Tipy!AP49=Výsledky!$AY$3),60,0)))</f>
        <v>0</v>
      </c>
      <c r="AU55" s="12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6">
        <f>IF(ISBLANK($AY$3),"",IF(OR(Tipy!AQ49=Výsledky!$AT$6,Tipy!AQ49=Výsledky!$AT$7,Tipy!AQ49=Výsledky!$AT$8,Tipy!AQ49=Výsledky!$AT$9),IF(VLOOKUP(Tipy!AQ49,'Kategórie hráčov'!$A$2:$B$55,2,FALSE)=30,30,20),0))</f>
        <v>0</v>
      </c>
      <c r="AW55" s="126">
        <f>IF(ISBLANK($AY$3),"",IF(OR(Tipy!AR49=Výsledky!$AW$6,Tipy!AR49=Výsledky!$AW$7,Tipy!AR49=Výsledky!$AW$8,Tipy!AR49=Výsledky!$AW$9),IF(VLOOKUP(Tipy!AR49,'Kategórie hráčov'!$A$2:$B$55,2,FALSE)=30,30,20),0))</f>
        <v>0</v>
      </c>
      <c r="AX55" s="127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30" t="str">
        <f>IF(ISBLANK($AY$3),"",IF(ISBLANK(Tipy!AN49),"-",SUM(AT55:AX55)))</f>
        <v>-</v>
      </c>
      <c r="AZ55" s="129"/>
      <c r="BA55" s="126">
        <f>IF(ISBLANK($BF$3),"",IF(ISBLANK(Tipy!AT49),0,IF(AND(Tipy!AT49=Výsledky!$BD$3,Tipy!AV49=Výsledky!$BF$3),60,0)))</f>
        <v>0</v>
      </c>
      <c r="BB55" s="12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6">
        <f>IF(ISBLANK($BF$3),"",IF(OR(Tipy!AW49=Výsledky!$BA$6,Tipy!AW49=Výsledky!$BA$7,Tipy!AW49=Výsledky!$BA$8,Tipy!AW49=Výsledky!$BA$9),IF(VLOOKUP(Tipy!AW49,'Kategórie hráčov'!$A$2:$B$55,2,FALSE)=30,30,20),0))</f>
        <v>0</v>
      </c>
      <c r="BD55" s="126">
        <f>IF(ISBLANK($BF$3),"",IF(OR(Tipy!AX49=Výsledky!$BD$6,Tipy!AX49=Výsledky!$BD$7,Tipy!AX49=Výsledky!$BD$8,Tipy!AX49=Výsledky!$BD$9),IF(VLOOKUP(Tipy!AX49,'Kategórie hráčov'!$A$2:$B$55,2,FALSE)=30,30,20),0))</f>
        <v>0</v>
      </c>
      <c r="BE55" s="127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30" t="str">
        <f>IF(ISBLANK($BF$3),"",IF(ISBLANK(Tipy!AT49),"-",SUM(BA55:BE55)))</f>
        <v>-</v>
      </c>
      <c r="BG55" s="129"/>
      <c r="BH55" s="126" t="str">
        <f>IF(ISBLANK($BM$3),"",IF(ISBLANK(Tipy!AZ49),0,IF(AND(Tipy!AZ49=Výsledky!$BK$3,Tipy!BB49=Výsledky!$BM$3),60,0)))</f>
        <v/>
      </c>
      <c r="BI55" s="126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6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6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7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0" t="str">
        <f>IF(ISBLANK($BM$3),"",IF(ISBLANK(Tipy!AZ49),"-",SUM(BH55:BL55)))</f>
        <v/>
      </c>
      <c r="BN55" s="129"/>
      <c r="BO55" s="126">
        <f>IF(ISBLANK($BT$3),"",IF(ISBLANK(Tipy!BF49),0,IF(AND(Tipy!BF49=Výsledky!$BR$3,Tipy!BH49=Výsledky!$BT$3),60,0)))</f>
        <v>0</v>
      </c>
      <c r="BP55" s="12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6">
        <f>IF(ISBLANK($BT$3),"",IF(OR(Tipy!BI49=Výsledky!$BO$6,Tipy!BI49=Výsledky!$BO$7,Tipy!BI49=Výsledky!$BO$8,Tipy!BI49=Výsledky!$BO$9),IF(VLOOKUP(Tipy!BI49,'Kategórie hráčov'!$A$2:$B$55,2,FALSE)=30,30,20),0))</f>
        <v>0</v>
      </c>
      <c r="BR55" s="126">
        <f>IF(ISBLANK($BT$3),"",IF(OR(Tipy!BJ49=Výsledky!$BR$6,Tipy!BJ49=Výsledky!$BR$7,Tipy!BJ49=Výsledky!$BR$8,Tipy!BJ49=Výsledky!$BR$9),IF(VLOOKUP(Tipy!BJ49,'Kategórie hráčov'!$A$2:$B$55,2,FALSE)=30,30,20),0))</f>
        <v>0</v>
      </c>
      <c r="BS55" s="12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30" t="str">
        <f>IF(ISBLANK($BT$3),"",IF(ISBLANK(Tipy!BF49),"-",SUM(BO55:BS55)))</f>
        <v>-</v>
      </c>
      <c r="BU55" s="129"/>
      <c r="BV55" s="126" t="str">
        <f>IF(ISBLANK($CA$3),"",IF(ISBLANK(Tipy!BL49),0,IF(AND(Tipy!BL49=Výsledky!$BY$3,Tipy!BN49=Výsledky!$CA$3),60,0)))</f>
        <v/>
      </c>
      <c r="BW55" s="126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6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6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7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0" t="str">
        <f>IF(ISBLANK($CA$3),"",IF(ISBLANK(Tipy!BL49),"-",SUM(BV55:BZ55)))</f>
        <v/>
      </c>
      <c r="CB55" s="129"/>
      <c r="CC55" s="126">
        <f>IF(ISBLANK($CH$3),"",IF(ISBLANK(Tipy!BR49),0,IF(AND(Tipy!BR49=Výsledky!$CF$3,Tipy!BT49=Výsledky!$CH$3),60,0)))</f>
        <v>0</v>
      </c>
      <c r="CD55" s="12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6">
        <f>IF(ISBLANK($CH$3),"",IF(OR(Tipy!BU49=Výsledky!$CC$6,Tipy!BU49=Výsledky!$CC$7,Tipy!BU49=Výsledky!$CC$8,Tipy!BU49=Výsledky!$CC$9),IF(VLOOKUP(Tipy!BU49,'Kategórie hráčov'!$A$2:$B$55,2,FALSE)=30,30,20),0))</f>
        <v>0</v>
      </c>
      <c r="CF55" s="126">
        <f>IF(ISBLANK($CH$3),"",IF(OR(Tipy!BV49=Výsledky!$CF$6,Tipy!BV49=Výsledky!$CF$7,Tipy!BV49=Výsledky!$CF$8,Tipy!BV49=Výsledky!$CF$9),IF(VLOOKUP(Tipy!BV49,'Kategórie hráčov'!$A$2:$B$55,2,FALSE)=30,30,20),0))</f>
        <v>0</v>
      </c>
      <c r="CG55" s="12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30" t="str">
        <f>IF(ISBLANK($CH$3),"",IF(ISBLANK(Tipy!BR49),"-",SUM(CC55:CG55)))</f>
        <v>-</v>
      </c>
      <c r="CI55" s="129"/>
      <c r="CJ55" s="126">
        <f>IF(ISBLANK($CO$3),"",IF(ISBLANK(Tipy!BX49),0,IF(AND(Tipy!BX49=Výsledky!$CM$3,Tipy!BZ49=Výsledky!$CO$3),60,0)))</f>
        <v>0</v>
      </c>
      <c r="CK55" s="12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6">
        <f>IF(ISBLANK($CO$3),"",IF(OR(Tipy!CA49=Výsledky!$CJ$6,Tipy!CA49=Výsledky!$CJ$7,Tipy!CA49=Výsledky!$CJ$8,Tipy!CA49=Výsledky!$CJ$9),IF(VLOOKUP(Tipy!CA49,'Kategórie hráčov'!$A$2:$B$55,2,FALSE)=30,30,20),0))</f>
        <v>0</v>
      </c>
      <c r="CM55" s="126">
        <f>IF(ISBLANK($CO$3),"",IF(OR(Tipy!CB49=Výsledky!$CM$6,Tipy!CB49=Výsledky!$CM$7,Tipy!CB49=Výsledky!$CM$8,Tipy!CB49=Výsledky!$CM$9),IF(VLOOKUP(Tipy!CB49,'Kategórie hráčov'!$A$2:$B$55,2,FALSE)=30,30,20),0))</f>
        <v>0</v>
      </c>
      <c r="CN55" s="12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30" t="str">
        <f>IF(ISBLANK($CO$3),"",IF(ISBLANK(Tipy!BX49),"-",SUM(CJ55:CN55)))</f>
        <v>-</v>
      </c>
      <c r="CP55" s="129"/>
      <c r="CQ55" s="126" t="str">
        <f>IF(ISBLANK($CV$3),"",IF(ISBLANK(Tipy!CD49),0,IF(AND(Tipy!CD49=Výsledky!$CT$3,Tipy!CF49=Výsledky!$CV$3),60,0)))</f>
        <v/>
      </c>
      <c r="CR55" s="126" t="str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/>
      </c>
      <c r="CS55" s="126" t="str">
        <f>IF(ISBLANK($CV$3),"",IF(OR(Tipy!CG49=Výsledky!$CQ$6,Tipy!CG49=Výsledky!$CQ$7,Tipy!CG49=Výsledky!$CQ$8,Tipy!CG49=Výsledky!$CQ$9),IF(VLOOKUP(Tipy!CG49,'Kategórie hráčov'!$A$2:$B$55,2,FALSE)=30,30,20),0))</f>
        <v/>
      </c>
      <c r="CT55" s="126" t="str">
        <f>IF(ISBLANK($CV$3),"",IF(OR(Tipy!CH49=Výsledky!$CT$6,Tipy!CH49=Výsledky!$CT$7,Tipy!CH49=Výsledky!$CT$8,Tipy!CH49=Výsledky!$CT$9),IF(VLOOKUP(Tipy!CH49,'Kategórie hráčov'!$A$2:$B$55,2,FALSE)=30,30,20),0))</f>
        <v/>
      </c>
      <c r="CU55" s="127" t="str">
        <f>IF(ISBLANK($CV$3),"",IF(ISBLANK(Tipy!CD49),0,IF(OR(AND(Tipy!CD49=Výsledky!$CT$3,OR(Tipy!CF49=Výsledky!$CV$3+1,Tipy!CF49=Výsledky!$CV$3-1)),AND(Tipy!CF49=Výsledky!$CV$3,OR(Tipy!CD49=Výsledky!$CT$3+1,Tipy!CD49=Výsledky!$CT$3-1))),10,0)))</f>
        <v/>
      </c>
      <c r="CV55" s="130" t="str">
        <f>IF(ISBLANK($CV$3),"",IF(ISBLANK(Tipy!CD49),"-",SUM(CQ55:CU55)))</f>
        <v/>
      </c>
      <c r="CW55" s="129"/>
      <c r="CX55" s="126" t="str">
        <f>IF(ISBLANK($DC$3),"",IF(ISBLANK(Tipy!CJ49),0,IF(AND(Tipy!CJ49=Výsledky!$DA$3,Tipy!CL49=Výsledky!$DC$3),60,0)))</f>
        <v/>
      </c>
      <c r="CY55" s="126" t="str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/>
      </c>
      <c r="CZ55" s="126" t="str">
        <f>IF(ISBLANK($DC$3),"",IF(OR(Tipy!CM49=Výsledky!$CX$6,Tipy!CM49=Výsledky!$CX$7,Tipy!CM49=Výsledky!$CX$8,Tipy!CM49=Výsledky!$CX$9),IF(VLOOKUP(Tipy!CM49,'Kategórie hráčov'!$A$2:$B$55,2,FALSE)=30,30,20),0))</f>
        <v/>
      </c>
      <c r="DA55" s="126" t="str">
        <f>IF(ISBLANK($DC$3),"",IF(OR(Tipy!CN49=Výsledky!$DA$6,Tipy!CN49=Výsledky!$DA$7,Tipy!CN49=Výsledky!$DA$8,Tipy!CN49=Výsledky!$DA$9),IF(VLOOKUP(Tipy!CN49,'Kategórie hráčov'!$A$2:$B$55,2,FALSE)=30,30,20),0))</f>
        <v/>
      </c>
      <c r="DB55" s="127" t="str">
        <f>IF(ISBLANK($DC$3),"",IF(ISBLANK(Tipy!CJ49),0,IF(OR(AND(Tipy!CJ49=Výsledky!$DA$3,OR(Tipy!CL49=Výsledky!$DC$3+1,Tipy!CL49=Výsledky!$DC$3-1)),AND(Tipy!CL49=Výsledky!$DC$3,OR(Tipy!CJ49=Výsledky!$DA$3+1,Tipy!CJ49=Výsledky!$DA$3-1))),10,0)))</f>
        <v/>
      </c>
      <c r="DC55" s="130" t="str">
        <f>IF(ISBLANK($DC$3),"",IF(ISBLANK(Tipy!CJ49),"-",SUM(CX55:DB55)))</f>
        <v/>
      </c>
      <c r="DD55" s="129"/>
      <c r="DE55" s="126" t="str">
        <f>IF(ISBLANK($DJ$3),"",IF(ISBLANK(Tipy!CP49),0,IF(AND(Tipy!CP49=Výsledky!$DH$3,Tipy!CR49=Výsledky!$DJ$3),60,0)))</f>
        <v/>
      </c>
      <c r="DF55" s="126" t="str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/>
      </c>
      <c r="DG55" s="126" t="str">
        <f>IF(ISBLANK($DJ$3),"",IF(OR(Tipy!CS49=Výsledky!$DE$6,Tipy!CS49=Výsledky!$DE$7,Tipy!CS49=Výsledky!$DE$8,Tipy!CS49=Výsledky!$DE$9),IF(VLOOKUP(Tipy!CS49,'Kategórie hráčov'!$A$2:$B$55,2,FALSE)=30,30,20),0))</f>
        <v/>
      </c>
      <c r="DH55" s="126" t="str">
        <f>IF(ISBLANK($DJ$3),"",IF(OR(Tipy!CT49=Výsledky!$DH$6,Tipy!CT49=Výsledky!$DH$7,Tipy!CT49=Výsledky!$DH$8,Tipy!CT49=Výsledky!$DH$9),IF(VLOOKUP(Tipy!CT49,'Kategórie hráčov'!$A$2:$B$55,2,FALSE)=30,30,20),0))</f>
        <v/>
      </c>
      <c r="DI55" s="127" t="str">
        <f>IF(ISBLANK($DJ$3),"",IF(ISBLANK(Tipy!CP49),0,IF(OR(AND(Tipy!CP49=Výsledky!$DH$3,OR(Tipy!CR49=Výsledky!$DJ$3+1,Tipy!CR49=Výsledky!$DJ$3-1)),AND(Tipy!CR49=Výsledky!$DJ$3,OR(Tipy!CP49=Výsledky!$DH$3+1,Tipy!CP49=Výsledky!$DH$3-1))),10,0)))</f>
        <v/>
      </c>
      <c r="DJ55" s="130" t="str">
        <f>IF(ISBLANK($DJ$3),"",IF(ISBLANK(Tipy!CP49),"-",SUM(DE55:DI55)))</f>
        <v/>
      </c>
      <c r="DK55" s="129"/>
      <c r="DL55" s="126" t="str">
        <f>IF(ISBLANK($DQ$3),"",IF(ISBLANK(Tipy!CV49),0,IF(AND(Tipy!CV49=Výsledky!$DO$3,Tipy!CX49=Výsledky!$DQ$3),60,0)))</f>
        <v/>
      </c>
      <c r="DM55" s="126" t="str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/>
      </c>
      <c r="DN55" s="126" t="str">
        <f>IF(ISBLANK($DQ$3),"",IF(OR(Tipy!CY49=Výsledky!$DL$6,Tipy!CY49=Výsledky!$DL$7,Tipy!CY49=Výsledky!$DL$8,Tipy!CY49=Výsledky!$DL$9),IF(VLOOKUP(Tipy!CY49,'Kategórie hráčov'!$A$2:$B$55,2,FALSE)=30,30,20),0))</f>
        <v/>
      </c>
      <c r="DO55" s="126" t="str">
        <f>IF(ISBLANK($DQ$3),"",IF(OR(Tipy!CZ49=Výsledky!$DO$6,Tipy!CZ49=Výsledky!$DO$7,Tipy!CZ49=Výsledky!$DO$8,Tipy!CZ49=Výsledky!$DO$9),IF(VLOOKUP(Tipy!CZ49,'Kategórie hráčov'!$A$2:$B$55,2,FALSE)=30,30,20),0))</f>
        <v/>
      </c>
      <c r="DP55" s="127" t="str">
        <f>IF(ISBLANK($DQ$3),"",IF(ISBLANK(Tipy!CV49),0,IF(OR(AND(Tipy!CV49=Výsledky!$DO$3,OR(Tipy!CX49=Výsledky!$DQ$3+1,Tipy!CX49=Výsledky!$DQ$3-1)),AND(Tipy!CX49=Výsledky!$DQ$3,OR(Tipy!CV49=Výsledky!$DO$3+1,Tipy!CV49=Výsledky!$DO$3-1))),10,0)))</f>
        <v/>
      </c>
      <c r="DQ55" s="130" t="str">
        <f>IF(ISBLANK($DQ$3),"",IF(ISBLANK(Tipy!CV49),"-",SUM(DL55:DP55)))</f>
        <v/>
      </c>
      <c r="DR55" s="129"/>
      <c r="DS55" s="126" t="str">
        <f>IF(ISBLANK($DX$3),"",IF(ISBLANK(Tipy!DB49),0,IF(AND(Tipy!DB49=Výsledky!$DV$3,Tipy!DD49=Výsledky!$DX$3),60,0)))</f>
        <v/>
      </c>
      <c r="DT55" s="126" t="str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/>
      </c>
      <c r="DU55" s="126" t="str">
        <f>IF(ISBLANK($DX$3),"",IF(OR(Tipy!DE49=Výsledky!$DS$6,Tipy!DE49=Výsledky!$DS$7,Tipy!DE49=Výsledky!$DS$8,Tipy!DE49=Výsledky!$DS$9),IF(VLOOKUP(Tipy!DE49,'Kategórie hráčov'!$A$2:$B$55,2,FALSE)=30,30,20),0))</f>
        <v/>
      </c>
      <c r="DV55" s="126" t="str">
        <f>IF(ISBLANK($DX$3),"",IF(OR(Tipy!DF49=Výsledky!$DV$6,Tipy!DF49=Výsledky!$DV$7,Tipy!DF49=Výsledky!$DV$8,Tipy!DF49=Výsledky!$DV$9),IF(VLOOKUP(Tipy!DF49,'Kategórie hráčov'!$A$2:$B$55,2,FALSE)=30,30,20),0))</f>
        <v/>
      </c>
      <c r="DW55" s="127" t="str">
        <f>IF(ISBLANK($DX$3),"",IF(ISBLANK(Tipy!DB49),0,IF(OR(AND(Tipy!DB49=Výsledky!$DV$3,OR(Tipy!DD49=Výsledky!$DX$3+1,Tipy!DD49=Výsledky!$DX$3-1)),AND(Tipy!DD49=Výsledky!$DX$3,OR(Tipy!DB49=Výsledky!$DV$3+1,Tipy!DB49=Výsledky!$DV$3-1))),10,0)))</f>
        <v/>
      </c>
      <c r="DX55" s="130" t="str">
        <f>IF(ISBLANK($DX$3),"",IF(ISBLANK(Tipy!DB49),"-",SUM(DS55:DW55)))</f>
        <v/>
      </c>
      <c r="DY55" s="129"/>
      <c r="DZ55" s="126" t="str">
        <f>IF(ISBLANK($EE$3),"",IF(ISBLANK(Tipy!DH49),0,IF(AND(Tipy!DH49=Výsledky!$EC$3,Tipy!DJ49=Výsledky!$EE$3),60,0)))</f>
        <v/>
      </c>
      <c r="EA55" s="126" t="str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/>
      </c>
      <c r="EB55" s="126" t="str">
        <f>IF(ISBLANK($EE$3),"",IF(OR(Tipy!DK49=Výsledky!$DZ$6,Tipy!DK49=Výsledky!$DZ$7,Tipy!DK49=Výsledky!$DZ$8,Tipy!DK49=Výsledky!$DZ$9),IF(VLOOKUP(Tipy!DK49,'Kategórie hráčov'!$A$2:$B$55,2,FALSE)=30,30,20),0))</f>
        <v/>
      </c>
      <c r="EC55" s="126" t="str">
        <f>IF(ISBLANK($EE$3),"",IF(OR(Tipy!DL49=Výsledky!$EC$6,Tipy!DL49=Výsledky!$EC$7,Tipy!DL49=Výsledky!$EC$8,Tipy!DL49=Výsledky!$EC$9),IF(VLOOKUP(Tipy!DL49,'Kategórie hráčov'!$A$2:$B$55,2,FALSE)=30,30,20),0))</f>
        <v/>
      </c>
      <c r="ED55" s="127" t="str">
        <f>IF(ISBLANK($EE$3),"",IF(ISBLANK(Tipy!DH49),0,IF(OR(AND(Tipy!DH49=Výsledky!$EC$3,OR(Tipy!DJ49=Výsledky!$EE$3+1,Tipy!DJ49=Výsledky!$EE$3-1)),AND(Tipy!DJ49=Výsledky!$EE$3,OR(Tipy!DH49=Výsledky!$EC$3+1,Tipy!DH49=Výsledky!$EC$3-1))),10,0)))</f>
        <v/>
      </c>
      <c r="EE55" s="130" t="str">
        <f>IF(ISBLANK($EE$3),"",IF(ISBLANK(Tipy!DH49),"-",SUM(DZ55:ED55)))</f>
        <v/>
      </c>
      <c r="EF55" s="129"/>
      <c r="EG55" s="126" t="str">
        <f>IF(ISBLANK($EL$3),"",IF(ISBLANK(Tipy!DN49),0,IF(AND(Tipy!DN49=Výsledky!$EJ$3,Tipy!DP49=Výsledky!$EL$3),60,0)))</f>
        <v/>
      </c>
      <c r="EH55" s="126" t="str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/>
      </c>
      <c r="EI55" s="126" t="str">
        <f>IF(ISBLANK($EL$3),"",IF(OR(Tipy!DQ49=Výsledky!$EG$6,Tipy!DQ49=Výsledky!$EG$7,Tipy!DQ49=Výsledky!$EG$8,Tipy!DQ49=Výsledky!$EG$9),IF(VLOOKUP(Tipy!DQ49,'Kategórie hráčov'!$A$2:$B$55,2,FALSE)=30,30,20),0))</f>
        <v/>
      </c>
      <c r="EJ55" s="126" t="str">
        <f>IF(ISBLANK($EL$3),"",IF(OR(Tipy!DR49=Výsledky!$EJ$6,Tipy!DR49=Výsledky!$EJ$7,Tipy!DR49=Výsledky!$EJ$8,Tipy!DR49=Výsledky!$EJ$9),IF(VLOOKUP(Tipy!DR49,'Kategórie hráčov'!$A$2:$B$55,2,FALSE)=30,30,20),0))</f>
        <v/>
      </c>
      <c r="EK55" s="127" t="str">
        <f>IF(ISBLANK($EL$3),"",IF(ISBLANK(Tipy!DN49),0,IF(OR(AND(Tipy!DN49=Výsledky!$EJ$3,OR(Tipy!DP49=Výsledky!$EL$3+1,Tipy!DP49=Výsledky!$EL$3-1)),AND(Tipy!DP49=Výsledky!$EL$3,OR(Tipy!DN49=Výsledky!$EJ$3+1,Tipy!DN49=Výsledky!$EJ$3-1))),10,0)))</f>
        <v/>
      </c>
      <c r="EL55" s="130" t="str">
        <f>IF(ISBLANK($EL$3),"",IF(ISBLANK(Tipy!DN49),"-",SUM(EG55:EK55)))</f>
        <v/>
      </c>
      <c r="EM55" s="129"/>
      <c r="EN55" s="126" t="str">
        <f>IF(ISBLANK($ES$3),"",IF(ISBLANK(Tipy!DT49),0,IF(AND(Tipy!DT49=Výsledky!$EQ$3,Tipy!DV49=Výsledky!$ES$3),60,0)))</f>
        <v/>
      </c>
      <c r="EO55" s="126" t="str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/>
      </c>
      <c r="EP55" s="126" t="str">
        <f>IF(ISBLANK($ES$3),"",IF(OR(Tipy!DW49=Výsledky!$EN$6,Tipy!DW49=Výsledky!$EN$7,Tipy!DW49=Výsledky!$EN$8,Tipy!DW49=Výsledky!$EN$9),IF(VLOOKUP(Tipy!DW49,'Kategórie hráčov'!$A$2:$B$55,2,FALSE)=30,30,20),0))</f>
        <v/>
      </c>
      <c r="EQ55" s="126" t="str">
        <f>IF(ISBLANK($ES$3),"",IF(OR(Tipy!DX49=Výsledky!$EQ$6,Tipy!DX49=Výsledky!$EQ$7,Tipy!DX49=Výsledky!$EQ$8,Tipy!DX49=Výsledky!$EQ$9),IF(VLOOKUP(Tipy!DX49,'Kategórie hráčov'!$A$2:$B$55,2,FALSE)=30,30,20),0))</f>
        <v/>
      </c>
      <c r="ER55" s="127" t="str">
        <f>IF(ISBLANK($ES$3),"",IF(ISBLANK(Tipy!DT49),0,IF(OR(AND(Tipy!DT49=Výsledky!$EQ$3,OR(Tipy!DV49=Výsledky!$ES$3+1,Tipy!DV49=Výsledky!$ES$3-1)),AND(Tipy!DV49=Výsledky!$ES$3,OR(Tipy!DT49=Výsledky!$EQ$3+1,Tipy!DT49=Výsledky!$EQ$3-1))),10,0)))</f>
        <v/>
      </c>
      <c r="ES55" s="130" t="str">
        <f>IF(ISBLANK($ES$3),"",IF(ISBLANK(Tipy!DT49),"-",SUM(EN55:ER55)))</f>
        <v/>
      </c>
      <c r="ET55" s="129"/>
      <c r="EU55" s="126" t="str">
        <f>IF(ISBLANK($EZ$3),"",IF(ISBLANK(Tipy!DZ49),0,IF(AND(Tipy!DZ49=Výsledky!$EX$3,Tipy!EB49=Výsledky!$EZ$3),60,0)))</f>
        <v/>
      </c>
      <c r="EV55" s="126" t="str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/>
      </c>
      <c r="EW55" s="126" t="str">
        <f>IF(ISBLANK($EZ$3),"",IF(OR(Tipy!EC49=Výsledky!$EU$6,Tipy!EC49=Výsledky!$EU$7,Tipy!EC49=Výsledky!$EU$8,Tipy!EC49=Výsledky!$EU$9),IF(VLOOKUP(Tipy!EC49,'Kategórie hráčov'!$A$2:$B$55,2,FALSE)=30,30,20),0))</f>
        <v/>
      </c>
      <c r="EX55" s="126" t="str">
        <f>IF(ISBLANK($EZ$3),"",IF(OR(Tipy!ED49=Výsledky!$EX$6,Tipy!ED49=Výsledky!$EX$7,Tipy!ED49=Výsledky!$EX$8,Tipy!ED49=Výsledky!$EX$9),IF(VLOOKUP(Tipy!ED49,'Kategórie hráčov'!$A$2:$B$55,2,FALSE)=30,30,20),0))</f>
        <v/>
      </c>
      <c r="EY55" s="127" t="str">
        <f>IF(ISBLANK($EZ$3),"",IF(ISBLANK(Tipy!DZ49),0,IF(OR(AND(Tipy!DZ49=Výsledky!$EX$3,OR(Tipy!EB49=Výsledky!$EZ$3+1,Tipy!EB49=Výsledky!$EZ$3-1)),AND(Tipy!EB49=Výsledky!$EZ$3,OR(Tipy!DZ49=Výsledky!$EX$3+1,Tipy!DZ49=Výsledky!$EX$3-1))),10,0)))</f>
        <v/>
      </c>
      <c r="EZ55" s="130" t="str">
        <f>IF(ISBLANK($EZ$3),"",IF(ISBLANK(Tipy!DZ49),"-",SUM(EU55:EY55)))</f>
        <v/>
      </c>
      <c r="FA55" s="129"/>
      <c r="FB55" s="126" t="str">
        <f>IF(ISBLANK($FG$3),"",IF(ISBLANK(Tipy!EF49),0,IF(AND(Tipy!EF49=Výsledky!$FE$3,Tipy!EH49=Výsledky!$FG$3),60,0)))</f>
        <v/>
      </c>
      <c r="FC55" s="126" t="str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/>
      </c>
      <c r="FD55" s="126" t="str">
        <f>IF(ISBLANK($FG$3),"",IF(OR(Tipy!EI49=Výsledky!$FB$6,Tipy!EI49=Výsledky!$FB$7,Tipy!EI49=Výsledky!$FB$8,Tipy!EI49=Výsledky!$FB$9),IF(VLOOKUP(Tipy!EI49,'Kategórie hráčov'!$A$2:$B$55,2,FALSE)=30,30,20),0))</f>
        <v/>
      </c>
      <c r="FE55" s="126" t="str">
        <f>IF(ISBLANK($FG$3),"",IF(OR(Tipy!EJ49=Výsledky!$FE$6,Tipy!EJ49=Výsledky!$FE$7,Tipy!EJ49=Výsledky!$FE$8,Tipy!EJ49=Výsledky!$FE$9),IF(VLOOKUP(Tipy!EJ49,'Kategórie hráčov'!$A$2:$B$55,2,FALSE)=30,30,20),0))</f>
        <v/>
      </c>
      <c r="FF55" s="127" t="str">
        <f>IF(ISBLANK($FG$3),"",IF(ISBLANK(Tipy!EF49),0,IF(OR(AND(Tipy!EF49=Výsledky!$FE$3,OR(Tipy!EH49=Výsledky!$FG$3+1,Tipy!EH49=Výsledky!$FG$3-1)),AND(Tipy!EH49=Výsledky!$FG$3,OR(Tipy!EF49=Výsledky!$FE$3+1,Tipy!EF49=Výsledky!$FE$3-1))),10,0)))</f>
        <v/>
      </c>
      <c r="FG55" s="130" t="str">
        <f>IF(ISBLANK($FG$3),"",IF(ISBLANK(Tipy!EF49),"-",SUM(FB55:FF55)))</f>
        <v/>
      </c>
      <c r="FH55" s="129"/>
      <c r="FI55" s="126" t="str">
        <f>IF(ISBLANK($FN$3),"",IF(ISBLANK(Tipy!EL49),0,IF(AND(Tipy!EL49=Výsledky!$FL$3,Tipy!EN49=Výsledky!$FN$3),60,0)))</f>
        <v/>
      </c>
      <c r="FJ55" s="126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126" t="str">
        <f>IF(ISBLANK($FN$3),"",IF(OR(Tipy!EO49=Výsledky!$FI$6,Tipy!EO49=Výsledky!$FI$7,Tipy!EO49=Výsledky!$FI$8,Tipy!EO49=Výsledky!$FI$9),IF(VLOOKUP(Tipy!EO49,'Kategórie hráčov'!$A$2:$B$55,2,FALSE)=30,30,20),0))</f>
        <v/>
      </c>
      <c r="FL55" s="126" t="str">
        <f>IF(ISBLANK($FN$3),"",IF(OR(Tipy!EP49=Výsledky!$FL$6,Tipy!EP49=Výsledky!$FL$7,Tipy!EP49=Výsledky!$FL$8,Tipy!EP49=Výsledky!$FL$9),IF(VLOOKUP(Tipy!EP49,'Kategórie hráčov'!$A$2:$B$55,2,FALSE)=30,30,20),0))</f>
        <v/>
      </c>
      <c r="FM55" s="127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130" t="str">
        <f>IF(ISBLANK($FN$3),"",IF(ISBLANK(Tipy!EL49),"-",SUM(FI55:FM55)))</f>
        <v/>
      </c>
      <c r="FO55" s="129"/>
      <c r="FP55" s="126" t="str">
        <f>IF(ISBLANK($FU$3),"",IF(ISBLANK(Tipy!ER49),0,IF(AND(Tipy!ER49=Výsledky!$FS$3,Tipy!ET49=Výsledky!$FU$3),60,0)))</f>
        <v/>
      </c>
      <c r="FQ55" s="126" t="str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/>
      </c>
      <c r="FR55" s="126" t="str">
        <f>IF(ISBLANK($FU$3),"",IF(OR(Tipy!EU49=Výsledky!$FP$6,Tipy!EU49=Výsledky!$FP$7,Tipy!EU49=Výsledky!$FP$8,Tipy!EU49=Výsledky!$FP$9),IF(VLOOKUP(Tipy!EU49,'Kategórie hráčov'!$A$2:$B$55,2,FALSE)=30,30,20),0))</f>
        <v/>
      </c>
      <c r="FS55" s="126" t="str">
        <f>IF(ISBLANK($FU$3),"",IF(OR(Tipy!EV49=Výsledky!$FS$6,Tipy!EV49=Výsledky!$FS$7,Tipy!EV49=Výsledky!$FS$8,Tipy!EV49=Výsledky!$FS$9),IF(VLOOKUP(Tipy!EV49,'Kategórie hráčov'!$A$2:$B$55,2,FALSE)=30,30,20),0))</f>
        <v/>
      </c>
      <c r="FT55" s="127" t="str">
        <f>IF(ISBLANK($FU$3),"",IF(ISBLANK(Tipy!ER49),0,IF(OR(AND(Tipy!ER49=Výsledky!$FS$3,OR(Tipy!ET49=Výsledky!$FU$3+1,Tipy!ET49=Výsledky!$FU$3-1)),AND(Tipy!ET49=Výsledky!$FU$3,OR(Tipy!ER49=Výsledky!$FS$3+1,Tipy!ER49=Výsledky!$FS$3-1))),10,0)))</f>
        <v/>
      </c>
      <c r="FU55" s="130" t="str">
        <f>IF(ISBLANK($FU$3),"",IF(ISBLANK(Tipy!ER49),"-",SUM(FP55:FT55)))</f>
        <v/>
      </c>
      <c r="FV55" s="129"/>
      <c r="FW55" s="126" t="str">
        <f>IF(ISBLANK($GB$3),"",IF(ISBLANK(Tipy!EX49),0,IF(AND(Tipy!EX49=Výsledky!$FZ$3,Tipy!EZ49=Výsledky!$GB$3),60,0)))</f>
        <v/>
      </c>
      <c r="FX55" s="126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126" t="str">
        <f>IF(ISBLANK($GB$3),"",IF(OR(Tipy!FA49=Výsledky!$FW$6,Tipy!FA49=Výsledky!$FW$7,Tipy!FA49=Výsledky!$FW$8,Tipy!FA49=Výsledky!$FW$9),IF(VLOOKUP(Tipy!FA49,'Kategórie hráčov'!$A$2:$B$55,2,FALSE)=30,30,20),0))</f>
        <v/>
      </c>
      <c r="FZ55" s="126" t="str">
        <f>IF(ISBLANK($GB$3),"",IF(OR(Tipy!FB49=Výsledky!$FZ$6,Tipy!FB49=Výsledky!$FZ$7,Tipy!FB49=Výsledky!$FZ$8,Tipy!FB49=Výsledky!$FZ$9),IF(VLOOKUP(Tipy!FB49,'Kategórie hráčov'!$A$2:$B$55,2,FALSE)=30,30,20),0))</f>
        <v/>
      </c>
      <c r="GA55" s="127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130" t="str">
        <f>IF(ISBLANK($GB$3),"",IF(ISBLANK(Tipy!EX49),"-",SUM(FW55:GA55)))</f>
        <v/>
      </c>
      <c r="GC55" s="129"/>
      <c r="GD55" s="126" t="str">
        <f>IF(ISBLANK($GI$3),"",IF(ISBLANK(Tipy!FD49),0,IF(AND(Tipy!FD49=Výsledky!$GG$3,Tipy!FF49=Výsledky!$GI$3),60,0)))</f>
        <v/>
      </c>
      <c r="GE55" s="126" t="str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/>
      </c>
      <c r="GF55" s="126" t="str">
        <f>IF(ISBLANK($GI$3),"",IF(OR(Tipy!FG49=Výsledky!$GD$6,Tipy!FG49=Výsledky!$GD$7,Tipy!FG49=Výsledky!$GD$8,Tipy!FG49=Výsledky!$GD$9),IF(VLOOKUP(Tipy!FG49,'Kategórie hráčov'!$A$2:$B$55,2,FALSE)=30,30,20),0))</f>
        <v/>
      </c>
      <c r="GG55" s="126" t="str">
        <f>IF(ISBLANK($GI$3),"",IF(OR(Tipy!FH49=Výsledky!$GG$6,Tipy!FH49=Výsledky!$GG$7,Tipy!FH49=Výsledky!$GG$8,Tipy!FH49=Výsledky!$GG$9),IF(VLOOKUP(Tipy!FH49,'Kategórie hráčov'!$A$2:$B$55,2,FALSE)=30,30,20),0))</f>
        <v/>
      </c>
      <c r="GH55" s="127" t="str">
        <f>IF(ISBLANK($GI$3),"",IF(ISBLANK(Tipy!FD49),0,IF(OR(AND(Tipy!FD49=Výsledky!$GG$3,OR(Tipy!FF49=Výsledky!$GI$3+1,Tipy!FF49=Výsledky!$GI$3-1)),AND(Tipy!FF49=Výsledky!$GI$3,OR(Tipy!FD49=Výsledky!$GG$3+1,Tipy!FD49=Výsledky!$GG$3-1))),10,0)))</f>
        <v/>
      </c>
      <c r="GI55" s="130" t="str">
        <f>IF(ISBLANK($GI$3),"",IF(ISBLANK(Tipy!FD49),"-",SUM(GD55:GH55)))</f>
        <v/>
      </c>
      <c r="GJ55" s="129"/>
      <c r="GK55" s="126" t="str">
        <f>IF(ISBLANK($GP$3),"",IF(ISBLANK(Tipy!FJ49),0,IF(AND(Tipy!FJ49=Výsledky!$GN$3,Tipy!FL49=Výsledky!$GP$3),60,0)))</f>
        <v/>
      </c>
      <c r="GL55" s="126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126" t="str">
        <f>IF(ISBLANK($GP$3),"",IF(OR(Tipy!FM49=Výsledky!$GK$6,Tipy!FM49=Výsledky!$GK$7,Tipy!FM49=Výsledky!$GK$8,Tipy!FM49=Výsledky!$GK$9),IF(VLOOKUP(Tipy!FM49,'Kategórie hráčov'!$A$2:$B$55,2,FALSE)=30,30,20),0))</f>
        <v/>
      </c>
      <c r="GN55" s="126" t="str">
        <f>IF(ISBLANK($GP$3),"",IF(OR(Tipy!FN49=Výsledky!$GN$6,Tipy!FN49=Výsledky!$GN$7,Tipy!FN49=Výsledky!$GN$8,Tipy!FN49=Výsledky!$GN$9),IF(VLOOKUP(Tipy!FN49,'Kategórie hráčov'!$A$2:$B$55,2,FALSE)=30,30,20),0))</f>
        <v/>
      </c>
      <c r="GO55" s="127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130" t="str">
        <f>IF(ISBLANK($GP$3),"",IF(ISBLANK(Tipy!FJ49),"-",SUM(GK55:GO55)))</f>
        <v/>
      </c>
      <c r="GQ55" s="129"/>
      <c r="GR55" s="126" t="str">
        <f>IF(ISBLANK($GW$3),"",IF(ISBLANK(Tipy!FP49),0,IF(AND(Tipy!FP49=Výsledky!$GU$3,Tipy!FR49=Výsledky!$GW$3),60,0)))</f>
        <v/>
      </c>
      <c r="GS55" s="126" t="str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/>
      </c>
      <c r="GT55" s="126" t="str">
        <f>IF(ISBLANK($GW$3),"",IF(OR(Tipy!FS49=Výsledky!$GR$6,Tipy!FS49=Výsledky!$GR$7,Tipy!FS49=Výsledky!$GR$8,Tipy!FS49=Výsledky!$GR$9),IF(VLOOKUP(Tipy!FS49,'Kategórie hráčov'!$A$2:$B$55,2,FALSE)=30,30,20),0))</f>
        <v/>
      </c>
      <c r="GU55" s="126" t="str">
        <f>IF(ISBLANK($GW$3),"",IF(OR(Tipy!FT49=Výsledky!$GU$6,Tipy!FT49=Výsledky!$GU$7,Tipy!FT49=Výsledky!$GU$8,Tipy!FT49=Výsledky!$GU$9),IF(VLOOKUP(Tipy!FT49,'Kategórie hráčov'!$A$2:$B$55,2,FALSE)=30,30,20),0))</f>
        <v/>
      </c>
      <c r="GV55" s="127" t="str">
        <f>IF(ISBLANK($GW$3),"",IF(ISBLANK(Tipy!FP49),0,IF(OR(AND(Tipy!FP49=Výsledky!$GU$3,OR(Tipy!FR49=Výsledky!$GW$3+1,Tipy!FR49=Výsledky!$GW$3-1)),AND(Tipy!FR49=Výsledky!$GW$3,OR(Tipy!FP49=Výsledky!$GU$3+1,Tipy!FP49=Výsledky!$GU$3-1))),10,0)))</f>
        <v/>
      </c>
      <c r="GW55" s="130" t="str">
        <f>IF(ISBLANK($GW$3),"",IF(ISBLANK(Tipy!FP49),"-",SUM(GR55:GV55)))</f>
        <v/>
      </c>
      <c r="GX55" s="129"/>
      <c r="GY55" s="126" t="str">
        <f>IF(ISBLANK($HD$3),"",IF(ISBLANK(Tipy!FV49),0,IF(AND(Tipy!FV49=Výsledky!$HB$3,Tipy!FX49=Výsledky!$HD$3),60,0)))</f>
        <v/>
      </c>
      <c r="GZ55" s="126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26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26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27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0" t="str">
        <f>IF(ISBLANK($HD$3),"",IF(ISBLANK(Tipy!FV49),"-",SUM(GY55:HC55)))</f>
        <v/>
      </c>
      <c r="HE55" s="129"/>
      <c r="HF55" s="126" t="str">
        <f>IF(ISBLANK($HK$3),"",IF(ISBLANK(Tipy!GB49),0,IF(AND(Tipy!GB49=Výsledky!$HI$3,Tipy!GD49=Výsledky!$HK$3),60,0)))</f>
        <v/>
      </c>
      <c r="HG55" s="126" t="str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/>
      </c>
      <c r="HH55" s="126" t="str">
        <f>IF(ISBLANK($HK$3),"",IF(OR(Tipy!GE49=Výsledky!$HF$6,Tipy!GE49=Výsledky!$HF$7,Tipy!GE49=Výsledky!$HF$8,Tipy!GE49=Výsledky!$HF$9),IF(VLOOKUP(Tipy!GE49,'Kategórie hráčov'!$A$2:$B$55,2,FALSE)=30,30,20),0))</f>
        <v/>
      </c>
      <c r="HI55" s="126" t="str">
        <f>IF(ISBLANK($HK$3),"",IF(OR(Tipy!GF49=Výsledky!$HI$6,Tipy!GF49=Výsledky!$HI$7,Tipy!GF49=Výsledky!$HI$8,Tipy!GF49=Výsledky!$HI$9),IF(VLOOKUP(Tipy!GF49,'Kategórie hráčov'!$A$2:$B$55,2,FALSE)=30,30,20),0))</f>
        <v/>
      </c>
      <c r="HJ55" s="127" t="str">
        <f>IF(ISBLANK($HK$3),"",IF(ISBLANK(Tipy!GB49),0,IF(OR(AND(Tipy!GB49=Výsledky!$HI$3,OR(Tipy!GD49=Výsledky!$HK$3+1,Tipy!GD49=Výsledky!$HK$3-1)),AND(Tipy!GD49=Výsledky!$HK$3,OR(Tipy!GB49=Výsledky!$HI$3+1,Tipy!GB49=Výsledky!$HI$3-1))),10,0)))</f>
        <v/>
      </c>
      <c r="HK55" s="130" t="str">
        <f>IF(ISBLANK($HK$3),"",IF(ISBLANK(Tipy!GB49),"-",SUM(HF55:HJ55)))</f>
        <v/>
      </c>
      <c r="HL55" s="129"/>
      <c r="HM55" s="126" t="str">
        <f>IF(ISBLANK($HR$3),"",IF(ISBLANK(Tipy!GH49),0,IF(AND(Tipy!GH49=Výsledky!$HP$3,Tipy!GJ49=Výsledky!$HR$3),60,0)))</f>
        <v/>
      </c>
      <c r="HN55" s="126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26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26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27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0" t="str">
        <f>IF(ISBLANK($HR$3),"",IF(ISBLANK(Tipy!GH49),"-",SUM(HM55:HQ55)))</f>
        <v/>
      </c>
      <c r="HS55" s="129"/>
      <c r="HT55" s="126" t="str">
        <f>IF(ISBLANK($HY$3),"",IF(ISBLANK(Tipy!GN49),0,IF(AND(Tipy!GN49=Výsledky!$HW$3,Tipy!GP49=Výsledky!$HY$3),60,0)))</f>
        <v/>
      </c>
      <c r="HU55" s="126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6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6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7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0" t="str">
        <f>IF(ISBLANK($HY$3),"",IF(ISBLANK(Tipy!GN49),"-",SUM(HT55:HX55)))</f>
        <v/>
      </c>
      <c r="HZ55" s="129"/>
      <c r="IA55" s="126" t="str">
        <f>IF(ISBLANK($IF$3),"",IF(ISBLANK(Tipy!GT49),0,IF(AND(Tipy!GT49=Výsledky!$ID$3,Tipy!GV49=Výsledky!$IF$3),60,0)))</f>
        <v/>
      </c>
      <c r="IB55" s="126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26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26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27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0" t="str">
        <f>IF(ISBLANK($IF$3),"",IF(ISBLANK(Tipy!GT49),"-",SUM(IA55:IE55)))</f>
        <v/>
      </c>
      <c r="IG55" s="129"/>
      <c r="IH55" s="126" t="str">
        <f>IF(ISBLANK($IM$3),"",IF(ISBLANK(Tipy!GZ49),0,IF(AND(Tipy!GZ49=Výsledky!$IK$3,Tipy!HB49=Výsledky!$IM$3),60,0)))</f>
        <v/>
      </c>
      <c r="II55" s="126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6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6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7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0" t="str">
        <f>IF(ISBLANK($IM$3),"",IF(ISBLANK(Tipy!GZ49),"-",SUM(IH55:IL55)))</f>
        <v/>
      </c>
      <c r="IN55" s="129"/>
      <c r="IO55" s="126" t="str">
        <f>IF(ISBLANK($IT$3),"",IF(ISBLANK(Tipy!HF49),0,IF(AND(Tipy!HF49=Výsledky!$IR$3,Tipy!HH49=Výsledky!$IT$3),60,0)))</f>
        <v/>
      </c>
      <c r="IP55" s="126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26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26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27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0" t="str">
        <f>IF(ISBLANK($IT$3),"",IF(ISBLANK(Tipy!HF49),"-",SUM(IO55:IS55)))</f>
        <v/>
      </c>
      <c r="IU55" s="129"/>
      <c r="IV55" s="126" t="str">
        <f>IF(ISBLANK($JA$3),"",IF(ISBLANK(Tipy!HL49),0,IF(AND(Tipy!HL49=Výsledky!$IY$3,Tipy!HN49=Výsledky!$JA$3),60,0)))</f>
        <v/>
      </c>
      <c r="IW55" s="126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26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26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27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0" t="str">
        <f>IF(ISBLANK($JA$3),"",IF(ISBLANK(Tipy!HL49),"-",SUM(IV55:IZ55)))</f>
        <v/>
      </c>
      <c r="JB55" s="129"/>
      <c r="JC55" s="126" t="str">
        <f>IF(ISBLANK($JH$3),"",IF(ISBLANK(Tipy!HR49),0,IF(AND(Tipy!HR49=Výsledky!$JF$3,Tipy!HT49=Výsledky!$JH$3),60,0)))</f>
        <v/>
      </c>
      <c r="JD55" s="126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26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26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27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0" t="str">
        <f>IF(ISBLANK($JH$3),"",IF(ISBLANK(Tipy!HR49),"-",SUM(JC55:JG55)))</f>
        <v/>
      </c>
      <c r="JI55" s="129"/>
      <c r="JJ55" s="126" t="str">
        <f>IF(ISBLANK($JO$3),"",IF(ISBLANK(Tipy!HX49),0,IF(AND(Tipy!HX49=Výsledky!$JM$3,Tipy!HZ49=Výsledky!$JO$3),60,0)))</f>
        <v/>
      </c>
      <c r="JK55" s="126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26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26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27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0" t="str">
        <f>IF(ISBLANK($JO$3),"",IF(ISBLANK(Tipy!HX49),"-",SUM(JJ55:JN55)))</f>
        <v/>
      </c>
      <c r="JP55" s="129"/>
      <c r="JQ55" s="126" t="str">
        <f>IF(ISBLANK($JV$3),"",IF(ISBLANK(Tipy!ID49),0,IF(AND(Tipy!ID49=Výsledky!$JT$3,Tipy!IF49=Výsledky!$JV$3),60,0)))</f>
        <v/>
      </c>
      <c r="JR55" s="126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26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26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27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0" t="str">
        <f>IF(ISBLANK($JV$3),"",IF(ISBLANK(Tipy!ID49),"-",SUM(JQ55:JU55)))</f>
        <v/>
      </c>
      <c r="JW55" s="129"/>
      <c r="JX55" s="126" t="str">
        <f>IF(ISBLANK($KC$3),"",IF(ISBLANK(Tipy!IJ49),0,IF(AND(Tipy!IJ49=Výsledky!$KA$3,Tipy!IL49=Výsledky!$KC$3),60,0)))</f>
        <v/>
      </c>
      <c r="JY55" s="126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6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6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7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0" t="str">
        <f>IF(ISBLANK($KC$3),"",IF(ISBLANK(Tipy!IJ49),"-",SUM(JX55:KB55)))</f>
        <v/>
      </c>
      <c r="KD55" s="129"/>
      <c r="KE55" s="126" t="str">
        <f>IF(ISBLANK($KJ$3),"",IF(ISBLANK(Tipy!IP49),0,IF(AND(Tipy!IP49=Výsledky!$KH$3,Tipy!IR49=Výsledky!$KJ$3),60,0)))</f>
        <v/>
      </c>
      <c r="KF55" s="126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6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6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7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0" t="str">
        <f>IF(ISBLANK($KJ$3),"",IF(ISBLANK(Tipy!IP49),"-",SUM(KE55:KI55)))</f>
        <v/>
      </c>
      <c r="KK55" s="129"/>
      <c r="KL55" s="126" t="str">
        <f>IF(ISBLANK($KQ$3),"",IF(ISBLANK(Tipy!IV49),0,IF(AND(Tipy!IV49=Výsledky!$KO$3,Tipy!IX49=Výsledky!$KQ$3),60,0)))</f>
        <v/>
      </c>
      <c r="KM55" s="126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6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6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7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0" t="str">
        <f>IF(ISBLANK($KQ$3),"",IF(ISBLANK(Tipy!IV49),"-",SUM(KL55:KP55)))</f>
        <v/>
      </c>
      <c r="KR55" s="129"/>
      <c r="KS55" s="126" t="str">
        <f>IF(ISBLANK($KX$3),"",IF(ISBLANK(Tipy!JB49),0,IF(AND(Tipy!JB49=Výsledky!$KV$3,Tipy!JD49=Výsledky!$KX$3),60,0)))</f>
        <v/>
      </c>
      <c r="KT55" s="126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6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6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7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0" t="str">
        <f>IF(ISBLANK($KX$3),"",IF(ISBLANK(Tipy!JB49),"-",SUM(KS55:KW55)))</f>
        <v/>
      </c>
      <c r="KY55" s="129"/>
      <c r="KZ55" s="126" t="str">
        <f>IF(ISBLANK($LE$3),"",IF(ISBLANK(Tipy!JH49),0,IF(AND(Tipy!JH49=Výsledky!$LC$3,Tipy!JJ49=Výsledky!$LE$3),60,0)))</f>
        <v/>
      </c>
      <c r="LA55" s="126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6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6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7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0" t="str">
        <f>IF(ISBLANK($LE$3),"",IF(ISBLANK(Tipy!JH49),"-",SUM(KZ55:LD55)))</f>
        <v/>
      </c>
      <c r="LF55" s="129"/>
      <c r="LG55" s="126" t="str">
        <f>IF(ISBLANK($LL$3),"",IF(ISBLANK(Tipy!JN49),0,IF(AND(Tipy!JN49=Výsledky!$LJ$3,Tipy!JP49=Výsledky!$LL$3),60,0)))</f>
        <v/>
      </c>
      <c r="LH55" s="126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6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6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7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0" t="str">
        <f>IF(ISBLANK($LL$3),"",IF(ISBLANK(Tipy!JN49),"-",SUM(LG55:LK55)))</f>
        <v/>
      </c>
      <c r="LM55" s="129"/>
      <c r="LN55" s="126" t="str">
        <f>IF(ISBLANK($LS$3),"",IF(ISBLANK(Tipy!JT49),0,IF(AND(Tipy!JT49=Výsledky!$LQ$3,Tipy!JV49=Výsledky!$LS$3),60,0)))</f>
        <v/>
      </c>
      <c r="LO55" s="126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6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6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7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0" t="str">
        <f>IF(ISBLANK($LS$3),"",IF(ISBLANK(Tipy!JT49),"-",SUM(LN55:LR55)))</f>
        <v/>
      </c>
      <c r="LT55" s="129"/>
      <c r="LU55" s="126" t="str">
        <f>IF(ISBLANK($LZ$3),"",IF(ISBLANK(Tipy!JZ49),0,IF(AND(Tipy!JZ49=Výsledky!$LX$3,Tipy!KB49=Výsledky!$LZ$3),60,0)))</f>
        <v/>
      </c>
      <c r="LV55" s="126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6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6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7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0" t="str">
        <f>IF(ISBLANK($LZ$3),"",IF(ISBLANK(Tipy!JZ49),"-",SUM(LU55:LY55)))</f>
        <v/>
      </c>
      <c r="MA55" s="129"/>
      <c r="MB55" s="126" t="str">
        <f>IF(ISBLANK($MG$3),"",IF(ISBLANK(Tipy!KF49),0,IF(AND(Tipy!KF49=Výsledky!$ME$3,Tipy!KH49=Výsledky!$MG$3),60,0)))</f>
        <v/>
      </c>
      <c r="MC55" s="126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6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6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7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0" t="str">
        <f>IF(ISBLANK($MG$3),"",IF(ISBLANK(Tipy!KF49),"-",SUM(MB55:MF55)))</f>
        <v/>
      </c>
      <c r="MH55" s="129"/>
      <c r="MI55" s="126" t="str">
        <f>IF(ISBLANK($MN$3),"",IF(ISBLANK(Tipy!KL49),0,IF(AND(Tipy!KL49=Výsledky!$ML$3,Tipy!KN49=Výsledky!$MN$3),60,0)))</f>
        <v/>
      </c>
      <c r="MJ55" s="12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6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6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0" t="str">
        <f>IF(ISBLANK($MN$3),"",IF(ISBLANK(Tipy!KL49),"-",SUM(MI55:MM55)))</f>
        <v/>
      </c>
      <c r="MO55" s="129"/>
      <c r="MP55" s="126" t="str">
        <f>IF(ISBLANK($MU$3),"",IF(ISBLANK(Tipy!KR49),0,IF(AND(Tipy!KR49=Výsledky!$MS$3,Tipy!KT49=Výsledky!$MU$3),60,0)))</f>
        <v/>
      </c>
      <c r="MQ55" s="126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6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6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7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0" t="str">
        <f>IF(ISBLANK($MU$3),"",IF(ISBLANK(Tipy!KR49),"-",SUM(MP55:MT55)))</f>
        <v/>
      </c>
      <c r="MV55" s="129"/>
      <c r="MW55" s="126" t="str">
        <f>IF(ISBLANK($NB$3),"",IF(ISBLANK(Tipy!KX49),0,IF(AND(Tipy!KX49=Výsledky!$MZ$3,Tipy!KZ49=Výsledky!$NB$3),60,0)))</f>
        <v/>
      </c>
      <c r="MX55" s="126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6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6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7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0" t="str">
        <f>IF(ISBLANK($NB$3),"",IF(ISBLANK(Tipy!KX49),"-",SUM(MW55:NA55)))</f>
        <v/>
      </c>
      <c r="NC55" s="129"/>
      <c r="ND55" s="126" t="str">
        <f>IF(ISBLANK($NI$3),"",IF(ISBLANK(Tipy!LD49),0,IF(AND(Tipy!LD49=Výsledky!$NG$3,Tipy!LF49=Výsledky!$NI$3),60,0)))</f>
        <v/>
      </c>
      <c r="NE55" s="126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6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6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7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0" t="str">
        <f>IF(ISBLANK($NI$3),"",IF(ISBLANK(Tipy!LD49),"-",SUM(ND55:NH55)))</f>
        <v/>
      </c>
      <c r="NJ55" s="129"/>
      <c r="NK55" s="126" t="str">
        <f>IF(ISBLANK($NP$3),"",IF(ISBLANK(Tipy!LJ49),0,IF(AND(Tipy!LJ49=Výsledky!$NN$3,Tipy!LL49=Výsledky!$NP$3),60,0)))</f>
        <v/>
      </c>
      <c r="NL55" s="126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6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6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7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0" t="str">
        <f>IF(ISBLANK($NP$3),"",IF(ISBLANK(Tipy!LJ49),"-",SUM(NK55:NO55)))</f>
        <v/>
      </c>
      <c r="NQ55" s="129"/>
      <c r="NR55" s="126" t="str">
        <f>IF(ISBLANK($NW$3),"",IF(ISBLANK(Tipy!LP49),0,IF(AND(Tipy!LP49=Výsledky!$NU$3,Tipy!LR49=Výsledky!$NW$3),60,0)))</f>
        <v/>
      </c>
      <c r="NS55" s="126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6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6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7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0" t="str">
        <f>IF(ISBLANK($NW$3),"",IF(ISBLANK(Tipy!LP49),"-",SUM(NR55:NV55)))</f>
        <v/>
      </c>
      <c r="NX55" s="129"/>
      <c r="NY55" s="126" t="str">
        <f>IF(ISBLANK($OD$3),"",IF(ISBLANK(Tipy!LV49),0,IF(AND(Tipy!LV49=Výsledky!$OB$3,Tipy!LX49=Výsledky!$OD$3),60,0)))</f>
        <v/>
      </c>
      <c r="NZ55" s="126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6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6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7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0" t="str">
        <f>IF(ISBLANK($OD$3),"",IF(ISBLANK(Tipy!LV49),"-",SUM(NY55:OC55)))</f>
        <v/>
      </c>
      <c r="OE55" s="129"/>
      <c r="OF55" s="126" t="str">
        <f>IF(ISBLANK($OK$3),"",IF(ISBLANK(Tipy!MB49),0,IF(AND(Tipy!MB49=Výsledky!$OI$3,Tipy!MD49=Výsledky!$OK$3),60,0)))</f>
        <v/>
      </c>
      <c r="OG55" s="126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6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6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7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0" t="str">
        <f>IF(ISBLANK($OK$3),"",IF(ISBLANK(Tipy!MB49),"-",SUM(OF55:OJ55)))</f>
        <v/>
      </c>
      <c r="OL55" s="129"/>
      <c r="OM55" s="126" t="str">
        <f>IF(ISBLANK($OR$3),"",IF(ISBLANK(Tipy!MH49),0,IF(AND(Tipy!MH49=Výsledky!$OP$3,Tipy!MJ49=Výsledky!$OR$3),60,0)))</f>
        <v/>
      </c>
      <c r="ON55" s="12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6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6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0" t="str">
        <f>IF(ISBLANK($OR$3),"",IF(ISBLANK(Tipy!MH49),"-",SUM(OM55:OQ55)))</f>
        <v/>
      </c>
      <c r="OS55" s="129"/>
      <c r="OT55" s="126" t="str">
        <f>IF(ISBLANK($OY$3),"",IF(ISBLANK(Tipy!MN49),0,IF(AND(Tipy!MN49=Výsledky!$OW$3,Tipy!MP49=Výsledky!$OY$3),60,0)))</f>
        <v/>
      </c>
      <c r="OU55" s="12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6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6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0" t="str">
        <f>IF(ISBLANK($OY$3),"",IF(ISBLANK(Tipy!MN49),"-",SUM(OT55:OX55)))</f>
        <v/>
      </c>
      <c r="OZ55" s="129"/>
      <c r="PA55" s="126" t="str">
        <f>IF(ISBLANK($PF$3),"",IF(ISBLANK(Tipy!MT49),0,IF(AND(Tipy!MT49=Výsledky!$PD$3,Tipy!MV49=Výsledky!$PF$3),60,0)))</f>
        <v/>
      </c>
      <c r="PB55" s="12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6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6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0" t="str">
        <f>IF(ISBLANK($PF$3),"",IF(ISBLANK(Tipy!MT49),"-",SUM(PA55:PE55)))</f>
        <v/>
      </c>
      <c r="PG55" s="129"/>
      <c r="PH55" s="126" t="str">
        <f>IF(ISBLANK($PM$3),"",IF(ISBLANK(Tipy!MZ49),0,IF(AND(Tipy!MZ49=Výsledky!$PK$3,Tipy!NB49=Výsledky!$PM$3),60,0)))</f>
        <v/>
      </c>
      <c r="PI55" s="12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6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6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0" t="str">
        <f>IF(ISBLANK($PM$3),"",IF(ISBLANK(Tipy!MZ49),"-",SUM(PH55:PL55)))</f>
        <v/>
      </c>
      <c r="PN55" s="129"/>
      <c r="PO55" s="126" t="str">
        <f>IF(ISBLANK($PT$3),"",IF(ISBLANK(Tipy!NF49),0,IF(AND(Tipy!NF49=Výsledky!$PR$3,Tipy!NH49=Výsledky!$PT$3),60,0)))</f>
        <v/>
      </c>
      <c r="PP55" s="12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6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6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0" t="str">
        <f>IF(ISBLANK($PT$3),"",IF(ISBLANK(Tipy!NF49),"-",SUM(PO55:PS55)))</f>
        <v/>
      </c>
      <c r="PU55" s="129"/>
      <c r="PV55" s="126" t="str">
        <f>IF(ISBLANK($QA$3),"",IF(ISBLANK(Tipy!NL49),0,IF(AND(Tipy!NL49=Výsledky!$PY$3,Tipy!NN49=Výsledky!$QA$3),60,0)))</f>
        <v/>
      </c>
      <c r="PW55" s="12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6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6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0" t="str">
        <f>IF(ISBLANK($QA$3),"",IF(ISBLANK(Tipy!NL49),"-",SUM(PV55:PZ55)))</f>
        <v/>
      </c>
      <c r="QB55" s="129"/>
      <c r="QC55" s="126" t="str">
        <f>IF(ISBLANK($QH$3),"",IF(ISBLANK(Tipy!NR49),0,IF(AND(Tipy!NR49=Výsledky!$QF$3,Tipy!NT49=Výsledky!$QH$3),60,0)))</f>
        <v/>
      </c>
      <c r="QD55" s="12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6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6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0" t="str">
        <f>IF(ISBLANK($QH$3),"",IF(ISBLANK(Tipy!NR49),"-",SUM(QC55:QG55)))</f>
        <v/>
      </c>
      <c r="QI55" s="131"/>
      <c r="QJ55" s="131"/>
    </row>
    <row r="56" spans="1:452" ht="15" x14ac:dyDescent="0.2">
      <c r="A56" s="124">
        <f>Tipy!A50</f>
        <v>11</v>
      </c>
      <c r="B56" s="166" t="str">
        <f>IF(Tipy!B50="","",Tipy!B50)</f>
        <v>netocil</v>
      </c>
      <c r="C56" s="125"/>
      <c r="D56" s="126">
        <f>IF(ISBLANK($I$3),"",IF(ISBLANK(Tipy!D50),0,IF(AND(Tipy!D50=Výsledky!$G$3,Tipy!F50=Výsledky!$I$3),60,0)))</f>
        <v>0</v>
      </c>
      <c r="E56" s="12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6">
        <f>IF(ISBLANK($I$3),"",IF(OR(Tipy!G50=Výsledky!$D$6,Tipy!G50=Výsledky!$D$7,Tipy!G50=Výsledky!$D$8,Tipy!G50=Výsledky!$D$9),IF(VLOOKUP(Tipy!G50,'Kategórie hráčov'!$A$2:$B$55,2,FALSE)=30,30,20),0))</f>
        <v>20</v>
      </c>
      <c r="G56" s="126">
        <f>IF(ISBLANK($I$3),"",IF(OR(Tipy!H50=Výsledky!$G$6,Tipy!H50=Výsledky!$G$7,Tipy!H50=Výsledky!$G$8,Tipy!H50=Výsledky!$G$9),IF(VLOOKUP(Tipy!H50,'Kategórie hráčov'!$A$2:$B$55,2,FALSE)=30,30,20),0))</f>
        <v>0</v>
      </c>
      <c r="H56" s="12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8">
        <f>IF(ISBLANK($I$3),"",IF(ISBLANK(Tipy!D50),"-",SUM(D56:H56)))</f>
        <v>40</v>
      </c>
      <c r="J56" s="25"/>
      <c r="K56" s="126">
        <f>IF(ISBLANK($P$3),"",IF(ISBLANK(Tipy!J50),0,IF(AND(Tipy!J50=Výsledky!$N$3,Tipy!L50=Výsledky!$P$3),60,0)))</f>
        <v>0</v>
      </c>
      <c r="L56" s="12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6">
        <f>IF(ISBLANK($P$3),"",IF(OR(Tipy!M50=Výsledky!$K$6,Tipy!M50=Výsledky!$K$7,Tipy!M50=Výsledky!$K$8,Tipy!M50=Výsledky!$K$9),IF(VLOOKUP(Tipy!M50,'Kategórie hráčov'!$A$2:$B$55,2,FALSE)=30,30,20),0))</f>
        <v>20</v>
      </c>
      <c r="N56" s="126">
        <f>IF(ISBLANK($P$3),"",IF(OR(Tipy!N50=Výsledky!$N$6,Tipy!N50=Výsledky!$N$7,Tipy!N50=Výsledky!$N$8,Tipy!N50=Výsledky!$N$9),IF(VLOOKUP(Tipy!N50,'Kategórie hráčov'!$A$2:$B$55,2,FALSE)=30,30,20),0))</f>
        <v>20</v>
      </c>
      <c r="O56" s="12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8">
        <f>IF(ISBLANK($P$3),"",IF(ISBLANK(Tipy!J50),"-",SUM(K56:O56)))</f>
        <v>40</v>
      </c>
      <c r="Q56" s="129"/>
      <c r="R56" s="126">
        <f>IF(ISBLANK($W$3),"",IF(ISBLANK(Tipy!P50),0,IF(AND(Tipy!P50=Výsledky!$U$3,Tipy!R50=Výsledky!$W$3),60,0)))</f>
        <v>0</v>
      </c>
      <c r="S56" s="12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6">
        <f>IF(ISBLANK($W$3),"",IF(OR(Tipy!S50=Výsledky!$R$6,Tipy!S50=Výsledky!$R$7,Tipy!S50=Výsledky!$R$8,Tipy!S50=Výsledky!$R$9),IF(VLOOKUP(Tipy!S50,'Kategórie hráčov'!$A$2:$B$55,2,FALSE)=30,30,20),0))</f>
        <v>0</v>
      </c>
      <c r="U56" s="126">
        <f>IF(ISBLANK($W$3),"",IF(OR(Tipy!T50=Výsledky!$U$6,Tipy!T50=Výsledky!$U$7,Tipy!T50=Výsledky!$U$8,Tipy!T50=Výsledky!$U$9),IF(VLOOKUP(Tipy!T50,'Kategórie hráčov'!$A$2:$B$55,2,FALSE)=30,30,20),0))</f>
        <v>0</v>
      </c>
      <c r="V56" s="12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30">
        <f>IF(ISBLANK($W$3),"",IF(ISBLANK(Tipy!P50),"-",SUM(R56:V56)))</f>
        <v>0</v>
      </c>
      <c r="X56" s="129"/>
      <c r="Y56" s="126">
        <f>IF(ISBLANK($AD$3),"",IF(ISBLANK(Tipy!V50),0,IF(AND(Tipy!V50=Výsledky!$AB$3,Tipy!X50=Výsledky!$AD$3),60,0)))</f>
        <v>0</v>
      </c>
      <c r="Z56" s="12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6">
        <f>IF(ISBLANK($AD$3),"",IF(OR(Tipy!Y50=Výsledky!$Y$6,Tipy!Y50=Výsledky!$Y$7,Tipy!Y50=Výsledky!$Y$8,Tipy!Y50=Výsledky!$Y$9),IF(VLOOKUP(Tipy!Y50,'Kategórie hráčov'!$A$2:$B$55,2,FALSE)=30,30,20),0))</f>
        <v>20</v>
      </c>
      <c r="AB56" s="126">
        <f>IF(ISBLANK($AD$3),"",IF(OR(Tipy!Z50=Výsledky!$AB$6,Tipy!Z50=Výsledky!$AB$7,Tipy!Z50=Výsledky!$AB$8,Tipy!Z50=Výsledky!$AB$9),IF(VLOOKUP(Tipy!Z50,'Kategórie hráčov'!$A$2:$B$55,2,FALSE)=30,30,20),0))</f>
        <v>0</v>
      </c>
      <c r="AC56" s="127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30">
        <f>IF(ISBLANK($AD$3),"",IF(ISBLANK(Tipy!V50),"-",SUM(Y56:AC56)))</f>
        <v>20</v>
      </c>
      <c r="AE56" s="129"/>
      <c r="AF56" s="126">
        <f>IF(ISBLANK($AK$3),"",IF(ISBLANK(Tipy!AB50),0,IF(AND(Tipy!AB50=Výsledky!$AI$3,Tipy!AD50=Výsledky!$AK$3),60,0)))</f>
        <v>0</v>
      </c>
      <c r="AG56" s="12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6">
        <f>IF(ISBLANK($AK$3),"",IF(OR(Tipy!AE50=Výsledky!$AF$6,Tipy!AE50=Výsledky!$AF$7,Tipy!AE50=Výsledky!$AF$8,Tipy!AE50=Výsledky!$AF$9),IF(VLOOKUP(Tipy!AE50,'Kategórie hráčov'!$A$2:$B$55,2,FALSE)=30,30,20),0))</f>
        <v>0</v>
      </c>
      <c r="AI56" s="126">
        <f>IF(ISBLANK($AK$3),"",IF(OR(Tipy!AF50=Výsledky!$AI$6,Tipy!AF50=Výsledky!$AI$7,Tipy!AF50=Výsledky!$AI$8,Tipy!AF50=Výsledky!$AI$9),IF(VLOOKUP(Tipy!AF50,'Kategórie hráčov'!$A$2:$B$55,2,FALSE)=30,30,20),0))</f>
        <v>0</v>
      </c>
      <c r="AJ56" s="127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30">
        <f>IF(ISBLANK($AK$3),"",IF(ISBLANK(Tipy!AB50),"-",SUM(AF56:AJ56)))</f>
        <v>20</v>
      </c>
      <c r="AL56" s="129"/>
      <c r="AM56" s="126">
        <f>IF(ISBLANK($AR$3),"",IF(ISBLANK(Tipy!AH50),0,IF(AND(Tipy!AH50=Výsledky!$AP$3,Tipy!AJ50=Výsledky!$AR$3),60,0)))</f>
        <v>0</v>
      </c>
      <c r="AN56" s="12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6">
        <f>IF(ISBLANK($AR$3),"",IF(OR(Tipy!AK50=Výsledky!$AM$6,Tipy!AK50=Výsledky!$AM$7,Tipy!AK50=Výsledky!$AM$8,Tipy!AK50=Výsledky!$AM$9),IF(VLOOKUP(Tipy!AK50,'Kategórie hráčov'!$A$2:$B$55,2,FALSE)=30,30,20),0))</f>
        <v>0</v>
      </c>
      <c r="AP56" s="126">
        <f>IF(ISBLANK($AR$3),"",IF(OR(Tipy!AL50=Výsledky!$AP$6,Tipy!AL50=Výsledky!$AP$7,Tipy!AL50=Výsledky!$AP$8,Tipy!AL50=Výsledky!$AP$9),IF(VLOOKUP(Tipy!AL50,'Kategórie hráčov'!$A$2:$B$55,2,FALSE)=30,30,20),0))</f>
        <v>20</v>
      </c>
      <c r="AQ56" s="127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30">
        <f>IF(ISBLANK($AR$3),"",IF(ISBLANK(Tipy!AH50),"-",SUM(AM56:AQ56)))</f>
        <v>40</v>
      </c>
      <c r="AS56" s="129"/>
      <c r="AT56" s="126">
        <f>IF(ISBLANK($AY$3),"",IF(ISBLANK(Tipy!AN50),0,IF(AND(Tipy!AN50=Výsledky!$AW$3,Tipy!AP50=Výsledky!$AY$3),60,0)))</f>
        <v>0</v>
      </c>
      <c r="AU56" s="12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6">
        <f>IF(ISBLANK($AY$3),"",IF(OR(Tipy!AQ50=Výsledky!$AT$6,Tipy!AQ50=Výsledky!$AT$7,Tipy!AQ50=Výsledky!$AT$8,Tipy!AQ50=Výsledky!$AT$9),IF(VLOOKUP(Tipy!AQ50,'Kategórie hráčov'!$A$2:$B$55,2,FALSE)=30,30,20),0))</f>
        <v>0</v>
      </c>
      <c r="AW56" s="126">
        <f>IF(ISBLANK($AY$3),"",IF(OR(Tipy!AR50=Výsledky!$AW$6,Tipy!AR50=Výsledky!$AW$7,Tipy!AR50=Výsledky!$AW$8,Tipy!AR50=Výsledky!$AW$9),IF(VLOOKUP(Tipy!AR50,'Kategórie hráčov'!$A$2:$B$55,2,FALSE)=30,30,20),0))</f>
        <v>0</v>
      </c>
      <c r="AX56" s="12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30" t="str">
        <f>IF(ISBLANK($AY$3),"",IF(ISBLANK(Tipy!AN50),"-",SUM(AT56:AX56)))</f>
        <v>-</v>
      </c>
      <c r="AZ56" s="129"/>
      <c r="BA56" s="126">
        <f>IF(ISBLANK($BF$3),"",IF(ISBLANK(Tipy!AT50),0,IF(AND(Tipy!AT50=Výsledky!$BD$3,Tipy!AV50=Výsledky!$BF$3),60,0)))</f>
        <v>0</v>
      </c>
      <c r="BB56" s="12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6">
        <f>IF(ISBLANK($BF$3),"",IF(OR(Tipy!AW50=Výsledky!$BA$6,Tipy!AW50=Výsledky!$BA$7,Tipy!AW50=Výsledky!$BA$8,Tipy!AW50=Výsledky!$BA$9),IF(VLOOKUP(Tipy!AW50,'Kategórie hráčov'!$A$2:$B$55,2,FALSE)=30,30,20),0))</f>
        <v>0</v>
      </c>
      <c r="BD56" s="126">
        <f>IF(ISBLANK($BF$3),"",IF(OR(Tipy!AX50=Výsledky!$BD$6,Tipy!AX50=Výsledky!$BD$7,Tipy!AX50=Výsledky!$BD$8,Tipy!AX50=Výsledky!$BD$9),IF(VLOOKUP(Tipy!AX50,'Kategórie hráčov'!$A$2:$B$55,2,FALSE)=30,30,20),0))</f>
        <v>0</v>
      </c>
      <c r="BE56" s="127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30">
        <f>IF(ISBLANK($BF$3),"",IF(ISBLANK(Tipy!AT50),"-",SUM(BA56:BE56)))</f>
        <v>0</v>
      </c>
      <c r="BG56" s="129"/>
      <c r="BH56" s="126" t="str">
        <f>IF(ISBLANK($BM$3),"",IF(ISBLANK(Tipy!AZ50),0,IF(AND(Tipy!AZ50=Výsledky!$BK$3,Tipy!BB50=Výsledky!$BM$3),60,0)))</f>
        <v/>
      </c>
      <c r="BI56" s="126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6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6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7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0" t="str">
        <f>IF(ISBLANK($BM$3),"",IF(ISBLANK(Tipy!AZ50),"-",SUM(BH56:BL56)))</f>
        <v/>
      </c>
      <c r="BN56" s="129"/>
      <c r="BO56" s="126">
        <f>IF(ISBLANK($BT$3),"",IF(ISBLANK(Tipy!BF50),0,IF(AND(Tipy!BF50=Výsledky!$BR$3,Tipy!BH50=Výsledky!$BT$3),60,0)))</f>
        <v>0</v>
      </c>
      <c r="BP56" s="12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6">
        <f>IF(ISBLANK($BT$3),"",IF(OR(Tipy!BI50=Výsledky!$BO$6,Tipy!BI50=Výsledky!$BO$7,Tipy!BI50=Výsledky!$BO$8,Tipy!BI50=Výsledky!$BO$9),IF(VLOOKUP(Tipy!BI50,'Kategórie hráčov'!$A$2:$B$55,2,FALSE)=30,30,20),0))</f>
        <v>20</v>
      </c>
      <c r="BR56" s="126">
        <f>IF(ISBLANK($BT$3),"",IF(OR(Tipy!BJ50=Výsledky!$BR$6,Tipy!BJ50=Výsledky!$BR$7,Tipy!BJ50=Výsledky!$BR$8,Tipy!BJ50=Výsledky!$BR$9),IF(VLOOKUP(Tipy!BJ50,'Kategórie hráčov'!$A$2:$B$55,2,FALSE)=30,30,20),0))</f>
        <v>0</v>
      </c>
      <c r="BS56" s="127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30">
        <f>IF(ISBLANK($BT$3),"",IF(ISBLANK(Tipy!BF50),"-",SUM(BO56:BS56)))</f>
        <v>50</v>
      </c>
      <c r="BU56" s="129"/>
      <c r="BV56" s="126" t="str">
        <f>IF(ISBLANK($CA$3),"",IF(ISBLANK(Tipy!BL50),0,IF(AND(Tipy!BL50=Výsledky!$BY$3,Tipy!BN50=Výsledky!$CA$3),60,0)))</f>
        <v/>
      </c>
      <c r="BW56" s="126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6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6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7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0" t="str">
        <f>IF(ISBLANK($CA$3),"",IF(ISBLANK(Tipy!BL50),"-",SUM(BV56:BZ56)))</f>
        <v/>
      </c>
      <c r="CB56" s="129"/>
      <c r="CC56" s="126">
        <f>IF(ISBLANK($CH$3),"",IF(ISBLANK(Tipy!BR50),0,IF(AND(Tipy!BR50=Výsledky!$CF$3,Tipy!BT50=Výsledky!$CH$3),60,0)))</f>
        <v>0</v>
      </c>
      <c r="CD56" s="12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6">
        <f>IF(ISBLANK($CH$3),"",IF(OR(Tipy!BU50=Výsledky!$CC$6,Tipy!BU50=Výsledky!$CC$7,Tipy!BU50=Výsledky!$CC$8,Tipy!BU50=Výsledky!$CC$9),IF(VLOOKUP(Tipy!BU50,'Kategórie hráčov'!$A$2:$B$55,2,FALSE)=30,30,20),0))</f>
        <v>0</v>
      </c>
      <c r="CF56" s="126">
        <f>IF(ISBLANK($CH$3),"",IF(OR(Tipy!BV50=Výsledky!$CF$6,Tipy!BV50=Výsledky!$CF$7,Tipy!BV50=Výsledky!$CF$8,Tipy!BV50=Výsledky!$CF$9),IF(VLOOKUP(Tipy!BV50,'Kategórie hráčov'!$A$2:$B$55,2,FALSE)=30,30,20),0))</f>
        <v>20</v>
      </c>
      <c r="CG56" s="12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30">
        <f>IF(ISBLANK($CH$3),"",IF(ISBLANK(Tipy!BR50),"-",SUM(CC56:CG56)))</f>
        <v>20</v>
      </c>
      <c r="CI56" s="129"/>
      <c r="CJ56" s="126">
        <f>IF(ISBLANK($CO$3),"",IF(ISBLANK(Tipy!BX50),0,IF(AND(Tipy!BX50=Výsledky!$CM$3,Tipy!BZ50=Výsledky!$CO$3),60,0)))</f>
        <v>0</v>
      </c>
      <c r="CK56" s="12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6">
        <f>IF(ISBLANK($CO$3),"",IF(OR(Tipy!CA50=Výsledky!$CJ$6,Tipy!CA50=Výsledky!$CJ$7,Tipy!CA50=Výsledky!$CJ$8,Tipy!CA50=Výsledky!$CJ$9),IF(VLOOKUP(Tipy!CA50,'Kategórie hráčov'!$A$2:$B$55,2,FALSE)=30,30,20),0))</f>
        <v>20</v>
      </c>
      <c r="CM56" s="126">
        <f>IF(ISBLANK($CO$3),"",IF(OR(Tipy!CB50=Výsledky!$CM$6,Tipy!CB50=Výsledky!$CM$7,Tipy!CB50=Výsledky!$CM$8,Tipy!CB50=Výsledky!$CM$9),IF(VLOOKUP(Tipy!CB50,'Kategórie hráčov'!$A$2:$B$55,2,FALSE)=30,30,20),0))</f>
        <v>0</v>
      </c>
      <c r="CN56" s="12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30">
        <f>IF(ISBLANK($CO$3),"",IF(ISBLANK(Tipy!BX50),"-",SUM(CJ56:CN56)))</f>
        <v>40</v>
      </c>
      <c r="CP56" s="129"/>
      <c r="CQ56" s="126" t="str">
        <f>IF(ISBLANK($CV$3),"",IF(ISBLANK(Tipy!CD50),0,IF(AND(Tipy!CD50=Výsledky!$CT$3,Tipy!CF50=Výsledky!$CV$3),60,0)))</f>
        <v/>
      </c>
      <c r="CR56" s="126" t="str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/>
      </c>
      <c r="CS56" s="126" t="str">
        <f>IF(ISBLANK($CV$3),"",IF(OR(Tipy!CG50=Výsledky!$CQ$6,Tipy!CG50=Výsledky!$CQ$7,Tipy!CG50=Výsledky!$CQ$8,Tipy!CG50=Výsledky!$CQ$9),IF(VLOOKUP(Tipy!CG50,'Kategórie hráčov'!$A$2:$B$55,2,FALSE)=30,30,20),0))</f>
        <v/>
      </c>
      <c r="CT56" s="126" t="str">
        <f>IF(ISBLANK($CV$3),"",IF(OR(Tipy!CH50=Výsledky!$CT$6,Tipy!CH50=Výsledky!$CT$7,Tipy!CH50=Výsledky!$CT$8,Tipy!CH50=Výsledky!$CT$9),IF(VLOOKUP(Tipy!CH50,'Kategórie hráčov'!$A$2:$B$55,2,FALSE)=30,30,20),0))</f>
        <v/>
      </c>
      <c r="CU56" s="127" t="str">
        <f>IF(ISBLANK($CV$3),"",IF(ISBLANK(Tipy!CD50),0,IF(OR(AND(Tipy!CD50=Výsledky!$CT$3,OR(Tipy!CF50=Výsledky!$CV$3+1,Tipy!CF50=Výsledky!$CV$3-1)),AND(Tipy!CF50=Výsledky!$CV$3,OR(Tipy!CD50=Výsledky!$CT$3+1,Tipy!CD50=Výsledky!$CT$3-1))),10,0)))</f>
        <v/>
      </c>
      <c r="CV56" s="130" t="str">
        <f>IF(ISBLANK($CV$3),"",IF(ISBLANK(Tipy!CD50),"-",SUM(CQ56:CU56)))</f>
        <v/>
      </c>
      <c r="CW56" s="129"/>
      <c r="CX56" s="126" t="str">
        <f>IF(ISBLANK($DC$3),"",IF(ISBLANK(Tipy!CJ50),0,IF(AND(Tipy!CJ50=Výsledky!$DA$3,Tipy!CL50=Výsledky!$DC$3),60,0)))</f>
        <v/>
      </c>
      <c r="CY56" s="126" t="str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/>
      </c>
      <c r="CZ56" s="126" t="str">
        <f>IF(ISBLANK($DC$3),"",IF(OR(Tipy!CM50=Výsledky!$CX$6,Tipy!CM50=Výsledky!$CX$7,Tipy!CM50=Výsledky!$CX$8,Tipy!CM50=Výsledky!$CX$9),IF(VLOOKUP(Tipy!CM50,'Kategórie hráčov'!$A$2:$B$55,2,FALSE)=30,30,20),0))</f>
        <v/>
      </c>
      <c r="DA56" s="126" t="str">
        <f>IF(ISBLANK($DC$3),"",IF(OR(Tipy!CN50=Výsledky!$DA$6,Tipy!CN50=Výsledky!$DA$7,Tipy!CN50=Výsledky!$DA$8,Tipy!CN50=Výsledky!$DA$9),IF(VLOOKUP(Tipy!CN50,'Kategórie hráčov'!$A$2:$B$55,2,FALSE)=30,30,20),0))</f>
        <v/>
      </c>
      <c r="DB56" s="127" t="str">
        <f>IF(ISBLANK($DC$3),"",IF(ISBLANK(Tipy!CJ50),0,IF(OR(AND(Tipy!CJ50=Výsledky!$DA$3,OR(Tipy!CL50=Výsledky!$DC$3+1,Tipy!CL50=Výsledky!$DC$3-1)),AND(Tipy!CL50=Výsledky!$DC$3,OR(Tipy!CJ50=Výsledky!$DA$3+1,Tipy!CJ50=Výsledky!$DA$3-1))),10,0)))</f>
        <v/>
      </c>
      <c r="DC56" s="130" t="str">
        <f>IF(ISBLANK($DC$3),"",IF(ISBLANK(Tipy!CJ50),"-",SUM(CX56:DB56)))</f>
        <v/>
      </c>
      <c r="DD56" s="129"/>
      <c r="DE56" s="126" t="str">
        <f>IF(ISBLANK($DJ$3),"",IF(ISBLANK(Tipy!CP50),0,IF(AND(Tipy!CP50=Výsledky!$DH$3,Tipy!CR50=Výsledky!$DJ$3),60,0)))</f>
        <v/>
      </c>
      <c r="DF56" s="126" t="str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/>
      </c>
      <c r="DG56" s="126" t="str">
        <f>IF(ISBLANK($DJ$3),"",IF(OR(Tipy!CS50=Výsledky!$DE$6,Tipy!CS50=Výsledky!$DE$7,Tipy!CS50=Výsledky!$DE$8,Tipy!CS50=Výsledky!$DE$9),IF(VLOOKUP(Tipy!CS50,'Kategórie hráčov'!$A$2:$B$55,2,FALSE)=30,30,20),0))</f>
        <v/>
      </c>
      <c r="DH56" s="126" t="str">
        <f>IF(ISBLANK($DJ$3),"",IF(OR(Tipy!CT50=Výsledky!$DH$6,Tipy!CT50=Výsledky!$DH$7,Tipy!CT50=Výsledky!$DH$8,Tipy!CT50=Výsledky!$DH$9),IF(VLOOKUP(Tipy!CT50,'Kategórie hráčov'!$A$2:$B$55,2,FALSE)=30,30,20),0))</f>
        <v/>
      </c>
      <c r="DI56" s="127" t="str">
        <f>IF(ISBLANK($DJ$3),"",IF(ISBLANK(Tipy!CP50),0,IF(OR(AND(Tipy!CP50=Výsledky!$DH$3,OR(Tipy!CR50=Výsledky!$DJ$3+1,Tipy!CR50=Výsledky!$DJ$3-1)),AND(Tipy!CR50=Výsledky!$DJ$3,OR(Tipy!CP50=Výsledky!$DH$3+1,Tipy!CP50=Výsledky!$DH$3-1))),10,0)))</f>
        <v/>
      </c>
      <c r="DJ56" s="130" t="str">
        <f>IF(ISBLANK($DJ$3),"",IF(ISBLANK(Tipy!CP50),"-",SUM(DE56:DI56)))</f>
        <v/>
      </c>
      <c r="DK56" s="129"/>
      <c r="DL56" s="126" t="str">
        <f>IF(ISBLANK($DQ$3),"",IF(ISBLANK(Tipy!CV50),0,IF(AND(Tipy!CV50=Výsledky!$DO$3,Tipy!CX50=Výsledky!$DQ$3),60,0)))</f>
        <v/>
      </c>
      <c r="DM56" s="126" t="str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/>
      </c>
      <c r="DN56" s="126" t="str">
        <f>IF(ISBLANK($DQ$3),"",IF(OR(Tipy!CY50=Výsledky!$DL$6,Tipy!CY50=Výsledky!$DL$7,Tipy!CY50=Výsledky!$DL$8,Tipy!CY50=Výsledky!$DL$9),IF(VLOOKUP(Tipy!CY50,'Kategórie hráčov'!$A$2:$B$55,2,FALSE)=30,30,20),0))</f>
        <v/>
      </c>
      <c r="DO56" s="126" t="str">
        <f>IF(ISBLANK($DQ$3),"",IF(OR(Tipy!CZ50=Výsledky!$DO$6,Tipy!CZ50=Výsledky!$DO$7,Tipy!CZ50=Výsledky!$DO$8,Tipy!CZ50=Výsledky!$DO$9),IF(VLOOKUP(Tipy!CZ50,'Kategórie hráčov'!$A$2:$B$55,2,FALSE)=30,30,20),0))</f>
        <v/>
      </c>
      <c r="DP56" s="127" t="str">
        <f>IF(ISBLANK($DQ$3),"",IF(ISBLANK(Tipy!CV50),0,IF(OR(AND(Tipy!CV50=Výsledky!$DO$3,OR(Tipy!CX50=Výsledky!$DQ$3+1,Tipy!CX50=Výsledky!$DQ$3-1)),AND(Tipy!CX50=Výsledky!$DQ$3,OR(Tipy!CV50=Výsledky!$DO$3+1,Tipy!CV50=Výsledky!$DO$3-1))),10,0)))</f>
        <v/>
      </c>
      <c r="DQ56" s="130" t="str">
        <f>IF(ISBLANK($DQ$3),"",IF(ISBLANK(Tipy!CV50),"-",SUM(DL56:DP56)))</f>
        <v/>
      </c>
      <c r="DR56" s="129"/>
      <c r="DS56" s="126" t="str">
        <f>IF(ISBLANK($DX$3),"",IF(ISBLANK(Tipy!DB50),0,IF(AND(Tipy!DB50=Výsledky!$DV$3,Tipy!DD50=Výsledky!$DX$3),60,0)))</f>
        <v/>
      </c>
      <c r="DT56" s="126" t="str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/>
      </c>
      <c r="DU56" s="126" t="str">
        <f>IF(ISBLANK($DX$3),"",IF(OR(Tipy!DE50=Výsledky!$DS$6,Tipy!DE50=Výsledky!$DS$7,Tipy!DE50=Výsledky!$DS$8,Tipy!DE50=Výsledky!$DS$9),IF(VLOOKUP(Tipy!DE50,'Kategórie hráčov'!$A$2:$B$55,2,FALSE)=30,30,20),0))</f>
        <v/>
      </c>
      <c r="DV56" s="126" t="str">
        <f>IF(ISBLANK($DX$3),"",IF(OR(Tipy!DF50=Výsledky!$DV$6,Tipy!DF50=Výsledky!$DV$7,Tipy!DF50=Výsledky!$DV$8,Tipy!DF50=Výsledky!$DV$9),IF(VLOOKUP(Tipy!DF50,'Kategórie hráčov'!$A$2:$B$55,2,FALSE)=30,30,20),0))</f>
        <v/>
      </c>
      <c r="DW56" s="127" t="str">
        <f>IF(ISBLANK($DX$3),"",IF(ISBLANK(Tipy!DB50),0,IF(OR(AND(Tipy!DB50=Výsledky!$DV$3,OR(Tipy!DD50=Výsledky!$DX$3+1,Tipy!DD50=Výsledky!$DX$3-1)),AND(Tipy!DD50=Výsledky!$DX$3,OR(Tipy!DB50=Výsledky!$DV$3+1,Tipy!DB50=Výsledky!$DV$3-1))),10,0)))</f>
        <v/>
      </c>
      <c r="DX56" s="130" t="str">
        <f>IF(ISBLANK($DX$3),"",IF(ISBLANK(Tipy!DB50),"-",SUM(DS56:DW56)))</f>
        <v/>
      </c>
      <c r="DY56" s="129"/>
      <c r="DZ56" s="126" t="str">
        <f>IF(ISBLANK($EE$3),"",IF(ISBLANK(Tipy!DH50),0,IF(AND(Tipy!DH50=Výsledky!$EC$3,Tipy!DJ50=Výsledky!$EE$3),60,0)))</f>
        <v/>
      </c>
      <c r="EA56" s="126" t="str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/>
      </c>
      <c r="EB56" s="126" t="str">
        <f>IF(ISBLANK($EE$3),"",IF(OR(Tipy!DK50=Výsledky!$DZ$6,Tipy!DK50=Výsledky!$DZ$7,Tipy!DK50=Výsledky!$DZ$8,Tipy!DK50=Výsledky!$DZ$9),IF(VLOOKUP(Tipy!DK50,'Kategórie hráčov'!$A$2:$B$55,2,FALSE)=30,30,20),0))</f>
        <v/>
      </c>
      <c r="EC56" s="126" t="str">
        <f>IF(ISBLANK($EE$3),"",IF(OR(Tipy!DL50=Výsledky!$EC$6,Tipy!DL50=Výsledky!$EC$7,Tipy!DL50=Výsledky!$EC$8,Tipy!DL50=Výsledky!$EC$9),IF(VLOOKUP(Tipy!DL50,'Kategórie hráčov'!$A$2:$B$55,2,FALSE)=30,30,20),0))</f>
        <v/>
      </c>
      <c r="ED56" s="127" t="str">
        <f>IF(ISBLANK($EE$3),"",IF(ISBLANK(Tipy!DH50),0,IF(OR(AND(Tipy!DH50=Výsledky!$EC$3,OR(Tipy!DJ50=Výsledky!$EE$3+1,Tipy!DJ50=Výsledky!$EE$3-1)),AND(Tipy!DJ50=Výsledky!$EE$3,OR(Tipy!DH50=Výsledky!$EC$3+1,Tipy!DH50=Výsledky!$EC$3-1))),10,0)))</f>
        <v/>
      </c>
      <c r="EE56" s="130" t="str">
        <f>IF(ISBLANK($EE$3),"",IF(ISBLANK(Tipy!DH50),"-",SUM(DZ56:ED56)))</f>
        <v/>
      </c>
      <c r="EF56" s="129"/>
      <c r="EG56" s="126" t="str">
        <f>IF(ISBLANK($EL$3),"",IF(ISBLANK(Tipy!DN50),0,IF(AND(Tipy!DN50=Výsledky!$EJ$3,Tipy!DP50=Výsledky!$EL$3),60,0)))</f>
        <v/>
      </c>
      <c r="EH56" s="126" t="str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/>
      </c>
      <c r="EI56" s="126" t="str">
        <f>IF(ISBLANK($EL$3),"",IF(OR(Tipy!DQ50=Výsledky!$EG$6,Tipy!DQ50=Výsledky!$EG$7,Tipy!DQ50=Výsledky!$EG$8,Tipy!DQ50=Výsledky!$EG$9),IF(VLOOKUP(Tipy!DQ50,'Kategórie hráčov'!$A$2:$B$55,2,FALSE)=30,30,20),0))</f>
        <v/>
      </c>
      <c r="EJ56" s="126" t="str">
        <f>IF(ISBLANK($EL$3),"",IF(OR(Tipy!DR50=Výsledky!$EJ$6,Tipy!DR50=Výsledky!$EJ$7,Tipy!DR50=Výsledky!$EJ$8,Tipy!DR50=Výsledky!$EJ$9),IF(VLOOKUP(Tipy!DR50,'Kategórie hráčov'!$A$2:$B$55,2,FALSE)=30,30,20),0))</f>
        <v/>
      </c>
      <c r="EK56" s="127" t="str">
        <f>IF(ISBLANK($EL$3),"",IF(ISBLANK(Tipy!DN50),0,IF(OR(AND(Tipy!DN50=Výsledky!$EJ$3,OR(Tipy!DP50=Výsledky!$EL$3+1,Tipy!DP50=Výsledky!$EL$3-1)),AND(Tipy!DP50=Výsledky!$EL$3,OR(Tipy!DN50=Výsledky!$EJ$3+1,Tipy!DN50=Výsledky!$EJ$3-1))),10,0)))</f>
        <v/>
      </c>
      <c r="EL56" s="130" t="str">
        <f>IF(ISBLANK($EL$3),"",IF(ISBLANK(Tipy!DN50),"-",SUM(EG56:EK56)))</f>
        <v/>
      </c>
      <c r="EM56" s="129"/>
      <c r="EN56" s="126" t="str">
        <f>IF(ISBLANK($ES$3),"",IF(ISBLANK(Tipy!DT50),0,IF(AND(Tipy!DT50=Výsledky!$EQ$3,Tipy!DV50=Výsledky!$ES$3),60,0)))</f>
        <v/>
      </c>
      <c r="EO56" s="126" t="str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/>
      </c>
      <c r="EP56" s="126" t="str">
        <f>IF(ISBLANK($ES$3),"",IF(OR(Tipy!DW50=Výsledky!$EN$6,Tipy!DW50=Výsledky!$EN$7,Tipy!DW50=Výsledky!$EN$8,Tipy!DW50=Výsledky!$EN$9),IF(VLOOKUP(Tipy!DW50,'Kategórie hráčov'!$A$2:$B$55,2,FALSE)=30,30,20),0))</f>
        <v/>
      </c>
      <c r="EQ56" s="126" t="str">
        <f>IF(ISBLANK($ES$3),"",IF(OR(Tipy!DX50=Výsledky!$EQ$6,Tipy!DX50=Výsledky!$EQ$7,Tipy!DX50=Výsledky!$EQ$8,Tipy!DX50=Výsledky!$EQ$9),IF(VLOOKUP(Tipy!DX50,'Kategórie hráčov'!$A$2:$B$55,2,FALSE)=30,30,20),0))</f>
        <v/>
      </c>
      <c r="ER56" s="127" t="str">
        <f>IF(ISBLANK($ES$3),"",IF(ISBLANK(Tipy!DT50),0,IF(OR(AND(Tipy!DT50=Výsledky!$EQ$3,OR(Tipy!DV50=Výsledky!$ES$3+1,Tipy!DV50=Výsledky!$ES$3-1)),AND(Tipy!DV50=Výsledky!$ES$3,OR(Tipy!DT50=Výsledky!$EQ$3+1,Tipy!DT50=Výsledky!$EQ$3-1))),10,0)))</f>
        <v/>
      </c>
      <c r="ES56" s="130" t="str">
        <f>IF(ISBLANK($ES$3),"",IF(ISBLANK(Tipy!DT50),"-",SUM(EN56:ER56)))</f>
        <v/>
      </c>
      <c r="ET56" s="129"/>
      <c r="EU56" s="126" t="str">
        <f>IF(ISBLANK($EZ$3),"",IF(ISBLANK(Tipy!DZ50),0,IF(AND(Tipy!DZ50=Výsledky!$EX$3,Tipy!EB50=Výsledky!$EZ$3),60,0)))</f>
        <v/>
      </c>
      <c r="EV56" s="126" t="str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/>
      </c>
      <c r="EW56" s="126" t="str">
        <f>IF(ISBLANK($EZ$3),"",IF(OR(Tipy!EC50=Výsledky!$EU$6,Tipy!EC50=Výsledky!$EU$7,Tipy!EC50=Výsledky!$EU$8,Tipy!EC50=Výsledky!$EU$9),IF(VLOOKUP(Tipy!EC50,'Kategórie hráčov'!$A$2:$B$55,2,FALSE)=30,30,20),0))</f>
        <v/>
      </c>
      <c r="EX56" s="126" t="str">
        <f>IF(ISBLANK($EZ$3),"",IF(OR(Tipy!ED50=Výsledky!$EX$6,Tipy!ED50=Výsledky!$EX$7,Tipy!ED50=Výsledky!$EX$8,Tipy!ED50=Výsledky!$EX$9),IF(VLOOKUP(Tipy!ED50,'Kategórie hráčov'!$A$2:$B$55,2,FALSE)=30,30,20),0))</f>
        <v/>
      </c>
      <c r="EY56" s="127" t="str">
        <f>IF(ISBLANK($EZ$3),"",IF(ISBLANK(Tipy!DZ50),0,IF(OR(AND(Tipy!DZ50=Výsledky!$EX$3,OR(Tipy!EB50=Výsledky!$EZ$3+1,Tipy!EB50=Výsledky!$EZ$3-1)),AND(Tipy!EB50=Výsledky!$EZ$3,OR(Tipy!DZ50=Výsledky!$EX$3+1,Tipy!DZ50=Výsledky!$EX$3-1))),10,0)))</f>
        <v/>
      </c>
      <c r="EZ56" s="130" t="str">
        <f>IF(ISBLANK($EZ$3),"",IF(ISBLANK(Tipy!DZ50),"-",SUM(EU56:EY56)))</f>
        <v/>
      </c>
      <c r="FA56" s="129"/>
      <c r="FB56" s="126" t="str">
        <f>IF(ISBLANK($FG$3),"",IF(ISBLANK(Tipy!EF50),0,IF(AND(Tipy!EF50=Výsledky!$FE$3,Tipy!EH50=Výsledky!$FG$3),60,0)))</f>
        <v/>
      </c>
      <c r="FC56" s="126" t="str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/>
      </c>
      <c r="FD56" s="126" t="str">
        <f>IF(ISBLANK($FG$3),"",IF(OR(Tipy!EI50=Výsledky!$FB$6,Tipy!EI50=Výsledky!$FB$7,Tipy!EI50=Výsledky!$FB$8,Tipy!EI50=Výsledky!$FB$9),IF(VLOOKUP(Tipy!EI50,'Kategórie hráčov'!$A$2:$B$55,2,FALSE)=30,30,20),0))</f>
        <v/>
      </c>
      <c r="FE56" s="126" t="str">
        <f>IF(ISBLANK($FG$3),"",IF(OR(Tipy!EJ50=Výsledky!$FE$6,Tipy!EJ50=Výsledky!$FE$7,Tipy!EJ50=Výsledky!$FE$8,Tipy!EJ50=Výsledky!$FE$9),IF(VLOOKUP(Tipy!EJ50,'Kategórie hráčov'!$A$2:$B$55,2,FALSE)=30,30,20),0))</f>
        <v/>
      </c>
      <c r="FF56" s="127" t="str">
        <f>IF(ISBLANK($FG$3),"",IF(ISBLANK(Tipy!EF50),0,IF(OR(AND(Tipy!EF50=Výsledky!$FE$3,OR(Tipy!EH50=Výsledky!$FG$3+1,Tipy!EH50=Výsledky!$FG$3-1)),AND(Tipy!EH50=Výsledky!$FG$3,OR(Tipy!EF50=Výsledky!$FE$3+1,Tipy!EF50=Výsledky!$FE$3-1))),10,0)))</f>
        <v/>
      </c>
      <c r="FG56" s="130" t="str">
        <f>IF(ISBLANK($FG$3),"",IF(ISBLANK(Tipy!EF50),"-",SUM(FB56:FF56)))</f>
        <v/>
      </c>
      <c r="FH56" s="129"/>
      <c r="FI56" s="126" t="str">
        <f>IF(ISBLANK($FN$3),"",IF(ISBLANK(Tipy!EL50),0,IF(AND(Tipy!EL50=Výsledky!$FL$3,Tipy!EN50=Výsledky!$FN$3),60,0)))</f>
        <v/>
      </c>
      <c r="FJ56" s="126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126" t="str">
        <f>IF(ISBLANK($FN$3),"",IF(OR(Tipy!EO50=Výsledky!$FI$6,Tipy!EO50=Výsledky!$FI$7,Tipy!EO50=Výsledky!$FI$8,Tipy!EO50=Výsledky!$FI$9),IF(VLOOKUP(Tipy!EO50,'Kategórie hráčov'!$A$2:$B$55,2,FALSE)=30,30,20),0))</f>
        <v/>
      </c>
      <c r="FL56" s="126" t="str">
        <f>IF(ISBLANK($FN$3),"",IF(OR(Tipy!EP50=Výsledky!$FL$6,Tipy!EP50=Výsledky!$FL$7,Tipy!EP50=Výsledky!$FL$8,Tipy!EP50=Výsledky!$FL$9),IF(VLOOKUP(Tipy!EP50,'Kategórie hráčov'!$A$2:$B$55,2,FALSE)=30,30,20),0))</f>
        <v/>
      </c>
      <c r="FM56" s="127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130" t="str">
        <f>IF(ISBLANK($FN$3),"",IF(ISBLANK(Tipy!EL50),"-",SUM(FI56:FM56)))</f>
        <v/>
      </c>
      <c r="FO56" s="129"/>
      <c r="FP56" s="126" t="str">
        <f>IF(ISBLANK($FU$3),"",IF(ISBLANK(Tipy!ER50),0,IF(AND(Tipy!ER50=Výsledky!$FS$3,Tipy!ET50=Výsledky!$FU$3),60,0)))</f>
        <v/>
      </c>
      <c r="FQ56" s="126" t="str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/>
      </c>
      <c r="FR56" s="126" t="str">
        <f>IF(ISBLANK($FU$3),"",IF(OR(Tipy!EU50=Výsledky!$FP$6,Tipy!EU50=Výsledky!$FP$7,Tipy!EU50=Výsledky!$FP$8,Tipy!EU50=Výsledky!$FP$9),IF(VLOOKUP(Tipy!EU50,'Kategórie hráčov'!$A$2:$B$55,2,FALSE)=30,30,20),0))</f>
        <v/>
      </c>
      <c r="FS56" s="126" t="str">
        <f>IF(ISBLANK($FU$3),"",IF(OR(Tipy!EV50=Výsledky!$FS$6,Tipy!EV50=Výsledky!$FS$7,Tipy!EV50=Výsledky!$FS$8,Tipy!EV50=Výsledky!$FS$9),IF(VLOOKUP(Tipy!EV50,'Kategórie hráčov'!$A$2:$B$55,2,FALSE)=30,30,20),0))</f>
        <v/>
      </c>
      <c r="FT56" s="127" t="str">
        <f>IF(ISBLANK($FU$3),"",IF(ISBLANK(Tipy!ER50),0,IF(OR(AND(Tipy!ER50=Výsledky!$FS$3,OR(Tipy!ET50=Výsledky!$FU$3+1,Tipy!ET50=Výsledky!$FU$3-1)),AND(Tipy!ET50=Výsledky!$FU$3,OR(Tipy!ER50=Výsledky!$FS$3+1,Tipy!ER50=Výsledky!$FS$3-1))),10,0)))</f>
        <v/>
      </c>
      <c r="FU56" s="130" t="str">
        <f>IF(ISBLANK($FU$3),"",IF(ISBLANK(Tipy!ER50),"-",SUM(FP56:FT56)))</f>
        <v/>
      </c>
      <c r="FV56" s="129"/>
      <c r="FW56" s="126" t="str">
        <f>IF(ISBLANK($GB$3),"",IF(ISBLANK(Tipy!EX50),0,IF(AND(Tipy!EX50=Výsledky!$FZ$3,Tipy!EZ50=Výsledky!$GB$3),60,0)))</f>
        <v/>
      </c>
      <c r="FX56" s="126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126" t="str">
        <f>IF(ISBLANK($GB$3),"",IF(OR(Tipy!FA50=Výsledky!$FW$6,Tipy!FA50=Výsledky!$FW$7,Tipy!FA50=Výsledky!$FW$8,Tipy!FA50=Výsledky!$FW$9),IF(VLOOKUP(Tipy!FA50,'Kategórie hráčov'!$A$2:$B$55,2,FALSE)=30,30,20),0))</f>
        <v/>
      </c>
      <c r="FZ56" s="126" t="str">
        <f>IF(ISBLANK($GB$3),"",IF(OR(Tipy!FB50=Výsledky!$FZ$6,Tipy!FB50=Výsledky!$FZ$7,Tipy!FB50=Výsledky!$FZ$8,Tipy!FB50=Výsledky!$FZ$9),IF(VLOOKUP(Tipy!FB50,'Kategórie hráčov'!$A$2:$B$55,2,FALSE)=30,30,20),0))</f>
        <v/>
      </c>
      <c r="GA56" s="127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130" t="str">
        <f>IF(ISBLANK($GB$3),"",IF(ISBLANK(Tipy!EX50),"-",SUM(FW56:GA56)))</f>
        <v/>
      </c>
      <c r="GC56" s="129"/>
      <c r="GD56" s="126" t="str">
        <f>IF(ISBLANK($GI$3),"",IF(ISBLANK(Tipy!FD50),0,IF(AND(Tipy!FD50=Výsledky!$GG$3,Tipy!FF50=Výsledky!$GI$3),60,0)))</f>
        <v/>
      </c>
      <c r="GE56" s="126" t="str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/>
      </c>
      <c r="GF56" s="126" t="str">
        <f>IF(ISBLANK($GI$3),"",IF(OR(Tipy!FG50=Výsledky!$GD$6,Tipy!FG50=Výsledky!$GD$7,Tipy!FG50=Výsledky!$GD$8,Tipy!FG50=Výsledky!$GD$9),IF(VLOOKUP(Tipy!FG50,'Kategórie hráčov'!$A$2:$B$55,2,FALSE)=30,30,20),0))</f>
        <v/>
      </c>
      <c r="GG56" s="126" t="str">
        <f>IF(ISBLANK($GI$3),"",IF(OR(Tipy!FH50=Výsledky!$GG$6,Tipy!FH50=Výsledky!$GG$7,Tipy!FH50=Výsledky!$GG$8,Tipy!FH50=Výsledky!$GG$9),IF(VLOOKUP(Tipy!FH50,'Kategórie hráčov'!$A$2:$B$55,2,FALSE)=30,30,20),0))</f>
        <v/>
      </c>
      <c r="GH56" s="127" t="str">
        <f>IF(ISBLANK($GI$3),"",IF(ISBLANK(Tipy!FD50),0,IF(OR(AND(Tipy!FD50=Výsledky!$GG$3,OR(Tipy!FF50=Výsledky!$GI$3+1,Tipy!FF50=Výsledky!$GI$3-1)),AND(Tipy!FF50=Výsledky!$GI$3,OR(Tipy!FD50=Výsledky!$GG$3+1,Tipy!FD50=Výsledky!$GG$3-1))),10,0)))</f>
        <v/>
      </c>
      <c r="GI56" s="130" t="str">
        <f>IF(ISBLANK($GI$3),"",IF(ISBLANK(Tipy!FD50),"-",SUM(GD56:GH56)))</f>
        <v/>
      </c>
      <c r="GJ56" s="129"/>
      <c r="GK56" s="126" t="str">
        <f>IF(ISBLANK($GP$3),"",IF(ISBLANK(Tipy!FJ50),0,IF(AND(Tipy!FJ50=Výsledky!$GN$3,Tipy!FL50=Výsledky!$GP$3),60,0)))</f>
        <v/>
      </c>
      <c r="GL56" s="126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126" t="str">
        <f>IF(ISBLANK($GP$3),"",IF(OR(Tipy!FM50=Výsledky!$GK$6,Tipy!FM50=Výsledky!$GK$7,Tipy!FM50=Výsledky!$GK$8,Tipy!FM50=Výsledky!$GK$9),IF(VLOOKUP(Tipy!FM50,'Kategórie hráčov'!$A$2:$B$55,2,FALSE)=30,30,20),0))</f>
        <v/>
      </c>
      <c r="GN56" s="126" t="str">
        <f>IF(ISBLANK($GP$3),"",IF(OR(Tipy!FN50=Výsledky!$GN$6,Tipy!FN50=Výsledky!$GN$7,Tipy!FN50=Výsledky!$GN$8,Tipy!FN50=Výsledky!$GN$9),IF(VLOOKUP(Tipy!FN50,'Kategórie hráčov'!$A$2:$B$55,2,FALSE)=30,30,20),0))</f>
        <v/>
      </c>
      <c r="GO56" s="127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130" t="str">
        <f>IF(ISBLANK($GP$3),"",IF(ISBLANK(Tipy!FJ50),"-",SUM(GK56:GO56)))</f>
        <v/>
      </c>
      <c r="GQ56" s="129"/>
      <c r="GR56" s="126" t="str">
        <f>IF(ISBLANK($GW$3),"",IF(ISBLANK(Tipy!FP50),0,IF(AND(Tipy!FP50=Výsledky!$GU$3,Tipy!FR50=Výsledky!$GW$3),60,0)))</f>
        <v/>
      </c>
      <c r="GS56" s="126" t="str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/>
      </c>
      <c r="GT56" s="126" t="str">
        <f>IF(ISBLANK($GW$3),"",IF(OR(Tipy!FS50=Výsledky!$GR$6,Tipy!FS50=Výsledky!$GR$7,Tipy!FS50=Výsledky!$GR$8,Tipy!FS50=Výsledky!$GR$9),IF(VLOOKUP(Tipy!FS50,'Kategórie hráčov'!$A$2:$B$55,2,FALSE)=30,30,20),0))</f>
        <v/>
      </c>
      <c r="GU56" s="126" t="str">
        <f>IF(ISBLANK($GW$3),"",IF(OR(Tipy!FT50=Výsledky!$GU$6,Tipy!FT50=Výsledky!$GU$7,Tipy!FT50=Výsledky!$GU$8,Tipy!FT50=Výsledky!$GU$9),IF(VLOOKUP(Tipy!FT50,'Kategórie hráčov'!$A$2:$B$55,2,FALSE)=30,30,20),0))</f>
        <v/>
      </c>
      <c r="GV56" s="127" t="str">
        <f>IF(ISBLANK($GW$3),"",IF(ISBLANK(Tipy!FP50),0,IF(OR(AND(Tipy!FP50=Výsledky!$GU$3,OR(Tipy!FR50=Výsledky!$GW$3+1,Tipy!FR50=Výsledky!$GW$3-1)),AND(Tipy!FR50=Výsledky!$GW$3,OR(Tipy!FP50=Výsledky!$GU$3+1,Tipy!FP50=Výsledky!$GU$3-1))),10,0)))</f>
        <v/>
      </c>
      <c r="GW56" s="130" t="str">
        <f>IF(ISBLANK($GW$3),"",IF(ISBLANK(Tipy!FP50),"-",SUM(GR56:GV56)))</f>
        <v/>
      </c>
      <c r="GX56" s="129"/>
      <c r="GY56" s="126" t="str">
        <f>IF(ISBLANK($HD$3),"",IF(ISBLANK(Tipy!FV50),0,IF(AND(Tipy!FV50=Výsledky!$HB$3,Tipy!FX50=Výsledky!$HD$3),60,0)))</f>
        <v/>
      </c>
      <c r="GZ56" s="126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26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26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27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0" t="str">
        <f>IF(ISBLANK($HD$3),"",IF(ISBLANK(Tipy!FV50),"-",SUM(GY56:HC56)))</f>
        <v/>
      </c>
      <c r="HE56" s="129"/>
      <c r="HF56" s="126" t="str">
        <f>IF(ISBLANK($HK$3),"",IF(ISBLANK(Tipy!GB50),0,IF(AND(Tipy!GB50=Výsledky!$HI$3,Tipy!GD50=Výsledky!$HK$3),60,0)))</f>
        <v/>
      </c>
      <c r="HG56" s="126" t="str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/>
      </c>
      <c r="HH56" s="126" t="str">
        <f>IF(ISBLANK($HK$3),"",IF(OR(Tipy!GE50=Výsledky!$HF$6,Tipy!GE50=Výsledky!$HF$7,Tipy!GE50=Výsledky!$HF$8,Tipy!GE50=Výsledky!$HF$9),IF(VLOOKUP(Tipy!GE50,'Kategórie hráčov'!$A$2:$B$55,2,FALSE)=30,30,20),0))</f>
        <v/>
      </c>
      <c r="HI56" s="126" t="str">
        <f>IF(ISBLANK($HK$3),"",IF(OR(Tipy!GF50=Výsledky!$HI$6,Tipy!GF50=Výsledky!$HI$7,Tipy!GF50=Výsledky!$HI$8,Tipy!GF50=Výsledky!$HI$9),IF(VLOOKUP(Tipy!GF50,'Kategórie hráčov'!$A$2:$B$55,2,FALSE)=30,30,20),0))</f>
        <v/>
      </c>
      <c r="HJ56" s="127" t="str">
        <f>IF(ISBLANK($HK$3),"",IF(ISBLANK(Tipy!GB50),0,IF(OR(AND(Tipy!GB50=Výsledky!$HI$3,OR(Tipy!GD50=Výsledky!$HK$3+1,Tipy!GD50=Výsledky!$HK$3-1)),AND(Tipy!GD50=Výsledky!$HK$3,OR(Tipy!GB50=Výsledky!$HI$3+1,Tipy!GB50=Výsledky!$HI$3-1))),10,0)))</f>
        <v/>
      </c>
      <c r="HK56" s="130" t="str">
        <f>IF(ISBLANK($HK$3),"",IF(ISBLANK(Tipy!GB50),"-",SUM(HF56:HJ56)))</f>
        <v/>
      </c>
      <c r="HL56" s="129"/>
      <c r="HM56" s="126" t="str">
        <f>IF(ISBLANK($HR$3),"",IF(ISBLANK(Tipy!GH50),0,IF(AND(Tipy!GH50=Výsledky!$HP$3,Tipy!GJ50=Výsledky!$HR$3),60,0)))</f>
        <v/>
      </c>
      <c r="HN56" s="126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26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26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27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0" t="str">
        <f>IF(ISBLANK($HR$3),"",IF(ISBLANK(Tipy!GH50),"-",SUM(HM56:HQ56)))</f>
        <v/>
      </c>
      <c r="HS56" s="129"/>
      <c r="HT56" s="126" t="str">
        <f>IF(ISBLANK($HY$3),"",IF(ISBLANK(Tipy!GN50),0,IF(AND(Tipy!GN50=Výsledky!$HW$3,Tipy!GP50=Výsledky!$HY$3),60,0)))</f>
        <v/>
      </c>
      <c r="HU56" s="126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6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6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7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0" t="str">
        <f>IF(ISBLANK($HY$3),"",IF(ISBLANK(Tipy!GN50),"-",SUM(HT56:HX56)))</f>
        <v/>
      </c>
      <c r="HZ56" s="129"/>
      <c r="IA56" s="126" t="str">
        <f>IF(ISBLANK($IF$3),"",IF(ISBLANK(Tipy!GT50),0,IF(AND(Tipy!GT50=Výsledky!$ID$3,Tipy!GV50=Výsledky!$IF$3),60,0)))</f>
        <v/>
      </c>
      <c r="IB56" s="126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26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26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27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0" t="str">
        <f>IF(ISBLANK($IF$3),"",IF(ISBLANK(Tipy!GT50),"-",SUM(IA56:IE56)))</f>
        <v/>
      </c>
      <c r="IG56" s="129"/>
      <c r="IH56" s="126" t="str">
        <f>IF(ISBLANK($IM$3),"",IF(ISBLANK(Tipy!GZ50),0,IF(AND(Tipy!GZ50=Výsledky!$IK$3,Tipy!HB50=Výsledky!$IM$3),60,0)))</f>
        <v/>
      </c>
      <c r="II56" s="126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6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6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7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0" t="str">
        <f>IF(ISBLANK($IM$3),"",IF(ISBLANK(Tipy!GZ50),"-",SUM(IH56:IL56)))</f>
        <v/>
      </c>
      <c r="IN56" s="129"/>
      <c r="IO56" s="126" t="str">
        <f>IF(ISBLANK($IT$3),"",IF(ISBLANK(Tipy!HF50),0,IF(AND(Tipy!HF50=Výsledky!$IR$3,Tipy!HH50=Výsledky!$IT$3),60,0)))</f>
        <v/>
      </c>
      <c r="IP56" s="126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26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26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27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0" t="str">
        <f>IF(ISBLANK($IT$3),"",IF(ISBLANK(Tipy!HF50),"-",SUM(IO56:IS56)))</f>
        <v/>
      </c>
      <c r="IU56" s="129"/>
      <c r="IV56" s="126" t="str">
        <f>IF(ISBLANK($JA$3),"",IF(ISBLANK(Tipy!HL50),0,IF(AND(Tipy!HL50=Výsledky!$IY$3,Tipy!HN50=Výsledky!$JA$3),60,0)))</f>
        <v/>
      </c>
      <c r="IW56" s="126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26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26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27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0" t="str">
        <f>IF(ISBLANK($JA$3),"",IF(ISBLANK(Tipy!HL50),"-",SUM(IV56:IZ56)))</f>
        <v/>
      </c>
      <c r="JB56" s="129"/>
      <c r="JC56" s="126" t="str">
        <f>IF(ISBLANK($JH$3),"",IF(ISBLANK(Tipy!HR50),0,IF(AND(Tipy!HR50=Výsledky!$JF$3,Tipy!HT50=Výsledky!$JH$3),60,0)))</f>
        <v/>
      </c>
      <c r="JD56" s="126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26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26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27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0" t="str">
        <f>IF(ISBLANK($JH$3),"",IF(ISBLANK(Tipy!HR50),"-",SUM(JC56:JG56)))</f>
        <v/>
      </c>
      <c r="JI56" s="129"/>
      <c r="JJ56" s="126" t="str">
        <f>IF(ISBLANK($JO$3),"",IF(ISBLANK(Tipy!HX50),0,IF(AND(Tipy!HX50=Výsledky!$JM$3,Tipy!HZ50=Výsledky!$JO$3),60,0)))</f>
        <v/>
      </c>
      <c r="JK56" s="126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26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26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27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0" t="str">
        <f>IF(ISBLANK($JO$3),"",IF(ISBLANK(Tipy!HX50),"-",SUM(JJ56:JN56)))</f>
        <v/>
      </c>
      <c r="JP56" s="129"/>
      <c r="JQ56" s="126" t="str">
        <f>IF(ISBLANK($JV$3),"",IF(ISBLANK(Tipy!ID50),0,IF(AND(Tipy!ID50=Výsledky!$JT$3,Tipy!IF50=Výsledky!$JV$3),60,0)))</f>
        <v/>
      </c>
      <c r="JR56" s="126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26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26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27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0" t="str">
        <f>IF(ISBLANK($JV$3),"",IF(ISBLANK(Tipy!ID50),"-",SUM(JQ56:JU56)))</f>
        <v/>
      </c>
      <c r="JW56" s="129"/>
      <c r="JX56" s="126" t="str">
        <f>IF(ISBLANK($KC$3),"",IF(ISBLANK(Tipy!IJ50),0,IF(AND(Tipy!IJ50=Výsledky!$KA$3,Tipy!IL50=Výsledky!$KC$3),60,0)))</f>
        <v/>
      </c>
      <c r="JY56" s="126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6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6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7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0" t="str">
        <f>IF(ISBLANK($KC$3),"",IF(ISBLANK(Tipy!IJ50),"-",SUM(JX56:KB56)))</f>
        <v/>
      </c>
      <c r="KD56" s="129"/>
      <c r="KE56" s="126" t="str">
        <f>IF(ISBLANK($KJ$3),"",IF(ISBLANK(Tipy!IP50),0,IF(AND(Tipy!IP50=Výsledky!$KH$3,Tipy!IR50=Výsledky!$KJ$3),60,0)))</f>
        <v/>
      </c>
      <c r="KF56" s="126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6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6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7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0" t="str">
        <f>IF(ISBLANK($KJ$3),"",IF(ISBLANK(Tipy!IP50),"-",SUM(KE56:KI56)))</f>
        <v/>
      </c>
      <c r="KK56" s="129"/>
      <c r="KL56" s="126" t="str">
        <f>IF(ISBLANK($KQ$3),"",IF(ISBLANK(Tipy!IV50),0,IF(AND(Tipy!IV50=Výsledky!$KO$3,Tipy!IX50=Výsledky!$KQ$3),60,0)))</f>
        <v/>
      </c>
      <c r="KM56" s="126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6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6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7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0" t="str">
        <f>IF(ISBLANK($KQ$3),"",IF(ISBLANK(Tipy!IV50),"-",SUM(KL56:KP56)))</f>
        <v/>
      </c>
      <c r="KR56" s="129"/>
      <c r="KS56" s="126" t="str">
        <f>IF(ISBLANK($KX$3),"",IF(ISBLANK(Tipy!JB50),0,IF(AND(Tipy!JB50=Výsledky!$KV$3,Tipy!JD50=Výsledky!$KX$3),60,0)))</f>
        <v/>
      </c>
      <c r="KT56" s="126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6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6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7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0" t="str">
        <f>IF(ISBLANK($KX$3),"",IF(ISBLANK(Tipy!JB50),"-",SUM(KS56:KW56)))</f>
        <v/>
      </c>
      <c r="KY56" s="129"/>
      <c r="KZ56" s="126" t="str">
        <f>IF(ISBLANK($LE$3),"",IF(ISBLANK(Tipy!JH50),0,IF(AND(Tipy!JH50=Výsledky!$LC$3,Tipy!JJ50=Výsledky!$LE$3),60,0)))</f>
        <v/>
      </c>
      <c r="LA56" s="126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6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6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7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0" t="str">
        <f>IF(ISBLANK($LE$3),"",IF(ISBLANK(Tipy!JH50),"-",SUM(KZ56:LD56)))</f>
        <v/>
      </c>
      <c r="LF56" s="129"/>
      <c r="LG56" s="126" t="str">
        <f>IF(ISBLANK($LL$3),"",IF(ISBLANK(Tipy!JN50),0,IF(AND(Tipy!JN50=Výsledky!$LJ$3,Tipy!JP50=Výsledky!$LL$3),60,0)))</f>
        <v/>
      </c>
      <c r="LH56" s="126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6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6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7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0" t="str">
        <f>IF(ISBLANK($LL$3),"",IF(ISBLANK(Tipy!JN50),"-",SUM(LG56:LK56)))</f>
        <v/>
      </c>
      <c r="LM56" s="129"/>
      <c r="LN56" s="126" t="str">
        <f>IF(ISBLANK($LS$3),"",IF(ISBLANK(Tipy!JT50),0,IF(AND(Tipy!JT50=Výsledky!$LQ$3,Tipy!JV50=Výsledky!$LS$3),60,0)))</f>
        <v/>
      </c>
      <c r="LO56" s="126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6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6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7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0" t="str">
        <f>IF(ISBLANK($LS$3),"",IF(ISBLANK(Tipy!JT50),"-",SUM(LN56:LR56)))</f>
        <v/>
      </c>
      <c r="LT56" s="129"/>
      <c r="LU56" s="126" t="str">
        <f>IF(ISBLANK($LZ$3),"",IF(ISBLANK(Tipy!JZ50),0,IF(AND(Tipy!JZ50=Výsledky!$LX$3,Tipy!KB50=Výsledky!$LZ$3),60,0)))</f>
        <v/>
      </c>
      <c r="LV56" s="126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6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6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7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0" t="str">
        <f>IF(ISBLANK($LZ$3),"",IF(ISBLANK(Tipy!JZ50),"-",SUM(LU56:LY56)))</f>
        <v/>
      </c>
      <c r="MA56" s="129"/>
      <c r="MB56" s="126" t="str">
        <f>IF(ISBLANK($MG$3),"",IF(ISBLANK(Tipy!KF50),0,IF(AND(Tipy!KF50=Výsledky!$ME$3,Tipy!KH50=Výsledky!$MG$3),60,0)))</f>
        <v/>
      </c>
      <c r="MC56" s="126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6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6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7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0" t="str">
        <f>IF(ISBLANK($MG$3),"",IF(ISBLANK(Tipy!KF50),"-",SUM(MB56:MF56)))</f>
        <v/>
      </c>
      <c r="MH56" s="129"/>
      <c r="MI56" s="126" t="str">
        <f>IF(ISBLANK($MN$3),"",IF(ISBLANK(Tipy!KL50),0,IF(AND(Tipy!KL50=Výsledky!$ML$3,Tipy!KN50=Výsledky!$MN$3),60,0)))</f>
        <v/>
      </c>
      <c r="MJ56" s="12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6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6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0" t="str">
        <f>IF(ISBLANK($MN$3),"",IF(ISBLANK(Tipy!KL50),"-",SUM(MI56:MM56)))</f>
        <v/>
      </c>
      <c r="MO56" s="129"/>
      <c r="MP56" s="126" t="str">
        <f>IF(ISBLANK($MU$3),"",IF(ISBLANK(Tipy!KR50),0,IF(AND(Tipy!KR50=Výsledky!$MS$3,Tipy!KT50=Výsledky!$MU$3),60,0)))</f>
        <v/>
      </c>
      <c r="MQ56" s="126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6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6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7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0" t="str">
        <f>IF(ISBLANK($MU$3),"",IF(ISBLANK(Tipy!KR50),"-",SUM(MP56:MT56)))</f>
        <v/>
      </c>
      <c r="MV56" s="129"/>
      <c r="MW56" s="126" t="str">
        <f>IF(ISBLANK($NB$3),"",IF(ISBLANK(Tipy!KX50),0,IF(AND(Tipy!KX50=Výsledky!$MZ$3,Tipy!KZ50=Výsledky!$NB$3),60,0)))</f>
        <v/>
      </c>
      <c r="MX56" s="126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6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6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7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0" t="str">
        <f>IF(ISBLANK($NB$3),"",IF(ISBLANK(Tipy!KX50),"-",SUM(MW56:NA56)))</f>
        <v/>
      </c>
      <c r="NC56" s="129"/>
      <c r="ND56" s="126" t="str">
        <f>IF(ISBLANK($NI$3),"",IF(ISBLANK(Tipy!LD50),0,IF(AND(Tipy!LD50=Výsledky!$NG$3,Tipy!LF50=Výsledky!$NI$3),60,0)))</f>
        <v/>
      </c>
      <c r="NE56" s="126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6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6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7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0" t="str">
        <f>IF(ISBLANK($NI$3),"",IF(ISBLANK(Tipy!LD50),"-",SUM(ND56:NH56)))</f>
        <v/>
      </c>
      <c r="NJ56" s="129"/>
      <c r="NK56" s="126" t="str">
        <f>IF(ISBLANK($NP$3),"",IF(ISBLANK(Tipy!LJ50),0,IF(AND(Tipy!LJ50=Výsledky!$NN$3,Tipy!LL50=Výsledky!$NP$3),60,0)))</f>
        <v/>
      </c>
      <c r="NL56" s="126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6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6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7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0" t="str">
        <f>IF(ISBLANK($NP$3),"",IF(ISBLANK(Tipy!LJ50),"-",SUM(NK56:NO56)))</f>
        <v/>
      </c>
      <c r="NQ56" s="129"/>
      <c r="NR56" s="126" t="str">
        <f>IF(ISBLANK($NW$3),"",IF(ISBLANK(Tipy!LP50),0,IF(AND(Tipy!LP50=Výsledky!$NU$3,Tipy!LR50=Výsledky!$NW$3),60,0)))</f>
        <v/>
      </c>
      <c r="NS56" s="126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6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6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7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0" t="str">
        <f>IF(ISBLANK($NW$3),"",IF(ISBLANK(Tipy!LP50),"-",SUM(NR56:NV56)))</f>
        <v/>
      </c>
      <c r="NX56" s="129"/>
      <c r="NY56" s="126" t="str">
        <f>IF(ISBLANK($OD$3),"",IF(ISBLANK(Tipy!LV50),0,IF(AND(Tipy!LV50=Výsledky!$OB$3,Tipy!LX50=Výsledky!$OD$3),60,0)))</f>
        <v/>
      </c>
      <c r="NZ56" s="126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6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6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7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0" t="str">
        <f>IF(ISBLANK($OD$3),"",IF(ISBLANK(Tipy!LV50),"-",SUM(NY56:OC56)))</f>
        <v/>
      </c>
      <c r="OE56" s="129"/>
      <c r="OF56" s="126" t="str">
        <f>IF(ISBLANK($OK$3),"",IF(ISBLANK(Tipy!MB50),0,IF(AND(Tipy!MB50=Výsledky!$OI$3,Tipy!MD50=Výsledky!$OK$3),60,0)))</f>
        <v/>
      </c>
      <c r="OG56" s="126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6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6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7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0" t="str">
        <f>IF(ISBLANK($OK$3),"",IF(ISBLANK(Tipy!MB50),"-",SUM(OF56:OJ56)))</f>
        <v/>
      </c>
      <c r="OL56" s="129"/>
      <c r="OM56" s="126" t="str">
        <f>IF(ISBLANK($OR$3),"",IF(ISBLANK(Tipy!MH50),0,IF(AND(Tipy!MH50=Výsledky!$OP$3,Tipy!MJ50=Výsledky!$OR$3),60,0)))</f>
        <v/>
      </c>
      <c r="ON56" s="12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6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6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0" t="str">
        <f>IF(ISBLANK($OR$3),"",IF(ISBLANK(Tipy!MH50),"-",SUM(OM56:OQ56)))</f>
        <v/>
      </c>
      <c r="OS56" s="129"/>
      <c r="OT56" s="126" t="str">
        <f>IF(ISBLANK($OY$3),"",IF(ISBLANK(Tipy!MN50),0,IF(AND(Tipy!MN50=Výsledky!$OW$3,Tipy!MP50=Výsledky!$OY$3),60,0)))</f>
        <v/>
      </c>
      <c r="OU56" s="12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6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6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0" t="str">
        <f>IF(ISBLANK($OY$3),"",IF(ISBLANK(Tipy!MN50),"-",SUM(OT56:OX56)))</f>
        <v/>
      </c>
      <c r="OZ56" s="129"/>
      <c r="PA56" s="126" t="str">
        <f>IF(ISBLANK($PF$3),"",IF(ISBLANK(Tipy!MT50),0,IF(AND(Tipy!MT50=Výsledky!$PD$3,Tipy!MV50=Výsledky!$PF$3),60,0)))</f>
        <v/>
      </c>
      <c r="PB56" s="12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6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6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0" t="str">
        <f>IF(ISBLANK($PF$3),"",IF(ISBLANK(Tipy!MT50),"-",SUM(PA56:PE56)))</f>
        <v/>
      </c>
      <c r="PG56" s="129"/>
      <c r="PH56" s="126" t="str">
        <f>IF(ISBLANK($PM$3),"",IF(ISBLANK(Tipy!MZ50),0,IF(AND(Tipy!MZ50=Výsledky!$PK$3,Tipy!NB50=Výsledky!$PM$3),60,0)))</f>
        <v/>
      </c>
      <c r="PI56" s="12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6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6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0" t="str">
        <f>IF(ISBLANK($PM$3),"",IF(ISBLANK(Tipy!MZ50),"-",SUM(PH56:PL56)))</f>
        <v/>
      </c>
      <c r="PN56" s="129"/>
      <c r="PO56" s="126" t="str">
        <f>IF(ISBLANK($PT$3),"",IF(ISBLANK(Tipy!NF50),0,IF(AND(Tipy!NF50=Výsledky!$PR$3,Tipy!NH50=Výsledky!$PT$3),60,0)))</f>
        <v/>
      </c>
      <c r="PP56" s="12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6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6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0" t="str">
        <f>IF(ISBLANK($PT$3),"",IF(ISBLANK(Tipy!NF50),"-",SUM(PO56:PS56)))</f>
        <v/>
      </c>
      <c r="PU56" s="129"/>
      <c r="PV56" s="126" t="str">
        <f>IF(ISBLANK($QA$3),"",IF(ISBLANK(Tipy!NL50),0,IF(AND(Tipy!NL50=Výsledky!$PY$3,Tipy!NN50=Výsledky!$QA$3),60,0)))</f>
        <v/>
      </c>
      <c r="PW56" s="12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6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6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0" t="str">
        <f>IF(ISBLANK($QA$3),"",IF(ISBLANK(Tipy!NL50),"-",SUM(PV56:PZ56)))</f>
        <v/>
      </c>
      <c r="QB56" s="129"/>
      <c r="QC56" s="126" t="str">
        <f>IF(ISBLANK($QH$3),"",IF(ISBLANK(Tipy!NR50),0,IF(AND(Tipy!NR50=Výsledky!$QF$3,Tipy!NT50=Výsledky!$QH$3),60,0)))</f>
        <v/>
      </c>
      <c r="QD56" s="12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6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6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0" t="str">
        <f>IF(ISBLANK($QH$3),"",IF(ISBLANK(Tipy!NR50),"-",SUM(QC56:QG56)))</f>
        <v/>
      </c>
      <c r="QI56" s="131"/>
      <c r="QJ56" s="131"/>
    </row>
    <row r="57" spans="1:452" ht="15" x14ac:dyDescent="0.2">
      <c r="A57" s="124">
        <f>Tipy!A51</f>
        <v>39</v>
      </c>
      <c r="B57" s="166" t="str">
        <f>IF(Tipy!B51="","",Tipy!B51)</f>
        <v>PanTof</v>
      </c>
      <c r="C57" s="125"/>
      <c r="D57" s="126">
        <f>IF(ISBLANK($I$3),"",IF(ISBLANK(Tipy!D51),0,IF(AND(Tipy!D51=Výsledky!$G$3,Tipy!F51=Výsledky!$I$3),60,0)))</f>
        <v>0</v>
      </c>
      <c r="E57" s="12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6">
        <f>IF(ISBLANK($I$3),"",IF(OR(Tipy!G51=Výsledky!$D$6,Tipy!G51=Výsledky!$D$7,Tipy!G51=Výsledky!$D$8,Tipy!G51=Výsledky!$D$9),IF(VLOOKUP(Tipy!G51,'Kategórie hráčov'!$A$2:$B$55,2,FALSE)=30,30,20),0))</f>
        <v>0</v>
      </c>
      <c r="G57" s="126">
        <f>IF(ISBLANK($I$3),"",IF(OR(Tipy!H51=Výsledky!$G$6,Tipy!H51=Výsledky!$G$7,Tipy!H51=Výsledky!$G$8,Tipy!H51=Výsledky!$G$9),IF(VLOOKUP(Tipy!H51,'Kategórie hráčov'!$A$2:$B$55,2,FALSE)=30,30,20),0))</f>
        <v>0</v>
      </c>
      <c r="H57" s="12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8" t="str">
        <f>IF(ISBLANK($I$3),"",IF(ISBLANK(Tipy!D51),"-",SUM(D57:H57)))</f>
        <v>-</v>
      </c>
      <c r="J57" s="25"/>
      <c r="K57" s="126">
        <f>IF(ISBLANK($P$3),"",IF(ISBLANK(Tipy!J51),0,IF(AND(Tipy!J51=Výsledky!$N$3,Tipy!L51=Výsledky!$P$3),60,0)))</f>
        <v>0</v>
      </c>
      <c r="L57" s="12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6">
        <f>IF(ISBLANK($P$3),"",IF(OR(Tipy!M51=Výsledky!$K$6,Tipy!M51=Výsledky!$K$7,Tipy!M51=Výsledky!$K$8,Tipy!M51=Výsledky!$K$9),IF(VLOOKUP(Tipy!M51,'Kategórie hráčov'!$A$2:$B$55,2,FALSE)=30,30,20),0))</f>
        <v>0</v>
      </c>
      <c r="N57" s="126">
        <f>IF(ISBLANK($P$3),"",IF(OR(Tipy!N51=Výsledky!$N$6,Tipy!N51=Výsledky!$N$7,Tipy!N51=Výsledky!$N$8,Tipy!N51=Výsledky!$N$9),IF(VLOOKUP(Tipy!N51,'Kategórie hráčov'!$A$2:$B$55,2,FALSE)=30,30,20),0))</f>
        <v>0</v>
      </c>
      <c r="O57" s="12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8" t="str">
        <f>IF(ISBLANK($P$3),"",IF(ISBLANK(Tipy!J51),"-",SUM(K57:O57)))</f>
        <v>-</v>
      </c>
      <c r="Q57" s="129"/>
      <c r="R57" s="126">
        <f>IF(ISBLANK($W$3),"",IF(ISBLANK(Tipy!P51),0,IF(AND(Tipy!P51=Výsledky!$U$3,Tipy!R51=Výsledky!$W$3),60,0)))</f>
        <v>0</v>
      </c>
      <c r="S57" s="12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6">
        <f>IF(ISBLANK($W$3),"",IF(OR(Tipy!S51=Výsledky!$R$6,Tipy!S51=Výsledky!$R$7,Tipy!S51=Výsledky!$R$8,Tipy!S51=Výsledky!$R$9),IF(VLOOKUP(Tipy!S51,'Kategórie hráčov'!$A$2:$B$55,2,FALSE)=30,30,20),0))</f>
        <v>0</v>
      </c>
      <c r="U57" s="126">
        <f>IF(ISBLANK($W$3),"",IF(OR(Tipy!T51=Výsledky!$U$6,Tipy!T51=Výsledky!$U$7,Tipy!T51=Výsledky!$U$8,Tipy!T51=Výsledky!$U$9),IF(VLOOKUP(Tipy!T51,'Kategórie hráčov'!$A$2:$B$55,2,FALSE)=30,30,20),0))</f>
        <v>0</v>
      </c>
      <c r="V57" s="127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30" t="str">
        <f>IF(ISBLANK($W$3),"",IF(ISBLANK(Tipy!P51),"-",SUM(R57:V57)))</f>
        <v>-</v>
      </c>
      <c r="X57" s="129"/>
      <c r="Y57" s="126">
        <f>IF(ISBLANK($AD$3),"",IF(ISBLANK(Tipy!V51),0,IF(AND(Tipy!V51=Výsledky!$AB$3,Tipy!X51=Výsledky!$AD$3),60,0)))</f>
        <v>0</v>
      </c>
      <c r="Z57" s="12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6">
        <f>IF(ISBLANK($AD$3),"",IF(OR(Tipy!Y51=Výsledky!$Y$6,Tipy!Y51=Výsledky!$Y$7,Tipy!Y51=Výsledky!$Y$8,Tipy!Y51=Výsledky!$Y$9),IF(VLOOKUP(Tipy!Y51,'Kategórie hráčov'!$A$2:$B$55,2,FALSE)=30,30,20),0))</f>
        <v>0</v>
      </c>
      <c r="AB57" s="126">
        <f>IF(ISBLANK($AD$3),"",IF(OR(Tipy!Z51=Výsledky!$AB$6,Tipy!Z51=Výsledky!$AB$7,Tipy!Z51=Výsledky!$AB$8,Tipy!Z51=Výsledky!$AB$9),IF(VLOOKUP(Tipy!Z51,'Kategórie hráčov'!$A$2:$B$55,2,FALSE)=30,30,20),0))</f>
        <v>0</v>
      </c>
      <c r="AC57" s="127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30" t="str">
        <f>IF(ISBLANK($AD$3),"",IF(ISBLANK(Tipy!V51),"-",SUM(Y57:AC57)))</f>
        <v>-</v>
      </c>
      <c r="AE57" s="129"/>
      <c r="AF57" s="126">
        <f>IF(ISBLANK($AK$3),"",IF(ISBLANK(Tipy!AB51),0,IF(AND(Tipy!AB51=Výsledky!$AI$3,Tipy!AD51=Výsledky!$AK$3),60,0)))</f>
        <v>0</v>
      </c>
      <c r="AG57" s="12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6">
        <f>IF(ISBLANK($AK$3),"",IF(OR(Tipy!AE51=Výsledky!$AF$6,Tipy!AE51=Výsledky!$AF$7,Tipy!AE51=Výsledky!$AF$8,Tipy!AE51=Výsledky!$AF$9),IF(VLOOKUP(Tipy!AE51,'Kategórie hráčov'!$A$2:$B$55,2,FALSE)=30,30,20),0))</f>
        <v>0</v>
      </c>
      <c r="AI57" s="126">
        <f>IF(ISBLANK($AK$3),"",IF(OR(Tipy!AF51=Výsledky!$AI$6,Tipy!AF51=Výsledky!$AI$7,Tipy!AF51=Výsledky!$AI$8,Tipy!AF51=Výsledky!$AI$9),IF(VLOOKUP(Tipy!AF51,'Kategórie hráčov'!$A$2:$B$55,2,FALSE)=30,30,20),0))</f>
        <v>0</v>
      </c>
      <c r="AJ57" s="127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30" t="str">
        <f>IF(ISBLANK($AK$3),"",IF(ISBLANK(Tipy!AB51),"-",SUM(AF57:AJ57)))</f>
        <v>-</v>
      </c>
      <c r="AL57" s="129"/>
      <c r="AM57" s="126">
        <f>IF(ISBLANK($AR$3),"",IF(ISBLANK(Tipy!AH51),0,IF(AND(Tipy!AH51=Výsledky!$AP$3,Tipy!AJ51=Výsledky!$AR$3),60,0)))</f>
        <v>0</v>
      </c>
      <c r="AN57" s="12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6">
        <f>IF(ISBLANK($AR$3),"",IF(OR(Tipy!AK51=Výsledky!$AM$6,Tipy!AK51=Výsledky!$AM$7,Tipy!AK51=Výsledky!$AM$8,Tipy!AK51=Výsledky!$AM$9),IF(VLOOKUP(Tipy!AK51,'Kategórie hráčov'!$A$2:$B$55,2,FALSE)=30,30,20),0))</f>
        <v>0</v>
      </c>
      <c r="AP57" s="126">
        <f>IF(ISBLANK($AR$3),"",IF(OR(Tipy!AL51=Výsledky!$AP$6,Tipy!AL51=Výsledky!$AP$7,Tipy!AL51=Výsledky!$AP$8,Tipy!AL51=Výsledky!$AP$9),IF(VLOOKUP(Tipy!AL51,'Kategórie hráčov'!$A$2:$B$55,2,FALSE)=30,30,20),0))</f>
        <v>0</v>
      </c>
      <c r="AQ57" s="12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30" t="str">
        <f>IF(ISBLANK($AR$3),"",IF(ISBLANK(Tipy!AH51),"-",SUM(AM57:AQ57)))</f>
        <v>-</v>
      </c>
      <c r="AS57" s="129"/>
      <c r="AT57" s="126">
        <f>IF(ISBLANK($AY$3),"",IF(ISBLANK(Tipy!AN51),0,IF(AND(Tipy!AN51=Výsledky!$AW$3,Tipy!AP51=Výsledky!$AY$3),60,0)))</f>
        <v>0</v>
      </c>
      <c r="AU57" s="12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6">
        <f>IF(ISBLANK($AY$3),"",IF(OR(Tipy!AQ51=Výsledky!$AT$6,Tipy!AQ51=Výsledky!$AT$7,Tipy!AQ51=Výsledky!$AT$8,Tipy!AQ51=Výsledky!$AT$9),IF(VLOOKUP(Tipy!AQ51,'Kategórie hráčov'!$A$2:$B$55,2,FALSE)=30,30,20),0))</f>
        <v>0</v>
      </c>
      <c r="AW57" s="126">
        <f>IF(ISBLANK($AY$3),"",IF(OR(Tipy!AR51=Výsledky!$AW$6,Tipy!AR51=Výsledky!$AW$7,Tipy!AR51=Výsledky!$AW$8,Tipy!AR51=Výsledky!$AW$9),IF(VLOOKUP(Tipy!AR51,'Kategórie hráčov'!$A$2:$B$55,2,FALSE)=30,30,20),0))</f>
        <v>0</v>
      </c>
      <c r="AX57" s="12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30" t="str">
        <f>IF(ISBLANK($AY$3),"",IF(ISBLANK(Tipy!AN51),"-",SUM(AT57:AX57)))</f>
        <v>-</v>
      </c>
      <c r="AZ57" s="129"/>
      <c r="BA57" s="126">
        <f>IF(ISBLANK($BF$3),"",IF(ISBLANK(Tipy!AT51),0,IF(AND(Tipy!AT51=Výsledky!$BD$3,Tipy!AV51=Výsledky!$BF$3),60,0)))</f>
        <v>0</v>
      </c>
      <c r="BB57" s="12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6">
        <f>IF(ISBLANK($BF$3),"",IF(OR(Tipy!AW51=Výsledky!$BA$6,Tipy!AW51=Výsledky!$BA$7,Tipy!AW51=Výsledky!$BA$8,Tipy!AW51=Výsledky!$BA$9),IF(VLOOKUP(Tipy!AW51,'Kategórie hráčov'!$A$2:$B$55,2,FALSE)=30,30,20),0))</f>
        <v>0</v>
      </c>
      <c r="BD57" s="126">
        <f>IF(ISBLANK($BF$3),"",IF(OR(Tipy!AX51=Výsledky!$BD$6,Tipy!AX51=Výsledky!$BD$7,Tipy!AX51=Výsledky!$BD$8,Tipy!AX51=Výsledky!$BD$9),IF(VLOOKUP(Tipy!AX51,'Kategórie hráčov'!$A$2:$B$55,2,FALSE)=30,30,20),0))</f>
        <v>0</v>
      </c>
      <c r="BE57" s="127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30" t="str">
        <f>IF(ISBLANK($BF$3),"",IF(ISBLANK(Tipy!AT51),"-",SUM(BA57:BE57)))</f>
        <v>-</v>
      </c>
      <c r="BG57" s="129"/>
      <c r="BH57" s="126" t="str">
        <f>IF(ISBLANK($BM$3),"",IF(ISBLANK(Tipy!AZ51),0,IF(AND(Tipy!AZ51=Výsledky!$BK$3,Tipy!BB51=Výsledky!$BM$3),60,0)))</f>
        <v/>
      </c>
      <c r="BI57" s="126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6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6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7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0" t="str">
        <f>IF(ISBLANK($BM$3),"",IF(ISBLANK(Tipy!AZ51),"-",SUM(BH57:BL57)))</f>
        <v/>
      </c>
      <c r="BN57" s="129"/>
      <c r="BO57" s="126">
        <f>IF(ISBLANK($BT$3),"",IF(ISBLANK(Tipy!BF51),0,IF(AND(Tipy!BF51=Výsledky!$BR$3,Tipy!BH51=Výsledky!$BT$3),60,0)))</f>
        <v>0</v>
      </c>
      <c r="BP57" s="12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6">
        <f>IF(ISBLANK($BT$3),"",IF(OR(Tipy!BI51=Výsledky!$BO$6,Tipy!BI51=Výsledky!$BO$7,Tipy!BI51=Výsledky!$BO$8,Tipy!BI51=Výsledky!$BO$9),IF(VLOOKUP(Tipy!BI51,'Kategórie hráčov'!$A$2:$B$55,2,FALSE)=30,30,20),0))</f>
        <v>0</v>
      </c>
      <c r="BR57" s="126">
        <f>IF(ISBLANK($BT$3),"",IF(OR(Tipy!BJ51=Výsledky!$BR$6,Tipy!BJ51=Výsledky!$BR$7,Tipy!BJ51=Výsledky!$BR$8,Tipy!BJ51=Výsledky!$BR$9),IF(VLOOKUP(Tipy!BJ51,'Kategórie hráčov'!$A$2:$B$55,2,FALSE)=30,30,20),0))</f>
        <v>0</v>
      </c>
      <c r="BS57" s="12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30" t="str">
        <f>IF(ISBLANK($BT$3),"",IF(ISBLANK(Tipy!BF51),"-",SUM(BO57:BS57)))</f>
        <v>-</v>
      </c>
      <c r="BU57" s="129"/>
      <c r="BV57" s="126" t="str">
        <f>IF(ISBLANK($CA$3),"",IF(ISBLANK(Tipy!BL51),0,IF(AND(Tipy!BL51=Výsledky!$BY$3,Tipy!BN51=Výsledky!$CA$3),60,0)))</f>
        <v/>
      </c>
      <c r="BW57" s="126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6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6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7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0" t="str">
        <f>IF(ISBLANK($CA$3),"",IF(ISBLANK(Tipy!BL51),"-",SUM(BV57:BZ57)))</f>
        <v/>
      </c>
      <c r="CB57" s="129"/>
      <c r="CC57" s="126">
        <f>IF(ISBLANK($CH$3),"",IF(ISBLANK(Tipy!BR51),0,IF(AND(Tipy!BR51=Výsledky!$CF$3,Tipy!BT51=Výsledky!$CH$3),60,0)))</f>
        <v>0</v>
      </c>
      <c r="CD57" s="12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6">
        <f>IF(ISBLANK($CH$3),"",IF(OR(Tipy!BU51=Výsledky!$CC$6,Tipy!BU51=Výsledky!$CC$7,Tipy!BU51=Výsledky!$CC$8,Tipy!BU51=Výsledky!$CC$9),IF(VLOOKUP(Tipy!BU51,'Kategórie hráčov'!$A$2:$B$55,2,FALSE)=30,30,20),0))</f>
        <v>0</v>
      </c>
      <c r="CF57" s="126">
        <f>IF(ISBLANK($CH$3),"",IF(OR(Tipy!BV51=Výsledky!$CF$6,Tipy!BV51=Výsledky!$CF$7,Tipy!BV51=Výsledky!$CF$8,Tipy!BV51=Výsledky!$CF$9),IF(VLOOKUP(Tipy!BV51,'Kategórie hráčov'!$A$2:$B$55,2,FALSE)=30,30,20),0))</f>
        <v>0</v>
      </c>
      <c r="CG57" s="127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30" t="str">
        <f>IF(ISBLANK($CH$3),"",IF(ISBLANK(Tipy!BR51),"-",SUM(CC57:CG57)))</f>
        <v>-</v>
      </c>
      <c r="CI57" s="129"/>
      <c r="CJ57" s="126">
        <f>IF(ISBLANK($CO$3),"",IF(ISBLANK(Tipy!BX51),0,IF(AND(Tipy!BX51=Výsledky!$CM$3,Tipy!BZ51=Výsledky!$CO$3),60,0)))</f>
        <v>0</v>
      </c>
      <c r="CK57" s="12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6">
        <f>IF(ISBLANK($CO$3),"",IF(OR(Tipy!CA51=Výsledky!$CJ$6,Tipy!CA51=Výsledky!$CJ$7,Tipy!CA51=Výsledky!$CJ$8,Tipy!CA51=Výsledky!$CJ$9),IF(VLOOKUP(Tipy!CA51,'Kategórie hráčov'!$A$2:$B$55,2,FALSE)=30,30,20),0))</f>
        <v>0</v>
      </c>
      <c r="CM57" s="126">
        <f>IF(ISBLANK($CO$3),"",IF(OR(Tipy!CB51=Výsledky!$CM$6,Tipy!CB51=Výsledky!$CM$7,Tipy!CB51=Výsledky!$CM$8,Tipy!CB51=Výsledky!$CM$9),IF(VLOOKUP(Tipy!CB51,'Kategórie hráčov'!$A$2:$B$55,2,FALSE)=30,30,20),0))</f>
        <v>0</v>
      </c>
      <c r="CN57" s="12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30" t="str">
        <f>IF(ISBLANK($CO$3),"",IF(ISBLANK(Tipy!BX51),"-",SUM(CJ57:CN57)))</f>
        <v>-</v>
      </c>
      <c r="CP57" s="129"/>
      <c r="CQ57" s="126" t="str">
        <f>IF(ISBLANK($CV$3),"",IF(ISBLANK(Tipy!CD51),0,IF(AND(Tipy!CD51=Výsledky!$CT$3,Tipy!CF51=Výsledky!$CV$3),60,0)))</f>
        <v/>
      </c>
      <c r="CR57" s="126" t="str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/>
      </c>
      <c r="CS57" s="126" t="str">
        <f>IF(ISBLANK($CV$3),"",IF(OR(Tipy!CG51=Výsledky!$CQ$6,Tipy!CG51=Výsledky!$CQ$7,Tipy!CG51=Výsledky!$CQ$8,Tipy!CG51=Výsledky!$CQ$9),IF(VLOOKUP(Tipy!CG51,'Kategórie hráčov'!$A$2:$B$55,2,FALSE)=30,30,20),0))</f>
        <v/>
      </c>
      <c r="CT57" s="126" t="str">
        <f>IF(ISBLANK($CV$3),"",IF(OR(Tipy!CH51=Výsledky!$CT$6,Tipy!CH51=Výsledky!$CT$7,Tipy!CH51=Výsledky!$CT$8,Tipy!CH51=Výsledky!$CT$9),IF(VLOOKUP(Tipy!CH51,'Kategórie hráčov'!$A$2:$B$55,2,FALSE)=30,30,20),0))</f>
        <v/>
      </c>
      <c r="CU57" s="127" t="str">
        <f>IF(ISBLANK($CV$3),"",IF(ISBLANK(Tipy!CD51),0,IF(OR(AND(Tipy!CD51=Výsledky!$CT$3,OR(Tipy!CF51=Výsledky!$CV$3+1,Tipy!CF51=Výsledky!$CV$3-1)),AND(Tipy!CF51=Výsledky!$CV$3,OR(Tipy!CD51=Výsledky!$CT$3+1,Tipy!CD51=Výsledky!$CT$3-1))),10,0)))</f>
        <v/>
      </c>
      <c r="CV57" s="130" t="str">
        <f>IF(ISBLANK($CV$3),"",IF(ISBLANK(Tipy!CD51),"-",SUM(CQ57:CU57)))</f>
        <v/>
      </c>
      <c r="CW57" s="129"/>
      <c r="CX57" s="126" t="str">
        <f>IF(ISBLANK($DC$3),"",IF(ISBLANK(Tipy!CJ51),0,IF(AND(Tipy!CJ51=Výsledky!$DA$3,Tipy!CL51=Výsledky!$DC$3),60,0)))</f>
        <v/>
      </c>
      <c r="CY57" s="126" t="str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/>
      </c>
      <c r="CZ57" s="126" t="str">
        <f>IF(ISBLANK($DC$3),"",IF(OR(Tipy!CM51=Výsledky!$CX$6,Tipy!CM51=Výsledky!$CX$7,Tipy!CM51=Výsledky!$CX$8,Tipy!CM51=Výsledky!$CX$9),IF(VLOOKUP(Tipy!CM51,'Kategórie hráčov'!$A$2:$B$55,2,FALSE)=30,30,20),0))</f>
        <v/>
      </c>
      <c r="DA57" s="126" t="str">
        <f>IF(ISBLANK($DC$3),"",IF(OR(Tipy!CN51=Výsledky!$DA$6,Tipy!CN51=Výsledky!$DA$7,Tipy!CN51=Výsledky!$DA$8,Tipy!CN51=Výsledky!$DA$9),IF(VLOOKUP(Tipy!CN51,'Kategórie hráčov'!$A$2:$B$55,2,FALSE)=30,30,20),0))</f>
        <v/>
      </c>
      <c r="DB57" s="127" t="str">
        <f>IF(ISBLANK($DC$3),"",IF(ISBLANK(Tipy!CJ51),0,IF(OR(AND(Tipy!CJ51=Výsledky!$DA$3,OR(Tipy!CL51=Výsledky!$DC$3+1,Tipy!CL51=Výsledky!$DC$3-1)),AND(Tipy!CL51=Výsledky!$DC$3,OR(Tipy!CJ51=Výsledky!$DA$3+1,Tipy!CJ51=Výsledky!$DA$3-1))),10,0)))</f>
        <v/>
      </c>
      <c r="DC57" s="130" t="str">
        <f>IF(ISBLANK($DC$3),"",IF(ISBLANK(Tipy!CJ51),"-",SUM(CX57:DB57)))</f>
        <v/>
      </c>
      <c r="DD57" s="129"/>
      <c r="DE57" s="126" t="str">
        <f>IF(ISBLANK($DJ$3),"",IF(ISBLANK(Tipy!CP51),0,IF(AND(Tipy!CP51=Výsledky!$DH$3,Tipy!CR51=Výsledky!$DJ$3),60,0)))</f>
        <v/>
      </c>
      <c r="DF57" s="126" t="str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/>
      </c>
      <c r="DG57" s="126" t="str">
        <f>IF(ISBLANK($DJ$3),"",IF(OR(Tipy!CS51=Výsledky!$DE$6,Tipy!CS51=Výsledky!$DE$7,Tipy!CS51=Výsledky!$DE$8,Tipy!CS51=Výsledky!$DE$9),IF(VLOOKUP(Tipy!CS51,'Kategórie hráčov'!$A$2:$B$55,2,FALSE)=30,30,20),0))</f>
        <v/>
      </c>
      <c r="DH57" s="126" t="str">
        <f>IF(ISBLANK($DJ$3),"",IF(OR(Tipy!CT51=Výsledky!$DH$6,Tipy!CT51=Výsledky!$DH$7,Tipy!CT51=Výsledky!$DH$8,Tipy!CT51=Výsledky!$DH$9),IF(VLOOKUP(Tipy!CT51,'Kategórie hráčov'!$A$2:$B$55,2,FALSE)=30,30,20),0))</f>
        <v/>
      </c>
      <c r="DI57" s="127" t="str">
        <f>IF(ISBLANK($DJ$3),"",IF(ISBLANK(Tipy!CP51),0,IF(OR(AND(Tipy!CP51=Výsledky!$DH$3,OR(Tipy!CR51=Výsledky!$DJ$3+1,Tipy!CR51=Výsledky!$DJ$3-1)),AND(Tipy!CR51=Výsledky!$DJ$3,OR(Tipy!CP51=Výsledky!$DH$3+1,Tipy!CP51=Výsledky!$DH$3-1))),10,0)))</f>
        <v/>
      </c>
      <c r="DJ57" s="130" t="str">
        <f>IF(ISBLANK($DJ$3),"",IF(ISBLANK(Tipy!CP51),"-",SUM(DE57:DI57)))</f>
        <v/>
      </c>
      <c r="DK57" s="129"/>
      <c r="DL57" s="126" t="str">
        <f>IF(ISBLANK($DQ$3),"",IF(ISBLANK(Tipy!CV51),0,IF(AND(Tipy!CV51=Výsledky!$DO$3,Tipy!CX51=Výsledky!$DQ$3),60,0)))</f>
        <v/>
      </c>
      <c r="DM57" s="126" t="str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/>
      </c>
      <c r="DN57" s="126" t="str">
        <f>IF(ISBLANK($DQ$3),"",IF(OR(Tipy!CY51=Výsledky!$DL$6,Tipy!CY51=Výsledky!$DL$7,Tipy!CY51=Výsledky!$DL$8,Tipy!CY51=Výsledky!$DL$9),IF(VLOOKUP(Tipy!CY51,'Kategórie hráčov'!$A$2:$B$55,2,FALSE)=30,30,20),0))</f>
        <v/>
      </c>
      <c r="DO57" s="126" t="str">
        <f>IF(ISBLANK($DQ$3),"",IF(OR(Tipy!CZ51=Výsledky!$DO$6,Tipy!CZ51=Výsledky!$DO$7,Tipy!CZ51=Výsledky!$DO$8,Tipy!CZ51=Výsledky!$DO$9),IF(VLOOKUP(Tipy!CZ51,'Kategórie hráčov'!$A$2:$B$55,2,FALSE)=30,30,20),0))</f>
        <v/>
      </c>
      <c r="DP57" s="127" t="str">
        <f>IF(ISBLANK($DQ$3),"",IF(ISBLANK(Tipy!CV51),0,IF(OR(AND(Tipy!CV51=Výsledky!$DO$3,OR(Tipy!CX51=Výsledky!$DQ$3+1,Tipy!CX51=Výsledky!$DQ$3-1)),AND(Tipy!CX51=Výsledky!$DQ$3,OR(Tipy!CV51=Výsledky!$DO$3+1,Tipy!CV51=Výsledky!$DO$3-1))),10,0)))</f>
        <v/>
      </c>
      <c r="DQ57" s="130" t="str">
        <f>IF(ISBLANK($DQ$3),"",IF(ISBLANK(Tipy!CV51),"-",SUM(DL57:DP57)))</f>
        <v/>
      </c>
      <c r="DR57" s="129"/>
      <c r="DS57" s="126" t="str">
        <f>IF(ISBLANK($DX$3),"",IF(ISBLANK(Tipy!DB51),0,IF(AND(Tipy!DB51=Výsledky!$DV$3,Tipy!DD51=Výsledky!$DX$3),60,0)))</f>
        <v/>
      </c>
      <c r="DT57" s="126" t="str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/>
      </c>
      <c r="DU57" s="126" t="str">
        <f>IF(ISBLANK($DX$3),"",IF(OR(Tipy!DE51=Výsledky!$DS$6,Tipy!DE51=Výsledky!$DS$7,Tipy!DE51=Výsledky!$DS$8,Tipy!DE51=Výsledky!$DS$9),IF(VLOOKUP(Tipy!DE51,'Kategórie hráčov'!$A$2:$B$55,2,FALSE)=30,30,20),0))</f>
        <v/>
      </c>
      <c r="DV57" s="126" t="str">
        <f>IF(ISBLANK($DX$3),"",IF(OR(Tipy!DF51=Výsledky!$DV$6,Tipy!DF51=Výsledky!$DV$7,Tipy!DF51=Výsledky!$DV$8,Tipy!DF51=Výsledky!$DV$9),IF(VLOOKUP(Tipy!DF51,'Kategórie hráčov'!$A$2:$B$55,2,FALSE)=30,30,20),0))</f>
        <v/>
      </c>
      <c r="DW57" s="127" t="str">
        <f>IF(ISBLANK($DX$3),"",IF(ISBLANK(Tipy!DB51),0,IF(OR(AND(Tipy!DB51=Výsledky!$DV$3,OR(Tipy!DD51=Výsledky!$DX$3+1,Tipy!DD51=Výsledky!$DX$3-1)),AND(Tipy!DD51=Výsledky!$DX$3,OR(Tipy!DB51=Výsledky!$DV$3+1,Tipy!DB51=Výsledky!$DV$3-1))),10,0)))</f>
        <v/>
      </c>
      <c r="DX57" s="130" t="str">
        <f>IF(ISBLANK($DX$3),"",IF(ISBLANK(Tipy!DB51),"-",SUM(DS57:DW57)))</f>
        <v/>
      </c>
      <c r="DY57" s="129"/>
      <c r="DZ57" s="126" t="str">
        <f>IF(ISBLANK($EE$3),"",IF(ISBLANK(Tipy!DH51),0,IF(AND(Tipy!DH51=Výsledky!$EC$3,Tipy!DJ51=Výsledky!$EE$3),60,0)))</f>
        <v/>
      </c>
      <c r="EA57" s="126" t="str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/>
      </c>
      <c r="EB57" s="126" t="str">
        <f>IF(ISBLANK($EE$3),"",IF(OR(Tipy!DK51=Výsledky!$DZ$6,Tipy!DK51=Výsledky!$DZ$7,Tipy!DK51=Výsledky!$DZ$8,Tipy!DK51=Výsledky!$DZ$9),IF(VLOOKUP(Tipy!DK51,'Kategórie hráčov'!$A$2:$B$55,2,FALSE)=30,30,20),0))</f>
        <v/>
      </c>
      <c r="EC57" s="126" t="str">
        <f>IF(ISBLANK($EE$3),"",IF(OR(Tipy!DL51=Výsledky!$EC$6,Tipy!DL51=Výsledky!$EC$7,Tipy!DL51=Výsledky!$EC$8,Tipy!DL51=Výsledky!$EC$9),IF(VLOOKUP(Tipy!DL51,'Kategórie hráčov'!$A$2:$B$55,2,FALSE)=30,30,20),0))</f>
        <v/>
      </c>
      <c r="ED57" s="127" t="str">
        <f>IF(ISBLANK($EE$3),"",IF(ISBLANK(Tipy!DH51),0,IF(OR(AND(Tipy!DH51=Výsledky!$EC$3,OR(Tipy!DJ51=Výsledky!$EE$3+1,Tipy!DJ51=Výsledky!$EE$3-1)),AND(Tipy!DJ51=Výsledky!$EE$3,OR(Tipy!DH51=Výsledky!$EC$3+1,Tipy!DH51=Výsledky!$EC$3-1))),10,0)))</f>
        <v/>
      </c>
      <c r="EE57" s="130" t="str">
        <f>IF(ISBLANK($EE$3),"",IF(ISBLANK(Tipy!DH51),"-",SUM(DZ57:ED57)))</f>
        <v/>
      </c>
      <c r="EF57" s="129"/>
      <c r="EG57" s="126" t="str">
        <f>IF(ISBLANK($EL$3),"",IF(ISBLANK(Tipy!DN51),0,IF(AND(Tipy!DN51=Výsledky!$EJ$3,Tipy!DP51=Výsledky!$EL$3),60,0)))</f>
        <v/>
      </c>
      <c r="EH57" s="126" t="str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/>
      </c>
      <c r="EI57" s="126" t="str">
        <f>IF(ISBLANK($EL$3),"",IF(OR(Tipy!DQ51=Výsledky!$EG$6,Tipy!DQ51=Výsledky!$EG$7,Tipy!DQ51=Výsledky!$EG$8,Tipy!DQ51=Výsledky!$EG$9),IF(VLOOKUP(Tipy!DQ51,'Kategórie hráčov'!$A$2:$B$55,2,FALSE)=30,30,20),0))</f>
        <v/>
      </c>
      <c r="EJ57" s="126" t="str">
        <f>IF(ISBLANK($EL$3),"",IF(OR(Tipy!DR51=Výsledky!$EJ$6,Tipy!DR51=Výsledky!$EJ$7,Tipy!DR51=Výsledky!$EJ$8,Tipy!DR51=Výsledky!$EJ$9),IF(VLOOKUP(Tipy!DR51,'Kategórie hráčov'!$A$2:$B$55,2,FALSE)=30,30,20),0))</f>
        <v/>
      </c>
      <c r="EK57" s="127" t="str">
        <f>IF(ISBLANK($EL$3),"",IF(ISBLANK(Tipy!DN51),0,IF(OR(AND(Tipy!DN51=Výsledky!$EJ$3,OR(Tipy!DP51=Výsledky!$EL$3+1,Tipy!DP51=Výsledky!$EL$3-1)),AND(Tipy!DP51=Výsledky!$EL$3,OR(Tipy!DN51=Výsledky!$EJ$3+1,Tipy!DN51=Výsledky!$EJ$3-1))),10,0)))</f>
        <v/>
      </c>
      <c r="EL57" s="130" t="str">
        <f>IF(ISBLANK($EL$3),"",IF(ISBLANK(Tipy!DN51),"-",SUM(EG57:EK57)))</f>
        <v/>
      </c>
      <c r="EM57" s="129"/>
      <c r="EN57" s="126" t="str">
        <f>IF(ISBLANK($ES$3),"",IF(ISBLANK(Tipy!DT51),0,IF(AND(Tipy!DT51=Výsledky!$EQ$3,Tipy!DV51=Výsledky!$ES$3),60,0)))</f>
        <v/>
      </c>
      <c r="EO57" s="126" t="str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/>
      </c>
      <c r="EP57" s="126" t="str">
        <f>IF(ISBLANK($ES$3),"",IF(OR(Tipy!DW51=Výsledky!$EN$6,Tipy!DW51=Výsledky!$EN$7,Tipy!DW51=Výsledky!$EN$8,Tipy!DW51=Výsledky!$EN$9),IF(VLOOKUP(Tipy!DW51,'Kategórie hráčov'!$A$2:$B$55,2,FALSE)=30,30,20),0))</f>
        <v/>
      </c>
      <c r="EQ57" s="126" t="str">
        <f>IF(ISBLANK($ES$3),"",IF(OR(Tipy!DX51=Výsledky!$EQ$6,Tipy!DX51=Výsledky!$EQ$7,Tipy!DX51=Výsledky!$EQ$8,Tipy!DX51=Výsledky!$EQ$9),IF(VLOOKUP(Tipy!DX51,'Kategórie hráčov'!$A$2:$B$55,2,FALSE)=30,30,20),0))</f>
        <v/>
      </c>
      <c r="ER57" s="127" t="str">
        <f>IF(ISBLANK($ES$3),"",IF(ISBLANK(Tipy!DT51),0,IF(OR(AND(Tipy!DT51=Výsledky!$EQ$3,OR(Tipy!DV51=Výsledky!$ES$3+1,Tipy!DV51=Výsledky!$ES$3-1)),AND(Tipy!DV51=Výsledky!$ES$3,OR(Tipy!DT51=Výsledky!$EQ$3+1,Tipy!DT51=Výsledky!$EQ$3-1))),10,0)))</f>
        <v/>
      </c>
      <c r="ES57" s="130" t="str">
        <f>IF(ISBLANK($ES$3),"",IF(ISBLANK(Tipy!DT51),"-",SUM(EN57:ER57)))</f>
        <v/>
      </c>
      <c r="ET57" s="129"/>
      <c r="EU57" s="126" t="str">
        <f>IF(ISBLANK($EZ$3),"",IF(ISBLANK(Tipy!DZ51),0,IF(AND(Tipy!DZ51=Výsledky!$EX$3,Tipy!EB51=Výsledky!$EZ$3),60,0)))</f>
        <v/>
      </c>
      <c r="EV57" s="126" t="str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/>
      </c>
      <c r="EW57" s="126" t="str">
        <f>IF(ISBLANK($EZ$3),"",IF(OR(Tipy!EC51=Výsledky!$EU$6,Tipy!EC51=Výsledky!$EU$7,Tipy!EC51=Výsledky!$EU$8,Tipy!EC51=Výsledky!$EU$9),IF(VLOOKUP(Tipy!EC51,'Kategórie hráčov'!$A$2:$B$55,2,FALSE)=30,30,20),0))</f>
        <v/>
      </c>
      <c r="EX57" s="126" t="str">
        <f>IF(ISBLANK($EZ$3),"",IF(OR(Tipy!ED51=Výsledky!$EX$6,Tipy!ED51=Výsledky!$EX$7,Tipy!ED51=Výsledky!$EX$8,Tipy!ED51=Výsledky!$EX$9),IF(VLOOKUP(Tipy!ED51,'Kategórie hráčov'!$A$2:$B$55,2,FALSE)=30,30,20),0))</f>
        <v/>
      </c>
      <c r="EY57" s="127" t="str">
        <f>IF(ISBLANK($EZ$3),"",IF(ISBLANK(Tipy!DZ51),0,IF(OR(AND(Tipy!DZ51=Výsledky!$EX$3,OR(Tipy!EB51=Výsledky!$EZ$3+1,Tipy!EB51=Výsledky!$EZ$3-1)),AND(Tipy!EB51=Výsledky!$EZ$3,OR(Tipy!DZ51=Výsledky!$EX$3+1,Tipy!DZ51=Výsledky!$EX$3-1))),10,0)))</f>
        <v/>
      </c>
      <c r="EZ57" s="130" t="str">
        <f>IF(ISBLANK($EZ$3),"",IF(ISBLANK(Tipy!DZ51),"-",SUM(EU57:EY57)))</f>
        <v/>
      </c>
      <c r="FA57" s="129"/>
      <c r="FB57" s="126" t="str">
        <f>IF(ISBLANK($FG$3),"",IF(ISBLANK(Tipy!EF51),0,IF(AND(Tipy!EF51=Výsledky!$FE$3,Tipy!EH51=Výsledky!$FG$3),60,0)))</f>
        <v/>
      </c>
      <c r="FC57" s="126" t="str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/>
      </c>
      <c r="FD57" s="126" t="str">
        <f>IF(ISBLANK($FG$3),"",IF(OR(Tipy!EI51=Výsledky!$FB$6,Tipy!EI51=Výsledky!$FB$7,Tipy!EI51=Výsledky!$FB$8,Tipy!EI51=Výsledky!$FB$9),IF(VLOOKUP(Tipy!EI51,'Kategórie hráčov'!$A$2:$B$55,2,FALSE)=30,30,20),0))</f>
        <v/>
      </c>
      <c r="FE57" s="126" t="str">
        <f>IF(ISBLANK($FG$3),"",IF(OR(Tipy!EJ51=Výsledky!$FE$6,Tipy!EJ51=Výsledky!$FE$7,Tipy!EJ51=Výsledky!$FE$8,Tipy!EJ51=Výsledky!$FE$9),IF(VLOOKUP(Tipy!EJ51,'Kategórie hráčov'!$A$2:$B$55,2,FALSE)=30,30,20),0))</f>
        <v/>
      </c>
      <c r="FF57" s="127" t="str">
        <f>IF(ISBLANK($FG$3),"",IF(ISBLANK(Tipy!EF51),0,IF(OR(AND(Tipy!EF51=Výsledky!$FE$3,OR(Tipy!EH51=Výsledky!$FG$3+1,Tipy!EH51=Výsledky!$FG$3-1)),AND(Tipy!EH51=Výsledky!$FG$3,OR(Tipy!EF51=Výsledky!$FE$3+1,Tipy!EF51=Výsledky!$FE$3-1))),10,0)))</f>
        <v/>
      </c>
      <c r="FG57" s="130" t="str">
        <f>IF(ISBLANK($FG$3),"",IF(ISBLANK(Tipy!EF51),"-",SUM(FB57:FF57)))</f>
        <v/>
      </c>
      <c r="FH57" s="129"/>
      <c r="FI57" s="126" t="str">
        <f>IF(ISBLANK($FN$3),"",IF(ISBLANK(Tipy!EL51),0,IF(AND(Tipy!EL51=Výsledky!$FL$3,Tipy!EN51=Výsledky!$FN$3),60,0)))</f>
        <v/>
      </c>
      <c r="FJ57" s="126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126" t="str">
        <f>IF(ISBLANK($FN$3),"",IF(OR(Tipy!EO51=Výsledky!$FI$6,Tipy!EO51=Výsledky!$FI$7,Tipy!EO51=Výsledky!$FI$8,Tipy!EO51=Výsledky!$FI$9),IF(VLOOKUP(Tipy!EO51,'Kategórie hráčov'!$A$2:$B$55,2,FALSE)=30,30,20),0))</f>
        <v/>
      </c>
      <c r="FL57" s="126" t="str">
        <f>IF(ISBLANK($FN$3),"",IF(OR(Tipy!EP51=Výsledky!$FL$6,Tipy!EP51=Výsledky!$FL$7,Tipy!EP51=Výsledky!$FL$8,Tipy!EP51=Výsledky!$FL$9),IF(VLOOKUP(Tipy!EP51,'Kategórie hráčov'!$A$2:$B$55,2,FALSE)=30,30,20),0))</f>
        <v/>
      </c>
      <c r="FM57" s="127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130" t="str">
        <f>IF(ISBLANK($FN$3),"",IF(ISBLANK(Tipy!EL51),"-",SUM(FI57:FM57)))</f>
        <v/>
      </c>
      <c r="FO57" s="129"/>
      <c r="FP57" s="126" t="str">
        <f>IF(ISBLANK($FU$3),"",IF(ISBLANK(Tipy!ER51),0,IF(AND(Tipy!ER51=Výsledky!$FS$3,Tipy!ET51=Výsledky!$FU$3),60,0)))</f>
        <v/>
      </c>
      <c r="FQ57" s="126" t="str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/>
      </c>
      <c r="FR57" s="126" t="str">
        <f>IF(ISBLANK($FU$3),"",IF(OR(Tipy!EU51=Výsledky!$FP$6,Tipy!EU51=Výsledky!$FP$7,Tipy!EU51=Výsledky!$FP$8,Tipy!EU51=Výsledky!$FP$9),IF(VLOOKUP(Tipy!EU51,'Kategórie hráčov'!$A$2:$B$55,2,FALSE)=30,30,20),0))</f>
        <v/>
      </c>
      <c r="FS57" s="126" t="str">
        <f>IF(ISBLANK($FU$3),"",IF(OR(Tipy!EV51=Výsledky!$FS$6,Tipy!EV51=Výsledky!$FS$7,Tipy!EV51=Výsledky!$FS$8,Tipy!EV51=Výsledky!$FS$9),IF(VLOOKUP(Tipy!EV51,'Kategórie hráčov'!$A$2:$B$55,2,FALSE)=30,30,20),0))</f>
        <v/>
      </c>
      <c r="FT57" s="127" t="str">
        <f>IF(ISBLANK($FU$3),"",IF(ISBLANK(Tipy!ER51),0,IF(OR(AND(Tipy!ER51=Výsledky!$FS$3,OR(Tipy!ET51=Výsledky!$FU$3+1,Tipy!ET51=Výsledky!$FU$3-1)),AND(Tipy!ET51=Výsledky!$FU$3,OR(Tipy!ER51=Výsledky!$FS$3+1,Tipy!ER51=Výsledky!$FS$3-1))),10,0)))</f>
        <v/>
      </c>
      <c r="FU57" s="130" t="str">
        <f>IF(ISBLANK($FU$3),"",IF(ISBLANK(Tipy!ER51),"-",SUM(FP57:FT57)))</f>
        <v/>
      </c>
      <c r="FV57" s="129"/>
      <c r="FW57" s="126" t="str">
        <f>IF(ISBLANK($GB$3),"",IF(ISBLANK(Tipy!EX51),0,IF(AND(Tipy!EX51=Výsledky!$FZ$3,Tipy!EZ51=Výsledky!$GB$3),60,0)))</f>
        <v/>
      </c>
      <c r="FX57" s="126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126" t="str">
        <f>IF(ISBLANK($GB$3),"",IF(OR(Tipy!FA51=Výsledky!$FW$6,Tipy!FA51=Výsledky!$FW$7,Tipy!FA51=Výsledky!$FW$8,Tipy!FA51=Výsledky!$FW$9),IF(VLOOKUP(Tipy!FA51,'Kategórie hráčov'!$A$2:$B$55,2,FALSE)=30,30,20),0))</f>
        <v/>
      </c>
      <c r="FZ57" s="126" t="str">
        <f>IF(ISBLANK($GB$3),"",IF(OR(Tipy!FB51=Výsledky!$FZ$6,Tipy!FB51=Výsledky!$FZ$7,Tipy!FB51=Výsledky!$FZ$8,Tipy!FB51=Výsledky!$FZ$9),IF(VLOOKUP(Tipy!FB51,'Kategórie hráčov'!$A$2:$B$55,2,FALSE)=30,30,20),0))</f>
        <v/>
      </c>
      <c r="GA57" s="127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130" t="str">
        <f>IF(ISBLANK($GB$3),"",IF(ISBLANK(Tipy!EX51),"-",SUM(FW57:GA57)))</f>
        <v/>
      </c>
      <c r="GC57" s="129"/>
      <c r="GD57" s="126" t="str">
        <f>IF(ISBLANK($GI$3),"",IF(ISBLANK(Tipy!FD51),0,IF(AND(Tipy!FD51=Výsledky!$GG$3,Tipy!FF51=Výsledky!$GI$3),60,0)))</f>
        <v/>
      </c>
      <c r="GE57" s="126" t="str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/>
      </c>
      <c r="GF57" s="126" t="str">
        <f>IF(ISBLANK($GI$3),"",IF(OR(Tipy!FG51=Výsledky!$GD$6,Tipy!FG51=Výsledky!$GD$7,Tipy!FG51=Výsledky!$GD$8,Tipy!FG51=Výsledky!$GD$9),IF(VLOOKUP(Tipy!FG51,'Kategórie hráčov'!$A$2:$B$55,2,FALSE)=30,30,20),0))</f>
        <v/>
      </c>
      <c r="GG57" s="126" t="str">
        <f>IF(ISBLANK($GI$3),"",IF(OR(Tipy!FH51=Výsledky!$GG$6,Tipy!FH51=Výsledky!$GG$7,Tipy!FH51=Výsledky!$GG$8,Tipy!FH51=Výsledky!$GG$9),IF(VLOOKUP(Tipy!FH51,'Kategórie hráčov'!$A$2:$B$55,2,FALSE)=30,30,20),0))</f>
        <v/>
      </c>
      <c r="GH57" s="127" t="str">
        <f>IF(ISBLANK($GI$3),"",IF(ISBLANK(Tipy!FD51),0,IF(OR(AND(Tipy!FD51=Výsledky!$GG$3,OR(Tipy!FF51=Výsledky!$GI$3+1,Tipy!FF51=Výsledky!$GI$3-1)),AND(Tipy!FF51=Výsledky!$GI$3,OR(Tipy!FD51=Výsledky!$GG$3+1,Tipy!FD51=Výsledky!$GG$3-1))),10,0)))</f>
        <v/>
      </c>
      <c r="GI57" s="130" t="str">
        <f>IF(ISBLANK($GI$3),"",IF(ISBLANK(Tipy!FD51),"-",SUM(GD57:GH57)))</f>
        <v/>
      </c>
      <c r="GJ57" s="129"/>
      <c r="GK57" s="126" t="str">
        <f>IF(ISBLANK($GP$3),"",IF(ISBLANK(Tipy!FJ51),0,IF(AND(Tipy!FJ51=Výsledky!$GN$3,Tipy!FL51=Výsledky!$GP$3),60,0)))</f>
        <v/>
      </c>
      <c r="GL57" s="126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126" t="str">
        <f>IF(ISBLANK($GP$3),"",IF(OR(Tipy!FM51=Výsledky!$GK$6,Tipy!FM51=Výsledky!$GK$7,Tipy!FM51=Výsledky!$GK$8,Tipy!FM51=Výsledky!$GK$9),IF(VLOOKUP(Tipy!FM51,'Kategórie hráčov'!$A$2:$B$55,2,FALSE)=30,30,20),0))</f>
        <v/>
      </c>
      <c r="GN57" s="126" t="str">
        <f>IF(ISBLANK($GP$3),"",IF(OR(Tipy!FN51=Výsledky!$GN$6,Tipy!FN51=Výsledky!$GN$7,Tipy!FN51=Výsledky!$GN$8,Tipy!FN51=Výsledky!$GN$9),IF(VLOOKUP(Tipy!FN51,'Kategórie hráčov'!$A$2:$B$55,2,FALSE)=30,30,20),0))</f>
        <v/>
      </c>
      <c r="GO57" s="127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130" t="str">
        <f>IF(ISBLANK($GP$3),"",IF(ISBLANK(Tipy!FJ51),"-",SUM(GK57:GO57)))</f>
        <v/>
      </c>
      <c r="GQ57" s="129"/>
      <c r="GR57" s="126" t="str">
        <f>IF(ISBLANK($GW$3),"",IF(ISBLANK(Tipy!FP51),0,IF(AND(Tipy!FP51=Výsledky!$GU$3,Tipy!FR51=Výsledky!$GW$3),60,0)))</f>
        <v/>
      </c>
      <c r="GS57" s="126" t="str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/>
      </c>
      <c r="GT57" s="126" t="str">
        <f>IF(ISBLANK($GW$3),"",IF(OR(Tipy!FS51=Výsledky!$GR$6,Tipy!FS51=Výsledky!$GR$7,Tipy!FS51=Výsledky!$GR$8,Tipy!FS51=Výsledky!$GR$9),IF(VLOOKUP(Tipy!FS51,'Kategórie hráčov'!$A$2:$B$55,2,FALSE)=30,30,20),0))</f>
        <v/>
      </c>
      <c r="GU57" s="126" t="str">
        <f>IF(ISBLANK($GW$3),"",IF(OR(Tipy!FT51=Výsledky!$GU$6,Tipy!FT51=Výsledky!$GU$7,Tipy!FT51=Výsledky!$GU$8,Tipy!FT51=Výsledky!$GU$9),IF(VLOOKUP(Tipy!FT51,'Kategórie hráčov'!$A$2:$B$55,2,FALSE)=30,30,20),0))</f>
        <v/>
      </c>
      <c r="GV57" s="127" t="str">
        <f>IF(ISBLANK($GW$3),"",IF(ISBLANK(Tipy!FP51),0,IF(OR(AND(Tipy!FP51=Výsledky!$GU$3,OR(Tipy!FR51=Výsledky!$GW$3+1,Tipy!FR51=Výsledky!$GW$3-1)),AND(Tipy!FR51=Výsledky!$GW$3,OR(Tipy!FP51=Výsledky!$GU$3+1,Tipy!FP51=Výsledky!$GU$3-1))),10,0)))</f>
        <v/>
      </c>
      <c r="GW57" s="130" t="str">
        <f>IF(ISBLANK($GW$3),"",IF(ISBLANK(Tipy!FP51),"-",SUM(GR57:GV57)))</f>
        <v/>
      </c>
      <c r="GX57" s="129"/>
      <c r="GY57" s="126" t="str">
        <f>IF(ISBLANK($HD$3),"",IF(ISBLANK(Tipy!FV51),0,IF(AND(Tipy!FV51=Výsledky!$HB$3,Tipy!FX51=Výsledky!$HD$3),60,0)))</f>
        <v/>
      </c>
      <c r="GZ57" s="126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26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26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27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0" t="str">
        <f>IF(ISBLANK($HD$3),"",IF(ISBLANK(Tipy!FV51),"-",SUM(GY57:HC57)))</f>
        <v/>
      </c>
      <c r="HE57" s="129"/>
      <c r="HF57" s="126" t="str">
        <f>IF(ISBLANK($HK$3),"",IF(ISBLANK(Tipy!GB51),0,IF(AND(Tipy!GB51=Výsledky!$HI$3,Tipy!GD51=Výsledky!$HK$3),60,0)))</f>
        <v/>
      </c>
      <c r="HG57" s="126" t="str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/>
      </c>
      <c r="HH57" s="126" t="str">
        <f>IF(ISBLANK($HK$3),"",IF(OR(Tipy!GE51=Výsledky!$HF$6,Tipy!GE51=Výsledky!$HF$7,Tipy!GE51=Výsledky!$HF$8,Tipy!GE51=Výsledky!$HF$9),IF(VLOOKUP(Tipy!GE51,'Kategórie hráčov'!$A$2:$B$55,2,FALSE)=30,30,20),0))</f>
        <v/>
      </c>
      <c r="HI57" s="126" t="str">
        <f>IF(ISBLANK($HK$3),"",IF(OR(Tipy!GF51=Výsledky!$HI$6,Tipy!GF51=Výsledky!$HI$7,Tipy!GF51=Výsledky!$HI$8,Tipy!GF51=Výsledky!$HI$9),IF(VLOOKUP(Tipy!GF51,'Kategórie hráčov'!$A$2:$B$55,2,FALSE)=30,30,20),0))</f>
        <v/>
      </c>
      <c r="HJ57" s="127" t="str">
        <f>IF(ISBLANK($HK$3),"",IF(ISBLANK(Tipy!GB51),0,IF(OR(AND(Tipy!GB51=Výsledky!$HI$3,OR(Tipy!GD51=Výsledky!$HK$3+1,Tipy!GD51=Výsledky!$HK$3-1)),AND(Tipy!GD51=Výsledky!$HK$3,OR(Tipy!GB51=Výsledky!$HI$3+1,Tipy!GB51=Výsledky!$HI$3-1))),10,0)))</f>
        <v/>
      </c>
      <c r="HK57" s="130" t="str">
        <f>IF(ISBLANK($HK$3),"",IF(ISBLANK(Tipy!GB51),"-",SUM(HF57:HJ57)))</f>
        <v/>
      </c>
      <c r="HL57" s="129"/>
      <c r="HM57" s="126" t="str">
        <f>IF(ISBLANK($HR$3),"",IF(ISBLANK(Tipy!GH51),0,IF(AND(Tipy!GH51=Výsledky!$HP$3,Tipy!GJ51=Výsledky!$HR$3),60,0)))</f>
        <v/>
      </c>
      <c r="HN57" s="126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26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26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27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0" t="str">
        <f>IF(ISBLANK($HR$3),"",IF(ISBLANK(Tipy!GH51),"-",SUM(HM57:HQ57)))</f>
        <v/>
      </c>
      <c r="HS57" s="129"/>
      <c r="HT57" s="126" t="str">
        <f>IF(ISBLANK($HY$3),"",IF(ISBLANK(Tipy!GN51),0,IF(AND(Tipy!GN51=Výsledky!$HW$3,Tipy!GP51=Výsledky!$HY$3),60,0)))</f>
        <v/>
      </c>
      <c r="HU57" s="126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6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6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7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0" t="str">
        <f>IF(ISBLANK($HY$3),"",IF(ISBLANK(Tipy!GN51),"-",SUM(HT57:HX57)))</f>
        <v/>
      </c>
      <c r="HZ57" s="129"/>
      <c r="IA57" s="126" t="str">
        <f>IF(ISBLANK($IF$3),"",IF(ISBLANK(Tipy!GT51),0,IF(AND(Tipy!GT51=Výsledky!$ID$3,Tipy!GV51=Výsledky!$IF$3),60,0)))</f>
        <v/>
      </c>
      <c r="IB57" s="126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26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26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27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0" t="str">
        <f>IF(ISBLANK($IF$3),"",IF(ISBLANK(Tipy!GT51),"-",SUM(IA57:IE57)))</f>
        <v/>
      </c>
      <c r="IG57" s="129"/>
      <c r="IH57" s="126" t="str">
        <f>IF(ISBLANK($IM$3),"",IF(ISBLANK(Tipy!GZ51),0,IF(AND(Tipy!GZ51=Výsledky!$IK$3,Tipy!HB51=Výsledky!$IM$3),60,0)))</f>
        <v/>
      </c>
      <c r="II57" s="126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6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6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7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0" t="str">
        <f>IF(ISBLANK($IM$3),"",IF(ISBLANK(Tipy!GZ51),"-",SUM(IH57:IL57)))</f>
        <v/>
      </c>
      <c r="IN57" s="129"/>
      <c r="IO57" s="126" t="str">
        <f>IF(ISBLANK($IT$3),"",IF(ISBLANK(Tipy!HF51),0,IF(AND(Tipy!HF51=Výsledky!$IR$3,Tipy!HH51=Výsledky!$IT$3),60,0)))</f>
        <v/>
      </c>
      <c r="IP57" s="126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26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26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27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0" t="str">
        <f>IF(ISBLANK($IT$3),"",IF(ISBLANK(Tipy!HF51),"-",SUM(IO57:IS57)))</f>
        <v/>
      </c>
      <c r="IU57" s="129"/>
      <c r="IV57" s="126" t="str">
        <f>IF(ISBLANK($JA$3),"",IF(ISBLANK(Tipy!HL51),0,IF(AND(Tipy!HL51=Výsledky!$IY$3,Tipy!HN51=Výsledky!$JA$3),60,0)))</f>
        <v/>
      </c>
      <c r="IW57" s="126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26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26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27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0" t="str">
        <f>IF(ISBLANK($JA$3),"",IF(ISBLANK(Tipy!HL51),"-",SUM(IV57:IZ57)))</f>
        <v/>
      </c>
      <c r="JB57" s="129"/>
      <c r="JC57" s="126" t="str">
        <f>IF(ISBLANK($JH$3),"",IF(ISBLANK(Tipy!HR51),0,IF(AND(Tipy!HR51=Výsledky!$JF$3,Tipy!HT51=Výsledky!$JH$3),60,0)))</f>
        <v/>
      </c>
      <c r="JD57" s="126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26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26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27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0" t="str">
        <f>IF(ISBLANK($JH$3),"",IF(ISBLANK(Tipy!HR51),"-",SUM(JC57:JG57)))</f>
        <v/>
      </c>
      <c r="JI57" s="129"/>
      <c r="JJ57" s="126" t="str">
        <f>IF(ISBLANK($JO$3),"",IF(ISBLANK(Tipy!HX51),0,IF(AND(Tipy!HX51=Výsledky!$JM$3,Tipy!HZ51=Výsledky!$JO$3),60,0)))</f>
        <v/>
      </c>
      <c r="JK57" s="126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26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26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27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0" t="str">
        <f>IF(ISBLANK($JO$3),"",IF(ISBLANK(Tipy!HX51),"-",SUM(JJ57:JN57)))</f>
        <v/>
      </c>
      <c r="JP57" s="129"/>
      <c r="JQ57" s="126" t="str">
        <f>IF(ISBLANK($JV$3),"",IF(ISBLANK(Tipy!ID51),0,IF(AND(Tipy!ID51=Výsledky!$JT$3,Tipy!IF51=Výsledky!$JV$3),60,0)))</f>
        <v/>
      </c>
      <c r="JR57" s="126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26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26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27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0" t="str">
        <f>IF(ISBLANK($JV$3),"",IF(ISBLANK(Tipy!ID51),"-",SUM(JQ57:JU57)))</f>
        <v/>
      </c>
      <c r="JW57" s="129"/>
      <c r="JX57" s="126" t="str">
        <f>IF(ISBLANK($KC$3),"",IF(ISBLANK(Tipy!IJ51),0,IF(AND(Tipy!IJ51=Výsledky!$KA$3,Tipy!IL51=Výsledky!$KC$3),60,0)))</f>
        <v/>
      </c>
      <c r="JY57" s="126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6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6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7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0" t="str">
        <f>IF(ISBLANK($KC$3),"",IF(ISBLANK(Tipy!IJ51),"-",SUM(JX57:KB57)))</f>
        <v/>
      </c>
      <c r="KD57" s="129"/>
      <c r="KE57" s="126" t="str">
        <f>IF(ISBLANK($KJ$3),"",IF(ISBLANK(Tipy!IP51),0,IF(AND(Tipy!IP51=Výsledky!$KH$3,Tipy!IR51=Výsledky!$KJ$3),60,0)))</f>
        <v/>
      </c>
      <c r="KF57" s="126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6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6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7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0" t="str">
        <f>IF(ISBLANK($KJ$3),"",IF(ISBLANK(Tipy!IP51),"-",SUM(KE57:KI57)))</f>
        <v/>
      </c>
      <c r="KK57" s="129"/>
      <c r="KL57" s="126" t="str">
        <f>IF(ISBLANK($KQ$3),"",IF(ISBLANK(Tipy!IV51),0,IF(AND(Tipy!IV51=Výsledky!$KO$3,Tipy!IX51=Výsledky!$KQ$3),60,0)))</f>
        <v/>
      </c>
      <c r="KM57" s="126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6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6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7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0" t="str">
        <f>IF(ISBLANK($KQ$3),"",IF(ISBLANK(Tipy!IV51),"-",SUM(KL57:KP57)))</f>
        <v/>
      </c>
      <c r="KR57" s="129"/>
      <c r="KS57" s="126" t="str">
        <f>IF(ISBLANK($KX$3),"",IF(ISBLANK(Tipy!JB51),0,IF(AND(Tipy!JB51=Výsledky!$KV$3,Tipy!JD51=Výsledky!$KX$3),60,0)))</f>
        <v/>
      </c>
      <c r="KT57" s="126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6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6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7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0" t="str">
        <f>IF(ISBLANK($KX$3),"",IF(ISBLANK(Tipy!JB51),"-",SUM(KS57:KW57)))</f>
        <v/>
      </c>
      <c r="KY57" s="129"/>
      <c r="KZ57" s="126" t="str">
        <f>IF(ISBLANK($LE$3),"",IF(ISBLANK(Tipy!JH51),0,IF(AND(Tipy!JH51=Výsledky!$LC$3,Tipy!JJ51=Výsledky!$LE$3),60,0)))</f>
        <v/>
      </c>
      <c r="LA57" s="126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6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6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7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0" t="str">
        <f>IF(ISBLANK($LE$3),"",IF(ISBLANK(Tipy!JH51),"-",SUM(KZ57:LD57)))</f>
        <v/>
      </c>
      <c r="LF57" s="129"/>
      <c r="LG57" s="126" t="str">
        <f>IF(ISBLANK($LL$3),"",IF(ISBLANK(Tipy!JN51),0,IF(AND(Tipy!JN51=Výsledky!$LJ$3,Tipy!JP51=Výsledky!$LL$3),60,0)))</f>
        <v/>
      </c>
      <c r="LH57" s="126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6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6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7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0" t="str">
        <f>IF(ISBLANK($LL$3),"",IF(ISBLANK(Tipy!JN51),"-",SUM(LG57:LK57)))</f>
        <v/>
      </c>
      <c r="LM57" s="129"/>
      <c r="LN57" s="126" t="str">
        <f>IF(ISBLANK($LS$3),"",IF(ISBLANK(Tipy!JT51),0,IF(AND(Tipy!JT51=Výsledky!$LQ$3,Tipy!JV51=Výsledky!$LS$3),60,0)))</f>
        <v/>
      </c>
      <c r="LO57" s="126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6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6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7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0" t="str">
        <f>IF(ISBLANK($LS$3),"",IF(ISBLANK(Tipy!JT51),"-",SUM(LN57:LR57)))</f>
        <v/>
      </c>
      <c r="LT57" s="129"/>
      <c r="LU57" s="126" t="str">
        <f>IF(ISBLANK($LZ$3),"",IF(ISBLANK(Tipy!JZ51),0,IF(AND(Tipy!JZ51=Výsledky!$LX$3,Tipy!KB51=Výsledky!$LZ$3),60,0)))</f>
        <v/>
      </c>
      <c r="LV57" s="126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6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6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7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0" t="str">
        <f>IF(ISBLANK($LZ$3),"",IF(ISBLANK(Tipy!JZ51),"-",SUM(LU57:LY57)))</f>
        <v/>
      </c>
      <c r="MA57" s="129"/>
      <c r="MB57" s="126" t="str">
        <f>IF(ISBLANK($MG$3),"",IF(ISBLANK(Tipy!KF51),0,IF(AND(Tipy!KF51=Výsledky!$ME$3,Tipy!KH51=Výsledky!$MG$3),60,0)))</f>
        <v/>
      </c>
      <c r="MC57" s="126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6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6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7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0" t="str">
        <f>IF(ISBLANK($MG$3),"",IF(ISBLANK(Tipy!KF51),"-",SUM(MB57:MF57)))</f>
        <v/>
      </c>
      <c r="MH57" s="129"/>
      <c r="MI57" s="126" t="str">
        <f>IF(ISBLANK($MN$3),"",IF(ISBLANK(Tipy!KL51),0,IF(AND(Tipy!KL51=Výsledky!$ML$3,Tipy!KN51=Výsledky!$MN$3),60,0)))</f>
        <v/>
      </c>
      <c r="MJ57" s="12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6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6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0" t="str">
        <f>IF(ISBLANK($MN$3),"",IF(ISBLANK(Tipy!KL51),"-",SUM(MI57:MM57)))</f>
        <v/>
      </c>
      <c r="MO57" s="129"/>
      <c r="MP57" s="126" t="str">
        <f>IF(ISBLANK($MU$3),"",IF(ISBLANK(Tipy!KR51),0,IF(AND(Tipy!KR51=Výsledky!$MS$3,Tipy!KT51=Výsledky!$MU$3),60,0)))</f>
        <v/>
      </c>
      <c r="MQ57" s="126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6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6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7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0" t="str">
        <f>IF(ISBLANK($MU$3),"",IF(ISBLANK(Tipy!KR51),"-",SUM(MP57:MT57)))</f>
        <v/>
      </c>
      <c r="MV57" s="129"/>
      <c r="MW57" s="126" t="str">
        <f>IF(ISBLANK($NB$3),"",IF(ISBLANK(Tipy!KX51),0,IF(AND(Tipy!KX51=Výsledky!$MZ$3,Tipy!KZ51=Výsledky!$NB$3),60,0)))</f>
        <v/>
      </c>
      <c r="MX57" s="126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6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6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7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0" t="str">
        <f>IF(ISBLANK($NB$3),"",IF(ISBLANK(Tipy!KX51),"-",SUM(MW57:NA57)))</f>
        <v/>
      </c>
      <c r="NC57" s="129"/>
      <c r="ND57" s="126" t="str">
        <f>IF(ISBLANK($NI$3),"",IF(ISBLANK(Tipy!LD51),0,IF(AND(Tipy!LD51=Výsledky!$NG$3,Tipy!LF51=Výsledky!$NI$3),60,0)))</f>
        <v/>
      </c>
      <c r="NE57" s="126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6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6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7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0" t="str">
        <f>IF(ISBLANK($NI$3),"",IF(ISBLANK(Tipy!LD51),"-",SUM(ND57:NH57)))</f>
        <v/>
      </c>
      <c r="NJ57" s="129"/>
      <c r="NK57" s="126" t="str">
        <f>IF(ISBLANK($NP$3),"",IF(ISBLANK(Tipy!LJ51),0,IF(AND(Tipy!LJ51=Výsledky!$NN$3,Tipy!LL51=Výsledky!$NP$3),60,0)))</f>
        <v/>
      </c>
      <c r="NL57" s="126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6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6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7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0" t="str">
        <f>IF(ISBLANK($NP$3),"",IF(ISBLANK(Tipy!LJ51),"-",SUM(NK57:NO57)))</f>
        <v/>
      </c>
      <c r="NQ57" s="129"/>
      <c r="NR57" s="126" t="str">
        <f>IF(ISBLANK($NW$3),"",IF(ISBLANK(Tipy!LP51),0,IF(AND(Tipy!LP51=Výsledky!$NU$3,Tipy!LR51=Výsledky!$NW$3),60,0)))</f>
        <v/>
      </c>
      <c r="NS57" s="126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6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6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7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0" t="str">
        <f>IF(ISBLANK($NW$3),"",IF(ISBLANK(Tipy!LP51),"-",SUM(NR57:NV57)))</f>
        <v/>
      </c>
      <c r="NX57" s="129"/>
      <c r="NY57" s="126" t="str">
        <f>IF(ISBLANK($OD$3),"",IF(ISBLANK(Tipy!LV51),0,IF(AND(Tipy!LV51=Výsledky!$OB$3,Tipy!LX51=Výsledky!$OD$3),60,0)))</f>
        <v/>
      </c>
      <c r="NZ57" s="126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6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6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7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0" t="str">
        <f>IF(ISBLANK($OD$3),"",IF(ISBLANK(Tipy!LV51),"-",SUM(NY57:OC57)))</f>
        <v/>
      </c>
      <c r="OE57" s="129"/>
      <c r="OF57" s="126" t="str">
        <f>IF(ISBLANK($OK$3),"",IF(ISBLANK(Tipy!MB51),0,IF(AND(Tipy!MB51=Výsledky!$OI$3,Tipy!MD51=Výsledky!$OK$3),60,0)))</f>
        <v/>
      </c>
      <c r="OG57" s="126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6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6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7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0" t="str">
        <f>IF(ISBLANK($OK$3),"",IF(ISBLANK(Tipy!MB51),"-",SUM(OF57:OJ57)))</f>
        <v/>
      </c>
      <c r="OL57" s="129"/>
      <c r="OM57" s="126" t="str">
        <f>IF(ISBLANK($OR$3),"",IF(ISBLANK(Tipy!MH51),0,IF(AND(Tipy!MH51=Výsledky!$OP$3,Tipy!MJ51=Výsledky!$OR$3),60,0)))</f>
        <v/>
      </c>
      <c r="ON57" s="12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6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6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0" t="str">
        <f>IF(ISBLANK($OR$3),"",IF(ISBLANK(Tipy!MH51),"-",SUM(OM57:OQ57)))</f>
        <v/>
      </c>
      <c r="OS57" s="129"/>
      <c r="OT57" s="126" t="str">
        <f>IF(ISBLANK($OY$3),"",IF(ISBLANK(Tipy!MN51),0,IF(AND(Tipy!MN51=Výsledky!$OW$3,Tipy!MP51=Výsledky!$OY$3),60,0)))</f>
        <v/>
      </c>
      <c r="OU57" s="12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6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6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0" t="str">
        <f>IF(ISBLANK($OY$3),"",IF(ISBLANK(Tipy!MN51),"-",SUM(OT57:OX57)))</f>
        <v/>
      </c>
      <c r="OZ57" s="129"/>
      <c r="PA57" s="126" t="str">
        <f>IF(ISBLANK($PF$3),"",IF(ISBLANK(Tipy!MT51),0,IF(AND(Tipy!MT51=Výsledky!$PD$3,Tipy!MV51=Výsledky!$PF$3),60,0)))</f>
        <v/>
      </c>
      <c r="PB57" s="12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6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6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0" t="str">
        <f>IF(ISBLANK($PF$3),"",IF(ISBLANK(Tipy!MT51),"-",SUM(PA57:PE57)))</f>
        <v/>
      </c>
      <c r="PG57" s="129"/>
      <c r="PH57" s="126" t="str">
        <f>IF(ISBLANK($PM$3),"",IF(ISBLANK(Tipy!MZ51),0,IF(AND(Tipy!MZ51=Výsledky!$PK$3,Tipy!NB51=Výsledky!$PM$3),60,0)))</f>
        <v/>
      </c>
      <c r="PI57" s="12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6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6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0" t="str">
        <f>IF(ISBLANK($PM$3),"",IF(ISBLANK(Tipy!MZ51),"-",SUM(PH57:PL57)))</f>
        <v/>
      </c>
      <c r="PN57" s="129"/>
      <c r="PO57" s="126" t="str">
        <f>IF(ISBLANK($PT$3),"",IF(ISBLANK(Tipy!NF51),0,IF(AND(Tipy!NF51=Výsledky!$PR$3,Tipy!NH51=Výsledky!$PT$3),60,0)))</f>
        <v/>
      </c>
      <c r="PP57" s="12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6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6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0" t="str">
        <f>IF(ISBLANK($PT$3),"",IF(ISBLANK(Tipy!NF51),"-",SUM(PO57:PS57)))</f>
        <v/>
      </c>
      <c r="PU57" s="129"/>
      <c r="PV57" s="126" t="str">
        <f>IF(ISBLANK($QA$3),"",IF(ISBLANK(Tipy!NL51),0,IF(AND(Tipy!NL51=Výsledky!$PY$3,Tipy!NN51=Výsledky!$QA$3),60,0)))</f>
        <v/>
      </c>
      <c r="PW57" s="12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6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6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0" t="str">
        <f>IF(ISBLANK($QA$3),"",IF(ISBLANK(Tipy!NL51),"-",SUM(PV57:PZ57)))</f>
        <v/>
      </c>
      <c r="QB57" s="129"/>
      <c r="QC57" s="126" t="str">
        <f>IF(ISBLANK($QH$3),"",IF(ISBLANK(Tipy!NR51),0,IF(AND(Tipy!NR51=Výsledky!$QF$3,Tipy!NT51=Výsledky!$QH$3),60,0)))</f>
        <v/>
      </c>
      <c r="QD57" s="12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6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6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0" t="str">
        <f>IF(ISBLANK($QH$3),"",IF(ISBLANK(Tipy!NR51),"-",SUM(QC57:QG57)))</f>
        <v/>
      </c>
      <c r="QI57" s="131"/>
      <c r="QJ57" s="131"/>
    </row>
    <row r="58" spans="1:452" ht="15" x14ac:dyDescent="0.2">
      <c r="A58" s="124">
        <f>Tipy!A52</f>
        <v>17</v>
      </c>
      <c r="B58" s="166" t="str">
        <f>IF(Tipy!B52="","",Tipy!B52)</f>
        <v>Pato</v>
      </c>
      <c r="C58" s="125"/>
      <c r="D58" s="126">
        <f>IF(ISBLANK($I$3),"",IF(ISBLANK(Tipy!D52),0,IF(AND(Tipy!D52=Výsledky!$G$3,Tipy!F52=Výsledky!$I$3),60,0)))</f>
        <v>0</v>
      </c>
      <c r="E58" s="12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6">
        <f>IF(ISBLANK($I$3),"",IF(OR(Tipy!G52=Výsledky!$D$6,Tipy!G52=Výsledky!$D$7,Tipy!G52=Výsledky!$D$8,Tipy!G52=Výsledky!$D$9),IF(VLOOKUP(Tipy!G52,'Kategórie hráčov'!$A$2:$B$55,2,FALSE)=30,30,20),0))</f>
        <v>0</v>
      </c>
      <c r="G58" s="126">
        <f>IF(ISBLANK($I$3),"",IF(OR(Tipy!H52=Výsledky!$G$6,Tipy!H52=Výsledky!$G$7,Tipy!H52=Výsledky!$G$8,Tipy!H52=Výsledky!$G$9),IF(VLOOKUP(Tipy!H52,'Kategórie hráčov'!$A$2:$B$55,2,FALSE)=30,30,20),0))</f>
        <v>0</v>
      </c>
      <c r="H58" s="12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8" t="str">
        <f>IF(ISBLANK($I$3),"",IF(ISBLANK(Tipy!D52),"-",SUM(D58:H58)))</f>
        <v>-</v>
      </c>
      <c r="J58" s="25"/>
      <c r="K58" s="126">
        <f>IF(ISBLANK($P$3),"",IF(ISBLANK(Tipy!J52),0,IF(AND(Tipy!J52=Výsledky!$N$3,Tipy!L52=Výsledky!$P$3),60,0)))</f>
        <v>0</v>
      </c>
      <c r="L58" s="12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6">
        <f>IF(ISBLANK($P$3),"",IF(OR(Tipy!M52=Výsledky!$K$6,Tipy!M52=Výsledky!$K$7,Tipy!M52=Výsledky!$K$8,Tipy!M52=Výsledky!$K$9),IF(VLOOKUP(Tipy!M52,'Kategórie hráčov'!$A$2:$B$55,2,FALSE)=30,30,20),0))</f>
        <v>20</v>
      </c>
      <c r="N58" s="126">
        <f>IF(ISBLANK($P$3),"",IF(OR(Tipy!N52=Výsledky!$N$6,Tipy!N52=Výsledky!$N$7,Tipy!N52=Výsledky!$N$8,Tipy!N52=Výsledky!$N$9),IF(VLOOKUP(Tipy!N52,'Kategórie hráčov'!$A$2:$B$55,2,FALSE)=30,30,20),0))</f>
        <v>0</v>
      </c>
      <c r="O58" s="127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8">
        <f>IF(ISBLANK($P$3),"",IF(ISBLANK(Tipy!J52),"-",SUM(K58:O58)))</f>
        <v>20</v>
      </c>
      <c r="Q58" s="129"/>
      <c r="R58" s="126">
        <f>IF(ISBLANK($W$3),"",IF(ISBLANK(Tipy!P52),0,IF(AND(Tipy!P52=Výsledky!$U$3,Tipy!R52=Výsledky!$W$3),60,0)))</f>
        <v>0</v>
      </c>
      <c r="S58" s="12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6">
        <f>IF(ISBLANK($W$3),"",IF(OR(Tipy!S52=Výsledky!$R$6,Tipy!S52=Výsledky!$R$7,Tipy!S52=Výsledky!$R$8,Tipy!S52=Výsledky!$R$9),IF(VLOOKUP(Tipy!S52,'Kategórie hráčov'!$A$2:$B$55,2,FALSE)=30,30,20),0))</f>
        <v>0</v>
      </c>
      <c r="U58" s="126">
        <f>IF(ISBLANK($W$3),"",IF(OR(Tipy!T52=Výsledky!$U$6,Tipy!T52=Výsledky!$U$7,Tipy!T52=Výsledky!$U$8,Tipy!T52=Výsledky!$U$9),IF(VLOOKUP(Tipy!T52,'Kategórie hráčov'!$A$2:$B$55,2,FALSE)=30,30,20),0))</f>
        <v>0</v>
      </c>
      <c r="V58" s="12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30">
        <f>IF(ISBLANK($W$3),"",IF(ISBLANK(Tipy!P52),"-",SUM(R58:V58)))</f>
        <v>0</v>
      </c>
      <c r="X58" s="129"/>
      <c r="Y58" s="126">
        <f>IF(ISBLANK($AD$3),"",IF(ISBLANK(Tipy!V52),0,IF(AND(Tipy!V52=Výsledky!$AB$3,Tipy!X52=Výsledky!$AD$3),60,0)))</f>
        <v>0</v>
      </c>
      <c r="Z58" s="12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6">
        <f>IF(ISBLANK($AD$3),"",IF(OR(Tipy!Y52=Výsledky!$Y$6,Tipy!Y52=Výsledky!$Y$7,Tipy!Y52=Výsledky!$Y$8,Tipy!Y52=Výsledky!$Y$9),IF(VLOOKUP(Tipy!Y52,'Kategórie hráčov'!$A$2:$B$55,2,FALSE)=30,30,20),0))</f>
        <v>20</v>
      </c>
      <c r="AB58" s="126">
        <f>IF(ISBLANK($AD$3),"",IF(OR(Tipy!Z52=Výsledky!$AB$6,Tipy!Z52=Výsledky!$AB$7,Tipy!Z52=Výsledky!$AB$8,Tipy!Z52=Výsledky!$AB$9),IF(VLOOKUP(Tipy!Z52,'Kategórie hráčov'!$A$2:$B$55,2,FALSE)=30,30,20),0))</f>
        <v>0</v>
      </c>
      <c r="AC58" s="127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30">
        <f>IF(ISBLANK($AD$3),"",IF(ISBLANK(Tipy!V52),"-",SUM(Y58:AC58)))</f>
        <v>20</v>
      </c>
      <c r="AE58" s="129"/>
      <c r="AF58" s="126">
        <f>IF(ISBLANK($AK$3),"",IF(ISBLANK(Tipy!AB52),0,IF(AND(Tipy!AB52=Výsledky!$AI$3,Tipy!AD52=Výsledky!$AK$3),60,0)))</f>
        <v>0</v>
      </c>
      <c r="AG58" s="12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6">
        <f>IF(ISBLANK($AK$3),"",IF(OR(Tipy!AE52=Výsledky!$AF$6,Tipy!AE52=Výsledky!$AF$7,Tipy!AE52=Výsledky!$AF$8,Tipy!AE52=Výsledky!$AF$9),IF(VLOOKUP(Tipy!AE52,'Kategórie hráčov'!$A$2:$B$55,2,FALSE)=30,30,20),0))</f>
        <v>0</v>
      </c>
      <c r="AI58" s="126">
        <f>IF(ISBLANK($AK$3),"",IF(OR(Tipy!AF52=Výsledky!$AI$6,Tipy!AF52=Výsledky!$AI$7,Tipy!AF52=Výsledky!$AI$8,Tipy!AF52=Výsledky!$AI$9),IF(VLOOKUP(Tipy!AF52,'Kategórie hráčov'!$A$2:$B$55,2,FALSE)=30,30,20),0))</f>
        <v>0</v>
      </c>
      <c r="AJ58" s="127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30">
        <f>IF(ISBLANK($AK$3),"",IF(ISBLANK(Tipy!AB52),"-",SUM(AF58:AJ58)))</f>
        <v>20</v>
      </c>
      <c r="AL58" s="129"/>
      <c r="AM58" s="126">
        <f>IF(ISBLANK($AR$3),"",IF(ISBLANK(Tipy!AH52),0,IF(AND(Tipy!AH52=Výsledky!$AP$3,Tipy!AJ52=Výsledky!$AR$3),60,0)))</f>
        <v>0</v>
      </c>
      <c r="AN58" s="12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6">
        <f>IF(ISBLANK($AR$3),"",IF(OR(Tipy!AK52=Výsledky!$AM$6,Tipy!AK52=Výsledky!$AM$7,Tipy!AK52=Výsledky!$AM$8,Tipy!AK52=Výsledky!$AM$9),IF(VLOOKUP(Tipy!AK52,'Kategórie hráčov'!$A$2:$B$55,2,FALSE)=30,30,20),0))</f>
        <v>0</v>
      </c>
      <c r="AP58" s="126">
        <f>IF(ISBLANK($AR$3),"",IF(OR(Tipy!AL52=Výsledky!$AP$6,Tipy!AL52=Výsledky!$AP$7,Tipy!AL52=Výsledky!$AP$8,Tipy!AL52=Výsledky!$AP$9),IF(VLOOKUP(Tipy!AL52,'Kategórie hráčov'!$A$2:$B$55,2,FALSE)=30,30,20),0))</f>
        <v>20</v>
      </c>
      <c r="AQ58" s="12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30">
        <f>IF(ISBLANK($AR$3),"",IF(ISBLANK(Tipy!AH52),"-",SUM(AM58:AQ58)))</f>
        <v>40</v>
      </c>
      <c r="AS58" s="129"/>
      <c r="AT58" s="126">
        <f>IF(ISBLANK($AY$3),"",IF(ISBLANK(Tipy!AN52),0,IF(AND(Tipy!AN52=Výsledky!$AW$3,Tipy!AP52=Výsledky!$AY$3),60,0)))</f>
        <v>0</v>
      </c>
      <c r="AU58" s="12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6">
        <f>IF(ISBLANK($AY$3),"",IF(OR(Tipy!AQ52=Výsledky!$AT$6,Tipy!AQ52=Výsledky!$AT$7,Tipy!AQ52=Výsledky!$AT$8,Tipy!AQ52=Výsledky!$AT$9),IF(VLOOKUP(Tipy!AQ52,'Kategórie hráčov'!$A$2:$B$55,2,FALSE)=30,30,20),0))</f>
        <v>0</v>
      </c>
      <c r="AW58" s="126">
        <f>IF(ISBLANK($AY$3),"",IF(OR(Tipy!AR52=Výsledky!$AW$6,Tipy!AR52=Výsledky!$AW$7,Tipy!AR52=Výsledky!$AW$8,Tipy!AR52=Výsledky!$AW$9),IF(VLOOKUP(Tipy!AR52,'Kategórie hráčov'!$A$2:$B$55,2,FALSE)=30,30,20),0))</f>
        <v>0</v>
      </c>
      <c r="AX58" s="127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30">
        <f>IF(ISBLANK($AY$3),"",IF(ISBLANK(Tipy!AN52),"-",SUM(AT58:AX58)))</f>
        <v>0</v>
      </c>
      <c r="AZ58" s="129"/>
      <c r="BA58" s="126">
        <f>IF(ISBLANK($BF$3),"",IF(ISBLANK(Tipy!AT52),0,IF(AND(Tipy!AT52=Výsledky!$BD$3,Tipy!AV52=Výsledky!$BF$3),60,0)))</f>
        <v>0</v>
      </c>
      <c r="BB58" s="12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6">
        <f>IF(ISBLANK($BF$3),"",IF(OR(Tipy!AW52=Výsledky!$BA$6,Tipy!AW52=Výsledky!$BA$7,Tipy!AW52=Výsledky!$BA$8,Tipy!AW52=Výsledky!$BA$9),IF(VLOOKUP(Tipy!AW52,'Kategórie hráčov'!$A$2:$B$55,2,FALSE)=30,30,20),0))</f>
        <v>0</v>
      </c>
      <c r="BD58" s="126">
        <f>IF(ISBLANK($BF$3),"",IF(OR(Tipy!AX52=Výsledky!$BD$6,Tipy!AX52=Výsledky!$BD$7,Tipy!AX52=Výsledky!$BD$8,Tipy!AX52=Výsledky!$BD$9),IF(VLOOKUP(Tipy!AX52,'Kategórie hráčov'!$A$2:$B$55,2,FALSE)=30,30,20),0))</f>
        <v>0</v>
      </c>
      <c r="BE58" s="127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30">
        <f>IF(ISBLANK($BF$3),"",IF(ISBLANK(Tipy!AT52),"-",SUM(BA58:BE58)))</f>
        <v>0</v>
      </c>
      <c r="BG58" s="129"/>
      <c r="BH58" s="126" t="str">
        <f>IF(ISBLANK($BM$3),"",IF(ISBLANK(Tipy!AZ52),0,IF(AND(Tipy!AZ52=Výsledky!$BK$3,Tipy!BB52=Výsledky!$BM$3),60,0)))</f>
        <v/>
      </c>
      <c r="BI58" s="126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6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6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7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0" t="str">
        <f>IF(ISBLANK($BM$3),"",IF(ISBLANK(Tipy!AZ52),"-",SUM(BH58:BL58)))</f>
        <v/>
      </c>
      <c r="BN58" s="129"/>
      <c r="BO58" s="126">
        <f>IF(ISBLANK($BT$3),"",IF(ISBLANK(Tipy!BF52),0,IF(AND(Tipy!BF52=Výsledky!$BR$3,Tipy!BH52=Výsledky!$BT$3),60,0)))</f>
        <v>60</v>
      </c>
      <c r="BP58" s="12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6">
        <f>IF(ISBLANK($BT$3),"",IF(OR(Tipy!BI52=Výsledky!$BO$6,Tipy!BI52=Výsledky!$BO$7,Tipy!BI52=Výsledky!$BO$8,Tipy!BI52=Výsledky!$BO$9),IF(VLOOKUP(Tipy!BI52,'Kategórie hráčov'!$A$2:$B$55,2,FALSE)=30,30,20),0))</f>
        <v>20</v>
      </c>
      <c r="BR58" s="126">
        <f>IF(ISBLANK($BT$3),"",IF(OR(Tipy!BJ52=Výsledky!$BR$6,Tipy!BJ52=Výsledky!$BR$7,Tipy!BJ52=Výsledky!$BR$8,Tipy!BJ52=Výsledky!$BR$9),IF(VLOOKUP(Tipy!BJ52,'Kategórie hráčov'!$A$2:$B$55,2,FALSE)=30,30,20),0))</f>
        <v>0</v>
      </c>
      <c r="BS58" s="127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30">
        <f>IF(ISBLANK($BT$3),"",IF(ISBLANK(Tipy!BF52),"-",SUM(BO58:BS58)))</f>
        <v>80</v>
      </c>
      <c r="BU58" s="129"/>
      <c r="BV58" s="126" t="str">
        <f>IF(ISBLANK($CA$3),"",IF(ISBLANK(Tipy!BL52),0,IF(AND(Tipy!BL52=Výsledky!$BY$3,Tipy!BN52=Výsledky!$CA$3),60,0)))</f>
        <v/>
      </c>
      <c r="BW58" s="126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6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6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7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0" t="str">
        <f>IF(ISBLANK($CA$3),"",IF(ISBLANK(Tipy!BL52),"-",SUM(BV58:BZ58)))</f>
        <v/>
      </c>
      <c r="CB58" s="129"/>
      <c r="CC58" s="126">
        <f>IF(ISBLANK($CH$3),"",IF(ISBLANK(Tipy!BR52),0,IF(AND(Tipy!BR52=Výsledky!$CF$3,Tipy!BT52=Výsledky!$CH$3),60,0)))</f>
        <v>0</v>
      </c>
      <c r="CD58" s="12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6">
        <f>IF(ISBLANK($CH$3),"",IF(OR(Tipy!BU52=Výsledky!$CC$6,Tipy!BU52=Výsledky!$CC$7,Tipy!BU52=Výsledky!$CC$8,Tipy!BU52=Výsledky!$CC$9),IF(VLOOKUP(Tipy!BU52,'Kategórie hráčov'!$A$2:$B$55,2,FALSE)=30,30,20),0))</f>
        <v>0</v>
      </c>
      <c r="CF58" s="126">
        <f>IF(ISBLANK($CH$3),"",IF(OR(Tipy!BV52=Výsledky!$CF$6,Tipy!BV52=Výsledky!$CF$7,Tipy!BV52=Výsledky!$CF$8,Tipy!BV52=Výsledky!$CF$9),IF(VLOOKUP(Tipy!BV52,'Kategórie hráčov'!$A$2:$B$55,2,FALSE)=30,30,20),0))</f>
        <v>20</v>
      </c>
      <c r="CG58" s="127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30">
        <f>IF(ISBLANK($CH$3),"",IF(ISBLANK(Tipy!BR52),"-",SUM(CC58:CG58)))</f>
        <v>20</v>
      </c>
      <c r="CI58" s="129"/>
      <c r="CJ58" s="126">
        <f>IF(ISBLANK($CO$3),"",IF(ISBLANK(Tipy!BX52),0,IF(AND(Tipy!BX52=Výsledky!$CM$3,Tipy!BZ52=Výsledky!$CO$3),60,0)))</f>
        <v>60</v>
      </c>
      <c r="CK58" s="12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6">
        <f>IF(ISBLANK($CO$3),"",IF(OR(Tipy!CA52=Výsledky!$CJ$6,Tipy!CA52=Výsledky!$CJ$7,Tipy!CA52=Výsledky!$CJ$8,Tipy!CA52=Výsledky!$CJ$9),IF(VLOOKUP(Tipy!CA52,'Kategórie hráčov'!$A$2:$B$55,2,FALSE)=30,30,20),0))</f>
        <v>20</v>
      </c>
      <c r="CM58" s="126">
        <f>IF(ISBLANK($CO$3),"",IF(OR(Tipy!CB52=Výsledky!$CM$6,Tipy!CB52=Výsledky!$CM$7,Tipy!CB52=Výsledky!$CM$8,Tipy!CB52=Výsledky!$CM$9),IF(VLOOKUP(Tipy!CB52,'Kategórie hráčov'!$A$2:$B$55,2,FALSE)=30,30,20),0))</f>
        <v>0</v>
      </c>
      <c r="CN58" s="127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30">
        <f>IF(ISBLANK($CO$3),"",IF(ISBLANK(Tipy!BX52),"-",SUM(CJ58:CN58)))</f>
        <v>80</v>
      </c>
      <c r="CP58" s="129"/>
      <c r="CQ58" s="126" t="str">
        <f>IF(ISBLANK($CV$3),"",IF(ISBLANK(Tipy!CD52),0,IF(AND(Tipy!CD52=Výsledky!$CT$3,Tipy!CF52=Výsledky!$CV$3),60,0)))</f>
        <v/>
      </c>
      <c r="CR58" s="126" t="str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/>
      </c>
      <c r="CS58" s="126" t="str">
        <f>IF(ISBLANK($CV$3),"",IF(OR(Tipy!CG52=Výsledky!$CQ$6,Tipy!CG52=Výsledky!$CQ$7,Tipy!CG52=Výsledky!$CQ$8,Tipy!CG52=Výsledky!$CQ$9),IF(VLOOKUP(Tipy!CG52,'Kategórie hráčov'!$A$2:$B$55,2,FALSE)=30,30,20),0))</f>
        <v/>
      </c>
      <c r="CT58" s="126" t="str">
        <f>IF(ISBLANK($CV$3),"",IF(OR(Tipy!CH52=Výsledky!$CT$6,Tipy!CH52=Výsledky!$CT$7,Tipy!CH52=Výsledky!$CT$8,Tipy!CH52=Výsledky!$CT$9),IF(VLOOKUP(Tipy!CH52,'Kategórie hráčov'!$A$2:$B$55,2,FALSE)=30,30,20),0))</f>
        <v/>
      </c>
      <c r="CU58" s="127" t="str">
        <f>IF(ISBLANK($CV$3),"",IF(ISBLANK(Tipy!CD52),0,IF(OR(AND(Tipy!CD52=Výsledky!$CT$3,OR(Tipy!CF52=Výsledky!$CV$3+1,Tipy!CF52=Výsledky!$CV$3-1)),AND(Tipy!CF52=Výsledky!$CV$3,OR(Tipy!CD52=Výsledky!$CT$3+1,Tipy!CD52=Výsledky!$CT$3-1))),10,0)))</f>
        <v/>
      </c>
      <c r="CV58" s="130" t="str">
        <f>IF(ISBLANK($CV$3),"",IF(ISBLANK(Tipy!CD52),"-",SUM(CQ58:CU58)))</f>
        <v/>
      </c>
      <c r="CW58" s="129"/>
      <c r="CX58" s="126" t="str">
        <f>IF(ISBLANK($DC$3),"",IF(ISBLANK(Tipy!CJ52),0,IF(AND(Tipy!CJ52=Výsledky!$DA$3,Tipy!CL52=Výsledky!$DC$3),60,0)))</f>
        <v/>
      </c>
      <c r="CY58" s="126" t="str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/>
      </c>
      <c r="CZ58" s="126" t="str">
        <f>IF(ISBLANK($DC$3),"",IF(OR(Tipy!CM52=Výsledky!$CX$6,Tipy!CM52=Výsledky!$CX$7,Tipy!CM52=Výsledky!$CX$8,Tipy!CM52=Výsledky!$CX$9),IF(VLOOKUP(Tipy!CM52,'Kategórie hráčov'!$A$2:$B$55,2,FALSE)=30,30,20),0))</f>
        <v/>
      </c>
      <c r="DA58" s="126" t="str">
        <f>IF(ISBLANK($DC$3),"",IF(OR(Tipy!CN52=Výsledky!$DA$6,Tipy!CN52=Výsledky!$DA$7,Tipy!CN52=Výsledky!$DA$8,Tipy!CN52=Výsledky!$DA$9),IF(VLOOKUP(Tipy!CN52,'Kategórie hráčov'!$A$2:$B$55,2,FALSE)=30,30,20),0))</f>
        <v/>
      </c>
      <c r="DB58" s="127" t="str">
        <f>IF(ISBLANK($DC$3),"",IF(ISBLANK(Tipy!CJ52),0,IF(OR(AND(Tipy!CJ52=Výsledky!$DA$3,OR(Tipy!CL52=Výsledky!$DC$3+1,Tipy!CL52=Výsledky!$DC$3-1)),AND(Tipy!CL52=Výsledky!$DC$3,OR(Tipy!CJ52=Výsledky!$DA$3+1,Tipy!CJ52=Výsledky!$DA$3-1))),10,0)))</f>
        <v/>
      </c>
      <c r="DC58" s="130" t="str">
        <f>IF(ISBLANK($DC$3),"",IF(ISBLANK(Tipy!CJ52),"-",SUM(CX58:DB58)))</f>
        <v/>
      </c>
      <c r="DD58" s="129"/>
      <c r="DE58" s="126" t="str">
        <f>IF(ISBLANK($DJ$3),"",IF(ISBLANK(Tipy!CP52),0,IF(AND(Tipy!CP52=Výsledky!$DH$3,Tipy!CR52=Výsledky!$DJ$3),60,0)))</f>
        <v/>
      </c>
      <c r="DF58" s="126" t="str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/>
      </c>
      <c r="DG58" s="126" t="str">
        <f>IF(ISBLANK($DJ$3),"",IF(OR(Tipy!CS52=Výsledky!$DE$6,Tipy!CS52=Výsledky!$DE$7,Tipy!CS52=Výsledky!$DE$8,Tipy!CS52=Výsledky!$DE$9),IF(VLOOKUP(Tipy!CS52,'Kategórie hráčov'!$A$2:$B$55,2,FALSE)=30,30,20),0))</f>
        <v/>
      </c>
      <c r="DH58" s="126" t="str">
        <f>IF(ISBLANK($DJ$3),"",IF(OR(Tipy!CT52=Výsledky!$DH$6,Tipy!CT52=Výsledky!$DH$7,Tipy!CT52=Výsledky!$DH$8,Tipy!CT52=Výsledky!$DH$9),IF(VLOOKUP(Tipy!CT52,'Kategórie hráčov'!$A$2:$B$55,2,FALSE)=30,30,20),0))</f>
        <v/>
      </c>
      <c r="DI58" s="127" t="str">
        <f>IF(ISBLANK($DJ$3),"",IF(ISBLANK(Tipy!CP52),0,IF(OR(AND(Tipy!CP52=Výsledky!$DH$3,OR(Tipy!CR52=Výsledky!$DJ$3+1,Tipy!CR52=Výsledky!$DJ$3-1)),AND(Tipy!CR52=Výsledky!$DJ$3,OR(Tipy!CP52=Výsledky!$DH$3+1,Tipy!CP52=Výsledky!$DH$3-1))),10,0)))</f>
        <v/>
      </c>
      <c r="DJ58" s="130" t="str">
        <f>IF(ISBLANK($DJ$3),"",IF(ISBLANK(Tipy!CP52),"-",SUM(DE58:DI58)))</f>
        <v/>
      </c>
      <c r="DK58" s="129"/>
      <c r="DL58" s="126" t="str">
        <f>IF(ISBLANK($DQ$3),"",IF(ISBLANK(Tipy!CV52),0,IF(AND(Tipy!CV52=Výsledky!$DO$3,Tipy!CX52=Výsledky!$DQ$3),60,0)))</f>
        <v/>
      </c>
      <c r="DM58" s="126" t="str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/>
      </c>
      <c r="DN58" s="126" t="str">
        <f>IF(ISBLANK($DQ$3),"",IF(OR(Tipy!CY52=Výsledky!$DL$6,Tipy!CY52=Výsledky!$DL$7,Tipy!CY52=Výsledky!$DL$8,Tipy!CY52=Výsledky!$DL$9),IF(VLOOKUP(Tipy!CY52,'Kategórie hráčov'!$A$2:$B$55,2,FALSE)=30,30,20),0))</f>
        <v/>
      </c>
      <c r="DO58" s="126" t="str">
        <f>IF(ISBLANK($DQ$3),"",IF(OR(Tipy!CZ52=Výsledky!$DO$6,Tipy!CZ52=Výsledky!$DO$7,Tipy!CZ52=Výsledky!$DO$8,Tipy!CZ52=Výsledky!$DO$9),IF(VLOOKUP(Tipy!CZ52,'Kategórie hráčov'!$A$2:$B$55,2,FALSE)=30,30,20),0))</f>
        <v/>
      </c>
      <c r="DP58" s="127" t="str">
        <f>IF(ISBLANK($DQ$3),"",IF(ISBLANK(Tipy!CV52),0,IF(OR(AND(Tipy!CV52=Výsledky!$DO$3,OR(Tipy!CX52=Výsledky!$DQ$3+1,Tipy!CX52=Výsledky!$DQ$3-1)),AND(Tipy!CX52=Výsledky!$DQ$3,OR(Tipy!CV52=Výsledky!$DO$3+1,Tipy!CV52=Výsledky!$DO$3-1))),10,0)))</f>
        <v/>
      </c>
      <c r="DQ58" s="130" t="str">
        <f>IF(ISBLANK($DQ$3),"",IF(ISBLANK(Tipy!CV52),"-",SUM(DL58:DP58)))</f>
        <v/>
      </c>
      <c r="DR58" s="129"/>
      <c r="DS58" s="126" t="str">
        <f>IF(ISBLANK($DX$3),"",IF(ISBLANK(Tipy!DB52),0,IF(AND(Tipy!DB52=Výsledky!$DV$3,Tipy!DD52=Výsledky!$DX$3),60,0)))</f>
        <v/>
      </c>
      <c r="DT58" s="126" t="str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/>
      </c>
      <c r="DU58" s="126" t="str">
        <f>IF(ISBLANK($DX$3),"",IF(OR(Tipy!DE52=Výsledky!$DS$6,Tipy!DE52=Výsledky!$DS$7,Tipy!DE52=Výsledky!$DS$8,Tipy!DE52=Výsledky!$DS$9),IF(VLOOKUP(Tipy!DE52,'Kategórie hráčov'!$A$2:$B$55,2,FALSE)=30,30,20),0))</f>
        <v/>
      </c>
      <c r="DV58" s="126" t="str">
        <f>IF(ISBLANK($DX$3),"",IF(OR(Tipy!DF52=Výsledky!$DV$6,Tipy!DF52=Výsledky!$DV$7,Tipy!DF52=Výsledky!$DV$8,Tipy!DF52=Výsledky!$DV$9),IF(VLOOKUP(Tipy!DF52,'Kategórie hráčov'!$A$2:$B$55,2,FALSE)=30,30,20),0))</f>
        <v/>
      </c>
      <c r="DW58" s="127" t="str">
        <f>IF(ISBLANK($DX$3),"",IF(ISBLANK(Tipy!DB52),0,IF(OR(AND(Tipy!DB52=Výsledky!$DV$3,OR(Tipy!DD52=Výsledky!$DX$3+1,Tipy!DD52=Výsledky!$DX$3-1)),AND(Tipy!DD52=Výsledky!$DX$3,OR(Tipy!DB52=Výsledky!$DV$3+1,Tipy!DB52=Výsledky!$DV$3-1))),10,0)))</f>
        <v/>
      </c>
      <c r="DX58" s="130" t="str">
        <f>IF(ISBLANK($DX$3),"",IF(ISBLANK(Tipy!DB52),"-",SUM(DS58:DW58)))</f>
        <v/>
      </c>
      <c r="DY58" s="129"/>
      <c r="DZ58" s="126" t="str">
        <f>IF(ISBLANK($EE$3),"",IF(ISBLANK(Tipy!DH52),0,IF(AND(Tipy!DH52=Výsledky!$EC$3,Tipy!DJ52=Výsledky!$EE$3),60,0)))</f>
        <v/>
      </c>
      <c r="EA58" s="126" t="str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/>
      </c>
      <c r="EB58" s="126" t="str">
        <f>IF(ISBLANK($EE$3),"",IF(OR(Tipy!DK52=Výsledky!$DZ$6,Tipy!DK52=Výsledky!$DZ$7,Tipy!DK52=Výsledky!$DZ$8,Tipy!DK52=Výsledky!$DZ$9),IF(VLOOKUP(Tipy!DK52,'Kategórie hráčov'!$A$2:$B$55,2,FALSE)=30,30,20),0))</f>
        <v/>
      </c>
      <c r="EC58" s="126" t="str">
        <f>IF(ISBLANK($EE$3),"",IF(OR(Tipy!DL52=Výsledky!$EC$6,Tipy!DL52=Výsledky!$EC$7,Tipy!DL52=Výsledky!$EC$8,Tipy!DL52=Výsledky!$EC$9),IF(VLOOKUP(Tipy!DL52,'Kategórie hráčov'!$A$2:$B$55,2,FALSE)=30,30,20),0))</f>
        <v/>
      </c>
      <c r="ED58" s="127" t="str">
        <f>IF(ISBLANK($EE$3),"",IF(ISBLANK(Tipy!DH52),0,IF(OR(AND(Tipy!DH52=Výsledky!$EC$3,OR(Tipy!DJ52=Výsledky!$EE$3+1,Tipy!DJ52=Výsledky!$EE$3-1)),AND(Tipy!DJ52=Výsledky!$EE$3,OR(Tipy!DH52=Výsledky!$EC$3+1,Tipy!DH52=Výsledky!$EC$3-1))),10,0)))</f>
        <v/>
      </c>
      <c r="EE58" s="130" t="str">
        <f>IF(ISBLANK($EE$3),"",IF(ISBLANK(Tipy!DH52),"-",SUM(DZ58:ED58)))</f>
        <v/>
      </c>
      <c r="EF58" s="129"/>
      <c r="EG58" s="126" t="str">
        <f>IF(ISBLANK($EL$3),"",IF(ISBLANK(Tipy!DN52),0,IF(AND(Tipy!DN52=Výsledky!$EJ$3,Tipy!DP52=Výsledky!$EL$3),60,0)))</f>
        <v/>
      </c>
      <c r="EH58" s="126" t="str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/>
      </c>
      <c r="EI58" s="126" t="str">
        <f>IF(ISBLANK($EL$3),"",IF(OR(Tipy!DQ52=Výsledky!$EG$6,Tipy!DQ52=Výsledky!$EG$7,Tipy!DQ52=Výsledky!$EG$8,Tipy!DQ52=Výsledky!$EG$9),IF(VLOOKUP(Tipy!DQ52,'Kategórie hráčov'!$A$2:$B$55,2,FALSE)=30,30,20),0))</f>
        <v/>
      </c>
      <c r="EJ58" s="126" t="str">
        <f>IF(ISBLANK($EL$3),"",IF(OR(Tipy!DR52=Výsledky!$EJ$6,Tipy!DR52=Výsledky!$EJ$7,Tipy!DR52=Výsledky!$EJ$8,Tipy!DR52=Výsledky!$EJ$9),IF(VLOOKUP(Tipy!DR52,'Kategórie hráčov'!$A$2:$B$55,2,FALSE)=30,30,20),0))</f>
        <v/>
      </c>
      <c r="EK58" s="127" t="str">
        <f>IF(ISBLANK($EL$3),"",IF(ISBLANK(Tipy!DN52),0,IF(OR(AND(Tipy!DN52=Výsledky!$EJ$3,OR(Tipy!DP52=Výsledky!$EL$3+1,Tipy!DP52=Výsledky!$EL$3-1)),AND(Tipy!DP52=Výsledky!$EL$3,OR(Tipy!DN52=Výsledky!$EJ$3+1,Tipy!DN52=Výsledky!$EJ$3-1))),10,0)))</f>
        <v/>
      </c>
      <c r="EL58" s="130" t="str">
        <f>IF(ISBLANK($EL$3),"",IF(ISBLANK(Tipy!DN52),"-",SUM(EG58:EK58)))</f>
        <v/>
      </c>
      <c r="EM58" s="129"/>
      <c r="EN58" s="126" t="str">
        <f>IF(ISBLANK($ES$3),"",IF(ISBLANK(Tipy!DT52),0,IF(AND(Tipy!DT52=Výsledky!$EQ$3,Tipy!DV52=Výsledky!$ES$3),60,0)))</f>
        <v/>
      </c>
      <c r="EO58" s="126" t="str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/>
      </c>
      <c r="EP58" s="126" t="str">
        <f>IF(ISBLANK($ES$3),"",IF(OR(Tipy!DW52=Výsledky!$EN$6,Tipy!DW52=Výsledky!$EN$7,Tipy!DW52=Výsledky!$EN$8,Tipy!DW52=Výsledky!$EN$9),IF(VLOOKUP(Tipy!DW52,'Kategórie hráčov'!$A$2:$B$55,2,FALSE)=30,30,20),0))</f>
        <v/>
      </c>
      <c r="EQ58" s="126" t="str">
        <f>IF(ISBLANK($ES$3),"",IF(OR(Tipy!DX52=Výsledky!$EQ$6,Tipy!DX52=Výsledky!$EQ$7,Tipy!DX52=Výsledky!$EQ$8,Tipy!DX52=Výsledky!$EQ$9),IF(VLOOKUP(Tipy!DX52,'Kategórie hráčov'!$A$2:$B$55,2,FALSE)=30,30,20),0))</f>
        <v/>
      </c>
      <c r="ER58" s="127" t="str">
        <f>IF(ISBLANK($ES$3),"",IF(ISBLANK(Tipy!DT52),0,IF(OR(AND(Tipy!DT52=Výsledky!$EQ$3,OR(Tipy!DV52=Výsledky!$ES$3+1,Tipy!DV52=Výsledky!$ES$3-1)),AND(Tipy!DV52=Výsledky!$ES$3,OR(Tipy!DT52=Výsledky!$EQ$3+1,Tipy!DT52=Výsledky!$EQ$3-1))),10,0)))</f>
        <v/>
      </c>
      <c r="ES58" s="130" t="str">
        <f>IF(ISBLANK($ES$3),"",IF(ISBLANK(Tipy!DT52),"-",SUM(EN58:ER58)))</f>
        <v/>
      </c>
      <c r="ET58" s="129"/>
      <c r="EU58" s="126" t="str">
        <f>IF(ISBLANK($EZ$3),"",IF(ISBLANK(Tipy!DZ52),0,IF(AND(Tipy!DZ52=Výsledky!$EX$3,Tipy!EB52=Výsledky!$EZ$3),60,0)))</f>
        <v/>
      </c>
      <c r="EV58" s="126" t="str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/>
      </c>
      <c r="EW58" s="126" t="str">
        <f>IF(ISBLANK($EZ$3),"",IF(OR(Tipy!EC52=Výsledky!$EU$6,Tipy!EC52=Výsledky!$EU$7,Tipy!EC52=Výsledky!$EU$8,Tipy!EC52=Výsledky!$EU$9),IF(VLOOKUP(Tipy!EC52,'Kategórie hráčov'!$A$2:$B$55,2,FALSE)=30,30,20),0))</f>
        <v/>
      </c>
      <c r="EX58" s="126" t="str">
        <f>IF(ISBLANK($EZ$3),"",IF(OR(Tipy!ED52=Výsledky!$EX$6,Tipy!ED52=Výsledky!$EX$7,Tipy!ED52=Výsledky!$EX$8,Tipy!ED52=Výsledky!$EX$9),IF(VLOOKUP(Tipy!ED52,'Kategórie hráčov'!$A$2:$B$55,2,FALSE)=30,30,20),0))</f>
        <v/>
      </c>
      <c r="EY58" s="127" t="str">
        <f>IF(ISBLANK($EZ$3),"",IF(ISBLANK(Tipy!DZ52),0,IF(OR(AND(Tipy!DZ52=Výsledky!$EX$3,OR(Tipy!EB52=Výsledky!$EZ$3+1,Tipy!EB52=Výsledky!$EZ$3-1)),AND(Tipy!EB52=Výsledky!$EZ$3,OR(Tipy!DZ52=Výsledky!$EX$3+1,Tipy!DZ52=Výsledky!$EX$3-1))),10,0)))</f>
        <v/>
      </c>
      <c r="EZ58" s="130" t="str">
        <f>IF(ISBLANK($EZ$3),"",IF(ISBLANK(Tipy!DZ52),"-",SUM(EU58:EY58)))</f>
        <v/>
      </c>
      <c r="FA58" s="129"/>
      <c r="FB58" s="126" t="str">
        <f>IF(ISBLANK($FG$3),"",IF(ISBLANK(Tipy!EF52),0,IF(AND(Tipy!EF52=Výsledky!$FE$3,Tipy!EH52=Výsledky!$FG$3),60,0)))</f>
        <v/>
      </c>
      <c r="FC58" s="126" t="str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/>
      </c>
      <c r="FD58" s="126" t="str">
        <f>IF(ISBLANK($FG$3),"",IF(OR(Tipy!EI52=Výsledky!$FB$6,Tipy!EI52=Výsledky!$FB$7,Tipy!EI52=Výsledky!$FB$8,Tipy!EI52=Výsledky!$FB$9),IF(VLOOKUP(Tipy!EI52,'Kategórie hráčov'!$A$2:$B$55,2,FALSE)=30,30,20),0))</f>
        <v/>
      </c>
      <c r="FE58" s="126" t="str">
        <f>IF(ISBLANK($FG$3),"",IF(OR(Tipy!EJ52=Výsledky!$FE$6,Tipy!EJ52=Výsledky!$FE$7,Tipy!EJ52=Výsledky!$FE$8,Tipy!EJ52=Výsledky!$FE$9),IF(VLOOKUP(Tipy!EJ52,'Kategórie hráčov'!$A$2:$B$55,2,FALSE)=30,30,20),0))</f>
        <v/>
      </c>
      <c r="FF58" s="127" t="str">
        <f>IF(ISBLANK($FG$3),"",IF(ISBLANK(Tipy!EF52),0,IF(OR(AND(Tipy!EF52=Výsledky!$FE$3,OR(Tipy!EH52=Výsledky!$FG$3+1,Tipy!EH52=Výsledky!$FG$3-1)),AND(Tipy!EH52=Výsledky!$FG$3,OR(Tipy!EF52=Výsledky!$FE$3+1,Tipy!EF52=Výsledky!$FE$3-1))),10,0)))</f>
        <v/>
      </c>
      <c r="FG58" s="130" t="str">
        <f>IF(ISBLANK($FG$3),"",IF(ISBLANK(Tipy!EF52),"-",SUM(FB58:FF58)))</f>
        <v/>
      </c>
      <c r="FH58" s="129"/>
      <c r="FI58" s="126" t="str">
        <f>IF(ISBLANK($FN$3),"",IF(ISBLANK(Tipy!EL52),0,IF(AND(Tipy!EL52=Výsledky!$FL$3,Tipy!EN52=Výsledky!$FN$3),60,0)))</f>
        <v/>
      </c>
      <c r="FJ58" s="126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126" t="str">
        <f>IF(ISBLANK($FN$3),"",IF(OR(Tipy!EO52=Výsledky!$FI$6,Tipy!EO52=Výsledky!$FI$7,Tipy!EO52=Výsledky!$FI$8,Tipy!EO52=Výsledky!$FI$9),IF(VLOOKUP(Tipy!EO52,'Kategórie hráčov'!$A$2:$B$55,2,FALSE)=30,30,20),0))</f>
        <v/>
      </c>
      <c r="FL58" s="126" t="str">
        <f>IF(ISBLANK($FN$3),"",IF(OR(Tipy!EP52=Výsledky!$FL$6,Tipy!EP52=Výsledky!$FL$7,Tipy!EP52=Výsledky!$FL$8,Tipy!EP52=Výsledky!$FL$9),IF(VLOOKUP(Tipy!EP52,'Kategórie hráčov'!$A$2:$B$55,2,FALSE)=30,30,20),0))</f>
        <v/>
      </c>
      <c r="FM58" s="127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130" t="str">
        <f>IF(ISBLANK($FN$3),"",IF(ISBLANK(Tipy!EL52),"-",SUM(FI58:FM58)))</f>
        <v/>
      </c>
      <c r="FO58" s="129"/>
      <c r="FP58" s="126" t="str">
        <f>IF(ISBLANK($FU$3),"",IF(ISBLANK(Tipy!ER52),0,IF(AND(Tipy!ER52=Výsledky!$FS$3,Tipy!ET52=Výsledky!$FU$3),60,0)))</f>
        <v/>
      </c>
      <c r="FQ58" s="126" t="str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/>
      </c>
      <c r="FR58" s="126" t="str">
        <f>IF(ISBLANK($FU$3),"",IF(OR(Tipy!EU52=Výsledky!$FP$6,Tipy!EU52=Výsledky!$FP$7,Tipy!EU52=Výsledky!$FP$8,Tipy!EU52=Výsledky!$FP$9),IF(VLOOKUP(Tipy!EU52,'Kategórie hráčov'!$A$2:$B$55,2,FALSE)=30,30,20),0))</f>
        <v/>
      </c>
      <c r="FS58" s="126" t="str">
        <f>IF(ISBLANK($FU$3),"",IF(OR(Tipy!EV52=Výsledky!$FS$6,Tipy!EV52=Výsledky!$FS$7,Tipy!EV52=Výsledky!$FS$8,Tipy!EV52=Výsledky!$FS$9),IF(VLOOKUP(Tipy!EV52,'Kategórie hráčov'!$A$2:$B$55,2,FALSE)=30,30,20),0))</f>
        <v/>
      </c>
      <c r="FT58" s="127" t="str">
        <f>IF(ISBLANK($FU$3),"",IF(ISBLANK(Tipy!ER52),0,IF(OR(AND(Tipy!ER52=Výsledky!$FS$3,OR(Tipy!ET52=Výsledky!$FU$3+1,Tipy!ET52=Výsledky!$FU$3-1)),AND(Tipy!ET52=Výsledky!$FU$3,OR(Tipy!ER52=Výsledky!$FS$3+1,Tipy!ER52=Výsledky!$FS$3-1))),10,0)))</f>
        <v/>
      </c>
      <c r="FU58" s="130" t="str">
        <f>IF(ISBLANK($FU$3),"",IF(ISBLANK(Tipy!ER52),"-",SUM(FP58:FT58)))</f>
        <v/>
      </c>
      <c r="FV58" s="129"/>
      <c r="FW58" s="126" t="str">
        <f>IF(ISBLANK($GB$3),"",IF(ISBLANK(Tipy!EX52),0,IF(AND(Tipy!EX52=Výsledky!$FZ$3,Tipy!EZ52=Výsledky!$GB$3),60,0)))</f>
        <v/>
      </c>
      <c r="FX58" s="126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126" t="str">
        <f>IF(ISBLANK($GB$3),"",IF(OR(Tipy!FA52=Výsledky!$FW$6,Tipy!FA52=Výsledky!$FW$7,Tipy!FA52=Výsledky!$FW$8,Tipy!FA52=Výsledky!$FW$9),IF(VLOOKUP(Tipy!FA52,'Kategórie hráčov'!$A$2:$B$55,2,FALSE)=30,30,20),0))</f>
        <v/>
      </c>
      <c r="FZ58" s="126" t="str">
        <f>IF(ISBLANK($GB$3),"",IF(OR(Tipy!FB52=Výsledky!$FZ$6,Tipy!FB52=Výsledky!$FZ$7,Tipy!FB52=Výsledky!$FZ$8,Tipy!FB52=Výsledky!$FZ$9),IF(VLOOKUP(Tipy!FB52,'Kategórie hráčov'!$A$2:$B$55,2,FALSE)=30,30,20),0))</f>
        <v/>
      </c>
      <c r="GA58" s="127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130" t="str">
        <f>IF(ISBLANK($GB$3),"",IF(ISBLANK(Tipy!EX52),"-",SUM(FW58:GA58)))</f>
        <v/>
      </c>
      <c r="GC58" s="129"/>
      <c r="GD58" s="126" t="str">
        <f>IF(ISBLANK($GI$3),"",IF(ISBLANK(Tipy!FD52),0,IF(AND(Tipy!FD52=Výsledky!$GG$3,Tipy!FF52=Výsledky!$GI$3),60,0)))</f>
        <v/>
      </c>
      <c r="GE58" s="126" t="str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/>
      </c>
      <c r="GF58" s="126" t="str">
        <f>IF(ISBLANK($GI$3),"",IF(OR(Tipy!FG52=Výsledky!$GD$6,Tipy!FG52=Výsledky!$GD$7,Tipy!FG52=Výsledky!$GD$8,Tipy!FG52=Výsledky!$GD$9),IF(VLOOKUP(Tipy!FG52,'Kategórie hráčov'!$A$2:$B$55,2,FALSE)=30,30,20),0))</f>
        <v/>
      </c>
      <c r="GG58" s="126" t="str">
        <f>IF(ISBLANK($GI$3),"",IF(OR(Tipy!FH52=Výsledky!$GG$6,Tipy!FH52=Výsledky!$GG$7,Tipy!FH52=Výsledky!$GG$8,Tipy!FH52=Výsledky!$GG$9),IF(VLOOKUP(Tipy!FH52,'Kategórie hráčov'!$A$2:$B$55,2,FALSE)=30,30,20),0))</f>
        <v/>
      </c>
      <c r="GH58" s="127" t="str">
        <f>IF(ISBLANK($GI$3),"",IF(ISBLANK(Tipy!FD52),0,IF(OR(AND(Tipy!FD52=Výsledky!$GG$3,OR(Tipy!FF52=Výsledky!$GI$3+1,Tipy!FF52=Výsledky!$GI$3-1)),AND(Tipy!FF52=Výsledky!$GI$3,OR(Tipy!FD52=Výsledky!$GG$3+1,Tipy!FD52=Výsledky!$GG$3-1))),10,0)))</f>
        <v/>
      </c>
      <c r="GI58" s="130" t="str">
        <f>IF(ISBLANK($GI$3),"",IF(ISBLANK(Tipy!FD52),"-",SUM(GD58:GH58)))</f>
        <v/>
      </c>
      <c r="GJ58" s="129"/>
      <c r="GK58" s="126" t="str">
        <f>IF(ISBLANK($GP$3),"",IF(ISBLANK(Tipy!FJ52),0,IF(AND(Tipy!FJ52=Výsledky!$GN$3,Tipy!FL52=Výsledky!$GP$3),60,0)))</f>
        <v/>
      </c>
      <c r="GL58" s="126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126" t="str">
        <f>IF(ISBLANK($GP$3),"",IF(OR(Tipy!FM52=Výsledky!$GK$6,Tipy!FM52=Výsledky!$GK$7,Tipy!FM52=Výsledky!$GK$8,Tipy!FM52=Výsledky!$GK$9),IF(VLOOKUP(Tipy!FM52,'Kategórie hráčov'!$A$2:$B$55,2,FALSE)=30,30,20),0))</f>
        <v/>
      </c>
      <c r="GN58" s="126" t="str">
        <f>IF(ISBLANK($GP$3),"",IF(OR(Tipy!FN52=Výsledky!$GN$6,Tipy!FN52=Výsledky!$GN$7,Tipy!FN52=Výsledky!$GN$8,Tipy!FN52=Výsledky!$GN$9),IF(VLOOKUP(Tipy!FN52,'Kategórie hráčov'!$A$2:$B$55,2,FALSE)=30,30,20),0))</f>
        <v/>
      </c>
      <c r="GO58" s="127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130" t="str">
        <f>IF(ISBLANK($GP$3),"",IF(ISBLANK(Tipy!FJ52),"-",SUM(GK58:GO58)))</f>
        <v/>
      </c>
      <c r="GQ58" s="129"/>
      <c r="GR58" s="126" t="str">
        <f>IF(ISBLANK($GW$3),"",IF(ISBLANK(Tipy!FP52),0,IF(AND(Tipy!FP52=Výsledky!$GU$3,Tipy!FR52=Výsledky!$GW$3),60,0)))</f>
        <v/>
      </c>
      <c r="GS58" s="126" t="str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/>
      </c>
      <c r="GT58" s="126" t="str">
        <f>IF(ISBLANK($GW$3),"",IF(OR(Tipy!FS52=Výsledky!$GR$6,Tipy!FS52=Výsledky!$GR$7,Tipy!FS52=Výsledky!$GR$8,Tipy!FS52=Výsledky!$GR$9),IF(VLOOKUP(Tipy!FS52,'Kategórie hráčov'!$A$2:$B$55,2,FALSE)=30,30,20),0))</f>
        <v/>
      </c>
      <c r="GU58" s="126" t="str">
        <f>IF(ISBLANK($GW$3),"",IF(OR(Tipy!FT52=Výsledky!$GU$6,Tipy!FT52=Výsledky!$GU$7,Tipy!FT52=Výsledky!$GU$8,Tipy!FT52=Výsledky!$GU$9),IF(VLOOKUP(Tipy!FT52,'Kategórie hráčov'!$A$2:$B$55,2,FALSE)=30,30,20),0))</f>
        <v/>
      </c>
      <c r="GV58" s="127" t="str">
        <f>IF(ISBLANK($GW$3),"",IF(ISBLANK(Tipy!FP52),0,IF(OR(AND(Tipy!FP52=Výsledky!$GU$3,OR(Tipy!FR52=Výsledky!$GW$3+1,Tipy!FR52=Výsledky!$GW$3-1)),AND(Tipy!FR52=Výsledky!$GW$3,OR(Tipy!FP52=Výsledky!$GU$3+1,Tipy!FP52=Výsledky!$GU$3-1))),10,0)))</f>
        <v/>
      </c>
      <c r="GW58" s="130" t="str">
        <f>IF(ISBLANK($GW$3),"",IF(ISBLANK(Tipy!FP52),"-",SUM(GR58:GV58)))</f>
        <v/>
      </c>
      <c r="GX58" s="129"/>
      <c r="GY58" s="126" t="str">
        <f>IF(ISBLANK($HD$3),"",IF(ISBLANK(Tipy!FV52),0,IF(AND(Tipy!FV52=Výsledky!$HB$3,Tipy!FX52=Výsledky!$HD$3),60,0)))</f>
        <v/>
      </c>
      <c r="GZ58" s="126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26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26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27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0" t="str">
        <f>IF(ISBLANK($HD$3),"",IF(ISBLANK(Tipy!FV52),"-",SUM(GY58:HC58)))</f>
        <v/>
      </c>
      <c r="HE58" s="129"/>
      <c r="HF58" s="126" t="str">
        <f>IF(ISBLANK($HK$3),"",IF(ISBLANK(Tipy!GB52),0,IF(AND(Tipy!GB52=Výsledky!$HI$3,Tipy!GD52=Výsledky!$HK$3),60,0)))</f>
        <v/>
      </c>
      <c r="HG58" s="126" t="str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/>
      </c>
      <c r="HH58" s="126" t="str">
        <f>IF(ISBLANK($HK$3),"",IF(OR(Tipy!GE52=Výsledky!$HF$6,Tipy!GE52=Výsledky!$HF$7,Tipy!GE52=Výsledky!$HF$8,Tipy!GE52=Výsledky!$HF$9),IF(VLOOKUP(Tipy!GE52,'Kategórie hráčov'!$A$2:$B$55,2,FALSE)=30,30,20),0))</f>
        <v/>
      </c>
      <c r="HI58" s="126" t="str">
        <f>IF(ISBLANK($HK$3),"",IF(OR(Tipy!GF52=Výsledky!$HI$6,Tipy!GF52=Výsledky!$HI$7,Tipy!GF52=Výsledky!$HI$8,Tipy!GF52=Výsledky!$HI$9),IF(VLOOKUP(Tipy!GF52,'Kategórie hráčov'!$A$2:$B$55,2,FALSE)=30,30,20),0))</f>
        <v/>
      </c>
      <c r="HJ58" s="127" t="str">
        <f>IF(ISBLANK($HK$3),"",IF(ISBLANK(Tipy!GB52),0,IF(OR(AND(Tipy!GB52=Výsledky!$HI$3,OR(Tipy!GD52=Výsledky!$HK$3+1,Tipy!GD52=Výsledky!$HK$3-1)),AND(Tipy!GD52=Výsledky!$HK$3,OR(Tipy!GB52=Výsledky!$HI$3+1,Tipy!GB52=Výsledky!$HI$3-1))),10,0)))</f>
        <v/>
      </c>
      <c r="HK58" s="130" t="str">
        <f>IF(ISBLANK($HK$3),"",IF(ISBLANK(Tipy!GB52),"-",SUM(HF58:HJ58)))</f>
        <v/>
      </c>
      <c r="HL58" s="129"/>
      <c r="HM58" s="126" t="str">
        <f>IF(ISBLANK($HR$3),"",IF(ISBLANK(Tipy!GH52),0,IF(AND(Tipy!GH52=Výsledky!$HP$3,Tipy!GJ52=Výsledky!$HR$3),60,0)))</f>
        <v/>
      </c>
      <c r="HN58" s="126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26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26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27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0" t="str">
        <f>IF(ISBLANK($HR$3),"",IF(ISBLANK(Tipy!GH52),"-",SUM(HM58:HQ58)))</f>
        <v/>
      </c>
      <c r="HS58" s="129"/>
      <c r="HT58" s="126" t="str">
        <f>IF(ISBLANK($HY$3),"",IF(ISBLANK(Tipy!GN52),0,IF(AND(Tipy!GN52=Výsledky!$HW$3,Tipy!GP52=Výsledky!$HY$3),60,0)))</f>
        <v/>
      </c>
      <c r="HU58" s="126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6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6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7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0" t="str">
        <f>IF(ISBLANK($HY$3),"",IF(ISBLANK(Tipy!GN52),"-",SUM(HT58:HX58)))</f>
        <v/>
      </c>
      <c r="HZ58" s="129"/>
      <c r="IA58" s="126" t="str">
        <f>IF(ISBLANK($IF$3),"",IF(ISBLANK(Tipy!GT52),0,IF(AND(Tipy!GT52=Výsledky!$ID$3,Tipy!GV52=Výsledky!$IF$3),60,0)))</f>
        <v/>
      </c>
      <c r="IB58" s="126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26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26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27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0" t="str">
        <f>IF(ISBLANK($IF$3),"",IF(ISBLANK(Tipy!GT52),"-",SUM(IA58:IE58)))</f>
        <v/>
      </c>
      <c r="IG58" s="129"/>
      <c r="IH58" s="126" t="str">
        <f>IF(ISBLANK($IM$3),"",IF(ISBLANK(Tipy!GZ52),0,IF(AND(Tipy!GZ52=Výsledky!$IK$3,Tipy!HB52=Výsledky!$IM$3),60,0)))</f>
        <v/>
      </c>
      <c r="II58" s="126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6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6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7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0" t="str">
        <f>IF(ISBLANK($IM$3),"",IF(ISBLANK(Tipy!GZ52),"-",SUM(IH58:IL58)))</f>
        <v/>
      </c>
      <c r="IN58" s="129"/>
      <c r="IO58" s="126" t="str">
        <f>IF(ISBLANK($IT$3),"",IF(ISBLANK(Tipy!HF52),0,IF(AND(Tipy!HF52=Výsledky!$IR$3,Tipy!HH52=Výsledky!$IT$3),60,0)))</f>
        <v/>
      </c>
      <c r="IP58" s="126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26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26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27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0" t="str">
        <f>IF(ISBLANK($IT$3),"",IF(ISBLANK(Tipy!HF52),"-",SUM(IO58:IS58)))</f>
        <v/>
      </c>
      <c r="IU58" s="129"/>
      <c r="IV58" s="126" t="str">
        <f>IF(ISBLANK($JA$3),"",IF(ISBLANK(Tipy!HL52),0,IF(AND(Tipy!HL52=Výsledky!$IY$3,Tipy!HN52=Výsledky!$JA$3),60,0)))</f>
        <v/>
      </c>
      <c r="IW58" s="126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26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26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27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0" t="str">
        <f>IF(ISBLANK($JA$3),"",IF(ISBLANK(Tipy!HL52),"-",SUM(IV58:IZ58)))</f>
        <v/>
      </c>
      <c r="JB58" s="129"/>
      <c r="JC58" s="126" t="str">
        <f>IF(ISBLANK($JH$3),"",IF(ISBLANK(Tipy!HR52),0,IF(AND(Tipy!HR52=Výsledky!$JF$3,Tipy!HT52=Výsledky!$JH$3),60,0)))</f>
        <v/>
      </c>
      <c r="JD58" s="126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26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26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27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0" t="str">
        <f>IF(ISBLANK($JH$3),"",IF(ISBLANK(Tipy!HR52),"-",SUM(JC58:JG58)))</f>
        <v/>
      </c>
      <c r="JI58" s="129"/>
      <c r="JJ58" s="126" t="str">
        <f>IF(ISBLANK($JO$3),"",IF(ISBLANK(Tipy!HX52),0,IF(AND(Tipy!HX52=Výsledky!$JM$3,Tipy!HZ52=Výsledky!$JO$3),60,0)))</f>
        <v/>
      </c>
      <c r="JK58" s="126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26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26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27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0" t="str">
        <f>IF(ISBLANK($JO$3),"",IF(ISBLANK(Tipy!HX52),"-",SUM(JJ58:JN58)))</f>
        <v/>
      </c>
      <c r="JP58" s="129"/>
      <c r="JQ58" s="126" t="str">
        <f>IF(ISBLANK($JV$3),"",IF(ISBLANK(Tipy!ID52),0,IF(AND(Tipy!ID52=Výsledky!$JT$3,Tipy!IF52=Výsledky!$JV$3),60,0)))</f>
        <v/>
      </c>
      <c r="JR58" s="126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26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26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27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0" t="str">
        <f>IF(ISBLANK($JV$3),"",IF(ISBLANK(Tipy!ID52),"-",SUM(JQ58:JU58)))</f>
        <v/>
      </c>
      <c r="JW58" s="129"/>
      <c r="JX58" s="126" t="str">
        <f>IF(ISBLANK($KC$3),"",IF(ISBLANK(Tipy!IJ52),0,IF(AND(Tipy!IJ52=Výsledky!$KA$3,Tipy!IL52=Výsledky!$KC$3),60,0)))</f>
        <v/>
      </c>
      <c r="JY58" s="126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6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6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7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0" t="str">
        <f>IF(ISBLANK($KC$3),"",IF(ISBLANK(Tipy!IJ52),"-",SUM(JX58:KB58)))</f>
        <v/>
      </c>
      <c r="KD58" s="129"/>
      <c r="KE58" s="126" t="str">
        <f>IF(ISBLANK($KJ$3),"",IF(ISBLANK(Tipy!IP52),0,IF(AND(Tipy!IP52=Výsledky!$KH$3,Tipy!IR52=Výsledky!$KJ$3),60,0)))</f>
        <v/>
      </c>
      <c r="KF58" s="126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6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6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7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0" t="str">
        <f>IF(ISBLANK($KJ$3),"",IF(ISBLANK(Tipy!IP52),"-",SUM(KE58:KI58)))</f>
        <v/>
      </c>
      <c r="KK58" s="129"/>
      <c r="KL58" s="126" t="str">
        <f>IF(ISBLANK($KQ$3),"",IF(ISBLANK(Tipy!IV52),0,IF(AND(Tipy!IV52=Výsledky!$KO$3,Tipy!IX52=Výsledky!$KQ$3),60,0)))</f>
        <v/>
      </c>
      <c r="KM58" s="126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6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6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7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0" t="str">
        <f>IF(ISBLANK($KQ$3),"",IF(ISBLANK(Tipy!IV52),"-",SUM(KL58:KP58)))</f>
        <v/>
      </c>
      <c r="KR58" s="129"/>
      <c r="KS58" s="126" t="str">
        <f>IF(ISBLANK($KX$3),"",IF(ISBLANK(Tipy!JB52),0,IF(AND(Tipy!JB52=Výsledky!$KV$3,Tipy!JD52=Výsledky!$KX$3),60,0)))</f>
        <v/>
      </c>
      <c r="KT58" s="126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6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6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7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0" t="str">
        <f>IF(ISBLANK($KX$3),"",IF(ISBLANK(Tipy!JB52),"-",SUM(KS58:KW58)))</f>
        <v/>
      </c>
      <c r="KY58" s="129"/>
      <c r="KZ58" s="126" t="str">
        <f>IF(ISBLANK($LE$3),"",IF(ISBLANK(Tipy!JH52),0,IF(AND(Tipy!JH52=Výsledky!$LC$3,Tipy!JJ52=Výsledky!$LE$3),60,0)))</f>
        <v/>
      </c>
      <c r="LA58" s="126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6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6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7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0" t="str">
        <f>IF(ISBLANK($LE$3),"",IF(ISBLANK(Tipy!JH52),"-",SUM(KZ58:LD58)))</f>
        <v/>
      </c>
      <c r="LF58" s="129"/>
      <c r="LG58" s="126" t="str">
        <f>IF(ISBLANK($LL$3),"",IF(ISBLANK(Tipy!JN52),0,IF(AND(Tipy!JN52=Výsledky!$LJ$3,Tipy!JP52=Výsledky!$LL$3),60,0)))</f>
        <v/>
      </c>
      <c r="LH58" s="126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6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6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7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0" t="str">
        <f>IF(ISBLANK($LL$3),"",IF(ISBLANK(Tipy!JN52),"-",SUM(LG58:LK58)))</f>
        <v/>
      </c>
      <c r="LM58" s="129"/>
      <c r="LN58" s="126" t="str">
        <f>IF(ISBLANK($LS$3),"",IF(ISBLANK(Tipy!JT52),0,IF(AND(Tipy!JT52=Výsledky!$LQ$3,Tipy!JV52=Výsledky!$LS$3),60,0)))</f>
        <v/>
      </c>
      <c r="LO58" s="126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6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6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7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0" t="str">
        <f>IF(ISBLANK($LS$3),"",IF(ISBLANK(Tipy!JT52),"-",SUM(LN58:LR58)))</f>
        <v/>
      </c>
      <c r="LT58" s="129"/>
      <c r="LU58" s="126" t="str">
        <f>IF(ISBLANK($LZ$3),"",IF(ISBLANK(Tipy!JZ52),0,IF(AND(Tipy!JZ52=Výsledky!$LX$3,Tipy!KB52=Výsledky!$LZ$3),60,0)))</f>
        <v/>
      </c>
      <c r="LV58" s="126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6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6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7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0" t="str">
        <f>IF(ISBLANK($LZ$3),"",IF(ISBLANK(Tipy!JZ52),"-",SUM(LU58:LY58)))</f>
        <v/>
      </c>
      <c r="MA58" s="129"/>
      <c r="MB58" s="126" t="str">
        <f>IF(ISBLANK($MG$3),"",IF(ISBLANK(Tipy!KF52),0,IF(AND(Tipy!KF52=Výsledky!$ME$3,Tipy!KH52=Výsledky!$MG$3),60,0)))</f>
        <v/>
      </c>
      <c r="MC58" s="126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6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6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7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0" t="str">
        <f>IF(ISBLANK($MG$3),"",IF(ISBLANK(Tipy!KF52),"-",SUM(MB58:MF58)))</f>
        <v/>
      </c>
      <c r="MH58" s="129"/>
      <c r="MI58" s="126" t="str">
        <f>IF(ISBLANK($MN$3),"",IF(ISBLANK(Tipy!KL52),0,IF(AND(Tipy!KL52=Výsledky!$ML$3,Tipy!KN52=Výsledky!$MN$3),60,0)))</f>
        <v/>
      </c>
      <c r="MJ58" s="12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6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6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0" t="str">
        <f>IF(ISBLANK($MN$3),"",IF(ISBLANK(Tipy!KL52),"-",SUM(MI58:MM58)))</f>
        <v/>
      </c>
      <c r="MO58" s="129"/>
      <c r="MP58" s="126" t="str">
        <f>IF(ISBLANK($MU$3),"",IF(ISBLANK(Tipy!KR52),0,IF(AND(Tipy!KR52=Výsledky!$MS$3,Tipy!KT52=Výsledky!$MU$3),60,0)))</f>
        <v/>
      </c>
      <c r="MQ58" s="126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6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6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7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0" t="str">
        <f>IF(ISBLANK($MU$3),"",IF(ISBLANK(Tipy!KR52),"-",SUM(MP58:MT58)))</f>
        <v/>
      </c>
      <c r="MV58" s="129"/>
      <c r="MW58" s="126" t="str">
        <f>IF(ISBLANK($NB$3),"",IF(ISBLANK(Tipy!KX52),0,IF(AND(Tipy!KX52=Výsledky!$MZ$3,Tipy!KZ52=Výsledky!$NB$3),60,0)))</f>
        <v/>
      </c>
      <c r="MX58" s="126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6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6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7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0" t="str">
        <f>IF(ISBLANK($NB$3),"",IF(ISBLANK(Tipy!KX52),"-",SUM(MW58:NA58)))</f>
        <v/>
      </c>
      <c r="NC58" s="129"/>
      <c r="ND58" s="126" t="str">
        <f>IF(ISBLANK($NI$3),"",IF(ISBLANK(Tipy!LD52),0,IF(AND(Tipy!LD52=Výsledky!$NG$3,Tipy!LF52=Výsledky!$NI$3),60,0)))</f>
        <v/>
      </c>
      <c r="NE58" s="126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6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6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7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0" t="str">
        <f>IF(ISBLANK($NI$3),"",IF(ISBLANK(Tipy!LD52),"-",SUM(ND58:NH58)))</f>
        <v/>
      </c>
      <c r="NJ58" s="129"/>
      <c r="NK58" s="126" t="str">
        <f>IF(ISBLANK($NP$3),"",IF(ISBLANK(Tipy!LJ52),0,IF(AND(Tipy!LJ52=Výsledky!$NN$3,Tipy!LL52=Výsledky!$NP$3),60,0)))</f>
        <v/>
      </c>
      <c r="NL58" s="126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6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6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7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0" t="str">
        <f>IF(ISBLANK($NP$3),"",IF(ISBLANK(Tipy!LJ52),"-",SUM(NK58:NO58)))</f>
        <v/>
      </c>
      <c r="NQ58" s="129"/>
      <c r="NR58" s="126" t="str">
        <f>IF(ISBLANK($NW$3),"",IF(ISBLANK(Tipy!LP52),0,IF(AND(Tipy!LP52=Výsledky!$NU$3,Tipy!LR52=Výsledky!$NW$3),60,0)))</f>
        <v/>
      </c>
      <c r="NS58" s="126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6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6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7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0" t="str">
        <f>IF(ISBLANK($NW$3),"",IF(ISBLANK(Tipy!LP52),"-",SUM(NR58:NV58)))</f>
        <v/>
      </c>
      <c r="NX58" s="129"/>
      <c r="NY58" s="126" t="str">
        <f>IF(ISBLANK($OD$3),"",IF(ISBLANK(Tipy!LV52),0,IF(AND(Tipy!LV52=Výsledky!$OB$3,Tipy!LX52=Výsledky!$OD$3),60,0)))</f>
        <v/>
      </c>
      <c r="NZ58" s="126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6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6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7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0" t="str">
        <f>IF(ISBLANK($OD$3),"",IF(ISBLANK(Tipy!LV52),"-",SUM(NY58:OC58)))</f>
        <v/>
      </c>
      <c r="OE58" s="129"/>
      <c r="OF58" s="126" t="str">
        <f>IF(ISBLANK($OK$3),"",IF(ISBLANK(Tipy!MB52),0,IF(AND(Tipy!MB52=Výsledky!$OI$3,Tipy!MD52=Výsledky!$OK$3),60,0)))</f>
        <v/>
      </c>
      <c r="OG58" s="126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6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6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7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0" t="str">
        <f>IF(ISBLANK($OK$3),"",IF(ISBLANK(Tipy!MB52),"-",SUM(OF58:OJ58)))</f>
        <v/>
      </c>
      <c r="OL58" s="129"/>
      <c r="OM58" s="126" t="str">
        <f>IF(ISBLANK($OR$3),"",IF(ISBLANK(Tipy!MH52),0,IF(AND(Tipy!MH52=Výsledky!$OP$3,Tipy!MJ52=Výsledky!$OR$3),60,0)))</f>
        <v/>
      </c>
      <c r="ON58" s="12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6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6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0" t="str">
        <f>IF(ISBLANK($OR$3),"",IF(ISBLANK(Tipy!MH52),"-",SUM(OM58:OQ58)))</f>
        <v/>
      </c>
      <c r="OS58" s="129"/>
      <c r="OT58" s="126" t="str">
        <f>IF(ISBLANK($OY$3),"",IF(ISBLANK(Tipy!MN52),0,IF(AND(Tipy!MN52=Výsledky!$OW$3,Tipy!MP52=Výsledky!$OY$3),60,0)))</f>
        <v/>
      </c>
      <c r="OU58" s="12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6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6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0" t="str">
        <f>IF(ISBLANK($OY$3),"",IF(ISBLANK(Tipy!MN52),"-",SUM(OT58:OX58)))</f>
        <v/>
      </c>
      <c r="OZ58" s="129"/>
      <c r="PA58" s="126" t="str">
        <f>IF(ISBLANK($PF$3),"",IF(ISBLANK(Tipy!MT52),0,IF(AND(Tipy!MT52=Výsledky!$PD$3,Tipy!MV52=Výsledky!$PF$3),60,0)))</f>
        <v/>
      </c>
      <c r="PB58" s="12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6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6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0" t="str">
        <f>IF(ISBLANK($PF$3),"",IF(ISBLANK(Tipy!MT52),"-",SUM(PA58:PE58)))</f>
        <v/>
      </c>
      <c r="PG58" s="129"/>
      <c r="PH58" s="126" t="str">
        <f>IF(ISBLANK($PM$3),"",IF(ISBLANK(Tipy!MZ52),0,IF(AND(Tipy!MZ52=Výsledky!$PK$3,Tipy!NB52=Výsledky!$PM$3),60,0)))</f>
        <v/>
      </c>
      <c r="PI58" s="12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6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6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0" t="str">
        <f>IF(ISBLANK($PM$3),"",IF(ISBLANK(Tipy!MZ52),"-",SUM(PH58:PL58)))</f>
        <v/>
      </c>
      <c r="PN58" s="129"/>
      <c r="PO58" s="126" t="str">
        <f>IF(ISBLANK($PT$3),"",IF(ISBLANK(Tipy!NF52),0,IF(AND(Tipy!NF52=Výsledky!$PR$3,Tipy!NH52=Výsledky!$PT$3),60,0)))</f>
        <v/>
      </c>
      <c r="PP58" s="12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6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6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0" t="str">
        <f>IF(ISBLANK($PT$3),"",IF(ISBLANK(Tipy!NF52),"-",SUM(PO58:PS58)))</f>
        <v/>
      </c>
      <c r="PU58" s="129"/>
      <c r="PV58" s="126" t="str">
        <f>IF(ISBLANK($QA$3),"",IF(ISBLANK(Tipy!NL52),0,IF(AND(Tipy!NL52=Výsledky!$PY$3,Tipy!NN52=Výsledky!$QA$3),60,0)))</f>
        <v/>
      </c>
      <c r="PW58" s="12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6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6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0" t="str">
        <f>IF(ISBLANK($QA$3),"",IF(ISBLANK(Tipy!NL52),"-",SUM(PV58:PZ58)))</f>
        <v/>
      </c>
      <c r="QB58" s="129"/>
      <c r="QC58" s="126" t="str">
        <f>IF(ISBLANK($QH$3),"",IF(ISBLANK(Tipy!NR52),0,IF(AND(Tipy!NR52=Výsledky!$QF$3,Tipy!NT52=Výsledky!$QH$3),60,0)))</f>
        <v/>
      </c>
      <c r="QD58" s="12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6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6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0" t="str">
        <f>IF(ISBLANK($QH$3),"",IF(ISBLANK(Tipy!NR52),"-",SUM(QC58:QG58)))</f>
        <v/>
      </c>
      <c r="QI58" s="131"/>
      <c r="QJ58" s="131"/>
    </row>
    <row r="59" spans="1:452" ht="15" x14ac:dyDescent="0.2">
      <c r="A59" s="124">
        <f>Tipy!A53</f>
        <v>5</v>
      </c>
      <c r="B59" s="166" t="str">
        <f>IF(Tipy!B53="","",Tipy!B53)</f>
        <v>Patrik Gálik</v>
      </c>
      <c r="C59" s="125"/>
      <c r="D59" s="126">
        <f>IF(ISBLANK($I$3),"",IF(ISBLANK(Tipy!D53),0,IF(AND(Tipy!D53=Výsledky!$G$3,Tipy!F53=Výsledky!$I$3),60,0)))</f>
        <v>0</v>
      </c>
      <c r="E59" s="12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6">
        <f>IF(ISBLANK($I$3),"",IF(OR(Tipy!G53=Výsledky!$D$6,Tipy!G53=Výsledky!$D$7,Tipy!G53=Výsledky!$D$8,Tipy!G53=Výsledky!$D$9),IF(VLOOKUP(Tipy!G53,'Kategórie hráčov'!$A$2:$B$55,2,FALSE)=30,30,20),0))</f>
        <v>20</v>
      </c>
      <c r="G59" s="126">
        <f>IF(ISBLANK($I$3),"",IF(OR(Tipy!H53=Výsledky!$G$6,Tipy!H53=Výsledky!$G$7,Tipy!H53=Výsledky!$G$8,Tipy!H53=Výsledky!$G$9),IF(VLOOKUP(Tipy!H53,'Kategórie hráčov'!$A$2:$B$55,2,FALSE)=30,30,20),0))</f>
        <v>0</v>
      </c>
      <c r="H59" s="12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8">
        <f>IF(ISBLANK($I$3),"",IF(ISBLANK(Tipy!D53),"-",SUM(D59:H59)))</f>
        <v>20</v>
      </c>
      <c r="J59" s="25"/>
      <c r="K59" s="126">
        <f>IF(ISBLANK($P$3),"",IF(ISBLANK(Tipy!J53),0,IF(AND(Tipy!J53=Výsledky!$N$3,Tipy!L53=Výsledky!$P$3),60,0)))</f>
        <v>0</v>
      </c>
      <c r="L59" s="12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6">
        <f>IF(ISBLANK($P$3),"",IF(OR(Tipy!M53=Výsledky!$K$6,Tipy!M53=Výsledky!$K$7,Tipy!M53=Výsledky!$K$8,Tipy!M53=Výsledky!$K$9),IF(VLOOKUP(Tipy!M53,'Kategórie hráčov'!$A$2:$B$55,2,FALSE)=30,30,20),0))</f>
        <v>20</v>
      </c>
      <c r="N59" s="126">
        <f>IF(ISBLANK($P$3),"",IF(OR(Tipy!N53=Výsledky!$N$6,Tipy!N53=Výsledky!$N$7,Tipy!N53=Výsledky!$N$8,Tipy!N53=Výsledky!$N$9),IF(VLOOKUP(Tipy!N53,'Kategórie hráčov'!$A$2:$B$55,2,FALSE)=30,30,20),0))</f>
        <v>0</v>
      </c>
      <c r="O59" s="127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8">
        <f>IF(ISBLANK($P$3),"",IF(ISBLANK(Tipy!J53),"-",SUM(K59:O59)))</f>
        <v>20</v>
      </c>
      <c r="Q59" s="129"/>
      <c r="R59" s="126">
        <f>IF(ISBLANK($W$3),"",IF(ISBLANK(Tipy!P53),0,IF(AND(Tipy!P53=Výsledky!$U$3,Tipy!R53=Výsledky!$W$3),60,0)))</f>
        <v>0</v>
      </c>
      <c r="S59" s="12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6">
        <f>IF(ISBLANK($W$3),"",IF(OR(Tipy!S53=Výsledky!$R$6,Tipy!S53=Výsledky!$R$7,Tipy!S53=Výsledky!$R$8,Tipy!S53=Výsledky!$R$9),IF(VLOOKUP(Tipy!S53,'Kategórie hráčov'!$A$2:$B$55,2,FALSE)=30,30,20),0))</f>
        <v>0</v>
      </c>
      <c r="U59" s="126">
        <f>IF(ISBLANK($W$3),"",IF(OR(Tipy!T53=Výsledky!$U$6,Tipy!T53=Výsledky!$U$7,Tipy!T53=Výsledky!$U$8,Tipy!T53=Výsledky!$U$9),IF(VLOOKUP(Tipy!T53,'Kategórie hráčov'!$A$2:$B$55,2,FALSE)=30,30,20),0))</f>
        <v>0</v>
      </c>
      <c r="V59" s="12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30">
        <f>IF(ISBLANK($W$3),"",IF(ISBLANK(Tipy!P53),"-",SUM(R59:V59)))</f>
        <v>0</v>
      </c>
      <c r="X59" s="129"/>
      <c r="Y59" s="126">
        <f>IF(ISBLANK($AD$3),"",IF(ISBLANK(Tipy!V53),0,IF(AND(Tipy!V53=Výsledky!$AB$3,Tipy!X53=Výsledky!$AD$3),60,0)))</f>
        <v>0</v>
      </c>
      <c r="Z59" s="12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6">
        <f>IF(ISBLANK($AD$3),"",IF(OR(Tipy!Y53=Výsledky!$Y$6,Tipy!Y53=Výsledky!$Y$7,Tipy!Y53=Výsledky!$Y$8,Tipy!Y53=Výsledky!$Y$9),IF(VLOOKUP(Tipy!Y53,'Kategórie hráčov'!$A$2:$B$55,2,FALSE)=30,30,20),0))</f>
        <v>20</v>
      </c>
      <c r="AB59" s="126">
        <f>IF(ISBLANK($AD$3),"",IF(OR(Tipy!Z53=Výsledky!$AB$6,Tipy!Z53=Výsledky!$AB$7,Tipy!Z53=Výsledky!$AB$8,Tipy!Z53=Výsledky!$AB$9),IF(VLOOKUP(Tipy!Z53,'Kategórie hráčov'!$A$2:$B$55,2,FALSE)=30,30,20),0))</f>
        <v>0</v>
      </c>
      <c r="AC59" s="12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30">
        <f>IF(ISBLANK($AD$3),"",IF(ISBLANK(Tipy!V53),"-",SUM(Y59:AC59)))</f>
        <v>20</v>
      </c>
      <c r="AE59" s="129"/>
      <c r="AF59" s="126">
        <f>IF(ISBLANK($AK$3),"",IF(ISBLANK(Tipy!AB53),0,IF(AND(Tipy!AB53=Výsledky!$AI$3,Tipy!AD53=Výsledky!$AK$3),60,0)))</f>
        <v>0</v>
      </c>
      <c r="AG59" s="12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6">
        <f>IF(ISBLANK($AK$3),"",IF(OR(Tipy!AE53=Výsledky!$AF$6,Tipy!AE53=Výsledky!$AF$7,Tipy!AE53=Výsledky!$AF$8,Tipy!AE53=Výsledky!$AF$9),IF(VLOOKUP(Tipy!AE53,'Kategórie hráčov'!$A$2:$B$55,2,FALSE)=30,30,20),0))</f>
        <v>0</v>
      </c>
      <c r="AI59" s="126">
        <f>IF(ISBLANK($AK$3),"",IF(OR(Tipy!AF53=Výsledky!$AI$6,Tipy!AF53=Výsledky!$AI$7,Tipy!AF53=Výsledky!$AI$8,Tipy!AF53=Výsledky!$AI$9),IF(VLOOKUP(Tipy!AF53,'Kategórie hráčov'!$A$2:$B$55,2,FALSE)=30,30,20),0))</f>
        <v>0</v>
      </c>
      <c r="AJ59" s="12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30">
        <f>IF(ISBLANK($AK$3),"",IF(ISBLANK(Tipy!AB53),"-",SUM(AF59:AJ59)))</f>
        <v>20</v>
      </c>
      <c r="AL59" s="129"/>
      <c r="AM59" s="126">
        <f>IF(ISBLANK($AR$3),"",IF(ISBLANK(Tipy!AH53),0,IF(AND(Tipy!AH53=Výsledky!$AP$3,Tipy!AJ53=Výsledky!$AR$3),60,0)))</f>
        <v>0</v>
      </c>
      <c r="AN59" s="12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6">
        <f>IF(ISBLANK($AR$3),"",IF(OR(Tipy!AK53=Výsledky!$AM$6,Tipy!AK53=Výsledky!$AM$7,Tipy!AK53=Výsledky!$AM$8,Tipy!AK53=Výsledky!$AM$9),IF(VLOOKUP(Tipy!AK53,'Kategórie hráčov'!$A$2:$B$55,2,FALSE)=30,30,20),0))</f>
        <v>0</v>
      </c>
      <c r="AP59" s="126">
        <f>IF(ISBLANK($AR$3),"",IF(OR(Tipy!AL53=Výsledky!$AP$6,Tipy!AL53=Výsledky!$AP$7,Tipy!AL53=Výsledky!$AP$8,Tipy!AL53=Výsledky!$AP$9),IF(VLOOKUP(Tipy!AL53,'Kategórie hráčov'!$A$2:$B$55,2,FALSE)=30,30,20),0))</f>
        <v>0</v>
      </c>
      <c r="AQ59" s="12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30">
        <f>IF(ISBLANK($AR$3),"",IF(ISBLANK(Tipy!AH53),"-",SUM(AM59:AQ59)))</f>
        <v>30</v>
      </c>
      <c r="AS59" s="129"/>
      <c r="AT59" s="126">
        <f>IF(ISBLANK($AY$3),"",IF(ISBLANK(Tipy!AN53),0,IF(AND(Tipy!AN53=Výsledky!$AW$3,Tipy!AP53=Výsledky!$AY$3),60,0)))</f>
        <v>0</v>
      </c>
      <c r="AU59" s="12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6">
        <f>IF(ISBLANK($AY$3),"",IF(OR(Tipy!AQ53=Výsledky!$AT$6,Tipy!AQ53=Výsledky!$AT$7,Tipy!AQ53=Výsledky!$AT$8,Tipy!AQ53=Výsledky!$AT$9),IF(VLOOKUP(Tipy!AQ53,'Kategórie hráčov'!$A$2:$B$55,2,FALSE)=30,30,20),0))</f>
        <v>0</v>
      </c>
      <c r="AW59" s="126">
        <f>IF(ISBLANK($AY$3),"",IF(OR(Tipy!AR53=Výsledky!$AW$6,Tipy!AR53=Výsledky!$AW$7,Tipy!AR53=Výsledky!$AW$8,Tipy!AR53=Výsledky!$AW$9),IF(VLOOKUP(Tipy!AR53,'Kategórie hráčov'!$A$2:$B$55,2,FALSE)=30,30,20),0))</f>
        <v>0</v>
      </c>
      <c r="AX59" s="127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30">
        <f>IF(ISBLANK($AY$3),"",IF(ISBLANK(Tipy!AN53),"-",SUM(AT59:AX59)))</f>
        <v>0</v>
      </c>
      <c r="AZ59" s="129"/>
      <c r="BA59" s="126">
        <f>IF(ISBLANK($BF$3),"",IF(ISBLANK(Tipy!AT53),0,IF(AND(Tipy!AT53=Výsledky!$BD$3,Tipy!AV53=Výsledky!$BF$3),60,0)))</f>
        <v>0</v>
      </c>
      <c r="BB59" s="12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6">
        <f>IF(ISBLANK($BF$3),"",IF(OR(Tipy!AW53=Výsledky!$BA$6,Tipy!AW53=Výsledky!$BA$7,Tipy!AW53=Výsledky!$BA$8,Tipy!AW53=Výsledky!$BA$9),IF(VLOOKUP(Tipy!AW53,'Kategórie hráčov'!$A$2:$B$55,2,FALSE)=30,30,20),0))</f>
        <v>0</v>
      </c>
      <c r="BD59" s="126">
        <f>IF(ISBLANK($BF$3),"",IF(OR(Tipy!AX53=Výsledky!$BD$6,Tipy!AX53=Výsledky!$BD$7,Tipy!AX53=Výsledky!$BD$8,Tipy!AX53=Výsledky!$BD$9),IF(VLOOKUP(Tipy!AX53,'Kategórie hráčov'!$A$2:$B$55,2,FALSE)=30,30,20),0))</f>
        <v>0</v>
      </c>
      <c r="BE59" s="127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30">
        <f>IF(ISBLANK($BF$3),"",IF(ISBLANK(Tipy!AT53),"-",SUM(BA59:BE59)))</f>
        <v>0</v>
      </c>
      <c r="BG59" s="129"/>
      <c r="BH59" s="126" t="str">
        <f>IF(ISBLANK($BM$3),"",IF(ISBLANK(Tipy!AZ53),0,IF(AND(Tipy!AZ53=Výsledky!$BK$3,Tipy!BB53=Výsledky!$BM$3),60,0)))</f>
        <v/>
      </c>
      <c r="BI59" s="126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6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6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7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0" t="str">
        <f>IF(ISBLANK($BM$3),"",IF(ISBLANK(Tipy!AZ53),"-",SUM(BH59:BL59)))</f>
        <v/>
      </c>
      <c r="BN59" s="129"/>
      <c r="BO59" s="126">
        <f>IF(ISBLANK($BT$3),"",IF(ISBLANK(Tipy!BF53),0,IF(AND(Tipy!BF53=Výsledky!$BR$3,Tipy!BH53=Výsledky!$BT$3),60,0)))</f>
        <v>0</v>
      </c>
      <c r="BP59" s="12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6">
        <f>IF(ISBLANK($BT$3),"",IF(OR(Tipy!BI53=Výsledky!$BO$6,Tipy!BI53=Výsledky!$BO$7,Tipy!BI53=Výsledky!$BO$8,Tipy!BI53=Výsledky!$BO$9),IF(VLOOKUP(Tipy!BI53,'Kategórie hráčov'!$A$2:$B$55,2,FALSE)=30,30,20),0))</f>
        <v>20</v>
      </c>
      <c r="BR59" s="126">
        <f>IF(ISBLANK($BT$3),"",IF(OR(Tipy!BJ53=Výsledky!$BR$6,Tipy!BJ53=Výsledky!$BR$7,Tipy!BJ53=Výsledky!$BR$8,Tipy!BJ53=Výsledky!$BR$9),IF(VLOOKUP(Tipy!BJ53,'Kategórie hráčov'!$A$2:$B$55,2,FALSE)=30,30,20),0))</f>
        <v>0</v>
      </c>
      <c r="BS59" s="127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30">
        <f>IF(ISBLANK($BT$3),"",IF(ISBLANK(Tipy!BF53),"-",SUM(BO59:BS59)))</f>
        <v>50</v>
      </c>
      <c r="BU59" s="129"/>
      <c r="BV59" s="126" t="str">
        <f>IF(ISBLANK($CA$3),"",IF(ISBLANK(Tipy!BL53),0,IF(AND(Tipy!BL53=Výsledky!$BY$3,Tipy!BN53=Výsledky!$CA$3),60,0)))</f>
        <v/>
      </c>
      <c r="BW59" s="126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6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6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7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0" t="str">
        <f>IF(ISBLANK($CA$3),"",IF(ISBLANK(Tipy!BL53),"-",SUM(BV59:BZ59)))</f>
        <v/>
      </c>
      <c r="CB59" s="129"/>
      <c r="CC59" s="126">
        <f>IF(ISBLANK($CH$3),"",IF(ISBLANK(Tipy!BR53),0,IF(AND(Tipy!BR53=Výsledky!$CF$3,Tipy!BT53=Výsledky!$CH$3),60,0)))</f>
        <v>0</v>
      </c>
      <c r="CD59" s="12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6">
        <f>IF(ISBLANK($CH$3),"",IF(OR(Tipy!BU53=Výsledky!$CC$6,Tipy!BU53=Výsledky!$CC$7,Tipy!BU53=Výsledky!$CC$8,Tipy!BU53=Výsledky!$CC$9),IF(VLOOKUP(Tipy!BU53,'Kategórie hráčov'!$A$2:$B$55,2,FALSE)=30,30,20),0))</f>
        <v>0</v>
      </c>
      <c r="CF59" s="126">
        <f>IF(ISBLANK($CH$3),"",IF(OR(Tipy!BV53=Výsledky!$CF$6,Tipy!BV53=Výsledky!$CF$7,Tipy!BV53=Výsledky!$CF$8,Tipy!BV53=Výsledky!$CF$9),IF(VLOOKUP(Tipy!BV53,'Kategórie hráčov'!$A$2:$B$55,2,FALSE)=30,30,20),0))</f>
        <v>0</v>
      </c>
      <c r="CG59" s="127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30">
        <f>IF(ISBLANK($CH$3),"",IF(ISBLANK(Tipy!BR53),"-",SUM(CC59:CG59)))</f>
        <v>0</v>
      </c>
      <c r="CI59" s="129"/>
      <c r="CJ59" s="126">
        <f>IF(ISBLANK($CO$3),"",IF(ISBLANK(Tipy!BX53),0,IF(AND(Tipy!BX53=Výsledky!$CM$3,Tipy!BZ53=Výsledky!$CO$3),60,0)))</f>
        <v>0</v>
      </c>
      <c r="CK59" s="12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6">
        <f>IF(ISBLANK($CO$3),"",IF(OR(Tipy!CA53=Výsledky!$CJ$6,Tipy!CA53=Výsledky!$CJ$7,Tipy!CA53=Výsledky!$CJ$8,Tipy!CA53=Výsledky!$CJ$9),IF(VLOOKUP(Tipy!CA53,'Kategórie hráčov'!$A$2:$B$55,2,FALSE)=30,30,20),0))</f>
        <v>20</v>
      </c>
      <c r="CM59" s="126">
        <f>IF(ISBLANK($CO$3),"",IF(OR(Tipy!CB53=Výsledky!$CM$6,Tipy!CB53=Výsledky!$CM$7,Tipy!CB53=Výsledky!$CM$8,Tipy!CB53=Výsledky!$CM$9),IF(VLOOKUP(Tipy!CB53,'Kategórie hráčov'!$A$2:$B$55,2,FALSE)=30,30,20),0))</f>
        <v>0</v>
      </c>
      <c r="CN59" s="127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30">
        <f>IF(ISBLANK($CO$3),"",IF(ISBLANK(Tipy!BX53),"-",SUM(CJ59:CN59)))</f>
        <v>40</v>
      </c>
      <c r="CP59" s="129"/>
      <c r="CQ59" s="126" t="str">
        <f>IF(ISBLANK($CV$3),"",IF(ISBLANK(Tipy!CD53),0,IF(AND(Tipy!CD53=Výsledky!$CT$3,Tipy!CF53=Výsledky!$CV$3),60,0)))</f>
        <v/>
      </c>
      <c r="CR59" s="126" t="str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/>
      </c>
      <c r="CS59" s="126" t="str">
        <f>IF(ISBLANK($CV$3),"",IF(OR(Tipy!CG53=Výsledky!$CQ$6,Tipy!CG53=Výsledky!$CQ$7,Tipy!CG53=Výsledky!$CQ$8,Tipy!CG53=Výsledky!$CQ$9),IF(VLOOKUP(Tipy!CG53,'Kategórie hráčov'!$A$2:$B$55,2,FALSE)=30,30,20),0))</f>
        <v/>
      </c>
      <c r="CT59" s="126" t="str">
        <f>IF(ISBLANK($CV$3),"",IF(OR(Tipy!CH53=Výsledky!$CT$6,Tipy!CH53=Výsledky!$CT$7,Tipy!CH53=Výsledky!$CT$8,Tipy!CH53=Výsledky!$CT$9),IF(VLOOKUP(Tipy!CH53,'Kategórie hráčov'!$A$2:$B$55,2,FALSE)=30,30,20),0))</f>
        <v/>
      </c>
      <c r="CU59" s="127" t="str">
        <f>IF(ISBLANK($CV$3),"",IF(ISBLANK(Tipy!CD53),0,IF(OR(AND(Tipy!CD53=Výsledky!$CT$3,OR(Tipy!CF53=Výsledky!$CV$3+1,Tipy!CF53=Výsledky!$CV$3-1)),AND(Tipy!CF53=Výsledky!$CV$3,OR(Tipy!CD53=Výsledky!$CT$3+1,Tipy!CD53=Výsledky!$CT$3-1))),10,0)))</f>
        <v/>
      </c>
      <c r="CV59" s="130" t="str">
        <f>IF(ISBLANK($CV$3),"",IF(ISBLANK(Tipy!CD53),"-",SUM(CQ59:CU59)))</f>
        <v/>
      </c>
      <c r="CW59" s="129"/>
      <c r="CX59" s="126" t="str">
        <f>IF(ISBLANK($DC$3),"",IF(ISBLANK(Tipy!CJ53),0,IF(AND(Tipy!CJ53=Výsledky!$DA$3,Tipy!CL53=Výsledky!$DC$3),60,0)))</f>
        <v/>
      </c>
      <c r="CY59" s="126" t="str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/>
      </c>
      <c r="CZ59" s="126" t="str">
        <f>IF(ISBLANK($DC$3),"",IF(OR(Tipy!CM53=Výsledky!$CX$6,Tipy!CM53=Výsledky!$CX$7,Tipy!CM53=Výsledky!$CX$8,Tipy!CM53=Výsledky!$CX$9),IF(VLOOKUP(Tipy!CM53,'Kategórie hráčov'!$A$2:$B$55,2,FALSE)=30,30,20),0))</f>
        <v/>
      </c>
      <c r="DA59" s="126" t="str">
        <f>IF(ISBLANK($DC$3),"",IF(OR(Tipy!CN53=Výsledky!$DA$6,Tipy!CN53=Výsledky!$DA$7,Tipy!CN53=Výsledky!$DA$8,Tipy!CN53=Výsledky!$DA$9),IF(VLOOKUP(Tipy!CN53,'Kategórie hráčov'!$A$2:$B$55,2,FALSE)=30,30,20),0))</f>
        <v/>
      </c>
      <c r="DB59" s="127" t="str">
        <f>IF(ISBLANK($DC$3),"",IF(ISBLANK(Tipy!CJ53),0,IF(OR(AND(Tipy!CJ53=Výsledky!$DA$3,OR(Tipy!CL53=Výsledky!$DC$3+1,Tipy!CL53=Výsledky!$DC$3-1)),AND(Tipy!CL53=Výsledky!$DC$3,OR(Tipy!CJ53=Výsledky!$DA$3+1,Tipy!CJ53=Výsledky!$DA$3-1))),10,0)))</f>
        <v/>
      </c>
      <c r="DC59" s="130" t="str">
        <f>IF(ISBLANK($DC$3),"",IF(ISBLANK(Tipy!CJ53),"-",SUM(CX59:DB59)))</f>
        <v/>
      </c>
      <c r="DD59" s="129"/>
      <c r="DE59" s="126" t="str">
        <f>IF(ISBLANK($DJ$3),"",IF(ISBLANK(Tipy!CP53),0,IF(AND(Tipy!CP53=Výsledky!$DH$3,Tipy!CR53=Výsledky!$DJ$3),60,0)))</f>
        <v/>
      </c>
      <c r="DF59" s="126" t="str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/>
      </c>
      <c r="DG59" s="126" t="str">
        <f>IF(ISBLANK($DJ$3),"",IF(OR(Tipy!CS53=Výsledky!$DE$6,Tipy!CS53=Výsledky!$DE$7,Tipy!CS53=Výsledky!$DE$8,Tipy!CS53=Výsledky!$DE$9),IF(VLOOKUP(Tipy!CS53,'Kategórie hráčov'!$A$2:$B$55,2,FALSE)=30,30,20),0))</f>
        <v/>
      </c>
      <c r="DH59" s="126" t="str">
        <f>IF(ISBLANK($DJ$3),"",IF(OR(Tipy!CT53=Výsledky!$DH$6,Tipy!CT53=Výsledky!$DH$7,Tipy!CT53=Výsledky!$DH$8,Tipy!CT53=Výsledky!$DH$9),IF(VLOOKUP(Tipy!CT53,'Kategórie hráčov'!$A$2:$B$55,2,FALSE)=30,30,20),0))</f>
        <v/>
      </c>
      <c r="DI59" s="127" t="str">
        <f>IF(ISBLANK($DJ$3),"",IF(ISBLANK(Tipy!CP53),0,IF(OR(AND(Tipy!CP53=Výsledky!$DH$3,OR(Tipy!CR53=Výsledky!$DJ$3+1,Tipy!CR53=Výsledky!$DJ$3-1)),AND(Tipy!CR53=Výsledky!$DJ$3,OR(Tipy!CP53=Výsledky!$DH$3+1,Tipy!CP53=Výsledky!$DH$3-1))),10,0)))</f>
        <v/>
      </c>
      <c r="DJ59" s="130" t="str">
        <f>IF(ISBLANK($DJ$3),"",IF(ISBLANK(Tipy!CP53),"-",SUM(DE59:DI59)))</f>
        <v/>
      </c>
      <c r="DK59" s="129"/>
      <c r="DL59" s="126" t="str">
        <f>IF(ISBLANK($DQ$3),"",IF(ISBLANK(Tipy!CV53),0,IF(AND(Tipy!CV53=Výsledky!$DO$3,Tipy!CX53=Výsledky!$DQ$3),60,0)))</f>
        <v/>
      </c>
      <c r="DM59" s="126" t="str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/>
      </c>
      <c r="DN59" s="126" t="str">
        <f>IF(ISBLANK($DQ$3),"",IF(OR(Tipy!CY53=Výsledky!$DL$6,Tipy!CY53=Výsledky!$DL$7,Tipy!CY53=Výsledky!$DL$8,Tipy!CY53=Výsledky!$DL$9),IF(VLOOKUP(Tipy!CY53,'Kategórie hráčov'!$A$2:$B$55,2,FALSE)=30,30,20),0))</f>
        <v/>
      </c>
      <c r="DO59" s="126" t="str">
        <f>IF(ISBLANK($DQ$3),"",IF(OR(Tipy!CZ53=Výsledky!$DO$6,Tipy!CZ53=Výsledky!$DO$7,Tipy!CZ53=Výsledky!$DO$8,Tipy!CZ53=Výsledky!$DO$9),IF(VLOOKUP(Tipy!CZ53,'Kategórie hráčov'!$A$2:$B$55,2,FALSE)=30,30,20),0))</f>
        <v/>
      </c>
      <c r="DP59" s="127" t="str">
        <f>IF(ISBLANK($DQ$3),"",IF(ISBLANK(Tipy!CV53),0,IF(OR(AND(Tipy!CV53=Výsledky!$DO$3,OR(Tipy!CX53=Výsledky!$DQ$3+1,Tipy!CX53=Výsledky!$DQ$3-1)),AND(Tipy!CX53=Výsledky!$DQ$3,OR(Tipy!CV53=Výsledky!$DO$3+1,Tipy!CV53=Výsledky!$DO$3-1))),10,0)))</f>
        <v/>
      </c>
      <c r="DQ59" s="130" t="str">
        <f>IF(ISBLANK($DQ$3),"",IF(ISBLANK(Tipy!CV53),"-",SUM(DL59:DP59)))</f>
        <v/>
      </c>
      <c r="DR59" s="129"/>
      <c r="DS59" s="126" t="str">
        <f>IF(ISBLANK($DX$3),"",IF(ISBLANK(Tipy!DB53),0,IF(AND(Tipy!DB53=Výsledky!$DV$3,Tipy!DD53=Výsledky!$DX$3),60,0)))</f>
        <v/>
      </c>
      <c r="DT59" s="126" t="str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/>
      </c>
      <c r="DU59" s="126" t="str">
        <f>IF(ISBLANK($DX$3),"",IF(OR(Tipy!DE53=Výsledky!$DS$6,Tipy!DE53=Výsledky!$DS$7,Tipy!DE53=Výsledky!$DS$8,Tipy!DE53=Výsledky!$DS$9),IF(VLOOKUP(Tipy!DE53,'Kategórie hráčov'!$A$2:$B$55,2,FALSE)=30,30,20),0))</f>
        <v/>
      </c>
      <c r="DV59" s="126" t="str">
        <f>IF(ISBLANK($DX$3),"",IF(OR(Tipy!DF53=Výsledky!$DV$6,Tipy!DF53=Výsledky!$DV$7,Tipy!DF53=Výsledky!$DV$8,Tipy!DF53=Výsledky!$DV$9),IF(VLOOKUP(Tipy!DF53,'Kategórie hráčov'!$A$2:$B$55,2,FALSE)=30,30,20),0))</f>
        <v/>
      </c>
      <c r="DW59" s="127" t="str">
        <f>IF(ISBLANK($DX$3),"",IF(ISBLANK(Tipy!DB53),0,IF(OR(AND(Tipy!DB53=Výsledky!$DV$3,OR(Tipy!DD53=Výsledky!$DX$3+1,Tipy!DD53=Výsledky!$DX$3-1)),AND(Tipy!DD53=Výsledky!$DX$3,OR(Tipy!DB53=Výsledky!$DV$3+1,Tipy!DB53=Výsledky!$DV$3-1))),10,0)))</f>
        <v/>
      </c>
      <c r="DX59" s="130" t="str">
        <f>IF(ISBLANK($DX$3),"",IF(ISBLANK(Tipy!DB53),"-",SUM(DS59:DW59)))</f>
        <v/>
      </c>
      <c r="DY59" s="129"/>
      <c r="DZ59" s="126" t="str">
        <f>IF(ISBLANK($EE$3),"",IF(ISBLANK(Tipy!DH53),0,IF(AND(Tipy!DH53=Výsledky!$EC$3,Tipy!DJ53=Výsledky!$EE$3),60,0)))</f>
        <v/>
      </c>
      <c r="EA59" s="126" t="str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/>
      </c>
      <c r="EB59" s="126" t="str">
        <f>IF(ISBLANK($EE$3),"",IF(OR(Tipy!DK53=Výsledky!$DZ$6,Tipy!DK53=Výsledky!$DZ$7,Tipy!DK53=Výsledky!$DZ$8,Tipy!DK53=Výsledky!$DZ$9),IF(VLOOKUP(Tipy!DK53,'Kategórie hráčov'!$A$2:$B$55,2,FALSE)=30,30,20),0))</f>
        <v/>
      </c>
      <c r="EC59" s="126" t="str">
        <f>IF(ISBLANK($EE$3),"",IF(OR(Tipy!DL53=Výsledky!$EC$6,Tipy!DL53=Výsledky!$EC$7,Tipy!DL53=Výsledky!$EC$8,Tipy!DL53=Výsledky!$EC$9),IF(VLOOKUP(Tipy!DL53,'Kategórie hráčov'!$A$2:$B$55,2,FALSE)=30,30,20),0))</f>
        <v/>
      </c>
      <c r="ED59" s="127" t="str">
        <f>IF(ISBLANK($EE$3),"",IF(ISBLANK(Tipy!DH53),0,IF(OR(AND(Tipy!DH53=Výsledky!$EC$3,OR(Tipy!DJ53=Výsledky!$EE$3+1,Tipy!DJ53=Výsledky!$EE$3-1)),AND(Tipy!DJ53=Výsledky!$EE$3,OR(Tipy!DH53=Výsledky!$EC$3+1,Tipy!DH53=Výsledky!$EC$3-1))),10,0)))</f>
        <v/>
      </c>
      <c r="EE59" s="130" t="str">
        <f>IF(ISBLANK($EE$3),"",IF(ISBLANK(Tipy!DH53),"-",SUM(DZ59:ED59)))</f>
        <v/>
      </c>
      <c r="EF59" s="129"/>
      <c r="EG59" s="126" t="str">
        <f>IF(ISBLANK($EL$3),"",IF(ISBLANK(Tipy!DN53),0,IF(AND(Tipy!DN53=Výsledky!$EJ$3,Tipy!DP53=Výsledky!$EL$3),60,0)))</f>
        <v/>
      </c>
      <c r="EH59" s="126" t="str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/>
      </c>
      <c r="EI59" s="126" t="str">
        <f>IF(ISBLANK($EL$3),"",IF(OR(Tipy!DQ53=Výsledky!$EG$6,Tipy!DQ53=Výsledky!$EG$7,Tipy!DQ53=Výsledky!$EG$8,Tipy!DQ53=Výsledky!$EG$9),IF(VLOOKUP(Tipy!DQ53,'Kategórie hráčov'!$A$2:$B$55,2,FALSE)=30,30,20),0))</f>
        <v/>
      </c>
      <c r="EJ59" s="126" t="str">
        <f>IF(ISBLANK($EL$3),"",IF(OR(Tipy!DR53=Výsledky!$EJ$6,Tipy!DR53=Výsledky!$EJ$7,Tipy!DR53=Výsledky!$EJ$8,Tipy!DR53=Výsledky!$EJ$9),IF(VLOOKUP(Tipy!DR53,'Kategórie hráčov'!$A$2:$B$55,2,FALSE)=30,30,20),0))</f>
        <v/>
      </c>
      <c r="EK59" s="127" t="str">
        <f>IF(ISBLANK($EL$3),"",IF(ISBLANK(Tipy!DN53),0,IF(OR(AND(Tipy!DN53=Výsledky!$EJ$3,OR(Tipy!DP53=Výsledky!$EL$3+1,Tipy!DP53=Výsledky!$EL$3-1)),AND(Tipy!DP53=Výsledky!$EL$3,OR(Tipy!DN53=Výsledky!$EJ$3+1,Tipy!DN53=Výsledky!$EJ$3-1))),10,0)))</f>
        <v/>
      </c>
      <c r="EL59" s="130" t="str">
        <f>IF(ISBLANK($EL$3),"",IF(ISBLANK(Tipy!DN53),"-",SUM(EG59:EK59)))</f>
        <v/>
      </c>
      <c r="EM59" s="129"/>
      <c r="EN59" s="126" t="str">
        <f>IF(ISBLANK($ES$3),"",IF(ISBLANK(Tipy!DT53),0,IF(AND(Tipy!DT53=Výsledky!$EQ$3,Tipy!DV53=Výsledky!$ES$3),60,0)))</f>
        <v/>
      </c>
      <c r="EO59" s="126" t="str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/>
      </c>
      <c r="EP59" s="126" t="str">
        <f>IF(ISBLANK($ES$3),"",IF(OR(Tipy!DW53=Výsledky!$EN$6,Tipy!DW53=Výsledky!$EN$7,Tipy!DW53=Výsledky!$EN$8,Tipy!DW53=Výsledky!$EN$9),IF(VLOOKUP(Tipy!DW53,'Kategórie hráčov'!$A$2:$B$55,2,FALSE)=30,30,20),0))</f>
        <v/>
      </c>
      <c r="EQ59" s="126" t="str">
        <f>IF(ISBLANK($ES$3),"",IF(OR(Tipy!DX53=Výsledky!$EQ$6,Tipy!DX53=Výsledky!$EQ$7,Tipy!DX53=Výsledky!$EQ$8,Tipy!DX53=Výsledky!$EQ$9),IF(VLOOKUP(Tipy!DX53,'Kategórie hráčov'!$A$2:$B$55,2,FALSE)=30,30,20),0))</f>
        <v/>
      </c>
      <c r="ER59" s="127" t="str">
        <f>IF(ISBLANK($ES$3),"",IF(ISBLANK(Tipy!DT53),0,IF(OR(AND(Tipy!DT53=Výsledky!$EQ$3,OR(Tipy!DV53=Výsledky!$ES$3+1,Tipy!DV53=Výsledky!$ES$3-1)),AND(Tipy!DV53=Výsledky!$ES$3,OR(Tipy!DT53=Výsledky!$EQ$3+1,Tipy!DT53=Výsledky!$EQ$3-1))),10,0)))</f>
        <v/>
      </c>
      <c r="ES59" s="130" t="str">
        <f>IF(ISBLANK($ES$3),"",IF(ISBLANK(Tipy!DT53),"-",SUM(EN59:ER59)))</f>
        <v/>
      </c>
      <c r="ET59" s="129"/>
      <c r="EU59" s="126" t="str">
        <f>IF(ISBLANK($EZ$3),"",IF(ISBLANK(Tipy!DZ53),0,IF(AND(Tipy!DZ53=Výsledky!$EX$3,Tipy!EB53=Výsledky!$EZ$3),60,0)))</f>
        <v/>
      </c>
      <c r="EV59" s="126" t="str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/>
      </c>
      <c r="EW59" s="126" t="str">
        <f>IF(ISBLANK($EZ$3),"",IF(OR(Tipy!EC53=Výsledky!$EU$6,Tipy!EC53=Výsledky!$EU$7,Tipy!EC53=Výsledky!$EU$8,Tipy!EC53=Výsledky!$EU$9),IF(VLOOKUP(Tipy!EC53,'Kategórie hráčov'!$A$2:$B$55,2,FALSE)=30,30,20),0))</f>
        <v/>
      </c>
      <c r="EX59" s="126" t="str">
        <f>IF(ISBLANK($EZ$3),"",IF(OR(Tipy!ED53=Výsledky!$EX$6,Tipy!ED53=Výsledky!$EX$7,Tipy!ED53=Výsledky!$EX$8,Tipy!ED53=Výsledky!$EX$9),IF(VLOOKUP(Tipy!ED53,'Kategórie hráčov'!$A$2:$B$55,2,FALSE)=30,30,20),0))</f>
        <v/>
      </c>
      <c r="EY59" s="127" t="str">
        <f>IF(ISBLANK($EZ$3),"",IF(ISBLANK(Tipy!DZ53),0,IF(OR(AND(Tipy!DZ53=Výsledky!$EX$3,OR(Tipy!EB53=Výsledky!$EZ$3+1,Tipy!EB53=Výsledky!$EZ$3-1)),AND(Tipy!EB53=Výsledky!$EZ$3,OR(Tipy!DZ53=Výsledky!$EX$3+1,Tipy!DZ53=Výsledky!$EX$3-1))),10,0)))</f>
        <v/>
      </c>
      <c r="EZ59" s="130" t="str">
        <f>IF(ISBLANK($EZ$3),"",IF(ISBLANK(Tipy!DZ53),"-",SUM(EU59:EY59)))</f>
        <v/>
      </c>
      <c r="FA59" s="129"/>
      <c r="FB59" s="126" t="str">
        <f>IF(ISBLANK($FG$3),"",IF(ISBLANK(Tipy!EF53),0,IF(AND(Tipy!EF53=Výsledky!$FE$3,Tipy!EH53=Výsledky!$FG$3),60,0)))</f>
        <v/>
      </c>
      <c r="FC59" s="126" t="str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/>
      </c>
      <c r="FD59" s="126" t="str">
        <f>IF(ISBLANK($FG$3),"",IF(OR(Tipy!EI53=Výsledky!$FB$6,Tipy!EI53=Výsledky!$FB$7,Tipy!EI53=Výsledky!$FB$8,Tipy!EI53=Výsledky!$FB$9),IF(VLOOKUP(Tipy!EI53,'Kategórie hráčov'!$A$2:$B$55,2,FALSE)=30,30,20),0))</f>
        <v/>
      </c>
      <c r="FE59" s="126" t="str">
        <f>IF(ISBLANK($FG$3),"",IF(OR(Tipy!EJ53=Výsledky!$FE$6,Tipy!EJ53=Výsledky!$FE$7,Tipy!EJ53=Výsledky!$FE$8,Tipy!EJ53=Výsledky!$FE$9),IF(VLOOKUP(Tipy!EJ53,'Kategórie hráčov'!$A$2:$B$55,2,FALSE)=30,30,20),0))</f>
        <v/>
      </c>
      <c r="FF59" s="127" t="str">
        <f>IF(ISBLANK($FG$3),"",IF(ISBLANK(Tipy!EF53),0,IF(OR(AND(Tipy!EF53=Výsledky!$FE$3,OR(Tipy!EH53=Výsledky!$FG$3+1,Tipy!EH53=Výsledky!$FG$3-1)),AND(Tipy!EH53=Výsledky!$FG$3,OR(Tipy!EF53=Výsledky!$FE$3+1,Tipy!EF53=Výsledky!$FE$3-1))),10,0)))</f>
        <v/>
      </c>
      <c r="FG59" s="130" t="str">
        <f>IF(ISBLANK($FG$3),"",IF(ISBLANK(Tipy!EF53),"-",SUM(FB59:FF59)))</f>
        <v/>
      </c>
      <c r="FH59" s="129"/>
      <c r="FI59" s="126" t="str">
        <f>IF(ISBLANK($FN$3),"",IF(ISBLANK(Tipy!EL53),0,IF(AND(Tipy!EL53=Výsledky!$FL$3,Tipy!EN53=Výsledky!$FN$3),60,0)))</f>
        <v/>
      </c>
      <c r="FJ59" s="126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126" t="str">
        <f>IF(ISBLANK($FN$3),"",IF(OR(Tipy!EO53=Výsledky!$FI$6,Tipy!EO53=Výsledky!$FI$7,Tipy!EO53=Výsledky!$FI$8,Tipy!EO53=Výsledky!$FI$9),IF(VLOOKUP(Tipy!EO53,'Kategórie hráčov'!$A$2:$B$55,2,FALSE)=30,30,20),0))</f>
        <v/>
      </c>
      <c r="FL59" s="126" t="str">
        <f>IF(ISBLANK($FN$3),"",IF(OR(Tipy!EP53=Výsledky!$FL$6,Tipy!EP53=Výsledky!$FL$7,Tipy!EP53=Výsledky!$FL$8,Tipy!EP53=Výsledky!$FL$9),IF(VLOOKUP(Tipy!EP53,'Kategórie hráčov'!$A$2:$B$55,2,FALSE)=30,30,20),0))</f>
        <v/>
      </c>
      <c r="FM59" s="127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130" t="str">
        <f>IF(ISBLANK($FN$3),"",IF(ISBLANK(Tipy!EL53),"-",SUM(FI59:FM59)))</f>
        <v/>
      </c>
      <c r="FO59" s="129"/>
      <c r="FP59" s="126" t="str">
        <f>IF(ISBLANK($FU$3),"",IF(ISBLANK(Tipy!ER53),0,IF(AND(Tipy!ER53=Výsledky!$FS$3,Tipy!ET53=Výsledky!$FU$3),60,0)))</f>
        <v/>
      </c>
      <c r="FQ59" s="126" t="str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/>
      </c>
      <c r="FR59" s="126" t="str">
        <f>IF(ISBLANK($FU$3),"",IF(OR(Tipy!EU53=Výsledky!$FP$6,Tipy!EU53=Výsledky!$FP$7,Tipy!EU53=Výsledky!$FP$8,Tipy!EU53=Výsledky!$FP$9),IF(VLOOKUP(Tipy!EU53,'Kategórie hráčov'!$A$2:$B$55,2,FALSE)=30,30,20),0))</f>
        <v/>
      </c>
      <c r="FS59" s="126" t="str">
        <f>IF(ISBLANK($FU$3),"",IF(OR(Tipy!EV53=Výsledky!$FS$6,Tipy!EV53=Výsledky!$FS$7,Tipy!EV53=Výsledky!$FS$8,Tipy!EV53=Výsledky!$FS$9),IF(VLOOKUP(Tipy!EV53,'Kategórie hráčov'!$A$2:$B$55,2,FALSE)=30,30,20),0))</f>
        <v/>
      </c>
      <c r="FT59" s="127" t="str">
        <f>IF(ISBLANK($FU$3),"",IF(ISBLANK(Tipy!ER53),0,IF(OR(AND(Tipy!ER53=Výsledky!$FS$3,OR(Tipy!ET53=Výsledky!$FU$3+1,Tipy!ET53=Výsledky!$FU$3-1)),AND(Tipy!ET53=Výsledky!$FU$3,OR(Tipy!ER53=Výsledky!$FS$3+1,Tipy!ER53=Výsledky!$FS$3-1))),10,0)))</f>
        <v/>
      </c>
      <c r="FU59" s="130" t="str">
        <f>IF(ISBLANK($FU$3),"",IF(ISBLANK(Tipy!ER53),"-",SUM(FP59:FT59)))</f>
        <v/>
      </c>
      <c r="FV59" s="129"/>
      <c r="FW59" s="126" t="str">
        <f>IF(ISBLANK($GB$3),"",IF(ISBLANK(Tipy!EX53),0,IF(AND(Tipy!EX53=Výsledky!$FZ$3,Tipy!EZ53=Výsledky!$GB$3),60,0)))</f>
        <v/>
      </c>
      <c r="FX59" s="126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126" t="str">
        <f>IF(ISBLANK($GB$3),"",IF(OR(Tipy!FA53=Výsledky!$FW$6,Tipy!FA53=Výsledky!$FW$7,Tipy!FA53=Výsledky!$FW$8,Tipy!FA53=Výsledky!$FW$9),IF(VLOOKUP(Tipy!FA53,'Kategórie hráčov'!$A$2:$B$55,2,FALSE)=30,30,20),0))</f>
        <v/>
      </c>
      <c r="FZ59" s="126" t="str">
        <f>IF(ISBLANK($GB$3),"",IF(OR(Tipy!FB53=Výsledky!$FZ$6,Tipy!FB53=Výsledky!$FZ$7,Tipy!FB53=Výsledky!$FZ$8,Tipy!FB53=Výsledky!$FZ$9),IF(VLOOKUP(Tipy!FB53,'Kategórie hráčov'!$A$2:$B$55,2,FALSE)=30,30,20),0))</f>
        <v/>
      </c>
      <c r="GA59" s="127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130" t="str">
        <f>IF(ISBLANK($GB$3),"",IF(ISBLANK(Tipy!EX53),"-",SUM(FW59:GA59)))</f>
        <v/>
      </c>
      <c r="GC59" s="129"/>
      <c r="GD59" s="126" t="str">
        <f>IF(ISBLANK($GI$3),"",IF(ISBLANK(Tipy!FD53),0,IF(AND(Tipy!FD53=Výsledky!$GG$3,Tipy!FF53=Výsledky!$GI$3),60,0)))</f>
        <v/>
      </c>
      <c r="GE59" s="126" t="str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/>
      </c>
      <c r="GF59" s="126" t="str">
        <f>IF(ISBLANK($GI$3),"",IF(OR(Tipy!FG53=Výsledky!$GD$6,Tipy!FG53=Výsledky!$GD$7,Tipy!FG53=Výsledky!$GD$8,Tipy!FG53=Výsledky!$GD$9),IF(VLOOKUP(Tipy!FG53,'Kategórie hráčov'!$A$2:$B$55,2,FALSE)=30,30,20),0))</f>
        <v/>
      </c>
      <c r="GG59" s="126" t="str">
        <f>IF(ISBLANK($GI$3),"",IF(OR(Tipy!FH53=Výsledky!$GG$6,Tipy!FH53=Výsledky!$GG$7,Tipy!FH53=Výsledky!$GG$8,Tipy!FH53=Výsledky!$GG$9),IF(VLOOKUP(Tipy!FH53,'Kategórie hráčov'!$A$2:$B$55,2,FALSE)=30,30,20),0))</f>
        <v/>
      </c>
      <c r="GH59" s="127" t="str">
        <f>IF(ISBLANK($GI$3),"",IF(ISBLANK(Tipy!FD53),0,IF(OR(AND(Tipy!FD53=Výsledky!$GG$3,OR(Tipy!FF53=Výsledky!$GI$3+1,Tipy!FF53=Výsledky!$GI$3-1)),AND(Tipy!FF53=Výsledky!$GI$3,OR(Tipy!FD53=Výsledky!$GG$3+1,Tipy!FD53=Výsledky!$GG$3-1))),10,0)))</f>
        <v/>
      </c>
      <c r="GI59" s="130" t="str">
        <f>IF(ISBLANK($GI$3),"",IF(ISBLANK(Tipy!FD53),"-",SUM(GD59:GH59)))</f>
        <v/>
      </c>
      <c r="GJ59" s="129"/>
      <c r="GK59" s="126" t="str">
        <f>IF(ISBLANK($GP$3),"",IF(ISBLANK(Tipy!FJ53),0,IF(AND(Tipy!FJ53=Výsledky!$GN$3,Tipy!FL53=Výsledky!$GP$3),60,0)))</f>
        <v/>
      </c>
      <c r="GL59" s="126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126" t="str">
        <f>IF(ISBLANK($GP$3),"",IF(OR(Tipy!FM53=Výsledky!$GK$6,Tipy!FM53=Výsledky!$GK$7,Tipy!FM53=Výsledky!$GK$8,Tipy!FM53=Výsledky!$GK$9),IF(VLOOKUP(Tipy!FM53,'Kategórie hráčov'!$A$2:$B$55,2,FALSE)=30,30,20),0))</f>
        <v/>
      </c>
      <c r="GN59" s="126" t="str">
        <f>IF(ISBLANK($GP$3),"",IF(OR(Tipy!FN53=Výsledky!$GN$6,Tipy!FN53=Výsledky!$GN$7,Tipy!FN53=Výsledky!$GN$8,Tipy!FN53=Výsledky!$GN$9),IF(VLOOKUP(Tipy!FN53,'Kategórie hráčov'!$A$2:$B$55,2,FALSE)=30,30,20),0))</f>
        <v/>
      </c>
      <c r="GO59" s="127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130" t="str">
        <f>IF(ISBLANK($GP$3),"",IF(ISBLANK(Tipy!FJ53),"-",SUM(GK59:GO59)))</f>
        <v/>
      </c>
      <c r="GQ59" s="129"/>
      <c r="GR59" s="126" t="str">
        <f>IF(ISBLANK($GW$3),"",IF(ISBLANK(Tipy!FP53),0,IF(AND(Tipy!FP53=Výsledky!$GU$3,Tipy!FR53=Výsledky!$GW$3),60,0)))</f>
        <v/>
      </c>
      <c r="GS59" s="126" t="str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/>
      </c>
      <c r="GT59" s="126" t="str">
        <f>IF(ISBLANK($GW$3),"",IF(OR(Tipy!FS53=Výsledky!$GR$6,Tipy!FS53=Výsledky!$GR$7,Tipy!FS53=Výsledky!$GR$8,Tipy!FS53=Výsledky!$GR$9),IF(VLOOKUP(Tipy!FS53,'Kategórie hráčov'!$A$2:$B$55,2,FALSE)=30,30,20),0))</f>
        <v/>
      </c>
      <c r="GU59" s="126" t="str">
        <f>IF(ISBLANK($GW$3),"",IF(OR(Tipy!FT53=Výsledky!$GU$6,Tipy!FT53=Výsledky!$GU$7,Tipy!FT53=Výsledky!$GU$8,Tipy!FT53=Výsledky!$GU$9),IF(VLOOKUP(Tipy!FT53,'Kategórie hráčov'!$A$2:$B$55,2,FALSE)=30,30,20),0))</f>
        <v/>
      </c>
      <c r="GV59" s="127" t="str">
        <f>IF(ISBLANK($GW$3),"",IF(ISBLANK(Tipy!FP53),0,IF(OR(AND(Tipy!FP53=Výsledky!$GU$3,OR(Tipy!FR53=Výsledky!$GW$3+1,Tipy!FR53=Výsledky!$GW$3-1)),AND(Tipy!FR53=Výsledky!$GW$3,OR(Tipy!FP53=Výsledky!$GU$3+1,Tipy!FP53=Výsledky!$GU$3-1))),10,0)))</f>
        <v/>
      </c>
      <c r="GW59" s="130" t="str">
        <f>IF(ISBLANK($GW$3),"",IF(ISBLANK(Tipy!FP53),"-",SUM(GR59:GV59)))</f>
        <v/>
      </c>
      <c r="GX59" s="129"/>
      <c r="GY59" s="126" t="str">
        <f>IF(ISBLANK($HD$3),"",IF(ISBLANK(Tipy!FV53),0,IF(AND(Tipy!FV53=Výsledky!$HB$3,Tipy!FX53=Výsledky!$HD$3),60,0)))</f>
        <v/>
      </c>
      <c r="GZ59" s="126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26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26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27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0" t="str">
        <f>IF(ISBLANK($HD$3),"",IF(ISBLANK(Tipy!FV53),"-",SUM(GY59:HC59)))</f>
        <v/>
      </c>
      <c r="HE59" s="129"/>
      <c r="HF59" s="126" t="str">
        <f>IF(ISBLANK($HK$3),"",IF(ISBLANK(Tipy!GB53),0,IF(AND(Tipy!GB53=Výsledky!$HI$3,Tipy!GD53=Výsledky!$HK$3),60,0)))</f>
        <v/>
      </c>
      <c r="HG59" s="126" t="str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/>
      </c>
      <c r="HH59" s="126" t="str">
        <f>IF(ISBLANK($HK$3),"",IF(OR(Tipy!GE53=Výsledky!$HF$6,Tipy!GE53=Výsledky!$HF$7,Tipy!GE53=Výsledky!$HF$8,Tipy!GE53=Výsledky!$HF$9),IF(VLOOKUP(Tipy!GE53,'Kategórie hráčov'!$A$2:$B$55,2,FALSE)=30,30,20),0))</f>
        <v/>
      </c>
      <c r="HI59" s="126" t="str">
        <f>IF(ISBLANK($HK$3),"",IF(OR(Tipy!GF53=Výsledky!$HI$6,Tipy!GF53=Výsledky!$HI$7,Tipy!GF53=Výsledky!$HI$8,Tipy!GF53=Výsledky!$HI$9),IF(VLOOKUP(Tipy!GF53,'Kategórie hráčov'!$A$2:$B$55,2,FALSE)=30,30,20),0))</f>
        <v/>
      </c>
      <c r="HJ59" s="127" t="str">
        <f>IF(ISBLANK($HK$3),"",IF(ISBLANK(Tipy!GB53),0,IF(OR(AND(Tipy!GB53=Výsledky!$HI$3,OR(Tipy!GD53=Výsledky!$HK$3+1,Tipy!GD53=Výsledky!$HK$3-1)),AND(Tipy!GD53=Výsledky!$HK$3,OR(Tipy!GB53=Výsledky!$HI$3+1,Tipy!GB53=Výsledky!$HI$3-1))),10,0)))</f>
        <v/>
      </c>
      <c r="HK59" s="130" t="str">
        <f>IF(ISBLANK($HK$3),"",IF(ISBLANK(Tipy!GB53),"-",SUM(HF59:HJ59)))</f>
        <v/>
      </c>
      <c r="HL59" s="129"/>
      <c r="HM59" s="126" t="str">
        <f>IF(ISBLANK($HR$3),"",IF(ISBLANK(Tipy!GH53),0,IF(AND(Tipy!GH53=Výsledky!$HP$3,Tipy!GJ53=Výsledky!$HR$3),60,0)))</f>
        <v/>
      </c>
      <c r="HN59" s="126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26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26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27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0" t="str">
        <f>IF(ISBLANK($HR$3),"",IF(ISBLANK(Tipy!GH53),"-",SUM(HM59:HQ59)))</f>
        <v/>
      </c>
      <c r="HS59" s="129"/>
      <c r="HT59" s="126" t="str">
        <f>IF(ISBLANK($HY$3),"",IF(ISBLANK(Tipy!GN53),0,IF(AND(Tipy!GN53=Výsledky!$HW$3,Tipy!GP53=Výsledky!$HY$3),60,0)))</f>
        <v/>
      </c>
      <c r="HU59" s="126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6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6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7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0" t="str">
        <f>IF(ISBLANK($HY$3),"",IF(ISBLANK(Tipy!GN53),"-",SUM(HT59:HX59)))</f>
        <v/>
      </c>
      <c r="HZ59" s="129"/>
      <c r="IA59" s="126" t="str">
        <f>IF(ISBLANK($IF$3),"",IF(ISBLANK(Tipy!GT53),0,IF(AND(Tipy!GT53=Výsledky!$ID$3,Tipy!GV53=Výsledky!$IF$3),60,0)))</f>
        <v/>
      </c>
      <c r="IB59" s="126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26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26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27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0" t="str">
        <f>IF(ISBLANK($IF$3),"",IF(ISBLANK(Tipy!GT53),"-",SUM(IA59:IE59)))</f>
        <v/>
      </c>
      <c r="IG59" s="129"/>
      <c r="IH59" s="126" t="str">
        <f>IF(ISBLANK($IM$3),"",IF(ISBLANK(Tipy!GZ53),0,IF(AND(Tipy!GZ53=Výsledky!$IK$3,Tipy!HB53=Výsledky!$IM$3),60,0)))</f>
        <v/>
      </c>
      <c r="II59" s="126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6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6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7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0" t="str">
        <f>IF(ISBLANK($IM$3),"",IF(ISBLANK(Tipy!GZ53),"-",SUM(IH59:IL59)))</f>
        <v/>
      </c>
      <c r="IN59" s="129"/>
      <c r="IO59" s="126" t="str">
        <f>IF(ISBLANK($IT$3),"",IF(ISBLANK(Tipy!HF53),0,IF(AND(Tipy!HF53=Výsledky!$IR$3,Tipy!HH53=Výsledky!$IT$3),60,0)))</f>
        <v/>
      </c>
      <c r="IP59" s="126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26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26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27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0" t="str">
        <f>IF(ISBLANK($IT$3),"",IF(ISBLANK(Tipy!HF53),"-",SUM(IO59:IS59)))</f>
        <v/>
      </c>
      <c r="IU59" s="129"/>
      <c r="IV59" s="126" t="str">
        <f>IF(ISBLANK($JA$3),"",IF(ISBLANK(Tipy!HL53),0,IF(AND(Tipy!HL53=Výsledky!$IY$3,Tipy!HN53=Výsledky!$JA$3),60,0)))</f>
        <v/>
      </c>
      <c r="IW59" s="126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26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26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27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0" t="str">
        <f>IF(ISBLANK($JA$3),"",IF(ISBLANK(Tipy!HL53),"-",SUM(IV59:IZ59)))</f>
        <v/>
      </c>
      <c r="JB59" s="129"/>
      <c r="JC59" s="126" t="str">
        <f>IF(ISBLANK($JH$3),"",IF(ISBLANK(Tipy!HR53),0,IF(AND(Tipy!HR53=Výsledky!$JF$3,Tipy!HT53=Výsledky!$JH$3),60,0)))</f>
        <v/>
      </c>
      <c r="JD59" s="126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26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26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27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0" t="str">
        <f>IF(ISBLANK($JH$3),"",IF(ISBLANK(Tipy!HR53),"-",SUM(JC59:JG59)))</f>
        <v/>
      </c>
      <c r="JI59" s="129"/>
      <c r="JJ59" s="126" t="str">
        <f>IF(ISBLANK($JO$3),"",IF(ISBLANK(Tipy!HX53),0,IF(AND(Tipy!HX53=Výsledky!$JM$3,Tipy!HZ53=Výsledky!$JO$3),60,0)))</f>
        <v/>
      </c>
      <c r="JK59" s="126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26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26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27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0" t="str">
        <f>IF(ISBLANK($JO$3),"",IF(ISBLANK(Tipy!HX53),"-",SUM(JJ59:JN59)))</f>
        <v/>
      </c>
      <c r="JP59" s="129"/>
      <c r="JQ59" s="126" t="str">
        <f>IF(ISBLANK($JV$3),"",IF(ISBLANK(Tipy!ID53),0,IF(AND(Tipy!ID53=Výsledky!$JT$3,Tipy!IF53=Výsledky!$JV$3),60,0)))</f>
        <v/>
      </c>
      <c r="JR59" s="126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26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26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27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0" t="str">
        <f>IF(ISBLANK($JV$3),"",IF(ISBLANK(Tipy!ID53),"-",SUM(JQ59:JU59)))</f>
        <v/>
      </c>
      <c r="JW59" s="129"/>
      <c r="JX59" s="126" t="str">
        <f>IF(ISBLANK($KC$3),"",IF(ISBLANK(Tipy!IJ53),0,IF(AND(Tipy!IJ53=Výsledky!$KA$3,Tipy!IL53=Výsledky!$KC$3),60,0)))</f>
        <v/>
      </c>
      <c r="JY59" s="126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6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6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7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0" t="str">
        <f>IF(ISBLANK($KC$3),"",IF(ISBLANK(Tipy!IJ53),"-",SUM(JX59:KB59)))</f>
        <v/>
      </c>
      <c r="KD59" s="129"/>
      <c r="KE59" s="126" t="str">
        <f>IF(ISBLANK($KJ$3),"",IF(ISBLANK(Tipy!IP53),0,IF(AND(Tipy!IP53=Výsledky!$KH$3,Tipy!IR53=Výsledky!$KJ$3),60,0)))</f>
        <v/>
      </c>
      <c r="KF59" s="126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6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6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7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0" t="str">
        <f>IF(ISBLANK($KJ$3),"",IF(ISBLANK(Tipy!IP53),"-",SUM(KE59:KI59)))</f>
        <v/>
      </c>
      <c r="KK59" s="129"/>
      <c r="KL59" s="126" t="str">
        <f>IF(ISBLANK($KQ$3),"",IF(ISBLANK(Tipy!IV53),0,IF(AND(Tipy!IV53=Výsledky!$KO$3,Tipy!IX53=Výsledky!$KQ$3),60,0)))</f>
        <v/>
      </c>
      <c r="KM59" s="126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6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6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7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0" t="str">
        <f>IF(ISBLANK($KQ$3),"",IF(ISBLANK(Tipy!IV53),"-",SUM(KL59:KP59)))</f>
        <v/>
      </c>
      <c r="KR59" s="129"/>
      <c r="KS59" s="126" t="str">
        <f>IF(ISBLANK($KX$3),"",IF(ISBLANK(Tipy!JB53),0,IF(AND(Tipy!JB53=Výsledky!$KV$3,Tipy!JD53=Výsledky!$KX$3),60,0)))</f>
        <v/>
      </c>
      <c r="KT59" s="126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6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6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7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0" t="str">
        <f>IF(ISBLANK($KX$3),"",IF(ISBLANK(Tipy!JB53),"-",SUM(KS59:KW59)))</f>
        <v/>
      </c>
      <c r="KY59" s="129"/>
      <c r="KZ59" s="126" t="str">
        <f>IF(ISBLANK($LE$3),"",IF(ISBLANK(Tipy!JH53),0,IF(AND(Tipy!JH53=Výsledky!$LC$3,Tipy!JJ53=Výsledky!$LE$3),60,0)))</f>
        <v/>
      </c>
      <c r="LA59" s="126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6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6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7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0" t="str">
        <f>IF(ISBLANK($LE$3),"",IF(ISBLANK(Tipy!JH53),"-",SUM(KZ59:LD59)))</f>
        <v/>
      </c>
      <c r="LF59" s="129"/>
      <c r="LG59" s="126" t="str">
        <f>IF(ISBLANK($LL$3),"",IF(ISBLANK(Tipy!JN53),0,IF(AND(Tipy!JN53=Výsledky!$LJ$3,Tipy!JP53=Výsledky!$LL$3),60,0)))</f>
        <v/>
      </c>
      <c r="LH59" s="126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6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6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7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0" t="str">
        <f>IF(ISBLANK($LL$3),"",IF(ISBLANK(Tipy!JN53),"-",SUM(LG59:LK59)))</f>
        <v/>
      </c>
      <c r="LM59" s="129"/>
      <c r="LN59" s="126" t="str">
        <f>IF(ISBLANK($LS$3),"",IF(ISBLANK(Tipy!JT53),0,IF(AND(Tipy!JT53=Výsledky!$LQ$3,Tipy!JV53=Výsledky!$LS$3),60,0)))</f>
        <v/>
      </c>
      <c r="LO59" s="126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6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6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7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0" t="str">
        <f>IF(ISBLANK($LS$3),"",IF(ISBLANK(Tipy!JT53),"-",SUM(LN59:LR59)))</f>
        <v/>
      </c>
      <c r="LT59" s="129"/>
      <c r="LU59" s="126" t="str">
        <f>IF(ISBLANK($LZ$3),"",IF(ISBLANK(Tipy!JZ53),0,IF(AND(Tipy!JZ53=Výsledky!$LX$3,Tipy!KB53=Výsledky!$LZ$3),60,0)))</f>
        <v/>
      </c>
      <c r="LV59" s="126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6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6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7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0" t="str">
        <f>IF(ISBLANK($LZ$3),"",IF(ISBLANK(Tipy!JZ53),"-",SUM(LU59:LY59)))</f>
        <v/>
      </c>
      <c r="MA59" s="129"/>
      <c r="MB59" s="126" t="str">
        <f>IF(ISBLANK($MG$3),"",IF(ISBLANK(Tipy!KF53),0,IF(AND(Tipy!KF53=Výsledky!$ME$3,Tipy!KH53=Výsledky!$MG$3),60,0)))</f>
        <v/>
      </c>
      <c r="MC59" s="126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6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6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7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0" t="str">
        <f>IF(ISBLANK($MG$3),"",IF(ISBLANK(Tipy!KF53),"-",SUM(MB59:MF59)))</f>
        <v/>
      </c>
      <c r="MH59" s="129"/>
      <c r="MI59" s="126" t="str">
        <f>IF(ISBLANK($MN$3),"",IF(ISBLANK(Tipy!KL53),0,IF(AND(Tipy!KL53=Výsledky!$ML$3,Tipy!KN53=Výsledky!$MN$3),60,0)))</f>
        <v/>
      </c>
      <c r="MJ59" s="12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6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6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0" t="str">
        <f>IF(ISBLANK($MN$3),"",IF(ISBLANK(Tipy!KL53),"-",SUM(MI59:MM59)))</f>
        <v/>
      </c>
      <c r="MO59" s="129"/>
      <c r="MP59" s="126" t="str">
        <f>IF(ISBLANK($MU$3),"",IF(ISBLANK(Tipy!KR53),0,IF(AND(Tipy!KR53=Výsledky!$MS$3,Tipy!KT53=Výsledky!$MU$3),60,0)))</f>
        <v/>
      </c>
      <c r="MQ59" s="126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6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6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7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0" t="str">
        <f>IF(ISBLANK($MU$3),"",IF(ISBLANK(Tipy!KR53),"-",SUM(MP59:MT59)))</f>
        <v/>
      </c>
      <c r="MV59" s="129"/>
      <c r="MW59" s="126" t="str">
        <f>IF(ISBLANK($NB$3),"",IF(ISBLANK(Tipy!KX53),0,IF(AND(Tipy!KX53=Výsledky!$MZ$3,Tipy!KZ53=Výsledky!$NB$3),60,0)))</f>
        <v/>
      </c>
      <c r="MX59" s="126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6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6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7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0" t="str">
        <f>IF(ISBLANK($NB$3),"",IF(ISBLANK(Tipy!KX53),"-",SUM(MW59:NA59)))</f>
        <v/>
      </c>
      <c r="NC59" s="129"/>
      <c r="ND59" s="126" t="str">
        <f>IF(ISBLANK($NI$3),"",IF(ISBLANK(Tipy!LD53),0,IF(AND(Tipy!LD53=Výsledky!$NG$3,Tipy!LF53=Výsledky!$NI$3),60,0)))</f>
        <v/>
      </c>
      <c r="NE59" s="126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6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6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7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0" t="str">
        <f>IF(ISBLANK($NI$3),"",IF(ISBLANK(Tipy!LD53),"-",SUM(ND59:NH59)))</f>
        <v/>
      </c>
      <c r="NJ59" s="129"/>
      <c r="NK59" s="126" t="str">
        <f>IF(ISBLANK($NP$3),"",IF(ISBLANK(Tipy!LJ53),0,IF(AND(Tipy!LJ53=Výsledky!$NN$3,Tipy!LL53=Výsledky!$NP$3),60,0)))</f>
        <v/>
      </c>
      <c r="NL59" s="126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6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6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7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0" t="str">
        <f>IF(ISBLANK($NP$3),"",IF(ISBLANK(Tipy!LJ53),"-",SUM(NK59:NO59)))</f>
        <v/>
      </c>
      <c r="NQ59" s="129"/>
      <c r="NR59" s="126" t="str">
        <f>IF(ISBLANK($NW$3),"",IF(ISBLANK(Tipy!LP53),0,IF(AND(Tipy!LP53=Výsledky!$NU$3,Tipy!LR53=Výsledky!$NW$3),60,0)))</f>
        <v/>
      </c>
      <c r="NS59" s="126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6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6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7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0" t="str">
        <f>IF(ISBLANK($NW$3),"",IF(ISBLANK(Tipy!LP53),"-",SUM(NR59:NV59)))</f>
        <v/>
      </c>
      <c r="NX59" s="129"/>
      <c r="NY59" s="126" t="str">
        <f>IF(ISBLANK($OD$3),"",IF(ISBLANK(Tipy!LV53),0,IF(AND(Tipy!LV53=Výsledky!$OB$3,Tipy!LX53=Výsledky!$OD$3),60,0)))</f>
        <v/>
      </c>
      <c r="NZ59" s="126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6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6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7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0" t="str">
        <f>IF(ISBLANK($OD$3),"",IF(ISBLANK(Tipy!LV53),"-",SUM(NY59:OC59)))</f>
        <v/>
      </c>
      <c r="OE59" s="129"/>
      <c r="OF59" s="126" t="str">
        <f>IF(ISBLANK($OK$3),"",IF(ISBLANK(Tipy!MB53),0,IF(AND(Tipy!MB53=Výsledky!$OI$3,Tipy!MD53=Výsledky!$OK$3),60,0)))</f>
        <v/>
      </c>
      <c r="OG59" s="126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6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6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7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0" t="str">
        <f>IF(ISBLANK($OK$3),"",IF(ISBLANK(Tipy!MB53),"-",SUM(OF59:OJ59)))</f>
        <v/>
      </c>
      <c r="OL59" s="129"/>
      <c r="OM59" s="126" t="str">
        <f>IF(ISBLANK($OR$3),"",IF(ISBLANK(Tipy!MH53),0,IF(AND(Tipy!MH53=Výsledky!$OP$3,Tipy!MJ53=Výsledky!$OR$3),60,0)))</f>
        <v/>
      </c>
      <c r="ON59" s="12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6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6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0" t="str">
        <f>IF(ISBLANK($OR$3),"",IF(ISBLANK(Tipy!MH53),"-",SUM(OM59:OQ59)))</f>
        <v/>
      </c>
      <c r="OS59" s="129"/>
      <c r="OT59" s="126" t="str">
        <f>IF(ISBLANK($OY$3),"",IF(ISBLANK(Tipy!MN53),0,IF(AND(Tipy!MN53=Výsledky!$OW$3,Tipy!MP53=Výsledky!$OY$3),60,0)))</f>
        <v/>
      </c>
      <c r="OU59" s="12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6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6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0" t="str">
        <f>IF(ISBLANK($OY$3),"",IF(ISBLANK(Tipy!MN53),"-",SUM(OT59:OX59)))</f>
        <v/>
      </c>
      <c r="OZ59" s="129"/>
      <c r="PA59" s="126" t="str">
        <f>IF(ISBLANK($PF$3),"",IF(ISBLANK(Tipy!MT53),0,IF(AND(Tipy!MT53=Výsledky!$PD$3,Tipy!MV53=Výsledky!$PF$3),60,0)))</f>
        <v/>
      </c>
      <c r="PB59" s="12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6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6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0" t="str">
        <f>IF(ISBLANK($PF$3),"",IF(ISBLANK(Tipy!MT53),"-",SUM(PA59:PE59)))</f>
        <v/>
      </c>
      <c r="PG59" s="129"/>
      <c r="PH59" s="126" t="str">
        <f>IF(ISBLANK($PM$3),"",IF(ISBLANK(Tipy!MZ53),0,IF(AND(Tipy!MZ53=Výsledky!$PK$3,Tipy!NB53=Výsledky!$PM$3),60,0)))</f>
        <v/>
      </c>
      <c r="PI59" s="12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6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6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0" t="str">
        <f>IF(ISBLANK($PM$3),"",IF(ISBLANK(Tipy!MZ53),"-",SUM(PH59:PL59)))</f>
        <v/>
      </c>
      <c r="PN59" s="129"/>
      <c r="PO59" s="126" t="str">
        <f>IF(ISBLANK($PT$3),"",IF(ISBLANK(Tipy!NF53),0,IF(AND(Tipy!NF53=Výsledky!$PR$3,Tipy!NH53=Výsledky!$PT$3),60,0)))</f>
        <v/>
      </c>
      <c r="PP59" s="12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6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6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0" t="str">
        <f>IF(ISBLANK($PT$3),"",IF(ISBLANK(Tipy!NF53),"-",SUM(PO59:PS59)))</f>
        <v/>
      </c>
      <c r="PU59" s="129"/>
      <c r="PV59" s="126" t="str">
        <f>IF(ISBLANK($QA$3),"",IF(ISBLANK(Tipy!NL53),0,IF(AND(Tipy!NL53=Výsledky!$PY$3,Tipy!NN53=Výsledky!$QA$3),60,0)))</f>
        <v/>
      </c>
      <c r="PW59" s="12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6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6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0" t="str">
        <f>IF(ISBLANK($QA$3),"",IF(ISBLANK(Tipy!NL53),"-",SUM(PV59:PZ59)))</f>
        <v/>
      </c>
      <c r="QB59" s="129"/>
      <c r="QC59" s="126" t="str">
        <f>IF(ISBLANK($QH$3),"",IF(ISBLANK(Tipy!NR53),0,IF(AND(Tipy!NR53=Výsledky!$QF$3,Tipy!NT53=Výsledky!$QH$3),60,0)))</f>
        <v/>
      </c>
      <c r="QD59" s="12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6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6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0" t="str">
        <f>IF(ISBLANK($QH$3),"",IF(ISBLANK(Tipy!NR53),"-",SUM(QC59:QG59)))</f>
        <v/>
      </c>
      <c r="QI59" s="131"/>
      <c r="QJ59" s="131"/>
    </row>
    <row r="60" spans="1:452" ht="15" x14ac:dyDescent="0.2">
      <c r="A60" s="124">
        <f>Tipy!A54</f>
        <v>4</v>
      </c>
      <c r="B60" s="166" t="str">
        <f>IF(Tipy!B54="","",Tipy!B54)</f>
        <v>pavellv85</v>
      </c>
      <c r="C60" s="125"/>
      <c r="D60" s="126">
        <f>IF(ISBLANK($I$3),"",IF(ISBLANK(Tipy!D54),0,IF(AND(Tipy!D54=Výsledky!$G$3,Tipy!F54=Výsledky!$I$3),60,0)))</f>
        <v>0</v>
      </c>
      <c r="E60" s="12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6">
        <f>IF(ISBLANK($I$3),"",IF(OR(Tipy!G54=Výsledky!$D$6,Tipy!G54=Výsledky!$D$7,Tipy!G54=Výsledky!$D$8,Tipy!G54=Výsledky!$D$9),IF(VLOOKUP(Tipy!G54,'Kategórie hráčov'!$A$2:$B$55,2,FALSE)=30,30,20),0))</f>
        <v>0</v>
      </c>
      <c r="G60" s="126">
        <f>IF(ISBLANK($I$3),"",IF(OR(Tipy!H54=Výsledky!$G$6,Tipy!H54=Výsledky!$G$7,Tipy!H54=Výsledky!$G$8,Tipy!H54=Výsledky!$G$9),IF(VLOOKUP(Tipy!H54,'Kategórie hráčov'!$A$2:$B$55,2,FALSE)=30,30,20),0))</f>
        <v>0</v>
      </c>
      <c r="H60" s="12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8" t="str">
        <f>IF(ISBLANK($I$3),"",IF(ISBLANK(Tipy!D54),"-",SUM(D60:H60)))</f>
        <v>-</v>
      </c>
      <c r="J60" s="25"/>
      <c r="K60" s="126">
        <f>IF(ISBLANK($P$3),"",IF(ISBLANK(Tipy!J54),0,IF(AND(Tipy!J54=Výsledky!$N$3,Tipy!L54=Výsledky!$P$3),60,0)))</f>
        <v>0</v>
      </c>
      <c r="L60" s="12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6">
        <f>IF(ISBLANK($P$3),"",IF(OR(Tipy!M54=Výsledky!$K$6,Tipy!M54=Výsledky!$K$7,Tipy!M54=Výsledky!$K$8,Tipy!M54=Výsledky!$K$9),IF(VLOOKUP(Tipy!M54,'Kategórie hráčov'!$A$2:$B$55,2,FALSE)=30,30,20),0))</f>
        <v>0</v>
      </c>
      <c r="N60" s="126">
        <f>IF(ISBLANK($P$3),"",IF(OR(Tipy!N54=Výsledky!$N$6,Tipy!N54=Výsledky!$N$7,Tipy!N54=Výsledky!$N$8,Tipy!N54=Výsledky!$N$9),IF(VLOOKUP(Tipy!N54,'Kategórie hráčov'!$A$2:$B$55,2,FALSE)=30,30,20),0))</f>
        <v>0</v>
      </c>
      <c r="O60" s="12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8" t="str">
        <f>IF(ISBLANK($P$3),"",IF(ISBLANK(Tipy!J54),"-",SUM(K60:O60)))</f>
        <v>-</v>
      </c>
      <c r="Q60" s="129"/>
      <c r="R60" s="126">
        <f>IF(ISBLANK($W$3),"",IF(ISBLANK(Tipy!P54),0,IF(AND(Tipy!P54=Výsledky!$U$3,Tipy!R54=Výsledky!$W$3),60,0)))</f>
        <v>0</v>
      </c>
      <c r="S60" s="12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6">
        <f>IF(ISBLANK($W$3),"",IF(OR(Tipy!S54=Výsledky!$R$6,Tipy!S54=Výsledky!$R$7,Tipy!S54=Výsledky!$R$8,Tipy!S54=Výsledky!$R$9),IF(VLOOKUP(Tipy!S54,'Kategórie hráčov'!$A$2:$B$55,2,FALSE)=30,30,20),0))</f>
        <v>0</v>
      </c>
      <c r="U60" s="126">
        <f>IF(ISBLANK($W$3),"",IF(OR(Tipy!T54=Výsledky!$U$6,Tipy!T54=Výsledky!$U$7,Tipy!T54=Výsledky!$U$8,Tipy!T54=Výsledky!$U$9),IF(VLOOKUP(Tipy!T54,'Kategórie hráčov'!$A$2:$B$55,2,FALSE)=30,30,20),0))</f>
        <v>0</v>
      </c>
      <c r="V60" s="127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30" t="str">
        <f>IF(ISBLANK($W$3),"",IF(ISBLANK(Tipy!P54),"-",SUM(R60:V60)))</f>
        <v>-</v>
      </c>
      <c r="X60" s="129"/>
      <c r="Y60" s="126">
        <f>IF(ISBLANK($AD$3),"",IF(ISBLANK(Tipy!V54),0,IF(AND(Tipy!V54=Výsledky!$AB$3,Tipy!X54=Výsledky!$AD$3),60,0)))</f>
        <v>0</v>
      </c>
      <c r="Z60" s="12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6">
        <f>IF(ISBLANK($AD$3),"",IF(OR(Tipy!Y54=Výsledky!$Y$6,Tipy!Y54=Výsledky!$Y$7,Tipy!Y54=Výsledky!$Y$8,Tipy!Y54=Výsledky!$Y$9),IF(VLOOKUP(Tipy!Y54,'Kategórie hráčov'!$A$2:$B$55,2,FALSE)=30,30,20),0))</f>
        <v>0</v>
      </c>
      <c r="AB60" s="126">
        <f>IF(ISBLANK($AD$3),"",IF(OR(Tipy!Z54=Výsledky!$AB$6,Tipy!Z54=Výsledky!$AB$7,Tipy!Z54=Výsledky!$AB$8,Tipy!Z54=Výsledky!$AB$9),IF(VLOOKUP(Tipy!Z54,'Kategórie hráčov'!$A$2:$B$55,2,FALSE)=30,30,20),0))</f>
        <v>0</v>
      </c>
      <c r="AC60" s="127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30" t="str">
        <f>IF(ISBLANK($AD$3),"",IF(ISBLANK(Tipy!V54),"-",SUM(Y60:AC60)))</f>
        <v>-</v>
      </c>
      <c r="AE60" s="129"/>
      <c r="AF60" s="126">
        <f>IF(ISBLANK($AK$3),"",IF(ISBLANK(Tipy!AB54),0,IF(AND(Tipy!AB54=Výsledky!$AI$3,Tipy!AD54=Výsledky!$AK$3),60,0)))</f>
        <v>0</v>
      </c>
      <c r="AG60" s="12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6">
        <f>IF(ISBLANK($AK$3),"",IF(OR(Tipy!AE54=Výsledky!$AF$6,Tipy!AE54=Výsledky!$AF$7,Tipy!AE54=Výsledky!$AF$8,Tipy!AE54=Výsledky!$AF$9),IF(VLOOKUP(Tipy!AE54,'Kategórie hráčov'!$A$2:$B$55,2,FALSE)=30,30,20),0))</f>
        <v>0</v>
      </c>
      <c r="AI60" s="126">
        <f>IF(ISBLANK($AK$3),"",IF(OR(Tipy!AF54=Výsledky!$AI$6,Tipy!AF54=Výsledky!$AI$7,Tipy!AF54=Výsledky!$AI$8,Tipy!AF54=Výsledky!$AI$9),IF(VLOOKUP(Tipy!AF54,'Kategórie hráčov'!$A$2:$B$55,2,FALSE)=30,30,20),0))</f>
        <v>0</v>
      </c>
      <c r="AJ60" s="12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30" t="str">
        <f>IF(ISBLANK($AK$3),"",IF(ISBLANK(Tipy!AB54),"-",SUM(AF60:AJ60)))</f>
        <v>-</v>
      </c>
      <c r="AL60" s="129"/>
      <c r="AM60" s="126">
        <f>IF(ISBLANK($AR$3),"",IF(ISBLANK(Tipy!AH54),0,IF(AND(Tipy!AH54=Výsledky!$AP$3,Tipy!AJ54=Výsledky!$AR$3),60,0)))</f>
        <v>0</v>
      </c>
      <c r="AN60" s="12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6">
        <f>IF(ISBLANK($AR$3),"",IF(OR(Tipy!AK54=Výsledky!$AM$6,Tipy!AK54=Výsledky!$AM$7,Tipy!AK54=Výsledky!$AM$8,Tipy!AK54=Výsledky!$AM$9),IF(VLOOKUP(Tipy!AK54,'Kategórie hráčov'!$A$2:$B$55,2,FALSE)=30,30,20),0))</f>
        <v>0</v>
      </c>
      <c r="AP60" s="126">
        <f>IF(ISBLANK($AR$3),"",IF(OR(Tipy!AL54=Výsledky!$AP$6,Tipy!AL54=Výsledky!$AP$7,Tipy!AL54=Výsledky!$AP$8,Tipy!AL54=Výsledky!$AP$9),IF(VLOOKUP(Tipy!AL54,'Kategórie hráčov'!$A$2:$B$55,2,FALSE)=30,30,20),0))</f>
        <v>0</v>
      </c>
      <c r="AQ60" s="12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30" t="str">
        <f>IF(ISBLANK($AR$3),"",IF(ISBLANK(Tipy!AH54),"-",SUM(AM60:AQ60)))</f>
        <v>-</v>
      </c>
      <c r="AS60" s="129"/>
      <c r="AT60" s="126">
        <f>IF(ISBLANK($AY$3),"",IF(ISBLANK(Tipy!AN54),0,IF(AND(Tipy!AN54=Výsledky!$AW$3,Tipy!AP54=Výsledky!$AY$3),60,0)))</f>
        <v>0</v>
      </c>
      <c r="AU60" s="12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6">
        <f>IF(ISBLANK($AY$3),"",IF(OR(Tipy!AQ54=Výsledky!$AT$6,Tipy!AQ54=Výsledky!$AT$7,Tipy!AQ54=Výsledky!$AT$8,Tipy!AQ54=Výsledky!$AT$9),IF(VLOOKUP(Tipy!AQ54,'Kategórie hráčov'!$A$2:$B$55,2,FALSE)=30,30,20),0))</f>
        <v>0</v>
      </c>
      <c r="AW60" s="126">
        <f>IF(ISBLANK($AY$3),"",IF(OR(Tipy!AR54=Výsledky!$AW$6,Tipy!AR54=Výsledky!$AW$7,Tipy!AR54=Výsledky!$AW$8,Tipy!AR54=Výsledky!$AW$9),IF(VLOOKUP(Tipy!AR54,'Kategórie hráčov'!$A$2:$B$55,2,FALSE)=30,30,20),0))</f>
        <v>0</v>
      </c>
      <c r="AX60" s="12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30" t="str">
        <f>IF(ISBLANK($AY$3),"",IF(ISBLANK(Tipy!AN54),"-",SUM(AT60:AX60)))</f>
        <v>-</v>
      </c>
      <c r="AZ60" s="129"/>
      <c r="BA60" s="126">
        <f>IF(ISBLANK($BF$3),"",IF(ISBLANK(Tipy!AT54),0,IF(AND(Tipy!AT54=Výsledky!$BD$3,Tipy!AV54=Výsledky!$BF$3),60,0)))</f>
        <v>0</v>
      </c>
      <c r="BB60" s="12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6">
        <f>IF(ISBLANK($BF$3),"",IF(OR(Tipy!AW54=Výsledky!$BA$6,Tipy!AW54=Výsledky!$BA$7,Tipy!AW54=Výsledky!$BA$8,Tipy!AW54=Výsledky!$BA$9),IF(VLOOKUP(Tipy!AW54,'Kategórie hráčov'!$A$2:$B$55,2,FALSE)=30,30,20),0))</f>
        <v>0</v>
      </c>
      <c r="BD60" s="126">
        <f>IF(ISBLANK($BF$3),"",IF(OR(Tipy!AX54=Výsledky!$BD$6,Tipy!AX54=Výsledky!$BD$7,Tipy!AX54=Výsledky!$BD$8,Tipy!AX54=Výsledky!$BD$9),IF(VLOOKUP(Tipy!AX54,'Kategórie hráčov'!$A$2:$B$55,2,FALSE)=30,30,20),0))</f>
        <v>0</v>
      </c>
      <c r="BE60" s="127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30" t="str">
        <f>IF(ISBLANK($BF$3),"",IF(ISBLANK(Tipy!AT54),"-",SUM(BA60:BE60)))</f>
        <v>-</v>
      </c>
      <c r="BG60" s="129"/>
      <c r="BH60" s="126" t="str">
        <f>IF(ISBLANK($BM$3),"",IF(ISBLANK(Tipy!AZ54),0,IF(AND(Tipy!AZ54=Výsledky!$BK$3,Tipy!BB54=Výsledky!$BM$3),60,0)))</f>
        <v/>
      </c>
      <c r="BI60" s="126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6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6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7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0" t="str">
        <f>IF(ISBLANK($BM$3),"",IF(ISBLANK(Tipy!AZ54),"-",SUM(BH60:BL60)))</f>
        <v/>
      </c>
      <c r="BN60" s="129"/>
      <c r="BO60" s="126">
        <f>IF(ISBLANK($BT$3),"",IF(ISBLANK(Tipy!BF54),0,IF(AND(Tipy!BF54=Výsledky!$BR$3,Tipy!BH54=Výsledky!$BT$3),60,0)))</f>
        <v>0</v>
      </c>
      <c r="BP60" s="12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6">
        <f>IF(ISBLANK($BT$3),"",IF(OR(Tipy!BI54=Výsledky!$BO$6,Tipy!BI54=Výsledky!$BO$7,Tipy!BI54=Výsledky!$BO$8,Tipy!BI54=Výsledky!$BO$9),IF(VLOOKUP(Tipy!BI54,'Kategórie hráčov'!$A$2:$B$55,2,FALSE)=30,30,20),0))</f>
        <v>0</v>
      </c>
      <c r="BR60" s="126">
        <f>IF(ISBLANK($BT$3),"",IF(OR(Tipy!BJ54=Výsledky!$BR$6,Tipy!BJ54=Výsledky!$BR$7,Tipy!BJ54=Výsledky!$BR$8,Tipy!BJ54=Výsledky!$BR$9),IF(VLOOKUP(Tipy!BJ54,'Kategórie hráčov'!$A$2:$B$55,2,FALSE)=30,30,20),0))</f>
        <v>0</v>
      </c>
      <c r="BS60" s="12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30" t="str">
        <f>IF(ISBLANK($BT$3),"",IF(ISBLANK(Tipy!BF54),"-",SUM(BO60:BS60)))</f>
        <v>-</v>
      </c>
      <c r="BU60" s="129"/>
      <c r="BV60" s="126" t="str">
        <f>IF(ISBLANK($CA$3),"",IF(ISBLANK(Tipy!BL54),0,IF(AND(Tipy!BL54=Výsledky!$BY$3,Tipy!BN54=Výsledky!$CA$3),60,0)))</f>
        <v/>
      </c>
      <c r="BW60" s="126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6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6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7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0" t="str">
        <f>IF(ISBLANK($CA$3),"",IF(ISBLANK(Tipy!BL54),"-",SUM(BV60:BZ60)))</f>
        <v/>
      </c>
      <c r="CB60" s="129"/>
      <c r="CC60" s="126">
        <f>IF(ISBLANK($CH$3),"",IF(ISBLANK(Tipy!BR54),0,IF(AND(Tipy!BR54=Výsledky!$CF$3,Tipy!BT54=Výsledky!$CH$3),60,0)))</f>
        <v>0</v>
      </c>
      <c r="CD60" s="12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6">
        <f>IF(ISBLANK($CH$3),"",IF(OR(Tipy!BU54=Výsledky!$CC$6,Tipy!BU54=Výsledky!$CC$7,Tipy!BU54=Výsledky!$CC$8,Tipy!BU54=Výsledky!$CC$9),IF(VLOOKUP(Tipy!BU54,'Kategórie hráčov'!$A$2:$B$55,2,FALSE)=30,30,20),0))</f>
        <v>0</v>
      </c>
      <c r="CF60" s="126">
        <f>IF(ISBLANK($CH$3),"",IF(OR(Tipy!BV54=Výsledky!$CF$6,Tipy!BV54=Výsledky!$CF$7,Tipy!BV54=Výsledky!$CF$8,Tipy!BV54=Výsledky!$CF$9),IF(VLOOKUP(Tipy!BV54,'Kategórie hráčov'!$A$2:$B$55,2,FALSE)=30,30,20),0))</f>
        <v>0</v>
      </c>
      <c r="CG60" s="12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30" t="str">
        <f>IF(ISBLANK($CH$3),"",IF(ISBLANK(Tipy!BR54),"-",SUM(CC60:CG60)))</f>
        <v>-</v>
      </c>
      <c r="CI60" s="129"/>
      <c r="CJ60" s="126">
        <f>IF(ISBLANK($CO$3),"",IF(ISBLANK(Tipy!BX54),0,IF(AND(Tipy!BX54=Výsledky!$CM$3,Tipy!BZ54=Výsledky!$CO$3),60,0)))</f>
        <v>0</v>
      </c>
      <c r="CK60" s="12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6">
        <f>IF(ISBLANK($CO$3),"",IF(OR(Tipy!CA54=Výsledky!$CJ$6,Tipy!CA54=Výsledky!$CJ$7,Tipy!CA54=Výsledky!$CJ$8,Tipy!CA54=Výsledky!$CJ$9),IF(VLOOKUP(Tipy!CA54,'Kategórie hráčov'!$A$2:$B$55,2,FALSE)=30,30,20),0))</f>
        <v>0</v>
      </c>
      <c r="CM60" s="126">
        <f>IF(ISBLANK($CO$3),"",IF(OR(Tipy!CB54=Výsledky!$CM$6,Tipy!CB54=Výsledky!$CM$7,Tipy!CB54=Výsledky!$CM$8,Tipy!CB54=Výsledky!$CM$9),IF(VLOOKUP(Tipy!CB54,'Kategórie hráčov'!$A$2:$B$55,2,FALSE)=30,30,20),0))</f>
        <v>0</v>
      </c>
      <c r="CN60" s="127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30" t="str">
        <f>IF(ISBLANK($CO$3),"",IF(ISBLANK(Tipy!BX54),"-",SUM(CJ60:CN60)))</f>
        <v>-</v>
      </c>
      <c r="CP60" s="129"/>
      <c r="CQ60" s="126" t="str">
        <f>IF(ISBLANK($CV$3),"",IF(ISBLANK(Tipy!CD54),0,IF(AND(Tipy!CD54=Výsledky!$CT$3,Tipy!CF54=Výsledky!$CV$3),60,0)))</f>
        <v/>
      </c>
      <c r="CR60" s="126" t="str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/>
      </c>
      <c r="CS60" s="126" t="str">
        <f>IF(ISBLANK($CV$3),"",IF(OR(Tipy!CG54=Výsledky!$CQ$6,Tipy!CG54=Výsledky!$CQ$7,Tipy!CG54=Výsledky!$CQ$8,Tipy!CG54=Výsledky!$CQ$9),IF(VLOOKUP(Tipy!CG54,'Kategórie hráčov'!$A$2:$B$55,2,FALSE)=30,30,20),0))</f>
        <v/>
      </c>
      <c r="CT60" s="126" t="str">
        <f>IF(ISBLANK($CV$3),"",IF(OR(Tipy!CH54=Výsledky!$CT$6,Tipy!CH54=Výsledky!$CT$7,Tipy!CH54=Výsledky!$CT$8,Tipy!CH54=Výsledky!$CT$9),IF(VLOOKUP(Tipy!CH54,'Kategórie hráčov'!$A$2:$B$55,2,FALSE)=30,30,20),0))</f>
        <v/>
      </c>
      <c r="CU60" s="127" t="str">
        <f>IF(ISBLANK($CV$3),"",IF(ISBLANK(Tipy!CD54),0,IF(OR(AND(Tipy!CD54=Výsledky!$CT$3,OR(Tipy!CF54=Výsledky!$CV$3+1,Tipy!CF54=Výsledky!$CV$3-1)),AND(Tipy!CF54=Výsledky!$CV$3,OR(Tipy!CD54=Výsledky!$CT$3+1,Tipy!CD54=Výsledky!$CT$3-1))),10,0)))</f>
        <v/>
      </c>
      <c r="CV60" s="130" t="str">
        <f>IF(ISBLANK($CV$3),"",IF(ISBLANK(Tipy!CD54),"-",SUM(CQ60:CU60)))</f>
        <v/>
      </c>
      <c r="CW60" s="129"/>
      <c r="CX60" s="126" t="str">
        <f>IF(ISBLANK($DC$3),"",IF(ISBLANK(Tipy!CJ54),0,IF(AND(Tipy!CJ54=Výsledky!$DA$3,Tipy!CL54=Výsledky!$DC$3),60,0)))</f>
        <v/>
      </c>
      <c r="CY60" s="126" t="str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/>
      </c>
      <c r="CZ60" s="126" t="str">
        <f>IF(ISBLANK($DC$3),"",IF(OR(Tipy!CM54=Výsledky!$CX$6,Tipy!CM54=Výsledky!$CX$7,Tipy!CM54=Výsledky!$CX$8,Tipy!CM54=Výsledky!$CX$9),IF(VLOOKUP(Tipy!CM54,'Kategórie hráčov'!$A$2:$B$55,2,FALSE)=30,30,20),0))</f>
        <v/>
      </c>
      <c r="DA60" s="126" t="str">
        <f>IF(ISBLANK($DC$3),"",IF(OR(Tipy!CN54=Výsledky!$DA$6,Tipy!CN54=Výsledky!$DA$7,Tipy!CN54=Výsledky!$DA$8,Tipy!CN54=Výsledky!$DA$9),IF(VLOOKUP(Tipy!CN54,'Kategórie hráčov'!$A$2:$B$55,2,FALSE)=30,30,20),0))</f>
        <v/>
      </c>
      <c r="DB60" s="127" t="str">
        <f>IF(ISBLANK($DC$3),"",IF(ISBLANK(Tipy!CJ54),0,IF(OR(AND(Tipy!CJ54=Výsledky!$DA$3,OR(Tipy!CL54=Výsledky!$DC$3+1,Tipy!CL54=Výsledky!$DC$3-1)),AND(Tipy!CL54=Výsledky!$DC$3,OR(Tipy!CJ54=Výsledky!$DA$3+1,Tipy!CJ54=Výsledky!$DA$3-1))),10,0)))</f>
        <v/>
      </c>
      <c r="DC60" s="130" t="str">
        <f>IF(ISBLANK($DC$3),"",IF(ISBLANK(Tipy!CJ54),"-",SUM(CX60:DB60)))</f>
        <v/>
      </c>
      <c r="DD60" s="129"/>
      <c r="DE60" s="126" t="str">
        <f>IF(ISBLANK($DJ$3),"",IF(ISBLANK(Tipy!CP54),0,IF(AND(Tipy!CP54=Výsledky!$DH$3,Tipy!CR54=Výsledky!$DJ$3),60,0)))</f>
        <v/>
      </c>
      <c r="DF60" s="126" t="str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/>
      </c>
      <c r="DG60" s="126" t="str">
        <f>IF(ISBLANK($DJ$3),"",IF(OR(Tipy!CS54=Výsledky!$DE$6,Tipy!CS54=Výsledky!$DE$7,Tipy!CS54=Výsledky!$DE$8,Tipy!CS54=Výsledky!$DE$9),IF(VLOOKUP(Tipy!CS54,'Kategórie hráčov'!$A$2:$B$55,2,FALSE)=30,30,20),0))</f>
        <v/>
      </c>
      <c r="DH60" s="126" t="str">
        <f>IF(ISBLANK($DJ$3),"",IF(OR(Tipy!CT54=Výsledky!$DH$6,Tipy!CT54=Výsledky!$DH$7,Tipy!CT54=Výsledky!$DH$8,Tipy!CT54=Výsledky!$DH$9),IF(VLOOKUP(Tipy!CT54,'Kategórie hráčov'!$A$2:$B$55,2,FALSE)=30,30,20),0))</f>
        <v/>
      </c>
      <c r="DI60" s="127" t="str">
        <f>IF(ISBLANK($DJ$3),"",IF(ISBLANK(Tipy!CP54),0,IF(OR(AND(Tipy!CP54=Výsledky!$DH$3,OR(Tipy!CR54=Výsledky!$DJ$3+1,Tipy!CR54=Výsledky!$DJ$3-1)),AND(Tipy!CR54=Výsledky!$DJ$3,OR(Tipy!CP54=Výsledky!$DH$3+1,Tipy!CP54=Výsledky!$DH$3-1))),10,0)))</f>
        <v/>
      </c>
      <c r="DJ60" s="130" t="str">
        <f>IF(ISBLANK($DJ$3),"",IF(ISBLANK(Tipy!CP54),"-",SUM(DE60:DI60)))</f>
        <v/>
      </c>
      <c r="DK60" s="129"/>
      <c r="DL60" s="126" t="str">
        <f>IF(ISBLANK($DQ$3),"",IF(ISBLANK(Tipy!CV54),0,IF(AND(Tipy!CV54=Výsledky!$DO$3,Tipy!CX54=Výsledky!$DQ$3),60,0)))</f>
        <v/>
      </c>
      <c r="DM60" s="126" t="str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/>
      </c>
      <c r="DN60" s="126" t="str">
        <f>IF(ISBLANK($DQ$3),"",IF(OR(Tipy!CY54=Výsledky!$DL$6,Tipy!CY54=Výsledky!$DL$7,Tipy!CY54=Výsledky!$DL$8,Tipy!CY54=Výsledky!$DL$9),IF(VLOOKUP(Tipy!CY54,'Kategórie hráčov'!$A$2:$B$55,2,FALSE)=30,30,20),0))</f>
        <v/>
      </c>
      <c r="DO60" s="126" t="str">
        <f>IF(ISBLANK($DQ$3),"",IF(OR(Tipy!CZ54=Výsledky!$DO$6,Tipy!CZ54=Výsledky!$DO$7,Tipy!CZ54=Výsledky!$DO$8,Tipy!CZ54=Výsledky!$DO$9),IF(VLOOKUP(Tipy!CZ54,'Kategórie hráčov'!$A$2:$B$55,2,FALSE)=30,30,20),0))</f>
        <v/>
      </c>
      <c r="DP60" s="127" t="str">
        <f>IF(ISBLANK($DQ$3),"",IF(ISBLANK(Tipy!CV54),0,IF(OR(AND(Tipy!CV54=Výsledky!$DO$3,OR(Tipy!CX54=Výsledky!$DQ$3+1,Tipy!CX54=Výsledky!$DQ$3-1)),AND(Tipy!CX54=Výsledky!$DQ$3,OR(Tipy!CV54=Výsledky!$DO$3+1,Tipy!CV54=Výsledky!$DO$3-1))),10,0)))</f>
        <v/>
      </c>
      <c r="DQ60" s="130" t="str">
        <f>IF(ISBLANK($DQ$3),"",IF(ISBLANK(Tipy!CV54),"-",SUM(DL60:DP60)))</f>
        <v/>
      </c>
      <c r="DR60" s="129"/>
      <c r="DS60" s="126" t="str">
        <f>IF(ISBLANK($DX$3),"",IF(ISBLANK(Tipy!DB54),0,IF(AND(Tipy!DB54=Výsledky!$DV$3,Tipy!DD54=Výsledky!$DX$3),60,0)))</f>
        <v/>
      </c>
      <c r="DT60" s="126" t="str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/>
      </c>
      <c r="DU60" s="126" t="str">
        <f>IF(ISBLANK($DX$3),"",IF(OR(Tipy!DE54=Výsledky!$DS$6,Tipy!DE54=Výsledky!$DS$7,Tipy!DE54=Výsledky!$DS$8,Tipy!DE54=Výsledky!$DS$9),IF(VLOOKUP(Tipy!DE54,'Kategórie hráčov'!$A$2:$B$55,2,FALSE)=30,30,20),0))</f>
        <v/>
      </c>
      <c r="DV60" s="126" t="str">
        <f>IF(ISBLANK($DX$3),"",IF(OR(Tipy!DF54=Výsledky!$DV$6,Tipy!DF54=Výsledky!$DV$7,Tipy!DF54=Výsledky!$DV$8,Tipy!DF54=Výsledky!$DV$9),IF(VLOOKUP(Tipy!DF54,'Kategórie hráčov'!$A$2:$B$55,2,FALSE)=30,30,20),0))</f>
        <v/>
      </c>
      <c r="DW60" s="127" t="str">
        <f>IF(ISBLANK($DX$3),"",IF(ISBLANK(Tipy!DB54),0,IF(OR(AND(Tipy!DB54=Výsledky!$DV$3,OR(Tipy!DD54=Výsledky!$DX$3+1,Tipy!DD54=Výsledky!$DX$3-1)),AND(Tipy!DD54=Výsledky!$DX$3,OR(Tipy!DB54=Výsledky!$DV$3+1,Tipy!DB54=Výsledky!$DV$3-1))),10,0)))</f>
        <v/>
      </c>
      <c r="DX60" s="130" t="str">
        <f>IF(ISBLANK($DX$3),"",IF(ISBLANK(Tipy!DB54),"-",SUM(DS60:DW60)))</f>
        <v/>
      </c>
      <c r="DY60" s="129"/>
      <c r="DZ60" s="126" t="str">
        <f>IF(ISBLANK($EE$3),"",IF(ISBLANK(Tipy!DH54),0,IF(AND(Tipy!DH54=Výsledky!$EC$3,Tipy!DJ54=Výsledky!$EE$3),60,0)))</f>
        <v/>
      </c>
      <c r="EA60" s="126" t="str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/>
      </c>
      <c r="EB60" s="126" t="str">
        <f>IF(ISBLANK($EE$3),"",IF(OR(Tipy!DK54=Výsledky!$DZ$6,Tipy!DK54=Výsledky!$DZ$7,Tipy!DK54=Výsledky!$DZ$8,Tipy!DK54=Výsledky!$DZ$9),IF(VLOOKUP(Tipy!DK54,'Kategórie hráčov'!$A$2:$B$55,2,FALSE)=30,30,20),0))</f>
        <v/>
      </c>
      <c r="EC60" s="126" t="str">
        <f>IF(ISBLANK($EE$3),"",IF(OR(Tipy!DL54=Výsledky!$EC$6,Tipy!DL54=Výsledky!$EC$7,Tipy!DL54=Výsledky!$EC$8,Tipy!DL54=Výsledky!$EC$9),IF(VLOOKUP(Tipy!DL54,'Kategórie hráčov'!$A$2:$B$55,2,FALSE)=30,30,20),0))</f>
        <v/>
      </c>
      <c r="ED60" s="127" t="str">
        <f>IF(ISBLANK($EE$3),"",IF(ISBLANK(Tipy!DH54),0,IF(OR(AND(Tipy!DH54=Výsledky!$EC$3,OR(Tipy!DJ54=Výsledky!$EE$3+1,Tipy!DJ54=Výsledky!$EE$3-1)),AND(Tipy!DJ54=Výsledky!$EE$3,OR(Tipy!DH54=Výsledky!$EC$3+1,Tipy!DH54=Výsledky!$EC$3-1))),10,0)))</f>
        <v/>
      </c>
      <c r="EE60" s="130" t="str">
        <f>IF(ISBLANK($EE$3),"",IF(ISBLANK(Tipy!DH54),"-",SUM(DZ60:ED60)))</f>
        <v/>
      </c>
      <c r="EF60" s="129"/>
      <c r="EG60" s="126" t="str">
        <f>IF(ISBLANK($EL$3),"",IF(ISBLANK(Tipy!DN54),0,IF(AND(Tipy!DN54=Výsledky!$EJ$3,Tipy!DP54=Výsledky!$EL$3),60,0)))</f>
        <v/>
      </c>
      <c r="EH60" s="126" t="str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/>
      </c>
      <c r="EI60" s="126" t="str">
        <f>IF(ISBLANK($EL$3),"",IF(OR(Tipy!DQ54=Výsledky!$EG$6,Tipy!DQ54=Výsledky!$EG$7,Tipy!DQ54=Výsledky!$EG$8,Tipy!DQ54=Výsledky!$EG$9),IF(VLOOKUP(Tipy!DQ54,'Kategórie hráčov'!$A$2:$B$55,2,FALSE)=30,30,20),0))</f>
        <v/>
      </c>
      <c r="EJ60" s="126" t="str">
        <f>IF(ISBLANK($EL$3),"",IF(OR(Tipy!DR54=Výsledky!$EJ$6,Tipy!DR54=Výsledky!$EJ$7,Tipy!DR54=Výsledky!$EJ$8,Tipy!DR54=Výsledky!$EJ$9),IF(VLOOKUP(Tipy!DR54,'Kategórie hráčov'!$A$2:$B$55,2,FALSE)=30,30,20),0))</f>
        <v/>
      </c>
      <c r="EK60" s="127" t="str">
        <f>IF(ISBLANK($EL$3),"",IF(ISBLANK(Tipy!DN54),0,IF(OR(AND(Tipy!DN54=Výsledky!$EJ$3,OR(Tipy!DP54=Výsledky!$EL$3+1,Tipy!DP54=Výsledky!$EL$3-1)),AND(Tipy!DP54=Výsledky!$EL$3,OR(Tipy!DN54=Výsledky!$EJ$3+1,Tipy!DN54=Výsledky!$EJ$3-1))),10,0)))</f>
        <v/>
      </c>
      <c r="EL60" s="130" t="str">
        <f>IF(ISBLANK($EL$3),"",IF(ISBLANK(Tipy!DN54),"-",SUM(EG60:EK60)))</f>
        <v/>
      </c>
      <c r="EM60" s="129"/>
      <c r="EN60" s="126" t="str">
        <f>IF(ISBLANK($ES$3),"",IF(ISBLANK(Tipy!DT54),0,IF(AND(Tipy!DT54=Výsledky!$EQ$3,Tipy!DV54=Výsledky!$ES$3),60,0)))</f>
        <v/>
      </c>
      <c r="EO60" s="126" t="str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/>
      </c>
      <c r="EP60" s="126" t="str">
        <f>IF(ISBLANK($ES$3),"",IF(OR(Tipy!DW54=Výsledky!$EN$6,Tipy!DW54=Výsledky!$EN$7,Tipy!DW54=Výsledky!$EN$8,Tipy!DW54=Výsledky!$EN$9),IF(VLOOKUP(Tipy!DW54,'Kategórie hráčov'!$A$2:$B$55,2,FALSE)=30,30,20),0))</f>
        <v/>
      </c>
      <c r="EQ60" s="126" t="str">
        <f>IF(ISBLANK($ES$3),"",IF(OR(Tipy!DX54=Výsledky!$EQ$6,Tipy!DX54=Výsledky!$EQ$7,Tipy!DX54=Výsledky!$EQ$8,Tipy!DX54=Výsledky!$EQ$9),IF(VLOOKUP(Tipy!DX54,'Kategórie hráčov'!$A$2:$B$55,2,FALSE)=30,30,20),0))</f>
        <v/>
      </c>
      <c r="ER60" s="127" t="str">
        <f>IF(ISBLANK($ES$3),"",IF(ISBLANK(Tipy!DT54),0,IF(OR(AND(Tipy!DT54=Výsledky!$EQ$3,OR(Tipy!DV54=Výsledky!$ES$3+1,Tipy!DV54=Výsledky!$ES$3-1)),AND(Tipy!DV54=Výsledky!$ES$3,OR(Tipy!DT54=Výsledky!$EQ$3+1,Tipy!DT54=Výsledky!$EQ$3-1))),10,0)))</f>
        <v/>
      </c>
      <c r="ES60" s="130" t="str">
        <f>IF(ISBLANK($ES$3),"",IF(ISBLANK(Tipy!DT54),"-",SUM(EN60:ER60)))</f>
        <v/>
      </c>
      <c r="ET60" s="129"/>
      <c r="EU60" s="126" t="str">
        <f>IF(ISBLANK($EZ$3),"",IF(ISBLANK(Tipy!DZ54),0,IF(AND(Tipy!DZ54=Výsledky!$EX$3,Tipy!EB54=Výsledky!$EZ$3),60,0)))</f>
        <v/>
      </c>
      <c r="EV60" s="126" t="str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/>
      </c>
      <c r="EW60" s="126" t="str">
        <f>IF(ISBLANK($EZ$3),"",IF(OR(Tipy!EC54=Výsledky!$EU$6,Tipy!EC54=Výsledky!$EU$7,Tipy!EC54=Výsledky!$EU$8,Tipy!EC54=Výsledky!$EU$9),IF(VLOOKUP(Tipy!EC54,'Kategórie hráčov'!$A$2:$B$55,2,FALSE)=30,30,20),0))</f>
        <v/>
      </c>
      <c r="EX60" s="126" t="str">
        <f>IF(ISBLANK($EZ$3),"",IF(OR(Tipy!ED54=Výsledky!$EX$6,Tipy!ED54=Výsledky!$EX$7,Tipy!ED54=Výsledky!$EX$8,Tipy!ED54=Výsledky!$EX$9),IF(VLOOKUP(Tipy!ED54,'Kategórie hráčov'!$A$2:$B$55,2,FALSE)=30,30,20),0))</f>
        <v/>
      </c>
      <c r="EY60" s="127" t="str">
        <f>IF(ISBLANK($EZ$3),"",IF(ISBLANK(Tipy!DZ54),0,IF(OR(AND(Tipy!DZ54=Výsledky!$EX$3,OR(Tipy!EB54=Výsledky!$EZ$3+1,Tipy!EB54=Výsledky!$EZ$3-1)),AND(Tipy!EB54=Výsledky!$EZ$3,OR(Tipy!DZ54=Výsledky!$EX$3+1,Tipy!DZ54=Výsledky!$EX$3-1))),10,0)))</f>
        <v/>
      </c>
      <c r="EZ60" s="130" t="str">
        <f>IF(ISBLANK($EZ$3),"",IF(ISBLANK(Tipy!DZ54),"-",SUM(EU60:EY60)))</f>
        <v/>
      </c>
      <c r="FA60" s="129"/>
      <c r="FB60" s="126" t="str">
        <f>IF(ISBLANK($FG$3),"",IF(ISBLANK(Tipy!EF54),0,IF(AND(Tipy!EF54=Výsledky!$FE$3,Tipy!EH54=Výsledky!$FG$3),60,0)))</f>
        <v/>
      </c>
      <c r="FC60" s="126" t="str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/>
      </c>
      <c r="FD60" s="126" t="str">
        <f>IF(ISBLANK($FG$3),"",IF(OR(Tipy!EI54=Výsledky!$FB$6,Tipy!EI54=Výsledky!$FB$7,Tipy!EI54=Výsledky!$FB$8,Tipy!EI54=Výsledky!$FB$9),IF(VLOOKUP(Tipy!EI54,'Kategórie hráčov'!$A$2:$B$55,2,FALSE)=30,30,20),0))</f>
        <v/>
      </c>
      <c r="FE60" s="126" t="str">
        <f>IF(ISBLANK($FG$3),"",IF(OR(Tipy!EJ54=Výsledky!$FE$6,Tipy!EJ54=Výsledky!$FE$7,Tipy!EJ54=Výsledky!$FE$8,Tipy!EJ54=Výsledky!$FE$9),IF(VLOOKUP(Tipy!EJ54,'Kategórie hráčov'!$A$2:$B$55,2,FALSE)=30,30,20),0))</f>
        <v/>
      </c>
      <c r="FF60" s="127" t="str">
        <f>IF(ISBLANK($FG$3),"",IF(ISBLANK(Tipy!EF54),0,IF(OR(AND(Tipy!EF54=Výsledky!$FE$3,OR(Tipy!EH54=Výsledky!$FG$3+1,Tipy!EH54=Výsledky!$FG$3-1)),AND(Tipy!EH54=Výsledky!$FG$3,OR(Tipy!EF54=Výsledky!$FE$3+1,Tipy!EF54=Výsledky!$FE$3-1))),10,0)))</f>
        <v/>
      </c>
      <c r="FG60" s="130" t="str">
        <f>IF(ISBLANK($FG$3),"",IF(ISBLANK(Tipy!EF54),"-",SUM(FB60:FF60)))</f>
        <v/>
      </c>
      <c r="FH60" s="129"/>
      <c r="FI60" s="126" t="str">
        <f>IF(ISBLANK($FN$3),"",IF(ISBLANK(Tipy!EL54),0,IF(AND(Tipy!EL54=Výsledky!$FL$3,Tipy!EN54=Výsledky!$FN$3),60,0)))</f>
        <v/>
      </c>
      <c r="FJ60" s="126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126" t="str">
        <f>IF(ISBLANK($FN$3),"",IF(OR(Tipy!EO54=Výsledky!$FI$6,Tipy!EO54=Výsledky!$FI$7,Tipy!EO54=Výsledky!$FI$8,Tipy!EO54=Výsledky!$FI$9),IF(VLOOKUP(Tipy!EO54,'Kategórie hráčov'!$A$2:$B$55,2,FALSE)=30,30,20),0))</f>
        <v/>
      </c>
      <c r="FL60" s="126" t="str">
        <f>IF(ISBLANK($FN$3),"",IF(OR(Tipy!EP54=Výsledky!$FL$6,Tipy!EP54=Výsledky!$FL$7,Tipy!EP54=Výsledky!$FL$8,Tipy!EP54=Výsledky!$FL$9),IF(VLOOKUP(Tipy!EP54,'Kategórie hráčov'!$A$2:$B$55,2,FALSE)=30,30,20),0))</f>
        <v/>
      </c>
      <c r="FM60" s="127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130" t="str">
        <f>IF(ISBLANK($FN$3),"",IF(ISBLANK(Tipy!EL54),"-",SUM(FI60:FM60)))</f>
        <v/>
      </c>
      <c r="FO60" s="129"/>
      <c r="FP60" s="126" t="str">
        <f>IF(ISBLANK($FU$3),"",IF(ISBLANK(Tipy!ER54),0,IF(AND(Tipy!ER54=Výsledky!$FS$3,Tipy!ET54=Výsledky!$FU$3),60,0)))</f>
        <v/>
      </c>
      <c r="FQ60" s="126" t="str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/>
      </c>
      <c r="FR60" s="126" t="str">
        <f>IF(ISBLANK($FU$3),"",IF(OR(Tipy!EU54=Výsledky!$FP$6,Tipy!EU54=Výsledky!$FP$7,Tipy!EU54=Výsledky!$FP$8,Tipy!EU54=Výsledky!$FP$9),IF(VLOOKUP(Tipy!EU54,'Kategórie hráčov'!$A$2:$B$55,2,FALSE)=30,30,20),0))</f>
        <v/>
      </c>
      <c r="FS60" s="126" t="str">
        <f>IF(ISBLANK($FU$3),"",IF(OR(Tipy!EV54=Výsledky!$FS$6,Tipy!EV54=Výsledky!$FS$7,Tipy!EV54=Výsledky!$FS$8,Tipy!EV54=Výsledky!$FS$9),IF(VLOOKUP(Tipy!EV54,'Kategórie hráčov'!$A$2:$B$55,2,FALSE)=30,30,20),0))</f>
        <v/>
      </c>
      <c r="FT60" s="127" t="str">
        <f>IF(ISBLANK($FU$3),"",IF(ISBLANK(Tipy!ER54),0,IF(OR(AND(Tipy!ER54=Výsledky!$FS$3,OR(Tipy!ET54=Výsledky!$FU$3+1,Tipy!ET54=Výsledky!$FU$3-1)),AND(Tipy!ET54=Výsledky!$FU$3,OR(Tipy!ER54=Výsledky!$FS$3+1,Tipy!ER54=Výsledky!$FS$3-1))),10,0)))</f>
        <v/>
      </c>
      <c r="FU60" s="130" t="str">
        <f>IF(ISBLANK($FU$3),"",IF(ISBLANK(Tipy!ER54),"-",SUM(FP60:FT60)))</f>
        <v/>
      </c>
      <c r="FV60" s="129"/>
      <c r="FW60" s="126" t="str">
        <f>IF(ISBLANK($GB$3),"",IF(ISBLANK(Tipy!EX54),0,IF(AND(Tipy!EX54=Výsledky!$FZ$3,Tipy!EZ54=Výsledky!$GB$3),60,0)))</f>
        <v/>
      </c>
      <c r="FX60" s="126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126" t="str">
        <f>IF(ISBLANK($GB$3),"",IF(OR(Tipy!FA54=Výsledky!$FW$6,Tipy!FA54=Výsledky!$FW$7,Tipy!FA54=Výsledky!$FW$8,Tipy!FA54=Výsledky!$FW$9),IF(VLOOKUP(Tipy!FA54,'Kategórie hráčov'!$A$2:$B$55,2,FALSE)=30,30,20),0))</f>
        <v/>
      </c>
      <c r="FZ60" s="126" t="str">
        <f>IF(ISBLANK($GB$3),"",IF(OR(Tipy!FB54=Výsledky!$FZ$6,Tipy!FB54=Výsledky!$FZ$7,Tipy!FB54=Výsledky!$FZ$8,Tipy!FB54=Výsledky!$FZ$9),IF(VLOOKUP(Tipy!FB54,'Kategórie hráčov'!$A$2:$B$55,2,FALSE)=30,30,20),0))</f>
        <v/>
      </c>
      <c r="GA60" s="127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130" t="str">
        <f>IF(ISBLANK($GB$3),"",IF(ISBLANK(Tipy!EX54),"-",SUM(FW60:GA60)))</f>
        <v/>
      </c>
      <c r="GC60" s="129"/>
      <c r="GD60" s="126" t="str">
        <f>IF(ISBLANK($GI$3),"",IF(ISBLANK(Tipy!FD54),0,IF(AND(Tipy!FD54=Výsledky!$GG$3,Tipy!FF54=Výsledky!$GI$3),60,0)))</f>
        <v/>
      </c>
      <c r="GE60" s="126" t="str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/>
      </c>
      <c r="GF60" s="126" t="str">
        <f>IF(ISBLANK($GI$3),"",IF(OR(Tipy!FG54=Výsledky!$GD$6,Tipy!FG54=Výsledky!$GD$7,Tipy!FG54=Výsledky!$GD$8,Tipy!FG54=Výsledky!$GD$9),IF(VLOOKUP(Tipy!FG54,'Kategórie hráčov'!$A$2:$B$55,2,FALSE)=30,30,20),0))</f>
        <v/>
      </c>
      <c r="GG60" s="126" t="str">
        <f>IF(ISBLANK($GI$3),"",IF(OR(Tipy!FH54=Výsledky!$GG$6,Tipy!FH54=Výsledky!$GG$7,Tipy!FH54=Výsledky!$GG$8,Tipy!FH54=Výsledky!$GG$9),IF(VLOOKUP(Tipy!FH54,'Kategórie hráčov'!$A$2:$B$55,2,FALSE)=30,30,20),0))</f>
        <v/>
      </c>
      <c r="GH60" s="127" t="str">
        <f>IF(ISBLANK($GI$3),"",IF(ISBLANK(Tipy!FD54),0,IF(OR(AND(Tipy!FD54=Výsledky!$GG$3,OR(Tipy!FF54=Výsledky!$GI$3+1,Tipy!FF54=Výsledky!$GI$3-1)),AND(Tipy!FF54=Výsledky!$GI$3,OR(Tipy!FD54=Výsledky!$GG$3+1,Tipy!FD54=Výsledky!$GG$3-1))),10,0)))</f>
        <v/>
      </c>
      <c r="GI60" s="130" t="str">
        <f>IF(ISBLANK($GI$3),"",IF(ISBLANK(Tipy!FD54),"-",SUM(GD60:GH60)))</f>
        <v/>
      </c>
      <c r="GJ60" s="129"/>
      <c r="GK60" s="126" t="str">
        <f>IF(ISBLANK($GP$3),"",IF(ISBLANK(Tipy!FJ54),0,IF(AND(Tipy!FJ54=Výsledky!$GN$3,Tipy!FL54=Výsledky!$GP$3),60,0)))</f>
        <v/>
      </c>
      <c r="GL60" s="126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126" t="str">
        <f>IF(ISBLANK($GP$3),"",IF(OR(Tipy!FM54=Výsledky!$GK$6,Tipy!FM54=Výsledky!$GK$7,Tipy!FM54=Výsledky!$GK$8,Tipy!FM54=Výsledky!$GK$9),IF(VLOOKUP(Tipy!FM54,'Kategórie hráčov'!$A$2:$B$55,2,FALSE)=30,30,20),0))</f>
        <v/>
      </c>
      <c r="GN60" s="126" t="str">
        <f>IF(ISBLANK($GP$3),"",IF(OR(Tipy!FN54=Výsledky!$GN$6,Tipy!FN54=Výsledky!$GN$7,Tipy!FN54=Výsledky!$GN$8,Tipy!FN54=Výsledky!$GN$9),IF(VLOOKUP(Tipy!FN54,'Kategórie hráčov'!$A$2:$B$55,2,FALSE)=30,30,20),0))</f>
        <v/>
      </c>
      <c r="GO60" s="127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130" t="str">
        <f>IF(ISBLANK($GP$3),"",IF(ISBLANK(Tipy!FJ54),"-",SUM(GK60:GO60)))</f>
        <v/>
      </c>
      <c r="GQ60" s="129"/>
      <c r="GR60" s="126" t="str">
        <f>IF(ISBLANK($GW$3),"",IF(ISBLANK(Tipy!FP54),0,IF(AND(Tipy!FP54=Výsledky!$GU$3,Tipy!FR54=Výsledky!$GW$3),60,0)))</f>
        <v/>
      </c>
      <c r="GS60" s="126" t="str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/>
      </c>
      <c r="GT60" s="126" t="str">
        <f>IF(ISBLANK($GW$3),"",IF(OR(Tipy!FS54=Výsledky!$GR$6,Tipy!FS54=Výsledky!$GR$7,Tipy!FS54=Výsledky!$GR$8,Tipy!FS54=Výsledky!$GR$9),IF(VLOOKUP(Tipy!FS54,'Kategórie hráčov'!$A$2:$B$55,2,FALSE)=30,30,20),0))</f>
        <v/>
      </c>
      <c r="GU60" s="126" t="str">
        <f>IF(ISBLANK($GW$3),"",IF(OR(Tipy!FT54=Výsledky!$GU$6,Tipy!FT54=Výsledky!$GU$7,Tipy!FT54=Výsledky!$GU$8,Tipy!FT54=Výsledky!$GU$9),IF(VLOOKUP(Tipy!FT54,'Kategórie hráčov'!$A$2:$B$55,2,FALSE)=30,30,20),0))</f>
        <v/>
      </c>
      <c r="GV60" s="127" t="str">
        <f>IF(ISBLANK($GW$3),"",IF(ISBLANK(Tipy!FP54),0,IF(OR(AND(Tipy!FP54=Výsledky!$GU$3,OR(Tipy!FR54=Výsledky!$GW$3+1,Tipy!FR54=Výsledky!$GW$3-1)),AND(Tipy!FR54=Výsledky!$GW$3,OR(Tipy!FP54=Výsledky!$GU$3+1,Tipy!FP54=Výsledky!$GU$3-1))),10,0)))</f>
        <v/>
      </c>
      <c r="GW60" s="130" t="str">
        <f>IF(ISBLANK($GW$3),"",IF(ISBLANK(Tipy!FP54),"-",SUM(GR60:GV60)))</f>
        <v/>
      </c>
      <c r="GX60" s="129"/>
      <c r="GY60" s="126" t="str">
        <f>IF(ISBLANK($HD$3),"",IF(ISBLANK(Tipy!FV54),0,IF(AND(Tipy!FV54=Výsledky!$HB$3,Tipy!FX54=Výsledky!$HD$3),60,0)))</f>
        <v/>
      </c>
      <c r="GZ60" s="126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26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26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27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0" t="str">
        <f>IF(ISBLANK($HD$3),"",IF(ISBLANK(Tipy!FV54),"-",SUM(GY60:HC60)))</f>
        <v/>
      </c>
      <c r="HE60" s="129"/>
      <c r="HF60" s="126" t="str">
        <f>IF(ISBLANK($HK$3),"",IF(ISBLANK(Tipy!GB54),0,IF(AND(Tipy!GB54=Výsledky!$HI$3,Tipy!GD54=Výsledky!$HK$3),60,0)))</f>
        <v/>
      </c>
      <c r="HG60" s="126" t="str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/>
      </c>
      <c r="HH60" s="126" t="str">
        <f>IF(ISBLANK($HK$3),"",IF(OR(Tipy!GE54=Výsledky!$HF$6,Tipy!GE54=Výsledky!$HF$7,Tipy!GE54=Výsledky!$HF$8,Tipy!GE54=Výsledky!$HF$9),IF(VLOOKUP(Tipy!GE54,'Kategórie hráčov'!$A$2:$B$55,2,FALSE)=30,30,20),0))</f>
        <v/>
      </c>
      <c r="HI60" s="126" t="str">
        <f>IF(ISBLANK($HK$3),"",IF(OR(Tipy!GF54=Výsledky!$HI$6,Tipy!GF54=Výsledky!$HI$7,Tipy!GF54=Výsledky!$HI$8,Tipy!GF54=Výsledky!$HI$9),IF(VLOOKUP(Tipy!GF54,'Kategórie hráčov'!$A$2:$B$55,2,FALSE)=30,30,20),0))</f>
        <v/>
      </c>
      <c r="HJ60" s="127" t="str">
        <f>IF(ISBLANK($HK$3),"",IF(ISBLANK(Tipy!GB54),0,IF(OR(AND(Tipy!GB54=Výsledky!$HI$3,OR(Tipy!GD54=Výsledky!$HK$3+1,Tipy!GD54=Výsledky!$HK$3-1)),AND(Tipy!GD54=Výsledky!$HK$3,OR(Tipy!GB54=Výsledky!$HI$3+1,Tipy!GB54=Výsledky!$HI$3-1))),10,0)))</f>
        <v/>
      </c>
      <c r="HK60" s="130" t="str">
        <f>IF(ISBLANK($HK$3),"",IF(ISBLANK(Tipy!GB54),"-",SUM(HF60:HJ60)))</f>
        <v/>
      </c>
      <c r="HL60" s="129"/>
      <c r="HM60" s="126" t="str">
        <f>IF(ISBLANK($HR$3),"",IF(ISBLANK(Tipy!GH54),0,IF(AND(Tipy!GH54=Výsledky!$HP$3,Tipy!GJ54=Výsledky!$HR$3),60,0)))</f>
        <v/>
      </c>
      <c r="HN60" s="126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26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26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27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0" t="str">
        <f>IF(ISBLANK($HR$3),"",IF(ISBLANK(Tipy!GH54),"-",SUM(HM60:HQ60)))</f>
        <v/>
      </c>
      <c r="HS60" s="129"/>
      <c r="HT60" s="126" t="str">
        <f>IF(ISBLANK($HY$3),"",IF(ISBLANK(Tipy!GN54),0,IF(AND(Tipy!GN54=Výsledky!$HW$3,Tipy!GP54=Výsledky!$HY$3),60,0)))</f>
        <v/>
      </c>
      <c r="HU60" s="126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6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6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7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0" t="str">
        <f>IF(ISBLANK($HY$3),"",IF(ISBLANK(Tipy!GN54),"-",SUM(HT60:HX60)))</f>
        <v/>
      </c>
      <c r="HZ60" s="129"/>
      <c r="IA60" s="126" t="str">
        <f>IF(ISBLANK($IF$3),"",IF(ISBLANK(Tipy!GT54),0,IF(AND(Tipy!GT54=Výsledky!$ID$3,Tipy!GV54=Výsledky!$IF$3),60,0)))</f>
        <v/>
      </c>
      <c r="IB60" s="126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26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26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27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0" t="str">
        <f>IF(ISBLANK($IF$3),"",IF(ISBLANK(Tipy!GT54),"-",SUM(IA60:IE60)))</f>
        <v/>
      </c>
      <c r="IG60" s="129"/>
      <c r="IH60" s="126" t="str">
        <f>IF(ISBLANK($IM$3),"",IF(ISBLANK(Tipy!GZ54),0,IF(AND(Tipy!GZ54=Výsledky!$IK$3,Tipy!HB54=Výsledky!$IM$3),60,0)))</f>
        <v/>
      </c>
      <c r="II60" s="126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6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6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7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0" t="str">
        <f>IF(ISBLANK($IM$3),"",IF(ISBLANK(Tipy!GZ54),"-",SUM(IH60:IL60)))</f>
        <v/>
      </c>
      <c r="IN60" s="129"/>
      <c r="IO60" s="126" t="str">
        <f>IF(ISBLANK($IT$3),"",IF(ISBLANK(Tipy!HF54),0,IF(AND(Tipy!HF54=Výsledky!$IR$3,Tipy!HH54=Výsledky!$IT$3),60,0)))</f>
        <v/>
      </c>
      <c r="IP60" s="126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26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26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27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0" t="str">
        <f>IF(ISBLANK($IT$3),"",IF(ISBLANK(Tipy!HF54),"-",SUM(IO60:IS60)))</f>
        <v/>
      </c>
      <c r="IU60" s="129"/>
      <c r="IV60" s="126" t="str">
        <f>IF(ISBLANK($JA$3),"",IF(ISBLANK(Tipy!HL54),0,IF(AND(Tipy!HL54=Výsledky!$IY$3,Tipy!HN54=Výsledky!$JA$3),60,0)))</f>
        <v/>
      </c>
      <c r="IW60" s="126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26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26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27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0" t="str">
        <f>IF(ISBLANK($JA$3),"",IF(ISBLANK(Tipy!HL54),"-",SUM(IV60:IZ60)))</f>
        <v/>
      </c>
      <c r="JB60" s="129"/>
      <c r="JC60" s="126" t="str">
        <f>IF(ISBLANK($JH$3),"",IF(ISBLANK(Tipy!HR54),0,IF(AND(Tipy!HR54=Výsledky!$JF$3,Tipy!HT54=Výsledky!$JH$3),60,0)))</f>
        <v/>
      </c>
      <c r="JD60" s="126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26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26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27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0" t="str">
        <f>IF(ISBLANK($JH$3),"",IF(ISBLANK(Tipy!HR54),"-",SUM(JC60:JG60)))</f>
        <v/>
      </c>
      <c r="JI60" s="129"/>
      <c r="JJ60" s="126" t="str">
        <f>IF(ISBLANK($JO$3),"",IF(ISBLANK(Tipy!HX54),0,IF(AND(Tipy!HX54=Výsledky!$JM$3,Tipy!HZ54=Výsledky!$JO$3),60,0)))</f>
        <v/>
      </c>
      <c r="JK60" s="126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26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26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27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0" t="str">
        <f>IF(ISBLANK($JO$3),"",IF(ISBLANK(Tipy!HX54),"-",SUM(JJ60:JN60)))</f>
        <v/>
      </c>
      <c r="JP60" s="129"/>
      <c r="JQ60" s="126" t="str">
        <f>IF(ISBLANK($JV$3),"",IF(ISBLANK(Tipy!ID54),0,IF(AND(Tipy!ID54=Výsledky!$JT$3,Tipy!IF54=Výsledky!$JV$3),60,0)))</f>
        <v/>
      </c>
      <c r="JR60" s="126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26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26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27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0" t="str">
        <f>IF(ISBLANK($JV$3),"",IF(ISBLANK(Tipy!ID54),"-",SUM(JQ60:JU60)))</f>
        <v/>
      </c>
      <c r="JW60" s="129"/>
      <c r="JX60" s="126" t="str">
        <f>IF(ISBLANK($KC$3),"",IF(ISBLANK(Tipy!IJ54),0,IF(AND(Tipy!IJ54=Výsledky!$KA$3,Tipy!IL54=Výsledky!$KC$3),60,0)))</f>
        <v/>
      </c>
      <c r="JY60" s="126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6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6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7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0" t="str">
        <f>IF(ISBLANK($KC$3),"",IF(ISBLANK(Tipy!IJ54),"-",SUM(JX60:KB60)))</f>
        <v/>
      </c>
      <c r="KD60" s="129"/>
      <c r="KE60" s="126" t="str">
        <f>IF(ISBLANK($KJ$3),"",IF(ISBLANK(Tipy!IP54),0,IF(AND(Tipy!IP54=Výsledky!$KH$3,Tipy!IR54=Výsledky!$KJ$3),60,0)))</f>
        <v/>
      </c>
      <c r="KF60" s="126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6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6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7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0" t="str">
        <f>IF(ISBLANK($KJ$3),"",IF(ISBLANK(Tipy!IP54),"-",SUM(KE60:KI60)))</f>
        <v/>
      </c>
      <c r="KK60" s="129"/>
      <c r="KL60" s="126" t="str">
        <f>IF(ISBLANK($KQ$3),"",IF(ISBLANK(Tipy!IV54),0,IF(AND(Tipy!IV54=Výsledky!$KO$3,Tipy!IX54=Výsledky!$KQ$3),60,0)))</f>
        <v/>
      </c>
      <c r="KM60" s="126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6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6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7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0" t="str">
        <f>IF(ISBLANK($KQ$3),"",IF(ISBLANK(Tipy!IV54),"-",SUM(KL60:KP60)))</f>
        <v/>
      </c>
      <c r="KR60" s="129"/>
      <c r="KS60" s="126" t="str">
        <f>IF(ISBLANK($KX$3),"",IF(ISBLANK(Tipy!JB54),0,IF(AND(Tipy!JB54=Výsledky!$KV$3,Tipy!JD54=Výsledky!$KX$3),60,0)))</f>
        <v/>
      </c>
      <c r="KT60" s="126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6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6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7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0" t="str">
        <f>IF(ISBLANK($KX$3),"",IF(ISBLANK(Tipy!JB54),"-",SUM(KS60:KW60)))</f>
        <v/>
      </c>
      <c r="KY60" s="129"/>
      <c r="KZ60" s="126" t="str">
        <f>IF(ISBLANK($LE$3),"",IF(ISBLANK(Tipy!JH54),0,IF(AND(Tipy!JH54=Výsledky!$LC$3,Tipy!JJ54=Výsledky!$LE$3),60,0)))</f>
        <v/>
      </c>
      <c r="LA60" s="126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6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6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7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0" t="str">
        <f>IF(ISBLANK($LE$3),"",IF(ISBLANK(Tipy!JH54),"-",SUM(KZ60:LD60)))</f>
        <v/>
      </c>
      <c r="LF60" s="129"/>
      <c r="LG60" s="126" t="str">
        <f>IF(ISBLANK($LL$3),"",IF(ISBLANK(Tipy!JN54),0,IF(AND(Tipy!JN54=Výsledky!$LJ$3,Tipy!JP54=Výsledky!$LL$3),60,0)))</f>
        <v/>
      </c>
      <c r="LH60" s="126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6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6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7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0" t="str">
        <f>IF(ISBLANK($LL$3),"",IF(ISBLANK(Tipy!JN54),"-",SUM(LG60:LK60)))</f>
        <v/>
      </c>
      <c r="LM60" s="129"/>
      <c r="LN60" s="126" t="str">
        <f>IF(ISBLANK($LS$3),"",IF(ISBLANK(Tipy!JT54),0,IF(AND(Tipy!JT54=Výsledky!$LQ$3,Tipy!JV54=Výsledky!$LS$3),60,0)))</f>
        <v/>
      </c>
      <c r="LO60" s="126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6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6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7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0" t="str">
        <f>IF(ISBLANK($LS$3),"",IF(ISBLANK(Tipy!JT54),"-",SUM(LN60:LR60)))</f>
        <v/>
      </c>
      <c r="LT60" s="129"/>
      <c r="LU60" s="126" t="str">
        <f>IF(ISBLANK($LZ$3),"",IF(ISBLANK(Tipy!JZ54),0,IF(AND(Tipy!JZ54=Výsledky!$LX$3,Tipy!KB54=Výsledky!$LZ$3),60,0)))</f>
        <v/>
      </c>
      <c r="LV60" s="126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6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6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7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0" t="str">
        <f>IF(ISBLANK($LZ$3),"",IF(ISBLANK(Tipy!JZ54),"-",SUM(LU60:LY60)))</f>
        <v/>
      </c>
      <c r="MA60" s="129"/>
      <c r="MB60" s="126" t="str">
        <f>IF(ISBLANK($MG$3),"",IF(ISBLANK(Tipy!KF54),0,IF(AND(Tipy!KF54=Výsledky!$ME$3,Tipy!KH54=Výsledky!$MG$3),60,0)))</f>
        <v/>
      </c>
      <c r="MC60" s="126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6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6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7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0" t="str">
        <f>IF(ISBLANK($MG$3),"",IF(ISBLANK(Tipy!KF54),"-",SUM(MB60:MF60)))</f>
        <v/>
      </c>
      <c r="MH60" s="129"/>
      <c r="MI60" s="126" t="str">
        <f>IF(ISBLANK($MN$3),"",IF(ISBLANK(Tipy!KL54),0,IF(AND(Tipy!KL54=Výsledky!$ML$3,Tipy!KN54=Výsledky!$MN$3),60,0)))</f>
        <v/>
      </c>
      <c r="MJ60" s="12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6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6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0" t="str">
        <f>IF(ISBLANK($MN$3),"",IF(ISBLANK(Tipy!KL54),"-",SUM(MI60:MM60)))</f>
        <v/>
      </c>
      <c r="MO60" s="129"/>
      <c r="MP60" s="126" t="str">
        <f>IF(ISBLANK($MU$3),"",IF(ISBLANK(Tipy!KR54),0,IF(AND(Tipy!KR54=Výsledky!$MS$3,Tipy!KT54=Výsledky!$MU$3),60,0)))</f>
        <v/>
      </c>
      <c r="MQ60" s="126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6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6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7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0" t="str">
        <f>IF(ISBLANK($MU$3),"",IF(ISBLANK(Tipy!KR54),"-",SUM(MP60:MT60)))</f>
        <v/>
      </c>
      <c r="MV60" s="129"/>
      <c r="MW60" s="126" t="str">
        <f>IF(ISBLANK($NB$3),"",IF(ISBLANK(Tipy!KX54),0,IF(AND(Tipy!KX54=Výsledky!$MZ$3,Tipy!KZ54=Výsledky!$NB$3),60,0)))</f>
        <v/>
      </c>
      <c r="MX60" s="126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6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6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7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0" t="str">
        <f>IF(ISBLANK($NB$3),"",IF(ISBLANK(Tipy!KX54),"-",SUM(MW60:NA60)))</f>
        <v/>
      </c>
      <c r="NC60" s="129"/>
      <c r="ND60" s="126" t="str">
        <f>IF(ISBLANK($NI$3),"",IF(ISBLANK(Tipy!LD54),0,IF(AND(Tipy!LD54=Výsledky!$NG$3,Tipy!LF54=Výsledky!$NI$3),60,0)))</f>
        <v/>
      </c>
      <c r="NE60" s="126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6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6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7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0" t="str">
        <f>IF(ISBLANK($NI$3),"",IF(ISBLANK(Tipy!LD54),"-",SUM(ND60:NH60)))</f>
        <v/>
      </c>
      <c r="NJ60" s="129"/>
      <c r="NK60" s="126" t="str">
        <f>IF(ISBLANK($NP$3),"",IF(ISBLANK(Tipy!LJ54),0,IF(AND(Tipy!LJ54=Výsledky!$NN$3,Tipy!LL54=Výsledky!$NP$3),60,0)))</f>
        <v/>
      </c>
      <c r="NL60" s="126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6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6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7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0" t="str">
        <f>IF(ISBLANK($NP$3),"",IF(ISBLANK(Tipy!LJ54),"-",SUM(NK60:NO60)))</f>
        <v/>
      </c>
      <c r="NQ60" s="129"/>
      <c r="NR60" s="126" t="str">
        <f>IF(ISBLANK($NW$3),"",IF(ISBLANK(Tipy!LP54),0,IF(AND(Tipy!LP54=Výsledky!$NU$3,Tipy!LR54=Výsledky!$NW$3),60,0)))</f>
        <v/>
      </c>
      <c r="NS60" s="126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6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6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7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0" t="str">
        <f>IF(ISBLANK($NW$3),"",IF(ISBLANK(Tipy!LP54),"-",SUM(NR60:NV60)))</f>
        <v/>
      </c>
      <c r="NX60" s="129"/>
      <c r="NY60" s="126" t="str">
        <f>IF(ISBLANK($OD$3),"",IF(ISBLANK(Tipy!LV54),0,IF(AND(Tipy!LV54=Výsledky!$OB$3,Tipy!LX54=Výsledky!$OD$3),60,0)))</f>
        <v/>
      </c>
      <c r="NZ60" s="126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6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6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7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0" t="str">
        <f>IF(ISBLANK($OD$3),"",IF(ISBLANK(Tipy!LV54),"-",SUM(NY60:OC60)))</f>
        <v/>
      </c>
      <c r="OE60" s="129"/>
      <c r="OF60" s="126" t="str">
        <f>IF(ISBLANK($OK$3),"",IF(ISBLANK(Tipy!MB54),0,IF(AND(Tipy!MB54=Výsledky!$OI$3,Tipy!MD54=Výsledky!$OK$3),60,0)))</f>
        <v/>
      </c>
      <c r="OG60" s="126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6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6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7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0" t="str">
        <f>IF(ISBLANK($OK$3),"",IF(ISBLANK(Tipy!MB54),"-",SUM(OF60:OJ60)))</f>
        <v/>
      </c>
      <c r="OL60" s="129"/>
      <c r="OM60" s="126" t="str">
        <f>IF(ISBLANK($OR$3),"",IF(ISBLANK(Tipy!MH54),0,IF(AND(Tipy!MH54=Výsledky!$OP$3,Tipy!MJ54=Výsledky!$OR$3),60,0)))</f>
        <v/>
      </c>
      <c r="ON60" s="12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6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6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0" t="str">
        <f>IF(ISBLANK($OR$3),"",IF(ISBLANK(Tipy!MH54),"-",SUM(OM60:OQ60)))</f>
        <v/>
      </c>
      <c r="OS60" s="129"/>
      <c r="OT60" s="126" t="str">
        <f>IF(ISBLANK($OY$3),"",IF(ISBLANK(Tipy!MN54),0,IF(AND(Tipy!MN54=Výsledky!$OW$3,Tipy!MP54=Výsledky!$OY$3),60,0)))</f>
        <v/>
      </c>
      <c r="OU60" s="12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6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6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0" t="str">
        <f>IF(ISBLANK($OY$3),"",IF(ISBLANK(Tipy!MN54),"-",SUM(OT60:OX60)))</f>
        <v/>
      </c>
      <c r="OZ60" s="129"/>
      <c r="PA60" s="126" t="str">
        <f>IF(ISBLANK($PF$3),"",IF(ISBLANK(Tipy!MT54),0,IF(AND(Tipy!MT54=Výsledky!$PD$3,Tipy!MV54=Výsledky!$PF$3),60,0)))</f>
        <v/>
      </c>
      <c r="PB60" s="12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6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6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0" t="str">
        <f>IF(ISBLANK($PF$3),"",IF(ISBLANK(Tipy!MT54),"-",SUM(PA60:PE60)))</f>
        <v/>
      </c>
      <c r="PG60" s="129"/>
      <c r="PH60" s="126" t="str">
        <f>IF(ISBLANK($PM$3),"",IF(ISBLANK(Tipy!MZ54),0,IF(AND(Tipy!MZ54=Výsledky!$PK$3,Tipy!NB54=Výsledky!$PM$3),60,0)))</f>
        <v/>
      </c>
      <c r="PI60" s="12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6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6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0" t="str">
        <f>IF(ISBLANK($PM$3),"",IF(ISBLANK(Tipy!MZ54),"-",SUM(PH60:PL60)))</f>
        <v/>
      </c>
      <c r="PN60" s="129"/>
      <c r="PO60" s="126" t="str">
        <f>IF(ISBLANK($PT$3),"",IF(ISBLANK(Tipy!NF54),0,IF(AND(Tipy!NF54=Výsledky!$PR$3,Tipy!NH54=Výsledky!$PT$3),60,0)))</f>
        <v/>
      </c>
      <c r="PP60" s="12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6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6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0" t="str">
        <f>IF(ISBLANK($PT$3),"",IF(ISBLANK(Tipy!NF54),"-",SUM(PO60:PS60)))</f>
        <v/>
      </c>
      <c r="PU60" s="129"/>
      <c r="PV60" s="126" t="str">
        <f>IF(ISBLANK($QA$3),"",IF(ISBLANK(Tipy!NL54),0,IF(AND(Tipy!NL54=Výsledky!$PY$3,Tipy!NN54=Výsledky!$QA$3),60,0)))</f>
        <v/>
      </c>
      <c r="PW60" s="12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6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6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0" t="str">
        <f>IF(ISBLANK($QA$3),"",IF(ISBLANK(Tipy!NL54),"-",SUM(PV60:PZ60)))</f>
        <v/>
      </c>
      <c r="QB60" s="129"/>
      <c r="QC60" s="126" t="str">
        <f>IF(ISBLANK($QH$3),"",IF(ISBLANK(Tipy!NR54),0,IF(AND(Tipy!NR54=Výsledky!$QF$3,Tipy!NT54=Výsledky!$QH$3),60,0)))</f>
        <v/>
      </c>
      <c r="QD60" s="12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6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6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0" t="str">
        <f>IF(ISBLANK($QH$3),"",IF(ISBLANK(Tipy!NR54),"-",SUM(QC60:QG60)))</f>
        <v/>
      </c>
      <c r="QI60" s="131"/>
      <c r="QJ60" s="131"/>
    </row>
    <row r="61" spans="1:452" ht="15" x14ac:dyDescent="0.2">
      <c r="A61" s="124">
        <f>Tipy!A55</f>
        <v>3</v>
      </c>
      <c r="B61" s="166" t="str">
        <f>IF(Tipy!B55="","",Tipy!B55)</f>
        <v>Pedro8</v>
      </c>
      <c r="C61" s="125"/>
      <c r="D61" s="126">
        <f>IF(ISBLANK($I$3),"",IF(ISBLANK(Tipy!D55),0,IF(AND(Tipy!D55=Výsledky!$G$3,Tipy!F55=Výsledky!$I$3),60,0)))</f>
        <v>0</v>
      </c>
      <c r="E61" s="12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6">
        <f>IF(ISBLANK($I$3),"",IF(OR(Tipy!G55=Výsledky!$D$6,Tipy!G55=Výsledky!$D$7,Tipy!G55=Výsledky!$D$8,Tipy!G55=Výsledky!$D$9),IF(VLOOKUP(Tipy!G55,'Kategórie hráčov'!$A$2:$B$55,2,FALSE)=30,30,20),0))</f>
        <v>20</v>
      </c>
      <c r="G61" s="126">
        <f>IF(ISBLANK($I$3),"",IF(OR(Tipy!H55=Výsledky!$G$6,Tipy!H55=Výsledky!$G$7,Tipy!H55=Výsledky!$G$8,Tipy!H55=Výsledky!$G$9),IF(VLOOKUP(Tipy!H55,'Kategórie hráčov'!$A$2:$B$55,2,FALSE)=30,30,20),0))</f>
        <v>0</v>
      </c>
      <c r="H61" s="12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8">
        <f>IF(ISBLANK($I$3),"",IF(ISBLANK(Tipy!D55),"-",SUM(D61:H61)))</f>
        <v>20</v>
      </c>
      <c r="J61" s="25"/>
      <c r="K61" s="126">
        <f>IF(ISBLANK($P$3),"",IF(ISBLANK(Tipy!J55),0,IF(AND(Tipy!J55=Výsledky!$N$3,Tipy!L55=Výsledky!$P$3),60,0)))</f>
        <v>0</v>
      </c>
      <c r="L61" s="12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6">
        <f>IF(ISBLANK($P$3),"",IF(OR(Tipy!M55=Výsledky!$K$6,Tipy!M55=Výsledky!$K$7,Tipy!M55=Výsledky!$K$8,Tipy!M55=Výsledky!$K$9),IF(VLOOKUP(Tipy!M55,'Kategórie hráčov'!$A$2:$B$55,2,FALSE)=30,30,20),0))</f>
        <v>20</v>
      </c>
      <c r="N61" s="126">
        <f>IF(ISBLANK($P$3),"",IF(OR(Tipy!N55=Výsledky!$N$6,Tipy!N55=Výsledky!$N$7,Tipy!N55=Výsledky!$N$8,Tipy!N55=Výsledky!$N$9),IF(VLOOKUP(Tipy!N55,'Kategórie hráčov'!$A$2:$B$55,2,FALSE)=30,30,20),0))</f>
        <v>0</v>
      </c>
      <c r="O61" s="127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8">
        <f>IF(ISBLANK($P$3),"",IF(ISBLANK(Tipy!J55),"-",SUM(K61:O61)))</f>
        <v>30</v>
      </c>
      <c r="Q61" s="129"/>
      <c r="R61" s="126">
        <f>IF(ISBLANK($W$3),"",IF(ISBLANK(Tipy!P55),0,IF(AND(Tipy!P55=Výsledky!$U$3,Tipy!R55=Výsledky!$W$3),60,0)))</f>
        <v>0</v>
      </c>
      <c r="S61" s="12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6">
        <f>IF(ISBLANK($W$3),"",IF(OR(Tipy!S55=Výsledky!$R$6,Tipy!S55=Výsledky!$R$7,Tipy!S55=Výsledky!$R$8,Tipy!S55=Výsledky!$R$9),IF(VLOOKUP(Tipy!S55,'Kategórie hráčov'!$A$2:$B$55,2,FALSE)=30,30,20),0))</f>
        <v>0</v>
      </c>
      <c r="U61" s="126">
        <f>IF(ISBLANK($W$3),"",IF(OR(Tipy!T55=Výsledky!$U$6,Tipy!T55=Výsledky!$U$7,Tipy!T55=Výsledky!$U$8,Tipy!T55=Výsledky!$U$9),IF(VLOOKUP(Tipy!T55,'Kategórie hráčov'!$A$2:$B$55,2,FALSE)=30,30,20),0))</f>
        <v>0</v>
      </c>
      <c r="V61" s="127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30">
        <f>IF(ISBLANK($W$3),"",IF(ISBLANK(Tipy!P55),"-",SUM(R61:V61)))</f>
        <v>10</v>
      </c>
      <c r="X61" s="129"/>
      <c r="Y61" s="126">
        <f>IF(ISBLANK($AD$3),"",IF(ISBLANK(Tipy!V55),0,IF(AND(Tipy!V55=Výsledky!$AB$3,Tipy!X55=Výsledky!$AD$3),60,0)))</f>
        <v>0</v>
      </c>
      <c r="Z61" s="12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6">
        <f>IF(ISBLANK($AD$3),"",IF(OR(Tipy!Y55=Výsledky!$Y$6,Tipy!Y55=Výsledky!$Y$7,Tipy!Y55=Výsledky!$Y$8,Tipy!Y55=Výsledky!$Y$9),IF(VLOOKUP(Tipy!Y55,'Kategórie hráčov'!$A$2:$B$55,2,FALSE)=30,30,20),0))</f>
        <v>20</v>
      </c>
      <c r="AB61" s="126">
        <f>IF(ISBLANK($AD$3),"",IF(OR(Tipy!Z55=Výsledky!$AB$6,Tipy!Z55=Výsledky!$AB$7,Tipy!Z55=Výsledky!$AB$8,Tipy!Z55=Výsledky!$AB$9),IF(VLOOKUP(Tipy!Z55,'Kategórie hráčov'!$A$2:$B$55,2,FALSE)=30,30,20),0))</f>
        <v>0</v>
      </c>
      <c r="AC61" s="12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30">
        <f>IF(ISBLANK($AD$3),"",IF(ISBLANK(Tipy!V55),"-",SUM(Y61:AC61)))</f>
        <v>20</v>
      </c>
      <c r="AE61" s="129"/>
      <c r="AF61" s="126">
        <f>IF(ISBLANK($AK$3),"",IF(ISBLANK(Tipy!AB55),0,IF(AND(Tipy!AB55=Výsledky!$AI$3,Tipy!AD55=Výsledky!$AK$3),60,0)))</f>
        <v>0</v>
      </c>
      <c r="AG61" s="12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6">
        <f>IF(ISBLANK($AK$3),"",IF(OR(Tipy!AE55=Výsledky!$AF$6,Tipy!AE55=Výsledky!$AF$7,Tipy!AE55=Výsledky!$AF$8,Tipy!AE55=Výsledky!$AF$9),IF(VLOOKUP(Tipy!AE55,'Kategórie hráčov'!$A$2:$B$55,2,FALSE)=30,30,20),0))</f>
        <v>0</v>
      </c>
      <c r="AI61" s="126">
        <f>IF(ISBLANK($AK$3),"",IF(OR(Tipy!AF55=Výsledky!$AI$6,Tipy!AF55=Výsledky!$AI$7,Tipy!AF55=Výsledky!$AI$8,Tipy!AF55=Výsledky!$AI$9),IF(VLOOKUP(Tipy!AF55,'Kategórie hráčov'!$A$2:$B$55,2,FALSE)=30,30,20),0))</f>
        <v>0</v>
      </c>
      <c r="AJ61" s="12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30">
        <f>IF(ISBLANK($AK$3),"",IF(ISBLANK(Tipy!AB55),"-",SUM(AF61:AJ61)))</f>
        <v>20</v>
      </c>
      <c r="AL61" s="129"/>
      <c r="AM61" s="126">
        <f>IF(ISBLANK($AR$3),"",IF(ISBLANK(Tipy!AH55),0,IF(AND(Tipy!AH55=Výsledky!$AP$3,Tipy!AJ55=Výsledky!$AR$3),60,0)))</f>
        <v>60</v>
      </c>
      <c r="AN61" s="12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6">
        <f>IF(ISBLANK($AR$3),"",IF(OR(Tipy!AK55=Výsledky!$AM$6,Tipy!AK55=Výsledky!$AM$7,Tipy!AK55=Výsledky!$AM$8,Tipy!AK55=Výsledky!$AM$9),IF(VLOOKUP(Tipy!AK55,'Kategórie hráčov'!$A$2:$B$55,2,FALSE)=30,30,20),0))</f>
        <v>0</v>
      </c>
      <c r="AP61" s="126">
        <f>IF(ISBLANK($AR$3),"",IF(OR(Tipy!AL55=Výsledky!$AP$6,Tipy!AL55=Výsledky!$AP$7,Tipy!AL55=Výsledky!$AP$8,Tipy!AL55=Výsledky!$AP$9),IF(VLOOKUP(Tipy!AL55,'Kategórie hráčov'!$A$2:$B$55,2,FALSE)=30,30,20),0))</f>
        <v>0</v>
      </c>
      <c r="AQ61" s="127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30">
        <f>IF(ISBLANK($AR$3),"",IF(ISBLANK(Tipy!AH55),"-",SUM(AM61:AQ61)))</f>
        <v>60</v>
      </c>
      <c r="AS61" s="129"/>
      <c r="AT61" s="126">
        <f>IF(ISBLANK($AY$3),"",IF(ISBLANK(Tipy!AN55),0,IF(AND(Tipy!AN55=Výsledky!$AW$3,Tipy!AP55=Výsledky!$AY$3),60,0)))</f>
        <v>0</v>
      </c>
      <c r="AU61" s="12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6">
        <f>IF(ISBLANK($AY$3),"",IF(OR(Tipy!AQ55=Výsledky!$AT$6,Tipy!AQ55=Výsledky!$AT$7,Tipy!AQ55=Výsledky!$AT$8,Tipy!AQ55=Výsledky!$AT$9),IF(VLOOKUP(Tipy!AQ55,'Kategórie hráčov'!$A$2:$B$55,2,FALSE)=30,30,20),0))</f>
        <v>0</v>
      </c>
      <c r="AW61" s="126">
        <f>IF(ISBLANK($AY$3),"",IF(OR(Tipy!AR55=Výsledky!$AW$6,Tipy!AR55=Výsledky!$AW$7,Tipy!AR55=Výsledky!$AW$8,Tipy!AR55=Výsledky!$AW$9),IF(VLOOKUP(Tipy!AR55,'Kategórie hráčov'!$A$2:$B$55,2,FALSE)=30,30,20),0))</f>
        <v>0</v>
      </c>
      <c r="AX61" s="12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30">
        <f>IF(ISBLANK($AY$3),"",IF(ISBLANK(Tipy!AN55),"-",SUM(AT61:AX61)))</f>
        <v>0</v>
      </c>
      <c r="AZ61" s="129"/>
      <c r="BA61" s="126">
        <f>IF(ISBLANK($BF$3),"",IF(ISBLANK(Tipy!AT55),0,IF(AND(Tipy!AT55=Výsledky!$BD$3,Tipy!AV55=Výsledky!$BF$3),60,0)))</f>
        <v>0</v>
      </c>
      <c r="BB61" s="12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6">
        <f>IF(ISBLANK($BF$3),"",IF(OR(Tipy!AW55=Výsledky!$BA$6,Tipy!AW55=Výsledky!$BA$7,Tipy!AW55=Výsledky!$BA$8,Tipy!AW55=Výsledky!$BA$9),IF(VLOOKUP(Tipy!AW55,'Kategórie hráčov'!$A$2:$B$55,2,FALSE)=30,30,20),0))</f>
        <v>0</v>
      </c>
      <c r="BD61" s="126">
        <f>IF(ISBLANK($BF$3),"",IF(OR(Tipy!AX55=Výsledky!$BD$6,Tipy!AX55=Výsledky!$BD$7,Tipy!AX55=Výsledky!$BD$8,Tipy!AX55=Výsledky!$BD$9),IF(VLOOKUP(Tipy!AX55,'Kategórie hráčov'!$A$2:$B$55,2,FALSE)=30,30,20),0))</f>
        <v>0</v>
      </c>
      <c r="BE61" s="127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30">
        <f>IF(ISBLANK($BF$3),"",IF(ISBLANK(Tipy!AT55),"-",SUM(BA61:BE61)))</f>
        <v>0</v>
      </c>
      <c r="BG61" s="129"/>
      <c r="BH61" s="126" t="str">
        <f>IF(ISBLANK($BM$3),"",IF(ISBLANK(Tipy!AZ55),0,IF(AND(Tipy!AZ55=Výsledky!$BK$3,Tipy!BB55=Výsledky!$BM$3),60,0)))</f>
        <v/>
      </c>
      <c r="BI61" s="126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6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6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7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0" t="str">
        <f>IF(ISBLANK($BM$3),"",IF(ISBLANK(Tipy!AZ55),"-",SUM(BH61:BL61)))</f>
        <v/>
      </c>
      <c r="BN61" s="129"/>
      <c r="BO61" s="126">
        <f>IF(ISBLANK($BT$3),"",IF(ISBLANK(Tipy!BF55),0,IF(AND(Tipy!BF55=Výsledky!$BR$3,Tipy!BH55=Výsledky!$BT$3),60,0)))</f>
        <v>60</v>
      </c>
      <c r="BP61" s="12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6">
        <f>IF(ISBLANK($BT$3),"",IF(OR(Tipy!BI55=Výsledky!$BO$6,Tipy!BI55=Výsledky!$BO$7,Tipy!BI55=Výsledky!$BO$8,Tipy!BI55=Výsledky!$BO$9),IF(VLOOKUP(Tipy!BI55,'Kategórie hráčov'!$A$2:$B$55,2,FALSE)=30,30,20),0))</f>
        <v>0</v>
      </c>
      <c r="BR61" s="126">
        <f>IF(ISBLANK($BT$3),"",IF(OR(Tipy!BJ55=Výsledky!$BR$6,Tipy!BJ55=Výsledky!$BR$7,Tipy!BJ55=Výsledky!$BR$8,Tipy!BJ55=Výsledky!$BR$9),IF(VLOOKUP(Tipy!BJ55,'Kategórie hráčov'!$A$2:$B$55,2,FALSE)=30,30,20),0))</f>
        <v>0</v>
      </c>
      <c r="BS61" s="12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30">
        <f>IF(ISBLANK($BT$3),"",IF(ISBLANK(Tipy!BF55),"-",SUM(BO61:BS61)))</f>
        <v>60</v>
      </c>
      <c r="BU61" s="129"/>
      <c r="BV61" s="126" t="str">
        <f>IF(ISBLANK($CA$3),"",IF(ISBLANK(Tipy!BL55),0,IF(AND(Tipy!BL55=Výsledky!$BY$3,Tipy!BN55=Výsledky!$CA$3),60,0)))</f>
        <v/>
      </c>
      <c r="BW61" s="126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6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6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7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0" t="str">
        <f>IF(ISBLANK($CA$3),"",IF(ISBLANK(Tipy!BL55),"-",SUM(BV61:BZ61)))</f>
        <v/>
      </c>
      <c r="CB61" s="129"/>
      <c r="CC61" s="126">
        <f>IF(ISBLANK($CH$3),"",IF(ISBLANK(Tipy!BR55),0,IF(AND(Tipy!BR55=Výsledky!$CF$3,Tipy!BT55=Výsledky!$CH$3),60,0)))</f>
        <v>0</v>
      </c>
      <c r="CD61" s="12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6">
        <f>IF(ISBLANK($CH$3),"",IF(OR(Tipy!BU55=Výsledky!$CC$6,Tipy!BU55=Výsledky!$CC$7,Tipy!BU55=Výsledky!$CC$8,Tipy!BU55=Výsledky!$CC$9),IF(VLOOKUP(Tipy!BU55,'Kategórie hráčov'!$A$2:$B$55,2,FALSE)=30,30,20),0))</f>
        <v>0</v>
      </c>
      <c r="CF61" s="126">
        <f>IF(ISBLANK($CH$3),"",IF(OR(Tipy!BV55=Výsledky!$CF$6,Tipy!BV55=Výsledky!$CF$7,Tipy!BV55=Výsledky!$CF$8,Tipy!BV55=Výsledky!$CF$9),IF(VLOOKUP(Tipy!BV55,'Kategórie hráčov'!$A$2:$B$55,2,FALSE)=30,30,20),0))</f>
        <v>20</v>
      </c>
      <c r="CG61" s="12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30">
        <f>IF(ISBLANK($CH$3),"",IF(ISBLANK(Tipy!BR55),"-",SUM(CC61:CG61)))</f>
        <v>20</v>
      </c>
      <c r="CI61" s="129"/>
      <c r="CJ61" s="126">
        <f>IF(ISBLANK($CO$3),"",IF(ISBLANK(Tipy!BX55),0,IF(AND(Tipy!BX55=Výsledky!$CM$3,Tipy!BZ55=Výsledky!$CO$3),60,0)))</f>
        <v>0</v>
      </c>
      <c r="CK61" s="12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6">
        <f>IF(ISBLANK($CO$3),"",IF(OR(Tipy!CA55=Výsledky!$CJ$6,Tipy!CA55=Výsledky!$CJ$7,Tipy!CA55=Výsledky!$CJ$8,Tipy!CA55=Výsledky!$CJ$9),IF(VLOOKUP(Tipy!CA55,'Kategórie hráčov'!$A$2:$B$55,2,FALSE)=30,30,20),0))</f>
        <v>0</v>
      </c>
      <c r="CM61" s="126">
        <f>IF(ISBLANK($CO$3),"",IF(OR(Tipy!CB55=Výsledky!$CM$6,Tipy!CB55=Výsledky!$CM$7,Tipy!CB55=Výsledky!$CM$8,Tipy!CB55=Výsledky!$CM$9),IF(VLOOKUP(Tipy!CB55,'Kategórie hráčov'!$A$2:$B$55,2,FALSE)=30,30,20),0))</f>
        <v>0</v>
      </c>
      <c r="CN61" s="127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30">
        <f>IF(ISBLANK($CO$3),"",IF(ISBLANK(Tipy!BX55),"-",SUM(CJ61:CN61)))</f>
        <v>30</v>
      </c>
      <c r="CP61" s="129"/>
      <c r="CQ61" s="126" t="str">
        <f>IF(ISBLANK($CV$3),"",IF(ISBLANK(Tipy!CD55),0,IF(AND(Tipy!CD55=Výsledky!$CT$3,Tipy!CF55=Výsledky!$CV$3),60,0)))</f>
        <v/>
      </c>
      <c r="CR61" s="126" t="str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/>
      </c>
      <c r="CS61" s="126" t="str">
        <f>IF(ISBLANK($CV$3),"",IF(OR(Tipy!CG55=Výsledky!$CQ$6,Tipy!CG55=Výsledky!$CQ$7,Tipy!CG55=Výsledky!$CQ$8,Tipy!CG55=Výsledky!$CQ$9),IF(VLOOKUP(Tipy!CG55,'Kategórie hráčov'!$A$2:$B$55,2,FALSE)=30,30,20),0))</f>
        <v/>
      </c>
      <c r="CT61" s="126" t="str">
        <f>IF(ISBLANK($CV$3),"",IF(OR(Tipy!CH55=Výsledky!$CT$6,Tipy!CH55=Výsledky!$CT$7,Tipy!CH55=Výsledky!$CT$8,Tipy!CH55=Výsledky!$CT$9),IF(VLOOKUP(Tipy!CH55,'Kategórie hráčov'!$A$2:$B$55,2,FALSE)=30,30,20),0))</f>
        <v/>
      </c>
      <c r="CU61" s="127" t="str">
        <f>IF(ISBLANK($CV$3),"",IF(ISBLANK(Tipy!CD55),0,IF(OR(AND(Tipy!CD55=Výsledky!$CT$3,OR(Tipy!CF55=Výsledky!$CV$3+1,Tipy!CF55=Výsledky!$CV$3-1)),AND(Tipy!CF55=Výsledky!$CV$3,OR(Tipy!CD55=Výsledky!$CT$3+1,Tipy!CD55=Výsledky!$CT$3-1))),10,0)))</f>
        <v/>
      </c>
      <c r="CV61" s="130" t="str">
        <f>IF(ISBLANK($CV$3),"",IF(ISBLANK(Tipy!CD55),"-",SUM(CQ61:CU61)))</f>
        <v/>
      </c>
      <c r="CW61" s="129"/>
      <c r="CX61" s="126" t="str">
        <f>IF(ISBLANK($DC$3),"",IF(ISBLANK(Tipy!CJ55),0,IF(AND(Tipy!CJ55=Výsledky!$DA$3,Tipy!CL55=Výsledky!$DC$3),60,0)))</f>
        <v/>
      </c>
      <c r="CY61" s="126" t="str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/>
      </c>
      <c r="CZ61" s="126" t="str">
        <f>IF(ISBLANK($DC$3),"",IF(OR(Tipy!CM55=Výsledky!$CX$6,Tipy!CM55=Výsledky!$CX$7,Tipy!CM55=Výsledky!$CX$8,Tipy!CM55=Výsledky!$CX$9),IF(VLOOKUP(Tipy!CM55,'Kategórie hráčov'!$A$2:$B$55,2,FALSE)=30,30,20),0))</f>
        <v/>
      </c>
      <c r="DA61" s="126" t="str">
        <f>IF(ISBLANK($DC$3),"",IF(OR(Tipy!CN55=Výsledky!$DA$6,Tipy!CN55=Výsledky!$DA$7,Tipy!CN55=Výsledky!$DA$8,Tipy!CN55=Výsledky!$DA$9),IF(VLOOKUP(Tipy!CN55,'Kategórie hráčov'!$A$2:$B$55,2,FALSE)=30,30,20),0))</f>
        <v/>
      </c>
      <c r="DB61" s="127" t="str">
        <f>IF(ISBLANK($DC$3),"",IF(ISBLANK(Tipy!CJ55),0,IF(OR(AND(Tipy!CJ55=Výsledky!$DA$3,OR(Tipy!CL55=Výsledky!$DC$3+1,Tipy!CL55=Výsledky!$DC$3-1)),AND(Tipy!CL55=Výsledky!$DC$3,OR(Tipy!CJ55=Výsledky!$DA$3+1,Tipy!CJ55=Výsledky!$DA$3-1))),10,0)))</f>
        <v/>
      </c>
      <c r="DC61" s="130" t="str">
        <f>IF(ISBLANK($DC$3),"",IF(ISBLANK(Tipy!CJ55),"-",SUM(CX61:DB61)))</f>
        <v/>
      </c>
      <c r="DD61" s="129"/>
      <c r="DE61" s="126" t="str">
        <f>IF(ISBLANK($DJ$3),"",IF(ISBLANK(Tipy!CP55),0,IF(AND(Tipy!CP55=Výsledky!$DH$3,Tipy!CR55=Výsledky!$DJ$3),60,0)))</f>
        <v/>
      </c>
      <c r="DF61" s="126" t="str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/>
      </c>
      <c r="DG61" s="126" t="str">
        <f>IF(ISBLANK($DJ$3),"",IF(OR(Tipy!CS55=Výsledky!$DE$6,Tipy!CS55=Výsledky!$DE$7,Tipy!CS55=Výsledky!$DE$8,Tipy!CS55=Výsledky!$DE$9),IF(VLOOKUP(Tipy!CS55,'Kategórie hráčov'!$A$2:$B$55,2,FALSE)=30,30,20),0))</f>
        <v/>
      </c>
      <c r="DH61" s="126" t="str">
        <f>IF(ISBLANK($DJ$3),"",IF(OR(Tipy!CT55=Výsledky!$DH$6,Tipy!CT55=Výsledky!$DH$7,Tipy!CT55=Výsledky!$DH$8,Tipy!CT55=Výsledky!$DH$9),IF(VLOOKUP(Tipy!CT55,'Kategórie hráčov'!$A$2:$B$55,2,FALSE)=30,30,20),0))</f>
        <v/>
      </c>
      <c r="DI61" s="127" t="str">
        <f>IF(ISBLANK($DJ$3),"",IF(ISBLANK(Tipy!CP55),0,IF(OR(AND(Tipy!CP55=Výsledky!$DH$3,OR(Tipy!CR55=Výsledky!$DJ$3+1,Tipy!CR55=Výsledky!$DJ$3-1)),AND(Tipy!CR55=Výsledky!$DJ$3,OR(Tipy!CP55=Výsledky!$DH$3+1,Tipy!CP55=Výsledky!$DH$3-1))),10,0)))</f>
        <v/>
      </c>
      <c r="DJ61" s="130" t="str">
        <f>IF(ISBLANK($DJ$3),"",IF(ISBLANK(Tipy!CP55),"-",SUM(DE61:DI61)))</f>
        <v/>
      </c>
      <c r="DK61" s="129"/>
      <c r="DL61" s="126" t="str">
        <f>IF(ISBLANK($DQ$3),"",IF(ISBLANK(Tipy!CV55),0,IF(AND(Tipy!CV55=Výsledky!$DO$3,Tipy!CX55=Výsledky!$DQ$3),60,0)))</f>
        <v/>
      </c>
      <c r="DM61" s="126" t="str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/>
      </c>
      <c r="DN61" s="126" t="str">
        <f>IF(ISBLANK($DQ$3),"",IF(OR(Tipy!CY55=Výsledky!$DL$6,Tipy!CY55=Výsledky!$DL$7,Tipy!CY55=Výsledky!$DL$8,Tipy!CY55=Výsledky!$DL$9),IF(VLOOKUP(Tipy!CY55,'Kategórie hráčov'!$A$2:$B$55,2,FALSE)=30,30,20),0))</f>
        <v/>
      </c>
      <c r="DO61" s="126" t="str">
        <f>IF(ISBLANK($DQ$3),"",IF(OR(Tipy!CZ55=Výsledky!$DO$6,Tipy!CZ55=Výsledky!$DO$7,Tipy!CZ55=Výsledky!$DO$8,Tipy!CZ55=Výsledky!$DO$9),IF(VLOOKUP(Tipy!CZ55,'Kategórie hráčov'!$A$2:$B$55,2,FALSE)=30,30,20),0))</f>
        <v/>
      </c>
      <c r="DP61" s="127" t="str">
        <f>IF(ISBLANK($DQ$3),"",IF(ISBLANK(Tipy!CV55),0,IF(OR(AND(Tipy!CV55=Výsledky!$DO$3,OR(Tipy!CX55=Výsledky!$DQ$3+1,Tipy!CX55=Výsledky!$DQ$3-1)),AND(Tipy!CX55=Výsledky!$DQ$3,OR(Tipy!CV55=Výsledky!$DO$3+1,Tipy!CV55=Výsledky!$DO$3-1))),10,0)))</f>
        <v/>
      </c>
      <c r="DQ61" s="130" t="str">
        <f>IF(ISBLANK($DQ$3),"",IF(ISBLANK(Tipy!CV55),"-",SUM(DL61:DP61)))</f>
        <v/>
      </c>
      <c r="DR61" s="129"/>
      <c r="DS61" s="126" t="str">
        <f>IF(ISBLANK($DX$3),"",IF(ISBLANK(Tipy!DB55),0,IF(AND(Tipy!DB55=Výsledky!$DV$3,Tipy!DD55=Výsledky!$DX$3),60,0)))</f>
        <v/>
      </c>
      <c r="DT61" s="126" t="str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/>
      </c>
      <c r="DU61" s="126" t="str">
        <f>IF(ISBLANK($DX$3),"",IF(OR(Tipy!DE55=Výsledky!$DS$6,Tipy!DE55=Výsledky!$DS$7,Tipy!DE55=Výsledky!$DS$8,Tipy!DE55=Výsledky!$DS$9),IF(VLOOKUP(Tipy!DE55,'Kategórie hráčov'!$A$2:$B$55,2,FALSE)=30,30,20),0))</f>
        <v/>
      </c>
      <c r="DV61" s="126" t="str">
        <f>IF(ISBLANK($DX$3),"",IF(OR(Tipy!DF55=Výsledky!$DV$6,Tipy!DF55=Výsledky!$DV$7,Tipy!DF55=Výsledky!$DV$8,Tipy!DF55=Výsledky!$DV$9),IF(VLOOKUP(Tipy!DF55,'Kategórie hráčov'!$A$2:$B$55,2,FALSE)=30,30,20),0))</f>
        <v/>
      </c>
      <c r="DW61" s="127" t="str">
        <f>IF(ISBLANK($DX$3),"",IF(ISBLANK(Tipy!DB55),0,IF(OR(AND(Tipy!DB55=Výsledky!$DV$3,OR(Tipy!DD55=Výsledky!$DX$3+1,Tipy!DD55=Výsledky!$DX$3-1)),AND(Tipy!DD55=Výsledky!$DX$3,OR(Tipy!DB55=Výsledky!$DV$3+1,Tipy!DB55=Výsledky!$DV$3-1))),10,0)))</f>
        <v/>
      </c>
      <c r="DX61" s="130" t="str">
        <f>IF(ISBLANK($DX$3),"",IF(ISBLANK(Tipy!DB55),"-",SUM(DS61:DW61)))</f>
        <v/>
      </c>
      <c r="DY61" s="129"/>
      <c r="DZ61" s="126" t="str">
        <f>IF(ISBLANK($EE$3),"",IF(ISBLANK(Tipy!DH55),0,IF(AND(Tipy!DH55=Výsledky!$EC$3,Tipy!DJ55=Výsledky!$EE$3),60,0)))</f>
        <v/>
      </c>
      <c r="EA61" s="126" t="str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/>
      </c>
      <c r="EB61" s="126" t="str">
        <f>IF(ISBLANK($EE$3),"",IF(OR(Tipy!DK55=Výsledky!$DZ$6,Tipy!DK55=Výsledky!$DZ$7,Tipy!DK55=Výsledky!$DZ$8,Tipy!DK55=Výsledky!$DZ$9),IF(VLOOKUP(Tipy!DK55,'Kategórie hráčov'!$A$2:$B$55,2,FALSE)=30,30,20),0))</f>
        <v/>
      </c>
      <c r="EC61" s="126" t="str">
        <f>IF(ISBLANK($EE$3),"",IF(OR(Tipy!DL55=Výsledky!$EC$6,Tipy!DL55=Výsledky!$EC$7,Tipy!DL55=Výsledky!$EC$8,Tipy!DL55=Výsledky!$EC$9),IF(VLOOKUP(Tipy!DL55,'Kategórie hráčov'!$A$2:$B$55,2,FALSE)=30,30,20),0))</f>
        <v/>
      </c>
      <c r="ED61" s="127" t="str">
        <f>IF(ISBLANK($EE$3),"",IF(ISBLANK(Tipy!DH55),0,IF(OR(AND(Tipy!DH55=Výsledky!$EC$3,OR(Tipy!DJ55=Výsledky!$EE$3+1,Tipy!DJ55=Výsledky!$EE$3-1)),AND(Tipy!DJ55=Výsledky!$EE$3,OR(Tipy!DH55=Výsledky!$EC$3+1,Tipy!DH55=Výsledky!$EC$3-1))),10,0)))</f>
        <v/>
      </c>
      <c r="EE61" s="130" t="str">
        <f>IF(ISBLANK($EE$3),"",IF(ISBLANK(Tipy!DH55),"-",SUM(DZ61:ED61)))</f>
        <v/>
      </c>
      <c r="EF61" s="129"/>
      <c r="EG61" s="126" t="str">
        <f>IF(ISBLANK($EL$3),"",IF(ISBLANK(Tipy!DN55),0,IF(AND(Tipy!DN55=Výsledky!$EJ$3,Tipy!DP55=Výsledky!$EL$3),60,0)))</f>
        <v/>
      </c>
      <c r="EH61" s="126" t="str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/>
      </c>
      <c r="EI61" s="126" t="str">
        <f>IF(ISBLANK($EL$3),"",IF(OR(Tipy!DQ55=Výsledky!$EG$6,Tipy!DQ55=Výsledky!$EG$7,Tipy!DQ55=Výsledky!$EG$8,Tipy!DQ55=Výsledky!$EG$9),IF(VLOOKUP(Tipy!DQ55,'Kategórie hráčov'!$A$2:$B$55,2,FALSE)=30,30,20),0))</f>
        <v/>
      </c>
      <c r="EJ61" s="126" t="str">
        <f>IF(ISBLANK($EL$3),"",IF(OR(Tipy!DR55=Výsledky!$EJ$6,Tipy!DR55=Výsledky!$EJ$7,Tipy!DR55=Výsledky!$EJ$8,Tipy!DR55=Výsledky!$EJ$9),IF(VLOOKUP(Tipy!DR55,'Kategórie hráčov'!$A$2:$B$55,2,FALSE)=30,30,20),0))</f>
        <v/>
      </c>
      <c r="EK61" s="127" t="str">
        <f>IF(ISBLANK($EL$3),"",IF(ISBLANK(Tipy!DN55),0,IF(OR(AND(Tipy!DN55=Výsledky!$EJ$3,OR(Tipy!DP55=Výsledky!$EL$3+1,Tipy!DP55=Výsledky!$EL$3-1)),AND(Tipy!DP55=Výsledky!$EL$3,OR(Tipy!DN55=Výsledky!$EJ$3+1,Tipy!DN55=Výsledky!$EJ$3-1))),10,0)))</f>
        <v/>
      </c>
      <c r="EL61" s="130" t="str">
        <f>IF(ISBLANK($EL$3),"",IF(ISBLANK(Tipy!DN55),"-",SUM(EG61:EK61)))</f>
        <v/>
      </c>
      <c r="EM61" s="129"/>
      <c r="EN61" s="126" t="str">
        <f>IF(ISBLANK($ES$3),"",IF(ISBLANK(Tipy!DT55),0,IF(AND(Tipy!DT55=Výsledky!$EQ$3,Tipy!DV55=Výsledky!$ES$3),60,0)))</f>
        <v/>
      </c>
      <c r="EO61" s="126" t="str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/>
      </c>
      <c r="EP61" s="126" t="str">
        <f>IF(ISBLANK($ES$3),"",IF(OR(Tipy!DW55=Výsledky!$EN$6,Tipy!DW55=Výsledky!$EN$7,Tipy!DW55=Výsledky!$EN$8,Tipy!DW55=Výsledky!$EN$9),IF(VLOOKUP(Tipy!DW55,'Kategórie hráčov'!$A$2:$B$55,2,FALSE)=30,30,20),0))</f>
        <v/>
      </c>
      <c r="EQ61" s="126" t="str">
        <f>IF(ISBLANK($ES$3),"",IF(OR(Tipy!DX55=Výsledky!$EQ$6,Tipy!DX55=Výsledky!$EQ$7,Tipy!DX55=Výsledky!$EQ$8,Tipy!DX55=Výsledky!$EQ$9),IF(VLOOKUP(Tipy!DX55,'Kategórie hráčov'!$A$2:$B$55,2,FALSE)=30,30,20),0))</f>
        <v/>
      </c>
      <c r="ER61" s="127" t="str">
        <f>IF(ISBLANK($ES$3),"",IF(ISBLANK(Tipy!DT55),0,IF(OR(AND(Tipy!DT55=Výsledky!$EQ$3,OR(Tipy!DV55=Výsledky!$ES$3+1,Tipy!DV55=Výsledky!$ES$3-1)),AND(Tipy!DV55=Výsledky!$ES$3,OR(Tipy!DT55=Výsledky!$EQ$3+1,Tipy!DT55=Výsledky!$EQ$3-1))),10,0)))</f>
        <v/>
      </c>
      <c r="ES61" s="130" t="str">
        <f>IF(ISBLANK($ES$3),"",IF(ISBLANK(Tipy!DT55),"-",SUM(EN61:ER61)))</f>
        <v/>
      </c>
      <c r="ET61" s="129"/>
      <c r="EU61" s="126" t="str">
        <f>IF(ISBLANK($EZ$3),"",IF(ISBLANK(Tipy!DZ55),0,IF(AND(Tipy!DZ55=Výsledky!$EX$3,Tipy!EB55=Výsledky!$EZ$3),60,0)))</f>
        <v/>
      </c>
      <c r="EV61" s="126" t="str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/>
      </c>
      <c r="EW61" s="126" t="str">
        <f>IF(ISBLANK($EZ$3),"",IF(OR(Tipy!EC55=Výsledky!$EU$6,Tipy!EC55=Výsledky!$EU$7,Tipy!EC55=Výsledky!$EU$8,Tipy!EC55=Výsledky!$EU$9),IF(VLOOKUP(Tipy!EC55,'Kategórie hráčov'!$A$2:$B$55,2,FALSE)=30,30,20),0))</f>
        <v/>
      </c>
      <c r="EX61" s="126" t="str">
        <f>IF(ISBLANK($EZ$3),"",IF(OR(Tipy!ED55=Výsledky!$EX$6,Tipy!ED55=Výsledky!$EX$7,Tipy!ED55=Výsledky!$EX$8,Tipy!ED55=Výsledky!$EX$9),IF(VLOOKUP(Tipy!ED55,'Kategórie hráčov'!$A$2:$B$55,2,FALSE)=30,30,20),0))</f>
        <v/>
      </c>
      <c r="EY61" s="127" t="str">
        <f>IF(ISBLANK($EZ$3),"",IF(ISBLANK(Tipy!DZ55),0,IF(OR(AND(Tipy!DZ55=Výsledky!$EX$3,OR(Tipy!EB55=Výsledky!$EZ$3+1,Tipy!EB55=Výsledky!$EZ$3-1)),AND(Tipy!EB55=Výsledky!$EZ$3,OR(Tipy!DZ55=Výsledky!$EX$3+1,Tipy!DZ55=Výsledky!$EX$3-1))),10,0)))</f>
        <v/>
      </c>
      <c r="EZ61" s="130" t="str">
        <f>IF(ISBLANK($EZ$3),"",IF(ISBLANK(Tipy!DZ55),"-",SUM(EU61:EY61)))</f>
        <v/>
      </c>
      <c r="FA61" s="129"/>
      <c r="FB61" s="126" t="str">
        <f>IF(ISBLANK($FG$3),"",IF(ISBLANK(Tipy!EF55),0,IF(AND(Tipy!EF55=Výsledky!$FE$3,Tipy!EH55=Výsledky!$FG$3),60,0)))</f>
        <v/>
      </c>
      <c r="FC61" s="126" t="str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/>
      </c>
      <c r="FD61" s="126" t="str">
        <f>IF(ISBLANK($FG$3),"",IF(OR(Tipy!EI55=Výsledky!$FB$6,Tipy!EI55=Výsledky!$FB$7,Tipy!EI55=Výsledky!$FB$8,Tipy!EI55=Výsledky!$FB$9),IF(VLOOKUP(Tipy!EI55,'Kategórie hráčov'!$A$2:$B$55,2,FALSE)=30,30,20),0))</f>
        <v/>
      </c>
      <c r="FE61" s="126" t="str">
        <f>IF(ISBLANK($FG$3),"",IF(OR(Tipy!EJ55=Výsledky!$FE$6,Tipy!EJ55=Výsledky!$FE$7,Tipy!EJ55=Výsledky!$FE$8,Tipy!EJ55=Výsledky!$FE$9),IF(VLOOKUP(Tipy!EJ55,'Kategórie hráčov'!$A$2:$B$55,2,FALSE)=30,30,20),0))</f>
        <v/>
      </c>
      <c r="FF61" s="127" t="str">
        <f>IF(ISBLANK($FG$3),"",IF(ISBLANK(Tipy!EF55),0,IF(OR(AND(Tipy!EF55=Výsledky!$FE$3,OR(Tipy!EH55=Výsledky!$FG$3+1,Tipy!EH55=Výsledky!$FG$3-1)),AND(Tipy!EH55=Výsledky!$FG$3,OR(Tipy!EF55=Výsledky!$FE$3+1,Tipy!EF55=Výsledky!$FE$3-1))),10,0)))</f>
        <v/>
      </c>
      <c r="FG61" s="130" t="str">
        <f>IF(ISBLANK($FG$3),"",IF(ISBLANK(Tipy!EF55),"-",SUM(FB61:FF61)))</f>
        <v/>
      </c>
      <c r="FH61" s="129"/>
      <c r="FI61" s="126" t="str">
        <f>IF(ISBLANK($FN$3),"",IF(ISBLANK(Tipy!EL55),0,IF(AND(Tipy!EL55=Výsledky!$FL$3,Tipy!EN55=Výsledky!$FN$3),60,0)))</f>
        <v/>
      </c>
      <c r="FJ61" s="126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126" t="str">
        <f>IF(ISBLANK($FN$3),"",IF(OR(Tipy!EO55=Výsledky!$FI$6,Tipy!EO55=Výsledky!$FI$7,Tipy!EO55=Výsledky!$FI$8,Tipy!EO55=Výsledky!$FI$9),IF(VLOOKUP(Tipy!EO55,'Kategórie hráčov'!$A$2:$B$55,2,FALSE)=30,30,20),0))</f>
        <v/>
      </c>
      <c r="FL61" s="126" t="str">
        <f>IF(ISBLANK($FN$3),"",IF(OR(Tipy!EP55=Výsledky!$FL$6,Tipy!EP55=Výsledky!$FL$7,Tipy!EP55=Výsledky!$FL$8,Tipy!EP55=Výsledky!$FL$9),IF(VLOOKUP(Tipy!EP55,'Kategórie hráčov'!$A$2:$B$55,2,FALSE)=30,30,20),0))</f>
        <v/>
      </c>
      <c r="FM61" s="127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130" t="str">
        <f>IF(ISBLANK($FN$3),"",IF(ISBLANK(Tipy!EL55),"-",SUM(FI61:FM61)))</f>
        <v/>
      </c>
      <c r="FO61" s="129"/>
      <c r="FP61" s="126" t="str">
        <f>IF(ISBLANK($FU$3),"",IF(ISBLANK(Tipy!ER55),0,IF(AND(Tipy!ER55=Výsledky!$FS$3,Tipy!ET55=Výsledky!$FU$3),60,0)))</f>
        <v/>
      </c>
      <c r="FQ61" s="126" t="str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/>
      </c>
      <c r="FR61" s="126" t="str">
        <f>IF(ISBLANK($FU$3),"",IF(OR(Tipy!EU55=Výsledky!$FP$6,Tipy!EU55=Výsledky!$FP$7,Tipy!EU55=Výsledky!$FP$8,Tipy!EU55=Výsledky!$FP$9),IF(VLOOKUP(Tipy!EU55,'Kategórie hráčov'!$A$2:$B$55,2,FALSE)=30,30,20),0))</f>
        <v/>
      </c>
      <c r="FS61" s="126" t="str">
        <f>IF(ISBLANK($FU$3),"",IF(OR(Tipy!EV55=Výsledky!$FS$6,Tipy!EV55=Výsledky!$FS$7,Tipy!EV55=Výsledky!$FS$8,Tipy!EV55=Výsledky!$FS$9),IF(VLOOKUP(Tipy!EV55,'Kategórie hráčov'!$A$2:$B$55,2,FALSE)=30,30,20),0))</f>
        <v/>
      </c>
      <c r="FT61" s="127" t="str">
        <f>IF(ISBLANK($FU$3),"",IF(ISBLANK(Tipy!ER55),0,IF(OR(AND(Tipy!ER55=Výsledky!$FS$3,OR(Tipy!ET55=Výsledky!$FU$3+1,Tipy!ET55=Výsledky!$FU$3-1)),AND(Tipy!ET55=Výsledky!$FU$3,OR(Tipy!ER55=Výsledky!$FS$3+1,Tipy!ER55=Výsledky!$FS$3-1))),10,0)))</f>
        <v/>
      </c>
      <c r="FU61" s="130" t="str">
        <f>IF(ISBLANK($FU$3),"",IF(ISBLANK(Tipy!ER55),"-",SUM(FP61:FT61)))</f>
        <v/>
      </c>
      <c r="FV61" s="129"/>
      <c r="FW61" s="126" t="str">
        <f>IF(ISBLANK($GB$3),"",IF(ISBLANK(Tipy!EX55),0,IF(AND(Tipy!EX55=Výsledky!$FZ$3,Tipy!EZ55=Výsledky!$GB$3),60,0)))</f>
        <v/>
      </c>
      <c r="FX61" s="126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126" t="str">
        <f>IF(ISBLANK($GB$3),"",IF(OR(Tipy!FA55=Výsledky!$FW$6,Tipy!FA55=Výsledky!$FW$7,Tipy!FA55=Výsledky!$FW$8,Tipy!FA55=Výsledky!$FW$9),IF(VLOOKUP(Tipy!FA55,'Kategórie hráčov'!$A$2:$B$55,2,FALSE)=30,30,20),0))</f>
        <v/>
      </c>
      <c r="FZ61" s="126" t="str">
        <f>IF(ISBLANK($GB$3),"",IF(OR(Tipy!FB55=Výsledky!$FZ$6,Tipy!FB55=Výsledky!$FZ$7,Tipy!FB55=Výsledky!$FZ$8,Tipy!FB55=Výsledky!$FZ$9),IF(VLOOKUP(Tipy!FB55,'Kategórie hráčov'!$A$2:$B$55,2,FALSE)=30,30,20),0))</f>
        <v/>
      </c>
      <c r="GA61" s="127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130" t="str">
        <f>IF(ISBLANK($GB$3),"",IF(ISBLANK(Tipy!EX55),"-",SUM(FW61:GA61)))</f>
        <v/>
      </c>
      <c r="GC61" s="129"/>
      <c r="GD61" s="126" t="str">
        <f>IF(ISBLANK($GI$3),"",IF(ISBLANK(Tipy!FD55),0,IF(AND(Tipy!FD55=Výsledky!$GG$3,Tipy!FF55=Výsledky!$GI$3),60,0)))</f>
        <v/>
      </c>
      <c r="GE61" s="126" t="str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/>
      </c>
      <c r="GF61" s="126" t="str">
        <f>IF(ISBLANK($GI$3),"",IF(OR(Tipy!FG55=Výsledky!$GD$6,Tipy!FG55=Výsledky!$GD$7,Tipy!FG55=Výsledky!$GD$8,Tipy!FG55=Výsledky!$GD$9),IF(VLOOKUP(Tipy!FG55,'Kategórie hráčov'!$A$2:$B$55,2,FALSE)=30,30,20),0))</f>
        <v/>
      </c>
      <c r="GG61" s="126" t="str">
        <f>IF(ISBLANK($GI$3),"",IF(OR(Tipy!FH55=Výsledky!$GG$6,Tipy!FH55=Výsledky!$GG$7,Tipy!FH55=Výsledky!$GG$8,Tipy!FH55=Výsledky!$GG$9),IF(VLOOKUP(Tipy!FH55,'Kategórie hráčov'!$A$2:$B$55,2,FALSE)=30,30,20),0))</f>
        <v/>
      </c>
      <c r="GH61" s="127" t="str">
        <f>IF(ISBLANK($GI$3),"",IF(ISBLANK(Tipy!FD55),0,IF(OR(AND(Tipy!FD55=Výsledky!$GG$3,OR(Tipy!FF55=Výsledky!$GI$3+1,Tipy!FF55=Výsledky!$GI$3-1)),AND(Tipy!FF55=Výsledky!$GI$3,OR(Tipy!FD55=Výsledky!$GG$3+1,Tipy!FD55=Výsledky!$GG$3-1))),10,0)))</f>
        <v/>
      </c>
      <c r="GI61" s="130" t="str">
        <f>IF(ISBLANK($GI$3),"",IF(ISBLANK(Tipy!FD55),"-",SUM(GD61:GH61)))</f>
        <v/>
      </c>
      <c r="GJ61" s="129"/>
      <c r="GK61" s="126" t="str">
        <f>IF(ISBLANK($GP$3),"",IF(ISBLANK(Tipy!FJ55),0,IF(AND(Tipy!FJ55=Výsledky!$GN$3,Tipy!FL55=Výsledky!$GP$3),60,0)))</f>
        <v/>
      </c>
      <c r="GL61" s="126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126" t="str">
        <f>IF(ISBLANK($GP$3),"",IF(OR(Tipy!FM55=Výsledky!$GK$6,Tipy!FM55=Výsledky!$GK$7,Tipy!FM55=Výsledky!$GK$8,Tipy!FM55=Výsledky!$GK$9),IF(VLOOKUP(Tipy!FM55,'Kategórie hráčov'!$A$2:$B$55,2,FALSE)=30,30,20),0))</f>
        <v/>
      </c>
      <c r="GN61" s="126" t="str">
        <f>IF(ISBLANK($GP$3),"",IF(OR(Tipy!FN55=Výsledky!$GN$6,Tipy!FN55=Výsledky!$GN$7,Tipy!FN55=Výsledky!$GN$8,Tipy!FN55=Výsledky!$GN$9),IF(VLOOKUP(Tipy!FN55,'Kategórie hráčov'!$A$2:$B$55,2,FALSE)=30,30,20),0))</f>
        <v/>
      </c>
      <c r="GO61" s="127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130" t="str">
        <f>IF(ISBLANK($GP$3),"",IF(ISBLANK(Tipy!FJ55),"-",SUM(GK61:GO61)))</f>
        <v/>
      </c>
      <c r="GQ61" s="129"/>
      <c r="GR61" s="126" t="str">
        <f>IF(ISBLANK($GW$3),"",IF(ISBLANK(Tipy!FP55),0,IF(AND(Tipy!FP55=Výsledky!$GU$3,Tipy!FR55=Výsledky!$GW$3),60,0)))</f>
        <v/>
      </c>
      <c r="GS61" s="126" t="str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/>
      </c>
      <c r="GT61" s="126" t="str">
        <f>IF(ISBLANK($GW$3),"",IF(OR(Tipy!FS55=Výsledky!$GR$6,Tipy!FS55=Výsledky!$GR$7,Tipy!FS55=Výsledky!$GR$8,Tipy!FS55=Výsledky!$GR$9),IF(VLOOKUP(Tipy!FS55,'Kategórie hráčov'!$A$2:$B$55,2,FALSE)=30,30,20),0))</f>
        <v/>
      </c>
      <c r="GU61" s="126" t="str">
        <f>IF(ISBLANK($GW$3),"",IF(OR(Tipy!FT55=Výsledky!$GU$6,Tipy!FT55=Výsledky!$GU$7,Tipy!FT55=Výsledky!$GU$8,Tipy!FT55=Výsledky!$GU$9),IF(VLOOKUP(Tipy!FT55,'Kategórie hráčov'!$A$2:$B$55,2,FALSE)=30,30,20),0))</f>
        <v/>
      </c>
      <c r="GV61" s="127" t="str">
        <f>IF(ISBLANK($GW$3),"",IF(ISBLANK(Tipy!FP55),0,IF(OR(AND(Tipy!FP55=Výsledky!$GU$3,OR(Tipy!FR55=Výsledky!$GW$3+1,Tipy!FR55=Výsledky!$GW$3-1)),AND(Tipy!FR55=Výsledky!$GW$3,OR(Tipy!FP55=Výsledky!$GU$3+1,Tipy!FP55=Výsledky!$GU$3-1))),10,0)))</f>
        <v/>
      </c>
      <c r="GW61" s="130" t="str">
        <f>IF(ISBLANK($GW$3),"",IF(ISBLANK(Tipy!FP55),"-",SUM(GR61:GV61)))</f>
        <v/>
      </c>
      <c r="GX61" s="129"/>
      <c r="GY61" s="126" t="str">
        <f>IF(ISBLANK($HD$3),"",IF(ISBLANK(Tipy!FV55),0,IF(AND(Tipy!FV55=Výsledky!$HB$3,Tipy!FX55=Výsledky!$HD$3),60,0)))</f>
        <v/>
      </c>
      <c r="GZ61" s="126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26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26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27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0" t="str">
        <f>IF(ISBLANK($HD$3),"",IF(ISBLANK(Tipy!FV55),"-",SUM(GY61:HC61)))</f>
        <v/>
      </c>
      <c r="HE61" s="129"/>
      <c r="HF61" s="126" t="str">
        <f>IF(ISBLANK($HK$3),"",IF(ISBLANK(Tipy!GB55),0,IF(AND(Tipy!GB55=Výsledky!$HI$3,Tipy!GD55=Výsledky!$HK$3),60,0)))</f>
        <v/>
      </c>
      <c r="HG61" s="126" t="str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/>
      </c>
      <c r="HH61" s="126" t="str">
        <f>IF(ISBLANK($HK$3),"",IF(OR(Tipy!GE55=Výsledky!$HF$6,Tipy!GE55=Výsledky!$HF$7,Tipy!GE55=Výsledky!$HF$8,Tipy!GE55=Výsledky!$HF$9),IF(VLOOKUP(Tipy!GE55,'Kategórie hráčov'!$A$2:$B$55,2,FALSE)=30,30,20),0))</f>
        <v/>
      </c>
      <c r="HI61" s="126" t="str">
        <f>IF(ISBLANK($HK$3),"",IF(OR(Tipy!GF55=Výsledky!$HI$6,Tipy!GF55=Výsledky!$HI$7,Tipy!GF55=Výsledky!$HI$8,Tipy!GF55=Výsledky!$HI$9),IF(VLOOKUP(Tipy!GF55,'Kategórie hráčov'!$A$2:$B$55,2,FALSE)=30,30,20),0))</f>
        <v/>
      </c>
      <c r="HJ61" s="127" t="str">
        <f>IF(ISBLANK($HK$3),"",IF(ISBLANK(Tipy!GB55),0,IF(OR(AND(Tipy!GB55=Výsledky!$HI$3,OR(Tipy!GD55=Výsledky!$HK$3+1,Tipy!GD55=Výsledky!$HK$3-1)),AND(Tipy!GD55=Výsledky!$HK$3,OR(Tipy!GB55=Výsledky!$HI$3+1,Tipy!GB55=Výsledky!$HI$3-1))),10,0)))</f>
        <v/>
      </c>
      <c r="HK61" s="130" t="str">
        <f>IF(ISBLANK($HK$3),"",IF(ISBLANK(Tipy!GB55),"-",SUM(HF61:HJ61)))</f>
        <v/>
      </c>
      <c r="HL61" s="129"/>
      <c r="HM61" s="126" t="str">
        <f>IF(ISBLANK($HR$3),"",IF(ISBLANK(Tipy!GH55),0,IF(AND(Tipy!GH55=Výsledky!$HP$3,Tipy!GJ55=Výsledky!$HR$3),60,0)))</f>
        <v/>
      </c>
      <c r="HN61" s="126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26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26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27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0" t="str">
        <f>IF(ISBLANK($HR$3),"",IF(ISBLANK(Tipy!GH55),"-",SUM(HM61:HQ61)))</f>
        <v/>
      </c>
      <c r="HS61" s="129"/>
      <c r="HT61" s="126" t="str">
        <f>IF(ISBLANK($HY$3),"",IF(ISBLANK(Tipy!GN55),0,IF(AND(Tipy!GN55=Výsledky!$HW$3,Tipy!GP55=Výsledky!$HY$3),60,0)))</f>
        <v/>
      </c>
      <c r="HU61" s="126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6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6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7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0" t="str">
        <f>IF(ISBLANK($HY$3),"",IF(ISBLANK(Tipy!GN55),"-",SUM(HT61:HX61)))</f>
        <v/>
      </c>
      <c r="HZ61" s="129"/>
      <c r="IA61" s="126" t="str">
        <f>IF(ISBLANK($IF$3),"",IF(ISBLANK(Tipy!GT55),0,IF(AND(Tipy!GT55=Výsledky!$ID$3,Tipy!GV55=Výsledky!$IF$3),60,0)))</f>
        <v/>
      </c>
      <c r="IB61" s="126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26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26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27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0" t="str">
        <f>IF(ISBLANK($IF$3),"",IF(ISBLANK(Tipy!GT55),"-",SUM(IA61:IE61)))</f>
        <v/>
      </c>
      <c r="IG61" s="129"/>
      <c r="IH61" s="126" t="str">
        <f>IF(ISBLANK($IM$3),"",IF(ISBLANK(Tipy!GZ55),0,IF(AND(Tipy!GZ55=Výsledky!$IK$3,Tipy!HB55=Výsledky!$IM$3),60,0)))</f>
        <v/>
      </c>
      <c r="II61" s="126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6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6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7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0" t="str">
        <f>IF(ISBLANK($IM$3),"",IF(ISBLANK(Tipy!GZ55),"-",SUM(IH61:IL61)))</f>
        <v/>
      </c>
      <c r="IN61" s="129"/>
      <c r="IO61" s="126" t="str">
        <f>IF(ISBLANK($IT$3),"",IF(ISBLANK(Tipy!HF55),0,IF(AND(Tipy!HF55=Výsledky!$IR$3,Tipy!HH55=Výsledky!$IT$3),60,0)))</f>
        <v/>
      </c>
      <c r="IP61" s="126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26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26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27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0" t="str">
        <f>IF(ISBLANK($IT$3),"",IF(ISBLANK(Tipy!HF55),"-",SUM(IO61:IS61)))</f>
        <v/>
      </c>
      <c r="IU61" s="129"/>
      <c r="IV61" s="126" t="str">
        <f>IF(ISBLANK($JA$3),"",IF(ISBLANK(Tipy!HL55),0,IF(AND(Tipy!HL55=Výsledky!$IY$3,Tipy!HN55=Výsledky!$JA$3),60,0)))</f>
        <v/>
      </c>
      <c r="IW61" s="126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26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26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27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0" t="str">
        <f>IF(ISBLANK($JA$3),"",IF(ISBLANK(Tipy!HL55),"-",SUM(IV61:IZ61)))</f>
        <v/>
      </c>
      <c r="JB61" s="129"/>
      <c r="JC61" s="126" t="str">
        <f>IF(ISBLANK($JH$3),"",IF(ISBLANK(Tipy!HR55),0,IF(AND(Tipy!HR55=Výsledky!$JF$3,Tipy!HT55=Výsledky!$JH$3),60,0)))</f>
        <v/>
      </c>
      <c r="JD61" s="126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26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26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27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0" t="str">
        <f>IF(ISBLANK($JH$3),"",IF(ISBLANK(Tipy!HR55),"-",SUM(JC61:JG61)))</f>
        <v/>
      </c>
      <c r="JI61" s="129"/>
      <c r="JJ61" s="126" t="str">
        <f>IF(ISBLANK($JO$3),"",IF(ISBLANK(Tipy!HX55),0,IF(AND(Tipy!HX55=Výsledky!$JM$3,Tipy!HZ55=Výsledky!$JO$3),60,0)))</f>
        <v/>
      </c>
      <c r="JK61" s="126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26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26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27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0" t="str">
        <f>IF(ISBLANK($JO$3),"",IF(ISBLANK(Tipy!HX55),"-",SUM(JJ61:JN61)))</f>
        <v/>
      </c>
      <c r="JP61" s="129"/>
      <c r="JQ61" s="126" t="str">
        <f>IF(ISBLANK($JV$3),"",IF(ISBLANK(Tipy!ID55),0,IF(AND(Tipy!ID55=Výsledky!$JT$3,Tipy!IF55=Výsledky!$JV$3),60,0)))</f>
        <v/>
      </c>
      <c r="JR61" s="126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26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26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27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0" t="str">
        <f>IF(ISBLANK($JV$3),"",IF(ISBLANK(Tipy!ID55),"-",SUM(JQ61:JU61)))</f>
        <v/>
      </c>
      <c r="JW61" s="129"/>
      <c r="JX61" s="126" t="str">
        <f>IF(ISBLANK($KC$3),"",IF(ISBLANK(Tipy!IJ55),0,IF(AND(Tipy!IJ55=Výsledky!$KA$3,Tipy!IL55=Výsledky!$KC$3),60,0)))</f>
        <v/>
      </c>
      <c r="JY61" s="126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6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6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7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0" t="str">
        <f>IF(ISBLANK($KC$3),"",IF(ISBLANK(Tipy!IJ55),"-",SUM(JX61:KB61)))</f>
        <v/>
      </c>
      <c r="KD61" s="129"/>
      <c r="KE61" s="126" t="str">
        <f>IF(ISBLANK($KJ$3),"",IF(ISBLANK(Tipy!IP55),0,IF(AND(Tipy!IP55=Výsledky!$KH$3,Tipy!IR55=Výsledky!$KJ$3),60,0)))</f>
        <v/>
      </c>
      <c r="KF61" s="126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6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6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7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0" t="str">
        <f>IF(ISBLANK($KJ$3),"",IF(ISBLANK(Tipy!IP55),"-",SUM(KE61:KI61)))</f>
        <v/>
      </c>
      <c r="KK61" s="129"/>
      <c r="KL61" s="126" t="str">
        <f>IF(ISBLANK($KQ$3),"",IF(ISBLANK(Tipy!IV55),0,IF(AND(Tipy!IV55=Výsledky!$KO$3,Tipy!IX55=Výsledky!$KQ$3),60,0)))</f>
        <v/>
      </c>
      <c r="KM61" s="126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6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6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7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0" t="str">
        <f>IF(ISBLANK($KQ$3),"",IF(ISBLANK(Tipy!IV55),"-",SUM(KL61:KP61)))</f>
        <v/>
      </c>
      <c r="KR61" s="129"/>
      <c r="KS61" s="126" t="str">
        <f>IF(ISBLANK($KX$3),"",IF(ISBLANK(Tipy!JB55),0,IF(AND(Tipy!JB55=Výsledky!$KV$3,Tipy!JD55=Výsledky!$KX$3),60,0)))</f>
        <v/>
      </c>
      <c r="KT61" s="126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6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6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7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0" t="str">
        <f>IF(ISBLANK($KX$3),"",IF(ISBLANK(Tipy!JB55),"-",SUM(KS61:KW61)))</f>
        <v/>
      </c>
      <c r="KY61" s="129"/>
      <c r="KZ61" s="126" t="str">
        <f>IF(ISBLANK($LE$3),"",IF(ISBLANK(Tipy!JH55),0,IF(AND(Tipy!JH55=Výsledky!$LC$3,Tipy!JJ55=Výsledky!$LE$3),60,0)))</f>
        <v/>
      </c>
      <c r="LA61" s="126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6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6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7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0" t="str">
        <f>IF(ISBLANK($LE$3),"",IF(ISBLANK(Tipy!JH55),"-",SUM(KZ61:LD61)))</f>
        <v/>
      </c>
      <c r="LF61" s="129"/>
      <c r="LG61" s="126" t="str">
        <f>IF(ISBLANK($LL$3),"",IF(ISBLANK(Tipy!JN55),0,IF(AND(Tipy!JN55=Výsledky!$LJ$3,Tipy!JP55=Výsledky!$LL$3),60,0)))</f>
        <v/>
      </c>
      <c r="LH61" s="126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6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6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7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0" t="str">
        <f>IF(ISBLANK($LL$3),"",IF(ISBLANK(Tipy!JN55),"-",SUM(LG61:LK61)))</f>
        <v/>
      </c>
      <c r="LM61" s="129"/>
      <c r="LN61" s="126" t="str">
        <f>IF(ISBLANK($LS$3),"",IF(ISBLANK(Tipy!JT55),0,IF(AND(Tipy!JT55=Výsledky!$LQ$3,Tipy!JV55=Výsledky!$LS$3),60,0)))</f>
        <v/>
      </c>
      <c r="LO61" s="126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6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6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7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0" t="str">
        <f>IF(ISBLANK($LS$3),"",IF(ISBLANK(Tipy!JT55),"-",SUM(LN61:LR61)))</f>
        <v/>
      </c>
      <c r="LT61" s="129"/>
      <c r="LU61" s="126" t="str">
        <f>IF(ISBLANK($LZ$3),"",IF(ISBLANK(Tipy!JZ55),0,IF(AND(Tipy!JZ55=Výsledky!$LX$3,Tipy!KB55=Výsledky!$LZ$3),60,0)))</f>
        <v/>
      </c>
      <c r="LV61" s="126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6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6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7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0" t="str">
        <f>IF(ISBLANK($LZ$3),"",IF(ISBLANK(Tipy!JZ55),"-",SUM(LU61:LY61)))</f>
        <v/>
      </c>
      <c r="MA61" s="129"/>
      <c r="MB61" s="126" t="str">
        <f>IF(ISBLANK($MG$3),"",IF(ISBLANK(Tipy!KF55),0,IF(AND(Tipy!KF55=Výsledky!$ME$3,Tipy!KH55=Výsledky!$MG$3),60,0)))</f>
        <v/>
      </c>
      <c r="MC61" s="126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6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6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7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0" t="str">
        <f>IF(ISBLANK($MG$3),"",IF(ISBLANK(Tipy!KF55),"-",SUM(MB61:MF61)))</f>
        <v/>
      </c>
      <c r="MH61" s="129"/>
      <c r="MI61" s="126" t="str">
        <f>IF(ISBLANK($MN$3),"",IF(ISBLANK(Tipy!KL55),0,IF(AND(Tipy!KL55=Výsledky!$ML$3,Tipy!KN55=Výsledky!$MN$3),60,0)))</f>
        <v/>
      </c>
      <c r="MJ61" s="12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6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6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0" t="str">
        <f>IF(ISBLANK($MN$3),"",IF(ISBLANK(Tipy!KL55),"-",SUM(MI61:MM61)))</f>
        <v/>
      </c>
      <c r="MO61" s="129"/>
      <c r="MP61" s="126" t="str">
        <f>IF(ISBLANK($MU$3),"",IF(ISBLANK(Tipy!KR55),0,IF(AND(Tipy!KR55=Výsledky!$MS$3,Tipy!KT55=Výsledky!$MU$3),60,0)))</f>
        <v/>
      </c>
      <c r="MQ61" s="126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6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6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7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0" t="str">
        <f>IF(ISBLANK($MU$3),"",IF(ISBLANK(Tipy!KR55),"-",SUM(MP61:MT61)))</f>
        <v/>
      </c>
      <c r="MV61" s="129"/>
      <c r="MW61" s="126" t="str">
        <f>IF(ISBLANK($NB$3),"",IF(ISBLANK(Tipy!KX55),0,IF(AND(Tipy!KX55=Výsledky!$MZ$3,Tipy!KZ55=Výsledky!$NB$3),60,0)))</f>
        <v/>
      </c>
      <c r="MX61" s="126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6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6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7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0" t="str">
        <f>IF(ISBLANK($NB$3),"",IF(ISBLANK(Tipy!KX55),"-",SUM(MW61:NA61)))</f>
        <v/>
      </c>
      <c r="NC61" s="129"/>
      <c r="ND61" s="126" t="str">
        <f>IF(ISBLANK($NI$3),"",IF(ISBLANK(Tipy!LD55),0,IF(AND(Tipy!LD55=Výsledky!$NG$3,Tipy!LF55=Výsledky!$NI$3),60,0)))</f>
        <v/>
      </c>
      <c r="NE61" s="126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6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6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7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0" t="str">
        <f>IF(ISBLANK($NI$3),"",IF(ISBLANK(Tipy!LD55),"-",SUM(ND61:NH61)))</f>
        <v/>
      </c>
      <c r="NJ61" s="129"/>
      <c r="NK61" s="126" t="str">
        <f>IF(ISBLANK($NP$3),"",IF(ISBLANK(Tipy!LJ55),0,IF(AND(Tipy!LJ55=Výsledky!$NN$3,Tipy!LL55=Výsledky!$NP$3),60,0)))</f>
        <v/>
      </c>
      <c r="NL61" s="126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6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6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7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0" t="str">
        <f>IF(ISBLANK($NP$3),"",IF(ISBLANK(Tipy!LJ55),"-",SUM(NK61:NO61)))</f>
        <v/>
      </c>
      <c r="NQ61" s="129"/>
      <c r="NR61" s="126" t="str">
        <f>IF(ISBLANK($NW$3),"",IF(ISBLANK(Tipy!LP55),0,IF(AND(Tipy!LP55=Výsledky!$NU$3,Tipy!LR55=Výsledky!$NW$3),60,0)))</f>
        <v/>
      </c>
      <c r="NS61" s="126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6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6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7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0" t="str">
        <f>IF(ISBLANK($NW$3),"",IF(ISBLANK(Tipy!LP55),"-",SUM(NR61:NV61)))</f>
        <v/>
      </c>
      <c r="NX61" s="129"/>
      <c r="NY61" s="126" t="str">
        <f>IF(ISBLANK($OD$3),"",IF(ISBLANK(Tipy!LV55),0,IF(AND(Tipy!LV55=Výsledky!$OB$3,Tipy!LX55=Výsledky!$OD$3),60,0)))</f>
        <v/>
      </c>
      <c r="NZ61" s="126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6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6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7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0" t="str">
        <f>IF(ISBLANK($OD$3),"",IF(ISBLANK(Tipy!LV55),"-",SUM(NY61:OC61)))</f>
        <v/>
      </c>
      <c r="OE61" s="129"/>
      <c r="OF61" s="126" t="str">
        <f>IF(ISBLANK($OK$3),"",IF(ISBLANK(Tipy!MB55),0,IF(AND(Tipy!MB55=Výsledky!$OI$3,Tipy!MD55=Výsledky!$OK$3),60,0)))</f>
        <v/>
      </c>
      <c r="OG61" s="126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6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6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7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0" t="str">
        <f>IF(ISBLANK($OK$3),"",IF(ISBLANK(Tipy!MB55),"-",SUM(OF61:OJ61)))</f>
        <v/>
      </c>
      <c r="OL61" s="129"/>
      <c r="OM61" s="126" t="str">
        <f>IF(ISBLANK($OR$3),"",IF(ISBLANK(Tipy!MH55),0,IF(AND(Tipy!MH55=Výsledky!$OP$3,Tipy!MJ55=Výsledky!$OR$3),60,0)))</f>
        <v/>
      </c>
      <c r="ON61" s="12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6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6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0" t="str">
        <f>IF(ISBLANK($OR$3),"",IF(ISBLANK(Tipy!MH55),"-",SUM(OM61:OQ61)))</f>
        <v/>
      </c>
      <c r="OS61" s="129"/>
      <c r="OT61" s="126" t="str">
        <f>IF(ISBLANK($OY$3),"",IF(ISBLANK(Tipy!MN55),0,IF(AND(Tipy!MN55=Výsledky!$OW$3,Tipy!MP55=Výsledky!$OY$3),60,0)))</f>
        <v/>
      </c>
      <c r="OU61" s="12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6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6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0" t="str">
        <f>IF(ISBLANK($OY$3),"",IF(ISBLANK(Tipy!MN55),"-",SUM(OT61:OX61)))</f>
        <v/>
      </c>
      <c r="OZ61" s="129"/>
      <c r="PA61" s="126" t="str">
        <f>IF(ISBLANK($PF$3),"",IF(ISBLANK(Tipy!MT55),0,IF(AND(Tipy!MT55=Výsledky!$PD$3,Tipy!MV55=Výsledky!$PF$3),60,0)))</f>
        <v/>
      </c>
      <c r="PB61" s="12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6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6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0" t="str">
        <f>IF(ISBLANK($PF$3),"",IF(ISBLANK(Tipy!MT55),"-",SUM(PA61:PE61)))</f>
        <v/>
      </c>
      <c r="PG61" s="129"/>
      <c r="PH61" s="126" t="str">
        <f>IF(ISBLANK($PM$3),"",IF(ISBLANK(Tipy!MZ55),0,IF(AND(Tipy!MZ55=Výsledky!$PK$3,Tipy!NB55=Výsledky!$PM$3),60,0)))</f>
        <v/>
      </c>
      <c r="PI61" s="12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6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6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0" t="str">
        <f>IF(ISBLANK($PM$3),"",IF(ISBLANK(Tipy!MZ55),"-",SUM(PH61:PL61)))</f>
        <v/>
      </c>
      <c r="PN61" s="129"/>
      <c r="PO61" s="126" t="str">
        <f>IF(ISBLANK($PT$3),"",IF(ISBLANK(Tipy!NF55),0,IF(AND(Tipy!NF55=Výsledky!$PR$3,Tipy!NH55=Výsledky!$PT$3),60,0)))</f>
        <v/>
      </c>
      <c r="PP61" s="12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6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6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0" t="str">
        <f>IF(ISBLANK($PT$3),"",IF(ISBLANK(Tipy!NF55),"-",SUM(PO61:PS61)))</f>
        <v/>
      </c>
      <c r="PU61" s="129"/>
      <c r="PV61" s="126" t="str">
        <f>IF(ISBLANK($QA$3),"",IF(ISBLANK(Tipy!NL55),0,IF(AND(Tipy!NL55=Výsledky!$PY$3,Tipy!NN55=Výsledky!$QA$3),60,0)))</f>
        <v/>
      </c>
      <c r="PW61" s="12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6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6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0" t="str">
        <f>IF(ISBLANK($QA$3),"",IF(ISBLANK(Tipy!NL55),"-",SUM(PV61:PZ61)))</f>
        <v/>
      </c>
      <c r="QB61" s="129"/>
      <c r="QC61" s="126" t="str">
        <f>IF(ISBLANK($QH$3),"",IF(ISBLANK(Tipy!NR55),0,IF(AND(Tipy!NR55=Výsledky!$QF$3,Tipy!NT55=Výsledky!$QH$3),60,0)))</f>
        <v/>
      </c>
      <c r="QD61" s="12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6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6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0" t="str">
        <f>IF(ISBLANK($QH$3),"",IF(ISBLANK(Tipy!NR55),"-",SUM(QC61:QG61)))</f>
        <v/>
      </c>
      <c r="QI61" s="131"/>
      <c r="QJ61" s="131"/>
    </row>
    <row r="62" spans="1:452" ht="15" x14ac:dyDescent="0.2">
      <c r="A62" s="124">
        <f>Tipy!A56</f>
        <v>62</v>
      </c>
      <c r="B62" s="166" t="str">
        <f>IF(Tipy!B56="","",Tipy!B56)</f>
        <v>Peter Bajči</v>
      </c>
      <c r="C62" s="125"/>
      <c r="D62" s="126">
        <f>IF(ISBLANK($I$3),"",IF(ISBLANK(Tipy!D56),0,IF(AND(Tipy!D56=Výsledky!$G$3,Tipy!F56=Výsledky!$I$3),60,0)))</f>
        <v>0</v>
      </c>
      <c r="E62" s="12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6">
        <f>IF(ISBLANK($I$3),"",IF(OR(Tipy!G56=Výsledky!$D$6,Tipy!G56=Výsledky!$D$7,Tipy!G56=Výsledky!$D$8,Tipy!G56=Výsledky!$D$9),IF(VLOOKUP(Tipy!G56,'Kategórie hráčov'!$A$2:$B$55,2,FALSE)=30,30,20),0))</f>
        <v>20</v>
      </c>
      <c r="G62" s="126">
        <f>IF(ISBLANK($I$3),"",IF(OR(Tipy!H56=Výsledky!$G$6,Tipy!H56=Výsledky!$G$7,Tipy!H56=Výsledky!$G$8,Tipy!H56=Výsledky!$G$9),IF(VLOOKUP(Tipy!H56,'Kategórie hráčov'!$A$2:$B$55,2,FALSE)=30,30,20),0))</f>
        <v>20</v>
      </c>
      <c r="H62" s="127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8">
        <f>IF(ISBLANK($I$3),"",IF(ISBLANK(Tipy!D56),"-",SUM(D62:H62)))</f>
        <v>70</v>
      </c>
      <c r="J62" s="25"/>
      <c r="K62" s="126">
        <f>IF(ISBLANK($P$3),"",IF(ISBLANK(Tipy!J56),0,IF(AND(Tipy!J56=Výsledky!$N$3,Tipy!L56=Výsledky!$P$3),60,0)))</f>
        <v>0</v>
      </c>
      <c r="L62" s="12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6">
        <f>IF(ISBLANK($P$3),"",IF(OR(Tipy!M56=Výsledky!$K$6,Tipy!M56=Výsledky!$K$7,Tipy!M56=Výsledky!$K$8,Tipy!M56=Výsledky!$K$9),IF(VLOOKUP(Tipy!M56,'Kategórie hráčov'!$A$2:$B$55,2,FALSE)=30,30,20),0))</f>
        <v>20</v>
      </c>
      <c r="N62" s="126">
        <f>IF(ISBLANK($P$3),"",IF(OR(Tipy!N56=Výsledky!$N$6,Tipy!N56=Výsledky!$N$7,Tipy!N56=Výsledky!$N$8,Tipy!N56=Výsledky!$N$9),IF(VLOOKUP(Tipy!N56,'Kategórie hráčov'!$A$2:$B$55,2,FALSE)=30,30,20),0))</f>
        <v>20</v>
      </c>
      <c r="O62" s="12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8">
        <f>IF(ISBLANK($P$3),"",IF(ISBLANK(Tipy!J56),"-",SUM(K62:O62)))</f>
        <v>40</v>
      </c>
      <c r="Q62" s="129"/>
      <c r="R62" s="126">
        <f>IF(ISBLANK($W$3),"",IF(ISBLANK(Tipy!P56),0,IF(AND(Tipy!P56=Výsledky!$U$3,Tipy!R56=Výsledky!$W$3),60,0)))</f>
        <v>0</v>
      </c>
      <c r="S62" s="12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6">
        <f>IF(ISBLANK($W$3),"",IF(OR(Tipy!S56=Výsledky!$R$6,Tipy!S56=Výsledky!$R$7,Tipy!S56=Výsledky!$R$8,Tipy!S56=Výsledky!$R$9),IF(VLOOKUP(Tipy!S56,'Kategórie hráčov'!$A$2:$B$55,2,FALSE)=30,30,20),0))</f>
        <v>0</v>
      </c>
      <c r="U62" s="126">
        <f>IF(ISBLANK($W$3),"",IF(OR(Tipy!T56=Výsledky!$U$6,Tipy!T56=Výsledky!$U$7,Tipy!T56=Výsledky!$U$8,Tipy!T56=Výsledky!$U$9),IF(VLOOKUP(Tipy!T56,'Kategórie hráčov'!$A$2:$B$55,2,FALSE)=30,30,20),0))</f>
        <v>0</v>
      </c>
      <c r="V62" s="12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30">
        <f>IF(ISBLANK($W$3),"",IF(ISBLANK(Tipy!P56),"-",SUM(R62:V62)))</f>
        <v>10</v>
      </c>
      <c r="X62" s="129"/>
      <c r="Y62" s="126">
        <f>IF(ISBLANK($AD$3),"",IF(ISBLANK(Tipy!V56),0,IF(AND(Tipy!V56=Výsledky!$AB$3,Tipy!X56=Výsledky!$AD$3),60,0)))</f>
        <v>0</v>
      </c>
      <c r="Z62" s="12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6">
        <f>IF(ISBLANK($AD$3),"",IF(OR(Tipy!Y56=Výsledky!$Y$6,Tipy!Y56=Výsledky!$Y$7,Tipy!Y56=Výsledky!$Y$8,Tipy!Y56=Výsledky!$Y$9),IF(VLOOKUP(Tipy!Y56,'Kategórie hráčov'!$A$2:$B$55,2,FALSE)=30,30,20),0))</f>
        <v>20</v>
      </c>
      <c r="AB62" s="126">
        <f>IF(ISBLANK($AD$3),"",IF(OR(Tipy!Z56=Výsledky!$AB$6,Tipy!Z56=Výsledky!$AB$7,Tipy!Z56=Výsledky!$AB$8,Tipy!Z56=Výsledky!$AB$9),IF(VLOOKUP(Tipy!Z56,'Kategórie hráčov'!$A$2:$B$55,2,FALSE)=30,30,20),0))</f>
        <v>0</v>
      </c>
      <c r="AC62" s="127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30">
        <f>IF(ISBLANK($AD$3),"",IF(ISBLANK(Tipy!V56),"-",SUM(Y62:AC62)))</f>
        <v>20</v>
      </c>
      <c r="AE62" s="129"/>
      <c r="AF62" s="126">
        <f>IF(ISBLANK($AK$3),"",IF(ISBLANK(Tipy!AB56),0,IF(AND(Tipy!AB56=Výsledky!$AI$3,Tipy!AD56=Výsledky!$AK$3),60,0)))</f>
        <v>0</v>
      </c>
      <c r="AG62" s="12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6">
        <f>IF(ISBLANK($AK$3),"",IF(OR(Tipy!AE56=Výsledky!$AF$6,Tipy!AE56=Výsledky!$AF$7,Tipy!AE56=Výsledky!$AF$8,Tipy!AE56=Výsledky!$AF$9),IF(VLOOKUP(Tipy!AE56,'Kategórie hráčov'!$A$2:$B$55,2,FALSE)=30,30,20),0))</f>
        <v>0</v>
      </c>
      <c r="AI62" s="126">
        <f>IF(ISBLANK($AK$3),"",IF(OR(Tipy!AF56=Výsledky!$AI$6,Tipy!AF56=Výsledky!$AI$7,Tipy!AF56=Výsledky!$AI$8,Tipy!AF56=Výsledky!$AI$9),IF(VLOOKUP(Tipy!AF56,'Kategórie hráčov'!$A$2:$B$55,2,FALSE)=30,30,20),0))</f>
        <v>0</v>
      </c>
      <c r="AJ62" s="12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30" t="str">
        <f>IF(ISBLANK($AK$3),"",IF(ISBLANK(Tipy!AB56),"-",SUM(AF62:AJ62)))</f>
        <v>-</v>
      </c>
      <c r="AL62" s="129"/>
      <c r="AM62" s="126">
        <f>IF(ISBLANK($AR$3),"",IF(ISBLANK(Tipy!AH56),0,IF(AND(Tipy!AH56=Výsledky!$AP$3,Tipy!AJ56=Výsledky!$AR$3),60,0)))</f>
        <v>0</v>
      </c>
      <c r="AN62" s="12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6">
        <f>IF(ISBLANK($AR$3),"",IF(OR(Tipy!AK56=Výsledky!$AM$6,Tipy!AK56=Výsledky!$AM$7,Tipy!AK56=Výsledky!$AM$8,Tipy!AK56=Výsledky!$AM$9),IF(VLOOKUP(Tipy!AK56,'Kategórie hráčov'!$A$2:$B$55,2,FALSE)=30,30,20),0))</f>
        <v>0</v>
      </c>
      <c r="AP62" s="126">
        <f>IF(ISBLANK($AR$3),"",IF(OR(Tipy!AL56=Výsledky!$AP$6,Tipy!AL56=Výsledky!$AP$7,Tipy!AL56=Výsledky!$AP$8,Tipy!AL56=Výsledky!$AP$9),IF(VLOOKUP(Tipy!AL56,'Kategórie hráčov'!$A$2:$B$55,2,FALSE)=30,30,20),0))</f>
        <v>20</v>
      </c>
      <c r="AQ62" s="127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30">
        <f>IF(ISBLANK($AR$3),"",IF(ISBLANK(Tipy!AH56),"-",SUM(AM62:AQ62)))</f>
        <v>50</v>
      </c>
      <c r="AS62" s="129"/>
      <c r="AT62" s="126">
        <f>IF(ISBLANK($AY$3),"",IF(ISBLANK(Tipy!AN56),0,IF(AND(Tipy!AN56=Výsledky!$AW$3,Tipy!AP56=Výsledky!$AY$3),60,0)))</f>
        <v>0</v>
      </c>
      <c r="AU62" s="12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6">
        <f>IF(ISBLANK($AY$3),"",IF(OR(Tipy!AQ56=Výsledky!$AT$6,Tipy!AQ56=Výsledky!$AT$7,Tipy!AQ56=Výsledky!$AT$8,Tipy!AQ56=Výsledky!$AT$9),IF(VLOOKUP(Tipy!AQ56,'Kategórie hráčov'!$A$2:$B$55,2,FALSE)=30,30,20),0))</f>
        <v>0</v>
      </c>
      <c r="AW62" s="126">
        <f>IF(ISBLANK($AY$3),"",IF(OR(Tipy!AR56=Výsledky!$AW$6,Tipy!AR56=Výsledky!$AW$7,Tipy!AR56=Výsledky!$AW$8,Tipy!AR56=Výsledky!$AW$9),IF(VLOOKUP(Tipy!AR56,'Kategórie hráčov'!$A$2:$B$55,2,FALSE)=30,30,20),0))</f>
        <v>0</v>
      </c>
      <c r="AX62" s="127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30">
        <f>IF(ISBLANK($AY$3),"",IF(ISBLANK(Tipy!AN56),"-",SUM(AT62:AX62)))</f>
        <v>0</v>
      </c>
      <c r="AZ62" s="129"/>
      <c r="BA62" s="126">
        <f>IF(ISBLANK($BF$3),"",IF(ISBLANK(Tipy!AT56),0,IF(AND(Tipy!AT56=Výsledky!$BD$3,Tipy!AV56=Výsledky!$BF$3),60,0)))</f>
        <v>0</v>
      </c>
      <c r="BB62" s="12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6">
        <f>IF(ISBLANK($BF$3),"",IF(OR(Tipy!AW56=Výsledky!$BA$6,Tipy!AW56=Výsledky!$BA$7,Tipy!AW56=Výsledky!$BA$8,Tipy!AW56=Výsledky!$BA$9),IF(VLOOKUP(Tipy!AW56,'Kategórie hráčov'!$A$2:$B$55,2,FALSE)=30,30,20),0))</f>
        <v>0</v>
      </c>
      <c r="BD62" s="126">
        <f>IF(ISBLANK($BF$3),"",IF(OR(Tipy!AX56=Výsledky!$BD$6,Tipy!AX56=Výsledky!$BD$7,Tipy!AX56=Výsledky!$BD$8,Tipy!AX56=Výsledky!$BD$9),IF(VLOOKUP(Tipy!AX56,'Kategórie hráčov'!$A$2:$B$55,2,FALSE)=30,30,20),0))</f>
        <v>0</v>
      </c>
      <c r="BE62" s="127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30">
        <f>IF(ISBLANK($BF$3),"",IF(ISBLANK(Tipy!AT56),"-",SUM(BA62:BE62)))</f>
        <v>0</v>
      </c>
      <c r="BG62" s="129"/>
      <c r="BH62" s="126" t="str">
        <f>IF(ISBLANK($BM$3),"",IF(ISBLANK(Tipy!AZ56),0,IF(AND(Tipy!AZ56=Výsledky!$BK$3,Tipy!BB56=Výsledky!$BM$3),60,0)))</f>
        <v/>
      </c>
      <c r="BI62" s="126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6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6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7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0" t="str">
        <f>IF(ISBLANK($BM$3),"",IF(ISBLANK(Tipy!AZ56),"-",SUM(BH62:BL62)))</f>
        <v/>
      </c>
      <c r="BN62" s="129"/>
      <c r="BO62" s="126">
        <f>IF(ISBLANK($BT$3),"",IF(ISBLANK(Tipy!BF56),0,IF(AND(Tipy!BF56=Výsledky!$BR$3,Tipy!BH56=Výsledky!$BT$3),60,0)))</f>
        <v>0</v>
      </c>
      <c r="BP62" s="12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6">
        <f>IF(ISBLANK($BT$3),"",IF(OR(Tipy!BI56=Výsledky!$BO$6,Tipy!BI56=Výsledky!$BO$7,Tipy!BI56=Výsledky!$BO$8,Tipy!BI56=Výsledky!$BO$9),IF(VLOOKUP(Tipy!BI56,'Kategórie hráčov'!$A$2:$B$55,2,FALSE)=30,30,20),0))</f>
        <v>0</v>
      </c>
      <c r="BR62" s="126">
        <f>IF(ISBLANK($BT$3),"",IF(OR(Tipy!BJ56=Výsledky!$BR$6,Tipy!BJ56=Výsledky!$BR$7,Tipy!BJ56=Výsledky!$BR$8,Tipy!BJ56=Výsledky!$BR$9),IF(VLOOKUP(Tipy!BJ56,'Kategórie hráčov'!$A$2:$B$55,2,FALSE)=30,30,20),0))</f>
        <v>0</v>
      </c>
      <c r="BS62" s="12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30">
        <f>IF(ISBLANK($BT$3),"",IF(ISBLANK(Tipy!BF56),"-",SUM(BO62:BS62)))</f>
        <v>0</v>
      </c>
      <c r="BU62" s="129"/>
      <c r="BV62" s="126" t="str">
        <f>IF(ISBLANK($CA$3),"",IF(ISBLANK(Tipy!BL56),0,IF(AND(Tipy!BL56=Výsledky!$BY$3,Tipy!BN56=Výsledky!$CA$3),60,0)))</f>
        <v/>
      </c>
      <c r="BW62" s="126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6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6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7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0" t="str">
        <f>IF(ISBLANK($CA$3),"",IF(ISBLANK(Tipy!BL56),"-",SUM(BV62:BZ62)))</f>
        <v/>
      </c>
      <c r="CB62" s="129"/>
      <c r="CC62" s="126">
        <f>IF(ISBLANK($CH$3),"",IF(ISBLANK(Tipy!BR56),0,IF(AND(Tipy!BR56=Výsledky!$CF$3,Tipy!BT56=Výsledky!$CH$3),60,0)))</f>
        <v>0</v>
      </c>
      <c r="CD62" s="12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6">
        <f>IF(ISBLANK($CH$3),"",IF(OR(Tipy!BU56=Výsledky!$CC$6,Tipy!BU56=Výsledky!$CC$7,Tipy!BU56=Výsledky!$CC$8,Tipy!BU56=Výsledky!$CC$9),IF(VLOOKUP(Tipy!BU56,'Kategórie hráčov'!$A$2:$B$55,2,FALSE)=30,30,20),0))</f>
        <v>0</v>
      </c>
      <c r="CF62" s="126">
        <f>IF(ISBLANK($CH$3),"",IF(OR(Tipy!BV56=Výsledky!$CF$6,Tipy!BV56=Výsledky!$CF$7,Tipy!BV56=Výsledky!$CF$8,Tipy!BV56=Výsledky!$CF$9),IF(VLOOKUP(Tipy!BV56,'Kategórie hráčov'!$A$2:$B$55,2,FALSE)=30,30,20),0))</f>
        <v>20</v>
      </c>
      <c r="CG62" s="127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30">
        <f>IF(ISBLANK($CH$3),"",IF(ISBLANK(Tipy!BR56),"-",SUM(CC62:CG62)))</f>
        <v>40</v>
      </c>
      <c r="CI62" s="129"/>
      <c r="CJ62" s="126">
        <f>IF(ISBLANK($CO$3),"",IF(ISBLANK(Tipy!BX56),0,IF(AND(Tipy!BX56=Výsledky!$CM$3,Tipy!BZ56=Výsledky!$CO$3),60,0)))</f>
        <v>0</v>
      </c>
      <c r="CK62" s="12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6">
        <f>IF(ISBLANK($CO$3),"",IF(OR(Tipy!CA56=Výsledky!$CJ$6,Tipy!CA56=Výsledky!$CJ$7,Tipy!CA56=Výsledky!$CJ$8,Tipy!CA56=Výsledky!$CJ$9),IF(VLOOKUP(Tipy!CA56,'Kategórie hráčov'!$A$2:$B$55,2,FALSE)=30,30,20),0))</f>
        <v>20</v>
      </c>
      <c r="CM62" s="126">
        <f>IF(ISBLANK($CO$3),"",IF(OR(Tipy!CB56=Výsledky!$CM$6,Tipy!CB56=Výsledky!$CM$7,Tipy!CB56=Výsledky!$CM$8,Tipy!CB56=Výsledky!$CM$9),IF(VLOOKUP(Tipy!CB56,'Kategórie hráčov'!$A$2:$B$55,2,FALSE)=30,30,20),0))</f>
        <v>0</v>
      </c>
      <c r="CN62" s="127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30">
        <f>IF(ISBLANK($CO$3),"",IF(ISBLANK(Tipy!BX56),"-",SUM(CJ62:CN62)))</f>
        <v>50</v>
      </c>
      <c r="CP62" s="129"/>
      <c r="CQ62" s="126" t="str">
        <f>IF(ISBLANK($CV$3),"",IF(ISBLANK(Tipy!CD56),0,IF(AND(Tipy!CD56=Výsledky!$CT$3,Tipy!CF56=Výsledky!$CV$3),60,0)))</f>
        <v/>
      </c>
      <c r="CR62" s="126" t="str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/>
      </c>
      <c r="CS62" s="126" t="str">
        <f>IF(ISBLANK($CV$3),"",IF(OR(Tipy!CG56=Výsledky!$CQ$6,Tipy!CG56=Výsledky!$CQ$7,Tipy!CG56=Výsledky!$CQ$8,Tipy!CG56=Výsledky!$CQ$9),IF(VLOOKUP(Tipy!CG56,'Kategórie hráčov'!$A$2:$B$55,2,FALSE)=30,30,20),0))</f>
        <v/>
      </c>
      <c r="CT62" s="126" t="str">
        <f>IF(ISBLANK($CV$3),"",IF(OR(Tipy!CH56=Výsledky!$CT$6,Tipy!CH56=Výsledky!$CT$7,Tipy!CH56=Výsledky!$CT$8,Tipy!CH56=Výsledky!$CT$9),IF(VLOOKUP(Tipy!CH56,'Kategórie hráčov'!$A$2:$B$55,2,FALSE)=30,30,20),0))</f>
        <v/>
      </c>
      <c r="CU62" s="127" t="str">
        <f>IF(ISBLANK($CV$3),"",IF(ISBLANK(Tipy!CD56),0,IF(OR(AND(Tipy!CD56=Výsledky!$CT$3,OR(Tipy!CF56=Výsledky!$CV$3+1,Tipy!CF56=Výsledky!$CV$3-1)),AND(Tipy!CF56=Výsledky!$CV$3,OR(Tipy!CD56=Výsledky!$CT$3+1,Tipy!CD56=Výsledky!$CT$3-1))),10,0)))</f>
        <v/>
      </c>
      <c r="CV62" s="130" t="str">
        <f>IF(ISBLANK($CV$3),"",IF(ISBLANK(Tipy!CD56),"-",SUM(CQ62:CU62)))</f>
        <v/>
      </c>
      <c r="CW62" s="129"/>
      <c r="CX62" s="126" t="str">
        <f>IF(ISBLANK($DC$3),"",IF(ISBLANK(Tipy!CJ56),0,IF(AND(Tipy!CJ56=Výsledky!$DA$3,Tipy!CL56=Výsledky!$DC$3),60,0)))</f>
        <v/>
      </c>
      <c r="CY62" s="126" t="str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/>
      </c>
      <c r="CZ62" s="126" t="str">
        <f>IF(ISBLANK($DC$3),"",IF(OR(Tipy!CM56=Výsledky!$CX$6,Tipy!CM56=Výsledky!$CX$7,Tipy!CM56=Výsledky!$CX$8,Tipy!CM56=Výsledky!$CX$9),IF(VLOOKUP(Tipy!CM56,'Kategórie hráčov'!$A$2:$B$55,2,FALSE)=30,30,20),0))</f>
        <v/>
      </c>
      <c r="DA62" s="126" t="str">
        <f>IF(ISBLANK($DC$3),"",IF(OR(Tipy!CN56=Výsledky!$DA$6,Tipy!CN56=Výsledky!$DA$7,Tipy!CN56=Výsledky!$DA$8,Tipy!CN56=Výsledky!$DA$9),IF(VLOOKUP(Tipy!CN56,'Kategórie hráčov'!$A$2:$B$55,2,FALSE)=30,30,20),0))</f>
        <v/>
      </c>
      <c r="DB62" s="127" t="str">
        <f>IF(ISBLANK($DC$3),"",IF(ISBLANK(Tipy!CJ56),0,IF(OR(AND(Tipy!CJ56=Výsledky!$DA$3,OR(Tipy!CL56=Výsledky!$DC$3+1,Tipy!CL56=Výsledky!$DC$3-1)),AND(Tipy!CL56=Výsledky!$DC$3,OR(Tipy!CJ56=Výsledky!$DA$3+1,Tipy!CJ56=Výsledky!$DA$3-1))),10,0)))</f>
        <v/>
      </c>
      <c r="DC62" s="130" t="str">
        <f>IF(ISBLANK($DC$3),"",IF(ISBLANK(Tipy!CJ56),"-",SUM(CX62:DB62)))</f>
        <v/>
      </c>
      <c r="DD62" s="129"/>
      <c r="DE62" s="126" t="str">
        <f>IF(ISBLANK($DJ$3),"",IF(ISBLANK(Tipy!CP56),0,IF(AND(Tipy!CP56=Výsledky!$DH$3,Tipy!CR56=Výsledky!$DJ$3),60,0)))</f>
        <v/>
      </c>
      <c r="DF62" s="126" t="str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/>
      </c>
      <c r="DG62" s="126" t="str">
        <f>IF(ISBLANK($DJ$3),"",IF(OR(Tipy!CS56=Výsledky!$DE$6,Tipy!CS56=Výsledky!$DE$7,Tipy!CS56=Výsledky!$DE$8,Tipy!CS56=Výsledky!$DE$9),IF(VLOOKUP(Tipy!CS56,'Kategórie hráčov'!$A$2:$B$55,2,FALSE)=30,30,20),0))</f>
        <v/>
      </c>
      <c r="DH62" s="126" t="str">
        <f>IF(ISBLANK($DJ$3),"",IF(OR(Tipy!CT56=Výsledky!$DH$6,Tipy!CT56=Výsledky!$DH$7,Tipy!CT56=Výsledky!$DH$8,Tipy!CT56=Výsledky!$DH$9),IF(VLOOKUP(Tipy!CT56,'Kategórie hráčov'!$A$2:$B$55,2,FALSE)=30,30,20),0))</f>
        <v/>
      </c>
      <c r="DI62" s="127" t="str">
        <f>IF(ISBLANK($DJ$3),"",IF(ISBLANK(Tipy!CP56),0,IF(OR(AND(Tipy!CP56=Výsledky!$DH$3,OR(Tipy!CR56=Výsledky!$DJ$3+1,Tipy!CR56=Výsledky!$DJ$3-1)),AND(Tipy!CR56=Výsledky!$DJ$3,OR(Tipy!CP56=Výsledky!$DH$3+1,Tipy!CP56=Výsledky!$DH$3-1))),10,0)))</f>
        <v/>
      </c>
      <c r="DJ62" s="130" t="str">
        <f>IF(ISBLANK($DJ$3),"",IF(ISBLANK(Tipy!CP56),"-",SUM(DE62:DI62)))</f>
        <v/>
      </c>
      <c r="DK62" s="129"/>
      <c r="DL62" s="126" t="str">
        <f>IF(ISBLANK($DQ$3),"",IF(ISBLANK(Tipy!CV56),0,IF(AND(Tipy!CV56=Výsledky!$DO$3,Tipy!CX56=Výsledky!$DQ$3),60,0)))</f>
        <v/>
      </c>
      <c r="DM62" s="126" t="str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/>
      </c>
      <c r="DN62" s="126" t="str">
        <f>IF(ISBLANK($DQ$3),"",IF(OR(Tipy!CY56=Výsledky!$DL$6,Tipy!CY56=Výsledky!$DL$7,Tipy!CY56=Výsledky!$DL$8,Tipy!CY56=Výsledky!$DL$9),IF(VLOOKUP(Tipy!CY56,'Kategórie hráčov'!$A$2:$B$55,2,FALSE)=30,30,20),0))</f>
        <v/>
      </c>
      <c r="DO62" s="126" t="str">
        <f>IF(ISBLANK($DQ$3),"",IF(OR(Tipy!CZ56=Výsledky!$DO$6,Tipy!CZ56=Výsledky!$DO$7,Tipy!CZ56=Výsledky!$DO$8,Tipy!CZ56=Výsledky!$DO$9),IF(VLOOKUP(Tipy!CZ56,'Kategórie hráčov'!$A$2:$B$55,2,FALSE)=30,30,20),0))</f>
        <v/>
      </c>
      <c r="DP62" s="127" t="str">
        <f>IF(ISBLANK($DQ$3),"",IF(ISBLANK(Tipy!CV56),0,IF(OR(AND(Tipy!CV56=Výsledky!$DO$3,OR(Tipy!CX56=Výsledky!$DQ$3+1,Tipy!CX56=Výsledky!$DQ$3-1)),AND(Tipy!CX56=Výsledky!$DQ$3,OR(Tipy!CV56=Výsledky!$DO$3+1,Tipy!CV56=Výsledky!$DO$3-1))),10,0)))</f>
        <v/>
      </c>
      <c r="DQ62" s="130" t="str">
        <f>IF(ISBLANK($DQ$3),"",IF(ISBLANK(Tipy!CV56),"-",SUM(DL62:DP62)))</f>
        <v/>
      </c>
      <c r="DR62" s="129"/>
      <c r="DS62" s="126" t="str">
        <f>IF(ISBLANK($DX$3),"",IF(ISBLANK(Tipy!DB56),0,IF(AND(Tipy!DB56=Výsledky!$DV$3,Tipy!DD56=Výsledky!$DX$3),60,0)))</f>
        <v/>
      </c>
      <c r="DT62" s="126" t="str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/>
      </c>
      <c r="DU62" s="126" t="str">
        <f>IF(ISBLANK($DX$3),"",IF(OR(Tipy!DE56=Výsledky!$DS$6,Tipy!DE56=Výsledky!$DS$7,Tipy!DE56=Výsledky!$DS$8,Tipy!DE56=Výsledky!$DS$9),IF(VLOOKUP(Tipy!DE56,'Kategórie hráčov'!$A$2:$B$55,2,FALSE)=30,30,20),0))</f>
        <v/>
      </c>
      <c r="DV62" s="126" t="str">
        <f>IF(ISBLANK($DX$3),"",IF(OR(Tipy!DF56=Výsledky!$DV$6,Tipy!DF56=Výsledky!$DV$7,Tipy!DF56=Výsledky!$DV$8,Tipy!DF56=Výsledky!$DV$9),IF(VLOOKUP(Tipy!DF56,'Kategórie hráčov'!$A$2:$B$55,2,FALSE)=30,30,20),0))</f>
        <v/>
      </c>
      <c r="DW62" s="127" t="str">
        <f>IF(ISBLANK($DX$3),"",IF(ISBLANK(Tipy!DB56),0,IF(OR(AND(Tipy!DB56=Výsledky!$DV$3,OR(Tipy!DD56=Výsledky!$DX$3+1,Tipy!DD56=Výsledky!$DX$3-1)),AND(Tipy!DD56=Výsledky!$DX$3,OR(Tipy!DB56=Výsledky!$DV$3+1,Tipy!DB56=Výsledky!$DV$3-1))),10,0)))</f>
        <v/>
      </c>
      <c r="DX62" s="130" t="str">
        <f>IF(ISBLANK($DX$3),"",IF(ISBLANK(Tipy!DB56),"-",SUM(DS62:DW62)))</f>
        <v/>
      </c>
      <c r="DY62" s="129"/>
      <c r="DZ62" s="126" t="str">
        <f>IF(ISBLANK($EE$3),"",IF(ISBLANK(Tipy!DH56),0,IF(AND(Tipy!DH56=Výsledky!$EC$3,Tipy!DJ56=Výsledky!$EE$3),60,0)))</f>
        <v/>
      </c>
      <c r="EA62" s="126" t="str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/>
      </c>
      <c r="EB62" s="126" t="str">
        <f>IF(ISBLANK($EE$3),"",IF(OR(Tipy!DK56=Výsledky!$DZ$6,Tipy!DK56=Výsledky!$DZ$7,Tipy!DK56=Výsledky!$DZ$8,Tipy!DK56=Výsledky!$DZ$9),IF(VLOOKUP(Tipy!DK56,'Kategórie hráčov'!$A$2:$B$55,2,FALSE)=30,30,20),0))</f>
        <v/>
      </c>
      <c r="EC62" s="126" t="str">
        <f>IF(ISBLANK($EE$3),"",IF(OR(Tipy!DL56=Výsledky!$EC$6,Tipy!DL56=Výsledky!$EC$7,Tipy!DL56=Výsledky!$EC$8,Tipy!DL56=Výsledky!$EC$9),IF(VLOOKUP(Tipy!DL56,'Kategórie hráčov'!$A$2:$B$55,2,FALSE)=30,30,20),0))</f>
        <v/>
      </c>
      <c r="ED62" s="127" t="str">
        <f>IF(ISBLANK($EE$3),"",IF(ISBLANK(Tipy!DH56),0,IF(OR(AND(Tipy!DH56=Výsledky!$EC$3,OR(Tipy!DJ56=Výsledky!$EE$3+1,Tipy!DJ56=Výsledky!$EE$3-1)),AND(Tipy!DJ56=Výsledky!$EE$3,OR(Tipy!DH56=Výsledky!$EC$3+1,Tipy!DH56=Výsledky!$EC$3-1))),10,0)))</f>
        <v/>
      </c>
      <c r="EE62" s="130" t="str">
        <f>IF(ISBLANK($EE$3),"",IF(ISBLANK(Tipy!DH56),"-",SUM(DZ62:ED62)))</f>
        <v/>
      </c>
      <c r="EF62" s="129"/>
      <c r="EG62" s="126" t="str">
        <f>IF(ISBLANK($EL$3),"",IF(ISBLANK(Tipy!DN56),0,IF(AND(Tipy!DN56=Výsledky!$EJ$3,Tipy!DP56=Výsledky!$EL$3),60,0)))</f>
        <v/>
      </c>
      <c r="EH62" s="126" t="str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/>
      </c>
      <c r="EI62" s="126" t="str">
        <f>IF(ISBLANK($EL$3),"",IF(OR(Tipy!DQ56=Výsledky!$EG$6,Tipy!DQ56=Výsledky!$EG$7,Tipy!DQ56=Výsledky!$EG$8,Tipy!DQ56=Výsledky!$EG$9),IF(VLOOKUP(Tipy!DQ56,'Kategórie hráčov'!$A$2:$B$55,2,FALSE)=30,30,20),0))</f>
        <v/>
      </c>
      <c r="EJ62" s="126" t="str">
        <f>IF(ISBLANK($EL$3),"",IF(OR(Tipy!DR56=Výsledky!$EJ$6,Tipy!DR56=Výsledky!$EJ$7,Tipy!DR56=Výsledky!$EJ$8,Tipy!DR56=Výsledky!$EJ$9),IF(VLOOKUP(Tipy!DR56,'Kategórie hráčov'!$A$2:$B$55,2,FALSE)=30,30,20),0))</f>
        <v/>
      </c>
      <c r="EK62" s="127" t="str">
        <f>IF(ISBLANK($EL$3),"",IF(ISBLANK(Tipy!DN56),0,IF(OR(AND(Tipy!DN56=Výsledky!$EJ$3,OR(Tipy!DP56=Výsledky!$EL$3+1,Tipy!DP56=Výsledky!$EL$3-1)),AND(Tipy!DP56=Výsledky!$EL$3,OR(Tipy!DN56=Výsledky!$EJ$3+1,Tipy!DN56=Výsledky!$EJ$3-1))),10,0)))</f>
        <v/>
      </c>
      <c r="EL62" s="130" t="str">
        <f>IF(ISBLANK($EL$3),"",IF(ISBLANK(Tipy!DN56),"-",SUM(EG62:EK62)))</f>
        <v/>
      </c>
      <c r="EM62" s="129"/>
      <c r="EN62" s="126" t="str">
        <f>IF(ISBLANK($ES$3),"",IF(ISBLANK(Tipy!DT56),0,IF(AND(Tipy!DT56=Výsledky!$EQ$3,Tipy!DV56=Výsledky!$ES$3),60,0)))</f>
        <v/>
      </c>
      <c r="EO62" s="126" t="str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/>
      </c>
      <c r="EP62" s="126" t="str">
        <f>IF(ISBLANK($ES$3),"",IF(OR(Tipy!DW56=Výsledky!$EN$6,Tipy!DW56=Výsledky!$EN$7,Tipy!DW56=Výsledky!$EN$8,Tipy!DW56=Výsledky!$EN$9),IF(VLOOKUP(Tipy!DW56,'Kategórie hráčov'!$A$2:$B$55,2,FALSE)=30,30,20),0))</f>
        <v/>
      </c>
      <c r="EQ62" s="126" t="str">
        <f>IF(ISBLANK($ES$3),"",IF(OR(Tipy!DX56=Výsledky!$EQ$6,Tipy!DX56=Výsledky!$EQ$7,Tipy!DX56=Výsledky!$EQ$8,Tipy!DX56=Výsledky!$EQ$9),IF(VLOOKUP(Tipy!DX56,'Kategórie hráčov'!$A$2:$B$55,2,FALSE)=30,30,20),0))</f>
        <v/>
      </c>
      <c r="ER62" s="127" t="str">
        <f>IF(ISBLANK($ES$3),"",IF(ISBLANK(Tipy!DT56),0,IF(OR(AND(Tipy!DT56=Výsledky!$EQ$3,OR(Tipy!DV56=Výsledky!$ES$3+1,Tipy!DV56=Výsledky!$ES$3-1)),AND(Tipy!DV56=Výsledky!$ES$3,OR(Tipy!DT56=Výsledky!$EQ$3+1,Tipy!DT56=Výsledky!$EQ$3-1))),10,0)))</f>
        <v/>
      </c>
      <c r="ES62" s="130" t="str">
        <f>IF(ISBLANK($ES$3),"",IF(ISBLANK(Tipy!DT56),"-",SUM(EN62:ER62)))</f>
        <v/>
      </c>
      <c r="ET62" s="129"/>
      <c r="EU62" s="126" t="str">
        <f>IF(ISBLANK($EZ$3),"",IF(ISBLANK(Tipy!DZ56),0,IF(AND(Tipy!DZ56=Výsledky!$EX$3,Tipy!EB56=Výsledky!$EZ$3),60,0)))</f>
        <v/>
      </c>
      <c r="EV62" s="126" t="str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/>
      </c>
      <c r="EW62" s="126" t="str">
        <f>IF(ISBLANK($EZ$3),"",IF(OR(Tipy!EC56=Výsledky!$EU$6,Tipy!EC56=Výsledky!$EU$7,Tipy!EC56=Výsledky!$EU$8,Tipy!EC56=Výsledky!$EU$9),IF(VLOOKUP(Tipy!EC56,'Kategórie hráčov'!$A$2:$B$55,2,FALSE)=30,30,20),0))</f>
        <v/>
      </c>
      <c r="EX62" s="126" t="str">
        <f>IF(ISBLANK($EZ$3),"",IF(OR(Tipy!ED56=Výsledky!$EX$6,Tipy!ED56=Výsledky!$EX$7,Tipy!ED56=Výsledky!$EX$8,Tipy!ED56=Výsledky!$EX$9),IF(VLOOKUP(Tipy!ED56,'Kategórie hráčov'!$A$2:$B$55,2,FALSE)=30,30,20),0))</f>
        <v/>
      </c>
      <c r="EY62" s="127" t="str">
        <f>IF(ISBLANK($EZ$3),"",IF(ISBLANK(Tipy!DZ56),0,IF(OR(AND(Tipy!DZ56=Výsledky!$EX$3,OR(Tipy!EB56=Výsledky!$EZ$3+1,Tipy!EB56=Výsledky!$EZ$3-1)),AND(Tipy!EB56=Výsledky!$EZ$3,OR(Tipy!DZ56=Výsledky!$EX$3+1,Tipy!DZ56=Výsledky!$EX$3-1))),10,0)))</f>
        <v/>
      </c>
      <c r="EZ62" s="130" t="str">
        <f>IF(ISBLANK($EZ$3),"",IF(ISBLANK(Tipy!DZ56),"-",SUM(EU62:EY62)))</f>
        <v/>
      </c>
      <c r="FA62" s="129"/>
      <c r="FB62" s="126" t="str">
        <f>IF(ISBLANK($FG$3),"",IF(ISBLANK(Tipy!EF56),0,IF(AND(Tipy!EF56=Výsledky!$FE$3,Tipy!EH56=Výsledky!$FG$3),60,0)))</f>
        <v/>
      </c>
      <c r="FC62" s="126" t="str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/>
      </c>
      <c r="FD62" s="126" t="str">
        <f>IF(ISBLANK($FG$3),"",IF(OR(Tipy!EI56=Výsledky!$FB$6,Tipy!EI56=Výsledky!$FB$7,Tipy!EI56=Výsledky!$FB$8,Tipy!EI56=Výsledky!$FB$9),IF(VLOOKUP(Tipy!EI56,'Kategórie hráčov'!$A$2:$B$55,2,FALSE)=30,30,20),0))</f>
        <v/>
      </c>
      <c r="FE62" s="126" t="str">
        <f>IF(ISBLANK($FG$3),"",IF(OR(Tipy!EJ56=Výsledky!$FE$6,Tipy!EJ56=Výsledky!$FE$7,Tipy!EJ56=Výsledky!$FE$8,Tipy!EJ56=Výsledky!$FE$9),IF(VLOOKUP(Tipy!EJ56,'Kategórie hráčov'!$A$2:$B$55,2,FALSE)=30,30,20),0))</f>
        <v/>
      </c>
      <c r="FF62" s="127" t="str">
        <f>IF(ISBLANK($FG$3),"",IF(ISBLANK(Tipy!EF56),0,IF(OR(AND(Tipy!EF56=Výsledky!$FE$3,OR(Tipy!EH56=Výsledky!$FG$3+1,Tipy!EH56=Výsledky!$FG$3-1)),AND(Tipy!EH56=Výsledky!$FG$3,OR(Tipy!EF56=Výsledky!$FE$3+1,Tipy!EF56=Výsledky!$FE$3-1))),10,0)))</f>
        <v/>
      </c>
      <c r="FG62" s="130" t="str">
        <f>IF(ISBLANK($FG$3),"",IF(ISBLANK(Tipy!EF56),"-",SUM(FB62:FF62)))</f>
        <v/>
      </c>
      <c r="FH62" s="129"/>
      <c r="FI62" s="126" t="str">
        <f>IF(ISBLANK($FN$3),"",IF(ISBLANK(Tipy!EL56),0,IF(AND(Tipy!EL56=Výsledky!$FL$3,Tipy!EN56=Výsledky!$FN$3),60,0)))</f>
        <v/>
      </c>
      <c r="FJ62" s="126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126" t="str">
        <f>IF(ISBLANK($FN$3),"",IF(OR(Tipy!EO56=Výsledky!$FI$6,Tipy!EO56=Výsledky!$FI$7,Tipy!EO56=Výsledky!$FI$8,Tipy!EO56=Výsledky!$FI$9),IF(VLOOKUP(Tipy!EO56,'Kategórie hráčov'!$A$2:$B$55,2,FALSE)=30,30,20),0))</f>
        <v/>
      </c>
      <c r="FL62" s="126" t="str">
        <f>IF(ISBLANK($FN$3),"",IF(OR(Tipy!EP56=Výsledky!$FL$6,Tipy!EP56=Výsledky!$FL$7,Tipy!EP56=Výsledky!$FL$8,Tipy!EP56=Výsledky!$FL$9),IF(VLOOKUP(Tipy!EP56,'Kategórie hráčov'!$A$2:$B$55,2,FALSE)=30,30,20),0))</f>
        <v/>
      </c>
      <c r="FM62" s="127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130" t="str">
        <f>IF(ISBLANK($FN$3),"",IF(ISBLANK(Tipy!EL56),"-",SUM(FI62:FM62)))</f>
        <v/>
      </c>
      <c r="FO62" s="129"/>
      <c r="FP62" s="126" t="str">
        <f>IF(ISBLANK($FU$3),"",IF(ISBLANK(Tipy!ER56),0,IF(AND(Tipy!ER56=Výsledky!$FS$3,Tipy!ET56=Výsledky!$FU$3),60,0)))</f>
        <v/>
      </c>
      <c r="FQ62" s="126" t="str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/>
      </c>
      <c r="FR62" s="126" t="str">
        <f>IF(ISBLANK($FU$3),"",IF(OR(Tipy!EU56=Výsledky!$FP$6,Tipy!EU56=Výsledky!$FP$7,Tipy!EU56=Výsledky!$FP$8,Tipy!EU56=Výsledky!$FP$9),IF(VLOOKUP(Tipy!EU56,'Kategórie hráčov'!$A$2:$B$55,2,FALSE)=30,30,20),0))</f>
        <v/>
      </c>
      <c r="FS62" s="126" t="str">
        <f>IF(ISBLANK($FU$3),"",IF(OR(Tipy!EV56=Výsledky!$FS$6,Tipy!EV56=Výsledky!$FS$7,Tipy!EV56=Výsledky!$FS$8,Tipy!EV56=Výsledky!$FS$9),IF(VLOOKUP(Tipy!EV56,'Kategórie hráčov'!$A$2:$B$55,2,FALSE)=30,30,20),0))</f>
        <v/>
      </c>
      <c r="FT62" s="127" t="str">
        <f>IF(ISBLANK($FU$3),"",IF(ISBLANK(Tipy!ER56),0,IF(OR(AND(Tipy!ER56=Výsledky!$FS$3,OR(Tipy!ET56=Výsledky!$FU$3+1,Tipy!ET56=Výsledky!$FU$3-1)),AND(Tipy!ET56=Výsledky!$FU$3,OR(Tipy!ER56=Výsledky!$FS$3+1,Tipy!ER56=Výsledky!$FS$3-1))),10,0)))</f>
        <v/>
      </c>
      <c r="FU62" s="130" t="str">
        <f>IF(ISBLANK($FU$3),"",IF(ISBLANK(Tipy!ER56),"-",SUM(FP62:FT62)))</f>
        <v/>
      </c>
      <c r="FV62" s="129"/>
      <c r="FW62" s="126" t="str">
        <f>IF(ISBLANK($GB$3),"",IF(ISBLANK(Tipy!EX56),0,IF(AND(Tipy!EX56=Výsledky!$FZ$3,Tipy!EZ56=Výsledky!$GB$3),60,0)))</f>
        <v/>
      </c>
      <c r="FX62" s="126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126" t="str">
        <f>IF(ISBLANK($GB$3),"",IF(OR(Tipy!FA56=Výsledky!$FW$6,Tipy!FA56=Výsledky!$FW$7,Tipy!FA56=Výsledky!$FW$8,Tipy!FA56=Výsledky!$FW$9),IF(VLOOKUP(Tipy!FA56,'Kategórie hráčov'!$A$2:$B$55,2,FALSE)=30,30,20),0))</f>
        <v/>
      </c>
      <c r="FZ62" s="126" t="str">
        <f>IF(ISBLANK($GB$3),"",IF(OR(Tipy!FB56=Výsledky!$FZ$6,Tipy!FB56=Výsledky!$FZ$7,Tipy!FB56=Výsledky!$FZ$8,Tipy!FB56=Výsledky!$FZ$9),IF(VLOOKUP(Tipy!FB56,'Kategórie hráčov'!$A$2:$B$55,2,FALSE)=30,30,20),0))</f>
        <v/>
      </c>
      <c r="GA62" s="127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130" t="str">
        <f>IF(ISBLANK($GB$3),"",IF(ISBLANK(Tipy!EX56),"-",SUM(FW62:GA62)))</f>
        <v/>
      </c>
      <c r="GC62" s="129"/>
      <c r="GD62" s="126" t="str">
        <f>IF(ISBLANK($GI$3),"",IF(ISBLANK(Tipy!FD56),0,IF(AND(Tipy!FD56=Výsledky!$GG$3,Tipy!FF56=Výsledky!$GI$3),60,0)))</f>
        <v/>
      </c>
      <c r="GE62" s="126" t="str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/>
      </c>
      <c r="GF62" s="126" t="str">
        <f>IF(ISBLANK($GI$3),"",IF(OR(Tipy!FG56=Výsledky!$GD$6,Tipy!FG56=Výsledky!$GD$7,Tipy!FG56=Výsledky!$GD$8,Tipy!FG56=Výsledky!$GD$9),IF(VLOOKUP(Tipy!FG56,'Kategórie hráčov'!$A$2:$B$55,2,FALSE)=30,30,20),0))</f>
        <v/>
      </c>
      <c r="GG62" s="126" t="str">
        <f>IF(ISBLANK($GI$3),"",IF(OR(Tipy!FH56=Výsledky!$GG$6,Tipy!FH56=Výsledky!$GG$7,Tipy!FH56=Výsledky!$GG$8,Tipy!FH56=Výsledky!$GG$9),IF(VLOOKUP(Tipy!FH56,'Kategórie hráčov'!$A$2:$B$55,2,FALSE)=30,30,20),0))</f>
        <v/>
      </c>
      <c r="GH62" s="127" t="str">
        <f>IF(ISBLANK($GI$3),"",IF(ISBLANK(Tipy!FD56),0,IF(OR(AND(Tipy!FD56=Výsledky!$GG$3,OR(Tipy!FF56=Výsledky!$GI$3+1,Tipy!FF56=Výsledky!$GI$3-1)),AND(Tipy!FF56=Výsledky!$GI$3,OR(Tipy!FD56=Výsledky!$GG$3+1,Tipy!FD56=Výsledky!$GG$3-1))),10,0)))</f>
        <v/>
      </c>
      <c r="GI62" s="130" t="str">
        <f>IF(ISBLANK($GI$3),"",IF(ISBLANK(Tipy!FD56),"-",SUM(GD62:GH62)))</f>
        <v/>
      </c>
      <c r="GJ62" s="129"/>
      <c r="GK62" s="126" t="str">
        <f>IF(ISBLANK($GP$3),"",IF(ISBLANK(Tipy!FJ56),0,IF(AND(Tipy!FJ56=Výsledky!$GN$3,Tipy!FL56=Výsledky!$GP$3),60,0)))</f>
        <v/>
      </c>
      <c r="GL62" s="126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126" t="str">
        <f>IF(ISBLANK($GP$3),"",IF(OR(Tipy!FM56=Výsledky!$GK$6,Tipy!FM56=Výsledky!$GK$7,Tipy!FM56=Výsledky!$GK$8,Tipy!FM56=Výsledky!$GK$9),IF(VLOOKUP(Tipy!FM56,'Kategórie hráčov'!$A$2:$B$55,2,FALSE)=30,30,20),0))</f>
        <v/>
      </c>
      <c r="GN62" s="126" t="str">
        <f>IF(ISBLANK($GP$3),"",IF(OR(Tipy!FN56=Výsledky!$GN$6,Tipy!FN56=Výsledky!$GN$7,Tipy!FN56=Výsledky!$GN$8,Tipy!FN56=Výsledky!$GN$9),IF(VLOOKUP(Tipy!FN56,'Kategórie hráčov'!$A$2:$B$55,2,FALSE)=30,30,20),0))</f>
        <v/>
      </c>
      <c r="GO62" s="127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130" t="str">
        <f>IF(ISBLANK($GP$3),"",IF(ISBLANK(Tipy!FJ56),"-",SUM(GK62:GO62)))</f>
        <v/>
      </c>
      <c r="GQ62" s="129"/>
      <c r="GR62" s="126" t="str">
        <f>IF(ISBLANK($GW$3),"",IF(ISBLANK(Tipy!FP56),0,IF(AND(Tipy!FP56=Výsledky!$GU$3,Tipy!FR56=Výsledky!$GW$3),60,0)))</f>
        <v/>
      </c>
      <c r="GS62" s="126" t="str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/>
      </c>
      <c r="GT62" s="126" t="str">
        <f>IF(ISBLANK($GW$3),"",IF(OR(Tipy!FS56=Výsledky!$GR$6,Tipy!FS56=Výsledky!$GR$7,Tipy!FS56=Výsledky!$GR$8,Tipy!FS56=Výsledky!$GR$9),IF(VLOOKUP(Tipy!FS56,'Kategórie hráčov'!$A$2:$B$55,2,FALSE)=30,30,20),0))</f>
        <v/>
      </c>
      <c r="GU62" s="126" t="str">
        <f>IF(ISBLANK($GW$3),"",IF(OR(Tipy!FT56=Výsledky!$GU$6,Tipy!FT56=Výsledky!$GU$7,Tipy!FT56=Výsledky!$GU$8,Tipy!FT56=Výsledky!$GU$9),IF(VLOOKUP(Tipy!FT56,'Kategórie hráčov'!$A$2:$B$55,2,FALSE)=30,30,20),0))</f>
        <v/>
      </c>
      <c r="GV62" s="127" t="str">
        <f>IF(ISBLANK($GW$3),"",IF(ISBLANK(Tipy!FP56),0,IF(OR(AND(Tipy!FP56=Výsledky!$GU$3,OR(Tipy!FR56=Výsledky!$GW$3+1,Tipy!FR56=Výsledky!$GW$3-1)),AND(Tipy!FR56=Výsledky!$GW$3,OR(Tipy!FP56=Výsledky!$GU$3+1,Tipy!FP56=Výsledky!$GU$3-1))),10,0)))</f>
        <v/>
      </c>
      <c r="GW62" s="130" t="str">
        <f>IF(ISBLANK($GW$3),"",IF(ISBLANK(Tipy!FP56),"-",SUM(GR62:GV62)))</f>
        <v/>
      </c>
      <c r="GX62" s="129"/>
      <c r="GY62" s="126" t="str">
        <f>IF(ISBLANK($HD$3),"",IF(ISBLANK(Tipy!FV56),0,IF(AND(Tipy!FV56=Výsledky!$HB$3,Tipy!FX56=Výsledky!$HD$3),60,0)))</f>
        <v/>
      </c>
      <c r="GZ62" s="126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26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26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27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0" t="str">
        <f>IF(ISBLANK($HD$3),"",IF(ISBLANK(Tipy!FV56),"-",SUM(GY62:HC62)))</f>
        <v/>
      </c>
      <c r="HE62" s="129"/>
      <c r="HF62" s="126" t="str">
        <f>IF(ISBLANK($HK$3),"",IF(ISBLANK(Tipy!GB56),0,IF(AND(Tipy!GB56=Výsledky!$HI$3,Tipy!GD56=Výsledky!$HK$3),60,0)))</f>
        <v/>
      </c>
      <c r="HG62" s="126" t="str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/>
      </c>
      <c r="HH62" s="126" t="str">
        <f>IF(ISBLANK($HK$3),"",IF(OR(Tipy!GE56=Výsledky!$HF$6,Tipy!GE56=Výsledky!$HF$7,Tipy!GE56=Výsledky!$HF$8,Tipy!GE56=Výsledky!$HF$9),IF(VLOOKUP(Tipy!GE56,'Kategórie hráčov'!$A$2:$B$55,2,FALSE)=30,30,20),0))</f>
        <v/>
      </c>
      <c r="HI62" s="126" t="str">
        <f>IF(ISBLANK($HK$3),"",IF(OR(Tipy!GF56=Výsledky!$HI$6,Tipy!GF56=Výsledky!$HI$7,Tipy!GF56=Výsledky!$HI$8,Tipy!GF56=Výsledky!$HI$9),IF(VLOOKUP(Tipy!GF56,'Kategórie hráčov'!$A$2:$B$55,2,FALSE)=30,30,20),0))</f>
        <v/>
      </c>
      <c r="HJ62" s="127" t="str">
        <f>IF(ISBLANK($HK$3),"",IF(ISBLANK(Tipy!GB56),0,IF(OR(AND(Tipy!GB56=Výsledky!$HI$3,OR(Tipy!GD56=Výsledky!$HK$3+1,Tipy!GD56=Výsledky!$HK$3-1)),AND(Tipy!GD56=Výsledky!$HK$3,OR(Tipy!GB56=Výsledky!$HI$3+1,Tipy!GB56=Výsledky!$HI$3-1))),10,0)))</f>
        <v/>
      </c>
      <c r="HK62" s="130" t="str">
        <f>IF(ISBLANK($HK$3),"",IF(ISBLANK(Tipy!GB56),"-",SUM(HF62:HJ62)))</f>
        <v/>
      </c>
      <c r="HL62" s="129"/>
      <c r="HM62" s="126" t="str">
        <f>IF(ISBLANK($HR$3),"",IF(ISBLANK(Tipy!GH56),0,IF(AND(Tipy!GH56=Výsledky!$HP$3,Tipy!GJ56=Výsledky!$HR$3),60,0)))</f>
        <v/>
      </c>
      <c r="HN62" s="126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26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26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27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0" t="str">
        <f>IF(ISBLANK($HR$3),"",IF(ISBLANK(Tipy!GH56),"-",SUM(HM62:HQ62)))</f>
        <v/>
      </c>
      <c r="HS62" s="129"/>
      <c r="HT62" s="126" t="str">
        <f>IF(ISBLANK($HY$3),"",IF(ISBLANK(Tipy!GN56),0,IF(AND(Tipy!GN56=Výsledky!$HW$3,Tipy!GP56=Výsledky!$HY$3),60,0)))</f>
        <v/>
      </c>
      <c r="HU62" s="126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6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6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7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0" t="str">
        <f>IF(ISBLANK($HY$3),"",IF(ISBLANK(Tipy!GN56),"-",SUM(HT62:HX62)))</f>
        <v/>
      </c>
      <c r="HZ62" s="129"/>
      <c r="IA62" s="126" t="str">
        <f>IF(ISBLANK($IF$3),"",IF(ISBLANK(Tipy!GT56),0,IF(AND(Tipy!GT56=Výsledky!$ID$3,Tipy!GV56=Výsledky!$IF$3),60,0)))</f>
        <v/>
      </c>
      <c r="IB62" s="126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26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26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27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0" t="str">
        <f>IF(ISBLANK($IF$3),"",IF(ISBLANK(Tipy!GT56),"-",SUM(IA62:IE62)))</f>
        <v/>
      </c>
      <c r="IG62" s="129"/>
      <c r="IH62" s="126" t="str">
        <f>IF(ISBLANK($IM$3),"",IF(ISBLANK(Tipy!GZ56),0,IF(AND(Tipy!GZ56=Výsledky!$IK$3,Tipy!HB56=Výsledky!$IM$3),60,0)))</f>
        <v/>
      </c>
      <c r="II62" s="126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6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6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7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0" t="str">
        <f>IF(ISBLANK($IM$3),"",IF(ISBLANK(Tipy!GZ56),"-",SUM(IH62:IL62)))</f>
        <v/>
      </c>
      <c r="IN62" s="129"/>
      <c r="IO62" s="126" t="str">
        <f>IF(ISBLANK($IT$3),"",IF(ISBLANK(Tipy!HF56),0,IF(AND(Tipy!HF56=Výsledky!$IR$3,Tipy!HH56=Výsledky!$IT$3),60,0)))</f>
        <v/>
      </c>
      <c r="IP62" s="126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26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26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27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0" t="str">
        <f>IF(ISBLANK($IT$3),"",IF(ISBLANK(Tipy!HF56),"-",SUM(IO62:IS62)))</f>
        <v/>
      </c>
      <c r="IU62" s="129"/>
      <c r="IV62" s="126" t="str">
        <f>IF(ISBLANK($JA$3),"",IF(ISBLANK(Tipy!HL56),0,IF(AND(Tipy!HL56=Výsledky!$IY$3,Tipy!HN56=Výsledky!$JA$3),60,0)))</f>
        <v/>
      </c>
      <c r="IW62" s="126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26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26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27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0" t="str">
        <f>IF(ISBLANK($JA$3),"",IF(ISBLANK(Tipy!HL56),"-",SUM(IV62:IZ62)))</f>
        <v/>
      </c>
      <c r="JB62" s="129"/>
      <c r="JC62" s="126" t="str">
        <f>IF(ISBLANK($JH$3),"",IF(ISBLANK(Tipy!HR56),0,IF(AND(Tipy!HR56=Výsledky!$JF$3,Tipy!HT56=Výsledky!$JH$3),60,0)))</f>
        <v/>
      </c>
      <c r="JD62" s="126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26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26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27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0" t="str">
        <f>IF(ISBLANK($JH$3),"",IF(ISBLANK(Tipy!HR56),"-",SUM(JC62:JG62)))</f>
        <v/>
      </c>
      <c r="JI62" s="129"/>
      <c r="JJ62" s="126" t="str">
        <f>IF(ISBLANK($JO$3),"",IF(ISBLANK(Tipy!HX56),0,IF(AND(Tipy!HX56=Výsledky!$JM$3,Tipy!HZ56=Výsledky!$JO$3),60,0)))</f>
        <v/>
      </c>
      <c r="JK62" s="126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26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26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27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0" t="str">
        <f>IF(ISBLANK($JO$3),"",IF(ISBLANK(Tipy!HX56),"-",SUM(JJ62:JN62)))</f>
        <v/>
      </c>
      <c r="JP62" s="129"/>
      <c r="JQ62" s="126" t="str">
        <f>IF(ISBLANK($JV$3),"",IF(ISBLANK(Tipy!ID56),0,IF(AND(Tipy!ID56=Výsledky!$JT$3,Tipy!IF56=Výsledky!$JV$3),60,0)))</f>
        <v/>
      </c>
      <c r="JR62" s="126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26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26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27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0" t="str">
        <f>IF(ISBLANK($JV$3),"",IF(ISBLANK(Tipy!ID56),"-",SUM(JQ62:JU62)))</f>
        <v/>
      </c>
      <c r="JW62" s="129"/>
      <c r="JX62" s="126" t="str">
        <f>IF(ISBLANK($KC$3),"",IF(ISBLANK(Tipy!IJ56),0,IF(AND(Tipy!IJ56=Výsledky!$KA$3,Tipy!IL56=Výsledky!$KC$3),60,0)))</f>
        <v/>
      </c>
      <c r="JY62" s="126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6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6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7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0" t="str">
        <f>IF(ISBLANK($KC$3),"",IF(ISBLANK(Tipy!IJ56),"-",SUM(JX62:KB62)))</f>
        <v/>
      </c>
      <c r="KD62" s="129"/>
      <c r="KE62" s="126" t="str">
        <f>IF(ISBLANK($KJ$3),"",IF(ISBLANK(Tipy!IP56),0,IF(AND(Tipy!IP56=Výsledky!$KH$3,Tipy!IR56=Výsledky!$KJ$3),60,0)))</f>
        <v/>
      </c>
      <c r="KF62" s="126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6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6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7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0" t="str">
        <f>IF(ISBLANK($KJ$3),"",IF(ISBLANK(Tipy!IP56),"-",SUM(KE62:KI62)))</f>
        <v/>
      </c>
      <c r="KK62" s="129"/>
      <c r="KL62" s="126" t="str">
        <f>IF(ISBLANK($KQ$3),"",IF(ISBLANK(Tipy!IV56),0,IF(AND(Tipy!IV56=Výsledky!$KO$3,Tipy!IX56=Výsledky!$KQ$3),60,0)))</f>
        <v/>
      </c>
      <c r="KM62" s="126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6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6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7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0" t="str">
        <f>IF(ISBLANK($KQ$3),"",IF(ISBLANK(Tipy!IV56),"-",SUM(KL62:KP62)))</f>
        <v/>
      </c>
      <c r="KR62" s="129"/>
      <c r="KS62" s="126" t="str">
        <f>IF(ISBLANK($KX$3),"",IF(ISBLANK(Tipy!JB56),0,IF(AND(Tipy!JB56=Výsledky!$KV$3,Tipy!JD56=Výsledky!$KX$3),60,0)))</f>
        <v/>
      </c>
      <c r="KT62" s="126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6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6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7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0" t="str">
        <f>IF(ISBLANK($KX$3),"",IF(ISBLANK(Tipy!JB56),"-",SUM(KS62:KW62)))</f>
        <v/>
      </c>
      <c r="KY62" s="129"/>
      <c r="KZ62" s="126" t="str">
        <f>IF(ISBLANK($LE$3),"",IF(ISBLANK(Tipy!JH56),0,IF(AND(Tipy!JH56=Výsledky!$LC$3,Tipy!JJ56=Výsledky!$LE$3),60,0)))</f>
        <v/>
      </c>
      <c r="LA62" s="126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6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6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7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0" t="str">
        <f>IF(ISBLANK($LE$3),"",IF(ISBLANK(Tipy!JH56),"-",SUM(KZ62:LD62)))</f>
        <v/>
      </c>
      <c r="LF62" s="129"/>
      <c r="LG62" s="126" t="str">
        <f>IF(ISBLANK($LL$3),"",IF(ISBLANK(Tipy!JN56),0,IF(AND(Tipy!JN56=Výsledky!$LJ$3,Tipy!JP56=Výsledky!$LL$3),60,0)))</f>
        <v/>
      </c>
      <c r="LH62" s="126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6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6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7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0" t="str">
        <f>IF(ISBLANK($LL$3),"",IF(ISBLANK(Tipy!JN56),"-",SUM(LG62:LK62)))</f>
        <v/>
      </c>
      <c r="LM62" s="129"/>
      <c r="LN62" s="126" t="str">
        <f>IF(ISBLANK($LS$3),"",IF(ISBLANK(Tipy!JT56),0,IF(AND(Tipy!JT56=Výsledky!$LQ$3,Tipy!JV56=Výsledky!$LS$3),60,0)))</f>
        <v/>
      </c>
      <c r="LO62" s="126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6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6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7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0" t="str">
        <f>IF(ISBLANK($LS$3),"",IF(ISBLANK(Tipy!JT56),"-",SUM(LN62:LR62)))</f>
        <v/>
      </c>
      <c r="LT62" s="129"/>
      <c r="LU62" s="126" t="str">
        <f>IF(ISBLANK($LZ$3),"",IF(ISBLANK(Tipy!JZ56),0,IF(AND(Tipy!JZ56=Výsledky!$LX$3,Tipy!KB56=Výsledky!$LZ$3),60,0)))</f>
        <v/>
      </c>
      <c r="LV62" s="126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6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6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7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0" t="str">
        <f>IF(ISBLANK($LZ$3),"",IF(ISBLANK(Tipy!JZ56),"-",SUM(LU62:LY62)))</f>
        <v/>
      </c>
      <c r="MA62" s="129"/>
      <c r="MB62" s="126" t="str">
        <f>IF(ISBLANK($MG$3),"",IF(ISBLANK(Tipy!KF56),0,IF(AND(Tipy!KF56=Výsledky!$ME$3,Tipy!KH56=Výsledky!$MG$3),60,0)))</f>
        <v/>
      </c>
      <c r="MC62" s="126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6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6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7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0" t="str">
        <f>IF(ISBLANK($MG$3),"",IF(ISBLANK(Tipy!KF56),"-",SUM(MB62:MF62)))</f>
        <v/>
      </c>
      <c r="MH62" s="129"/>
      <c r="MI62" s="126" t="str">
        <f>IF(ISBLANK($MN$3),"",IF(ISBLANK(Tipy!KL56),0,IF(AND(Tipy!KL56=Výsledky!$ML$3,Tipy!KN56=Výsledky!$MN$3),60,0)))</f>
        <v/>
      </c>
      <c r="MJ62" s="12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6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6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0" t="str">
        <f>IF(ISBLANK($MN$3),"",IF(ISBLANK(Tipy!KL56),"-",SUM(MI62:MM62)))</f>
        <v/>
      </c>
      <c r="MO62" s="129"/>
      <c r="MP62" s="126" t="str">
        <f>IF(ISBLANK($MU$3),"",IF(ISBLANK(Tipy!KR56),0,IF(AND(Tipy!KR56=Výsledky!$MS$3,Tipy!KT56=Výsledky!$MU$3),60,0)))</f>
        <v/>
      </c>
      <c r="MQ62" s="126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6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6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7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0" t="str">
        <f>IF(ISBLANK($MU$3),"",IF(ISBLANK(Tipy!KR56),"-",SUM(MP62:MT62)))</f>
        <v/>
      </c>
      <c r="MV62" s="129"/>
      <c r="MW62" s="126" t="str">
        <f>IF(ISBLANK($NB$3),"",IF(ISBLANK(Tipy!KX56),0,IF(AND(Tipy!KX56=Výsledky!$MZ$3,Tipy!KZ56=Výsledky!$NB$3),60,0)))</f>
        <v/>
      </c>
      <c r="MX62" s="126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6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6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7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0" t="str">
        <f>IF(ISBLANK($NB$3),"",IF(ISBLANK(Tipy!KX56),"-",SUM(MW62:NA62)))</f>
        <v/>
      </c>
      <c r="NC62" s="129"/>
      <c r="ND62" s="126" t="str">
        <f>IF(ISBLANK($NI$3),"",IF(ISBLANK(Tipy!LD56),0,IF(AND(Tipy!LD56=Výsledky!$NG$3,Tipy!LF56=Výsledky!$NI$3),60,0)))</f>
        <v/>
      </c>
      <c r="NE62" s="126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6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6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7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0" t="str">
        <f>IF(ISBLANK($NI$3),"",IF(ISBLANK(Tipy!LD56),"-",SUM(ND62:NH62)))</f>
        <v/>
      </c>
      <c r="NJ62" s="129"/>
      <c r="NK62" s="126" t="str">
        <f>IF(ISBLANK($NP$3),"",IF(ISBLANK(Tipy!LJ56),0,IF(AND(Tipy!LJ56=Výsledky!$NN$3,Tipy!LL56=Výsledky!$NP$3),60,0)))</f>
        <v/>
      </c>
      <c r="NL62" s="126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6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6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7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0" t="str">
        <f>IF(ISBLANK($NP$3),"",IF(ISBLANK(Tipy!LJ56),"-",SUM(NK62:NO62)))</f>
        <v/>
      </c>
      <c r="NQ62" s="129"/>
      <c r="NR62" s="126" t="str">
        <f>IF(ISBLANK($NW$3),"",IF(ISBLANK(Tipy!LP56),0,IF(AND(Tipy!LP56=Výsledky!$NU$3,Tipy!LR56=Výsledky!$NW$3),60,0)))</f>
        <v/>
      </c>
      <c r="NS62" s="126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6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6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7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0" t="str">
        <f>IF(ISBLANK($NW$3),"",IF(ISBLANK(Tipy!LP56),"-",SUM(NR62:NV62)))</f>
        <v/>
      </c>
      <c r="NX62" s="129"/>
      <c r="NY62" s="126" t="str">
        <f>IF(ISBLANK($OD$3),"",IF(ISBLANK(Tipy!LV56),0,IF(AND(Tipy!LV56=Výsledky!$OB$3,Tipy!LX56=Výsledky!$OD$3),60,0)))</f>
        <v/>
      </c>
      <c r="NZ62" s="126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6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6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7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0" t="str">
        <f>IF(ISBLANK($OD$3),"",IF(ISBLANK(Tipy!LV56),"-",SUM(NY62:OC62)))</f>
        <v/>
      </c>
      <c r="OE62" s="129"/>
      <c r="OF62" s="126" t="str">
        <f>IF(ISBLANK($OK$3),"",IF(ISBLANK(Tipy!MB56),0,IF(AND(Tipy!MB56=Výsledky!$OI$3,Tipy!MD56=Výsledky!$OK$3),60,0)))</f>
        <v/>
      </c>
      <c r="OG62" s="126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6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6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7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0" t="str">
        <f>IF(ISBLANK($OK$3),"",IF(ISBLANK(Tipy!MB56),"-",SUM(OF62:OJ62)))</f>
        <v/>
      </c>
      <c r="OL62" s="129"/>
      <c r="OM62" s="126" t="str">
        <f>IF(ISBLANK($OR$3),"",IF(ISBLANK(Tipy!MH56),0,IF(AND(Tipy!MH56=Výsledky!$OP$3,Tipy!MJ56=Výsledky!$OR$3),60,0)))</f>
        <v/>
      </c>
      <c r="ON62" s="12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6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6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0" t="str">
        <f>IF(ISBLANK($OR$3),"",IF(ISBLANK(Tipy!MH56),"-",SUM(OM62:OQ62)))</f>
        <v/>
      </c>
      <c r="OS62" s="129"/>
      <c r="OT62" s="126" t="str">
        <f>IF(ISBLANK($OY$3),"",IF(ISBLANK(Tipy!MN56),0,IF(AND(Tipy!MN56=Výsledky!$OW$3,Tipy!MP56=Výsledky!$OY$3),60,0)))</f>
        <v/>
      </c>
      <c r="OU62" s="12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6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6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0" t="str">
        <f>IF(ISBLANK($OY$3),"",IF(ISBLANK(Tipy!MN56),"-",SUM(OT62:OX62)))</f>
        <v/>
      </c>
      <c r="OZ62" s="129"/>
      <c r="PA62" s="126" t="str">
        <f>IF(ISBLANK($PF$3),"",IF(ISBLANK(Tipy!MT56),0,IF(AND(Tipy!MT56=Výsledky!$PD$3,Tipy!MV56=Výsledky!$PF$3),60,0)))</f>
        <v/>
      </c>
      <c r="PB62" s="12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6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6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0" t="str">
        <f>IF(ISBLANK($PF$3),"",IF(ISBLANK(Tipy!MT56),"-",SUM(PA62:PE62)))</f>
        <v/>
      </c>
      <c r="PG62" s="129"/>
      <c r="PH62" s="126" t="str">
        <f>IF(ISBLANK($PM$3),"",IF(ISBLANK(Tipy!MZ56),0,IF(AND(Tipy!MZ56=Výsledky!$PK$3,Tipy!NB56=Výsledky!$PM$3),60,0)))</f>
        <v/>
      </c>
      <c r="PI62" s="12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6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6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0" t="str">
        <f>IF(ISBLANK($PM$3),"",IF(ISBLANK(Tipy!MZ56),"-",SUM(PH62:PL62)))</f>
        <v/>
      </c>
      <c r="PN62" s="129"/>
      <c r="PO62" s="126" t="str">
        <f>IF(ISBLANK($PT$3),"",IF(ISBLANK(Tipy!NF56),0,IF(AND(Tipy!NF56=Výsledky!$PR$3,Tipy!NH56=Výsledky!$PT$3),60,0)))</f>
        <v/>
      </c>
      <c r="PP62" s="12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6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6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0" t="str">
        <f>IF(ISBLANK($PT$3),"",IF(ISBLANK(Tipy!NF56),"-",SUM(PO62:PS62)))</f>
        <v/>
      </c>
      <c r="PU62" s="129"/>
      <c r="PV62" s="126" t="str">
        <f>IF(ISBLANK($QA$3),"",IF(ISBLANK(Tipy!NL56),0,IF(AND(Tipy!NL56=Výsledky!$PY$3,Tipy!NN56=Výsledky!$QA$3),60,0)))</f>
        <v/>
      </c>
      <c r="PW62" s="12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6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6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0" t="str">
        <f>IF(ISBLANK($QA$3),"",IF(ISBLANK(Tipy!NL56),"-",SUM(PV62:PZ62)))</f>
        <v/>
      </c>
      <c r="QB62" s="129"/>
      <c r="QC62" s="126" t="str">
        <f>IF(ISBLANK($QH$3),"",IF(ISBLANK(Tipy!NR56),0,IF(AND(Tipy!NR56=Výsledky!$QF$3,Tipy!NT56=Výsledky!$QH$3),60,0)))</f>
        <v/>
      </c>
      <c r="QD62" s="12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6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6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0" t="str">
        <f>IF(ISBLANK($QH$3),"",IF(ISBLANK(Tipy!NR56),"-",SUM(QC62:QG62)))</f>
        <v/>
      </c>
      <c r="QI62" s="131"/>
      <c r="QJ62" s="131"/>
    </row>
    <row r="63" spans="1:452" ht="15" x14ac:dyDescent="0.2">
      <c r="A63" s="124">
        <f>Tipy!A57</f>
        <v>73</v>
      </c>
      <c r="B63" s="166" t="str">
        <f>IF(Tipy!B57="","",Tipy!B57)</f>
        <v>Peter Bognár</v>
      </c>
      <c r="C63" s="125"/>
      <c r="D63" s="126">
        <f>IF(ISBLANK($I$3),"",IF(ISBLANK(Tipy!D57),0,IF(AND(Tipy!D57=Výsledky!$G$3,Tipy!F57=Výsledky!$I$3),60,0)))</f>
        <v>0</v>
      </c>
      <c r="E63" s="12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6">
        <f>IF(ISBLANK($I$3),"",IF(OR(Tipy!G57=Výsledky!$D$6,Tipy!G57=Výsledky!$D$7,Tipy!G57=Výsledky!$D$8,Tipy!G57=Výsledky!$D$9),IF(VLOOKUP(Tipy!G57,'Kategórie hráčov'!$A$2:$B$55,2,FALSE)=30,30,20),0))</f>
        <v>0</v>
      </c>
      <c r="G63" s="126">
        <f>IF(ISBLANK($I$3),"",IF(OR(Tipy!H57=Výsledky!$G$6,Tipy!H57=Výsledky!$G$7,Tipy!H57=Výsledky!$G$8,Tipy!H57=Výsledky!$G$9),IF(VLOOKUP(Tipy!H57,'Kategórie hráčov'!$A$2:$B$55,2,FALSE)=30,30,20),0))</f>
        <v>0</v>
      </c>
      <c r="H63" s="12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8" t="str">
        <f>IF(ISBLANK($I$3),"",IF(ISBLANK(Tipy!D57),"-",SUM(D63:H63)))</f>
        <v>-</v>
      </c>
      <c r="J63" s="25"/>
      <c r="K63" s="126">
        <f>IF(ISBLANK($P$3),"",IF(ISBLANK(Tipy!J57),0,IF(AND(Tipy!J57=Výsledky!$N$3,Tipy!L57=Výsledky!$P$3),60,0)))</f>
        <v>0</v>
      </c>
      <c r="L63" s="12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6">
        <f>IF(ISBLANK($P$3),"",IF(OR(Tipy!M57=Výsledky!$K$6,Tipy!M57=Výsledky!$K$7,Tipy!M57=Výsledky!$K$8,Tipy!M57=Výsledky!$K$9),IF(VLOOKUP(Tipy!M57,'Kategórie hráčov'!$A$2:$B$55,2,FALSE)=30,30,20),0))</f>
        <v>20</v>
      </c>
      <c r="N63" s="126">
        <f>IF(ISBLANK($P$3),"",IF(OR(Tipy!N57=Výsledky!$N$6,Tipy!N57=Výsledky!$N$7,Tipy!N57=Výsledky!$N$8,Tipy!N57=Výsledky!$N$9),IF(VLOOKUP(Tipy!N57,'Kategórie hráčov'!$A$2:$B$55,2,FALSE)=30,30,20),0))</f>
        <v>0</v>
      </c>
      <c r="O63" s="12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8">
        <f>IF(ISBLANK($P$3),"",IF(ISBLANK(Tipy!J57),"-",SUM(K63:O63)))</f>
        <v>20</v>
      </c>
      <c r="Q63" s="129"/>
      <c r="R63" s="126">
        <f>IF(ISBLANK($W$3),"",IF(ISBLANK(Tipy!P57),0,IF(AND(Tipy!P57=Výsledky!$U$3,Tipy!R57=Výsledky!$W$3),60,0)))</f>
        <v>0</v>
      </c>
      <c r="S63" s="12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6">
        <f>IF(ISBLANK($W$3),"",IF(OR(Tipy!S57=Výsledky!$R$6,Tipy!S57=Výsledky!$R$7,Tipy!S57=Výsledky!$R$8,Tipy!S57=Výsledky!$R$9),IF(VLOOKUP(Tipy!S57,'Kategórie hráčov'!$A$2:$B$55,2,FALSE)=30,30,20),0))</f>
        <v>0</v>
      </c>
      <c r="U63" s="126">
        <f>IF(ISBLANK($W$3),"",IF(OR(Tipy!T57=Výsledky!$U$6,Tipy!T57=Výsledky!$U$7,Tipy!T57=Výsledky!$U$8,Tipy!T57=Výsledky!$U$9),IF(VLOOKUP(Tipy!T57,'Kategórie hráčov'!$A$2:$B$55,2,FALSE)=30,30,20),0))</f>
        <v>0</v>
      </c>
      <c r="V63" s="12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30">
        <f>IF(ISBLANK($W$3),"",IF(ISBLANK(Tipy!P57),"-",SUM(R63:V63)))</f>
        <v>0</v>
      </c>
      <c r="X63" s="129"/>
      <c r="Y63" s="126">
        <f>IF(ISBLANK($AD$3),"",IF(ISBLANK(Tipy!V57),0,IF(AND(Tipy!V57=Výsledky!$AB$3,Tipy!X57=Výsledky!$AD$3),60,0)))</f>
        <v>0</v>
      </c>
      <c r="Z63" s="12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6">
        <f>IF(ISBLANK($AD$3),"",IF(OR(Tipy!Y57=Výsledky!$Y$6,Tipy!Y57=Výsledky!$Y$7,Tipy!Y57=Výsledky!$Y$8,Tipy!Y57=Výsledky!$Y$9),IF(VLOOKUP(Tipy!Y57,'Kategórie hráčov'!$A$2:$B$55,2,FALSE)=30,30,20),0))</f>
        <v>20</v>
      </c>
      <c r="AB63" s="126">
        <f>IF(ISBLANK($AD$3),"",IF(OR(Tipy!Z57=Výsledky!$AB$6,Tipy!Z57=Výsledky!$AB$7,Tipy!Z57=Výsledky!$AB$8,Tipy!Z57=Výsledky!$AB$9),IF(VLOOKUP(Tipy!Z57,'Kategórie hráčov'!$A$2:$B$55,2,FALSE)=30,30,20),0))</f>
        <v>0</v>
      </c>
      <c r="AC63" s="12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30">
        <f>IF(ISBLANK($AD$3),"",IF(ISBLANK(Tipy!V57),"-",SUM(Y63:AC63)))</f>
        <v>20</v>
      </c>
      <c r="AE63" s="129"/>
      <c r="AF63" s="126">
        <f>IF(ISBLANK($AK$3),"",IF(ISBLANK(Tipy!AB57),0,IF(AND(Tipy!AB57=Výsledky!$AI$3,Tipy!AD57=Výsledky!$AK$3),60,0)))</f>
        <v>0</v>
      </c>
      <c r="AG63" s="12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6">
        <f>IF(ISBLANK($AK$3),"",IF(OR(Tipy!AE57=Výsledky!$AF$6,Tipy!AE57=Výsledky!$AF$7,Tipy!AE57=Výsledky!$AF$8,Tipy!AE57=Výsledky!$AF$9),IF(VLOOKUP(Tipy!AE57,'Kategórie hráčov'!$A$2:$B$55,2,FALSE)=30,30,20),0))</f>
        <v>0</v>
      </c>
      <c r="AI63" s="126">
        <f>IF(ISBLANK($AK$3),"",IF(OR(Tipy!AF57=Výsledky!$AI$6,Tipy!AF57=Výsledky!$AI$7,Tipy!AF57=Výsledky!$AI$8,Tipy!AF57=Výsledky!$AI$9),IF(VLOOKUP(Tipy!AF57,'Kategórie hráčov'!$A$2:$B$55,2,FALSE)=30,30,20),0))</f>
        <v>0</v>
      </c>
      <c r="AJ63" s="12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30">
        <f>IF(ISBLANK($AK$3),"",IF(ISBLANK(Tipy!AB57),"-",SUM(AF63:AJ63)))</f>
        <v>20</v>
      </c>
      <c r="AL63" s="129"/>
      <c r="AM63" s="126">
        <f>IF(ISBLANK($AR$3),"",IF(ISBLANK(Tipy!AH57),0,IF(AND(Tipy!AH57=Výsledky!$AP$3,Tipy!AJ57=Výsledky!$AR$3),60,0)))</f>
        <v>0</v>
      </c>
      <c r="AN63" s="12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6">
        <f>IF(ISBLANK($AR$3),"",IF(OR(Tipy!AK57=Výsledky!$AM$6,Tipy!AK57=Výsledky!$AM$7,Tipy!AK57=Výsledky!$AM$8,Tipy!AK57=Výsledky!$AM$9),IF(VLOOKUP(Tipy!AK57,'Kategórie hráčov'!$A$2:$B$55,2,FALSE)=30,30,20),0))</f>
        <v>0</v>
      </c>
      <c r="AP63" s="126">
        <f>IF(ISBLANK($AR$3),"",IF(OR(Tipy!AL57=Výsledky!$AP$6,Tipy!AL57=Výsledky!$AP$7,Tipy!AL57=Výsledky!$AP$8,Tipy!AL57=Výsledky!$AP$9),IF(VLOOKUP(Tipy!AL57,'Kategórie hráčov'!$A$2:$B$55,2,FALSE)=30,30,20),0))</f>
        <v>0</v>
      </c>
      <c r="AQ63" s="127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30">
        <f>IF(ISBLANK($AR$3),"",IF(ISBLANK(Tipy!AH57),"-",SUM(AM63:AQ63)))</f>
        <v>30</v>
      </c>
      <c r="AS63" s="129"/>
      <c r="AT63" s="126">
        <f>IF(ISBLANK($AY$3),"",IF(ISBLANK(Tipy!AN57),0,IF(AND(Tipy!AN57=Výsledky!$AW$3,Tipy!AP57=Výsledky!$AY$3),60,0)))</f>
        <v>0</v>
      </c>
      <c r="AU63" s="12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6">
        <f>IF(ISBLANK($AY$3),"",IF(OR(Tipy!AQ57=Výsledky!$AT$6,Tipy!AQ57=Výsledky!$AT$7,Tipy!AQ57=Výsledky!$AT$8,Tipy!AQ57=Výsledky!$AT$9),IF(VLOOKUP(Tipy!AQ57,'Kategórie hráčov'!$A$2:$B$55,2,FALSE)=30,30,20),0))</f>
        <v>0</v>
      </c>
      <c r="AW63" s="126">
        <f>IF(ISBLANK($AY$3),"",IF(OR(Tipy!AR57=Výsledky!$AW$6,Tipy!AR57=Výsledky!$AW$7,Tipy!AR57=Výsledky!$AW$8,Tipy!AR57=Výsledky!$AW$9),IF(VLOOKUP(Tipy!AR57,'Kategórie hráčov'!$A$2:$B$55,2,FALSE)=30,30,20),0))</f>
        <v>0</v>
      </c>
      <c r="AX63" s="12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30">
        <f>IF(ISBLANK($AY$3),"",IF(ISBLANK(Tipy!AN57),"-",SUM(AT63:AX63)))</f>
        <v>0</v>
      </c>
      <c r="AZ63" s="129"/>
      <c r="BA63" s="126">
        <f>IF(ISBLANK($BF$3),"",IF(ISBLANK(Tipy!AT57),0,IF(AND(Tipy!AT57=Výsledky!$BD$3,Tipy!AV57=Výsledky!$BF$3),60,0)))</f>
        <v>0</v>
      </c>
      <c r="BB63" s="12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6">
        <f>IF(ISBLANK($BF$3),"",IF(OR(Tipy!AW57=Výsledky!$BA$6,Tipy!AW57=Výsledky!$BA$7,Tipy!AW57=Výsledky!$BA$8,Tipy!AW57=Výsledky!$BA$9),IF(VLOOKUP(Tipy!AW57,'Kategórie hráčov'!$A$2:$B$55,2,FALSE)=30,30,20),0))</f>
        <v>0</v>
      </c>
      <c r="BD63" s="126">
        <f>IF(ISBLANK($BF$3),"",IF(OR(Tipy!AX57=Výsledky!$BD$6,Tipy!AX57=Výsledky!$BD$7,Tipy!AX57=Výsledky!$BD$8,Tipy!AX57=Výsledky!$BD$9),IF(VLOOKUP(Tipy!AX57,'Kategórie hráčov'!$A$2:$B$55,2,FALSE)=30,30,20),0))</f>
        <v>0</v>
      </c>
      <c r="BE63" s="127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30">
        <f>IF(ISBLANK($BF$3),"",IF(ISBLANK(Tipy!AT57),"-",SUM(BA63:BE63)))</f>
        <v>0</v>
      </c>
      <c r="BG63" s="129"/>
      <c r="BH63" s="126" t="str">
        <f>IF(ISBLANK($BM$3),"",IF(ISBLANK(Tipy!AZ57),0,IF(AND(Tipy!AZ57=Výsledky!$BK$3,Tipy!BB57=Výsledky!$BM$3),60,0)))</f>
        <v/>
      </c>
      <c r="BI63" s="126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6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6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7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0" t="str">
        <f>IF(ISBLANK($BM$3),"",IF(ISBLANK(Tipy!AZ57),"-",SUM(BH63:BL63)))</f>
        <v/>
      </c>
      <c r="BN63" s="129"/>
      <c r="BO63" s="126">
        <f>IF(ISBLANK($BT$3),"",IF(ISBLANK(Tipy!BF57),0,IF(AND(Tipy!BF57=Výsledky!$BR$3,Tipy!BH57=Výsledky!$BT$3),60,0)))</f>
        <v>0</v>
      </c>
      <c r="BP63" s="12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6">
        <f>IF(ISBLANK($BT$3),"",IF(OR(Tipy!BI57=Výsledky!$BO$6,Tipy!BI57=Výsledky!$BO$7,Tipy!BI57=Výsledky!$BO$8,Tipy!BI57=Výsledky!$BO$9),IF(VLOOKUP(Tipy!BI57,'Kategórie hráčov'!$A$2:$B$55,2,FALSE)=30,30,20),0))</f>
        <v>20</v>
      </c>
      <c r="BR63" s="126">
        <f>IF(ISBLANK($BT$3),"",IF(OR(Tipy!BJ57=Výsledky!$BR$6,Tipy!BJ57=Výsledky!$BR$7,Tipy!BJ57=Výsledky!$BR$8,Tipy!BJ57=Výsledky!$BR$9),IF(VLOOKUP(Tipy!BJ57,'Kategórie hráčov'!$A$2:$B$55,2,FALSE)=30,30,20),0))</f>
        <v>0</v>
      </c>
      <c r="BS63" s="127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30">
        <f>IF(ISBLANK($BT$3),"",IF(ISBLANK(Tipy!BF57),"-",SUM(BO63:BS63)))</f>
        <v>50</v>
      </c>
      <c r="BU63" s="129"/>
      <c r="BV63" s="126" t="str">
        <f>IF(ISBLANK($CA$3),"",IF(ISBLANK(Tipy!BL57),0,IF(AND(Tipy!BL57=Výsledky!$BY$3,Tipy!BN57=Výsledky!$CA$3),60,0)))</f>
        <v/>
      </c>
      <c r="BW63" s="126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6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6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7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0" t="str">
        <f>IF(ISBLANK($CA$3),"",IF(ISBLANK(Tipy!BL57),"-",SUM(BV63:BZ63)))</f>
        <v/>
      </c>
      <c r="CB63" s="129"/>
      <c r="CC63" s="126">
        <f>IF(ISBLANK($CH$3),"",IF(ISBLANK(Tipy!BR57),0,IF(AND(Tipy!BR57=Výsledky!$CF$3,Tipy!BT57=Výsledky!$CH$3),60,0)))</f>
        <v>0</v>
      </c>
      <c r="CD63" s="12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6">
        <f>IF(ISBLANK($CH$3),"",IF(OR(Tipy!BU57=Výsledky!$CC$6,Tipy!BU57=Výsledky!$CC$7,Tipy!BU57=Výsledky!$CC$8,Tipy!BU57=Výsledky!$CC$9),IF(VLOOKUP(Tipy!BU57,'Kategórie hráčov'!$A$2:$B$55,2,FALSE)=30,30,20),0))</f>
        <v>0</v>
      </c>
      <c r="CF63" s="126">
        <f>IF(ISBLANK($CH$3),"",IF(OR(Tipy!BV57=Výsledky!$CF$6,Tipy!BV57=Výsledky!$CF$7,Tipy!BV57=Výsledky!$CF$8,Tipy!BV57=Výsledky!$CF$9),IF(VLOOKUP(Tipy!BV57,'Kategórie hráčov'!$A$2:$B$55,2,FALSE)=30,30,20),0))</f>
        <v>0</v>
      </c>
      <c r="CG63" s="127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30">
        <f>IF(ISBLANK($CH$3),"",IF(ISBLANK(Tipy!BR57),"-",SUM(CC63:CG63)))</f>
        <v>0</v>
      </c>
      <c r="CI63" s="129"/>
      <c r="CJ63" s="126">
        <f>IF(ISBLANK($CO$3),"",IF(ISBLANK(Tipy!BX57),0,IF(AND(Tipy!BX57=Výsledky!$CM$3,Tipy!BZ57=Výsledky!$CO$3),60,0)))</f>
        <v>0</v>
      </c>
      <c r="CK63" s="12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6">
        <f>IF(ISBLANK($CO$3),"",IF(OR(Tipy!CA57=Výsledky!$CJ$6,Tipy!CA57=Výsledky!$CJ$7,Tipy!CA57=Výsledky!$CJ$8,Tipy!CA57=Výsledky!$CJ$9),IF(VLOOKUP(Tipy!CA57,'Kategórie hráčov'!$A$2:$B$55,2,FALSE)=30,30,20),0))</f>
        <v>0</v>
      </c>
      <c r="CM63" s="126">
        <f>IF(ISBLANK($CO$3),"",IF(OR(Tipy!CB57=Výsledky!$CM$6,Tipy!CB57=Výsledky!$CM$7,Tipy!CB57=Výsledky!$CM$8,Tipy!CB57=Výsledky!$CM$9),IF(VLOOKUP(Tipy!CB57,'Kategórie hráčov'!$A$2:$B$55,2,FALSE)=30,30,20),0))</f>
        <v>0</v>
      </c>
      <c r="CN63" s="127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30">
        <f>IF(ISBLANK($CO$3),"",IF(ISBLANK(Tipy!BX57),"-",SUM(CJ63:CN63)))</f>
        <v>30</v>
      </c>
      <c r="CP63" s="129"/>
      <c r="CQ63" s="126" t="str">
        <f>IF(ISBLANK($CV$3),"",IF(ISBLANK(Tipy!CD57),0,IF(AND(Tipy!CD57=Výsledky!$CT$3,Tipy!CF57=Výsledky!$CV$3),60,0)))</f>
        <v/>
      </c>
      <c r="CR63" s="126" t="str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/>
      </c>
      <c r="CS63" s="126" t="str">
        <f>IF(ISBLANK($CV$3),"",IF(OR(Tipy!CG57=Výsledky!$CQ$6,Tipy!CG57=Výsledky!$CQ$7,Tipy!CG57=Výsledky!$CQ$8,Tipy!CG57=Výsledky!$CQ$9),IF(VLOOKUP(Tipy!CG57,'Kategórie hráčov'!$A$2:$B$55,2,FALSE)=30,30,20),0))</f>
        <v/>
      </c>
      <c r="CT63" s="126" t="str">
        <f>IF(ISBLANK($CV$3),"",IF(OR(Tipy!CH57=Výsledky!$CT$6,Tipy!CH57=Výsledky!$CT$7,Tipy!CH57=Výsledky!$CT$8,Tipy!CH57=Výsledky!$CT$9),IF(VLOOKUP(Tipy!CH57,'Kategórie hráčov'!$A$2:$B$55,2,FALSE)=30,30,20),0))</f>
        <v/>
      </c>
      <c r="CU63" s="127" t="str">
        <f>IF(ISBLANK($CV$3),"",IF(ISBLANK(Tipy!CD57),0,IF(OR(AND(Tipy!CD57=Výsledky!$CT$3,OR(Tipy!CF57=Výsledky!$CV$3+1,Tipy!CF57=Výsledky!$CV$3-1)),AND(Tipy!CF57=Výsledky!$CV$3,OR(Tipy!CD57=Výsledky!$CT$3+1,Tipy!CD57=Výsledky!$CT$3-1))),10,0)))</f>
        <v/>
      </c>
      <c r="CV63" s="130" t="str">
        <f>IF(ISBLANK($CV$3),"",IF(ISBLANK(Tipy!CD57),"-",SUM(CQ63:CU63)))</f>
        <v/>
      </c>
      <c r="CW63" s="129"/>
      <c r="CX63" s="126" t="str">
        <f>IF(ISBLANK($DC$3),"",IF(ISBLANK(Tipy!CJ57),0,IF(AND(Tipy!CJ57=Výsledky!$DA$3,Tipy!CL57=Výsledky!$DC$3),60,0)))</f>
        <v/>
      </c>
      <c r="CY63" s="126" t="str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/>
      </c>
      <c r="CZ63" s="126" t="str">
        <f>IF(ISBLANK($DC$3),"",IF(OR(Tipy!CM57=Výsledky!$CX$6,Tipy!CM57=Výsledky!$CX$7,Tipy!CM57=Výsledky!$CX$8,Tipy!CM57=Výsledky!$CX$9),IF(VLOOKUP(Tipy!CM57,'Kategórie hráčov'!$A$2:$B$55,2,FALSE)=30,30,20),0))</f>
        <v/>
      </c>
      <c r="DA63" s="126" t="str">
        <f>IF(ISBLANK($DC$3),"",IF(OR(Tipy!CN57=Výsledky!$DA$6,Tipy!CN57=Výsledky!$DA$7,Tipy!CN57=Výsledky!$DA$8,Tipy!CN57=Výsledky!$DA$9),IF(VLOOKUP(Tipy!CN57,'Kategórie hráčov'!$A$2:$B$55,2,FALSE)=30,30,20),0))</f>
        <v/>
      </c>
      <c r="DB63" s="127" t="str">
        <f>IF(ISBLANK($DC$3),"",IF(ISBLANK(Tipy!CJ57),0,IF(OR(AND(Tipy!CJ57=Výsledky!$DA$3,OR(Tipy!CL57=Výsledky!$DC$3+1,Tipy!CL57=Výsledky!$DC$3-1)),AND(Tipy!CL57=Výsledky!$DC$3,OR(Tipy!CJ57=Výsledky!$DA$3+1,Tipy!CJ57=Výsledky!$DA$3-1))),10,0)))</f>
        <v/>
      </c>
      <c r="DC63" s="130" t="str">
        <f>IF(ISBLANK($DC$3),"",IF(ISBLANK(Tipy!CJ57),"-",SUM(CX63:DB63)))</f>
        <v/>
      </c>
      <c r="DD63" s="129"/>
      <c r="DE63" s="126" t="str">
        <f>IF(ISBLANK($DJ$3),"",IF(ISBLANK(Tipy!CP57),0,IF(AND(Tipy!CP57=Výsledky!$DH$3,Tipy!CR57=Výsledky!$DJ$3),60,0)))</f>
        <v/>
      </c>
      <c r="DF63" s="126" t="str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/>
      </c>
      <c r="DG63" s="126" t="str">
        <f>IF(ISBLANK($DJ$3),"",IF(OR(Tipy!CS57=Výsledky!$DE$6,Tipy!CS57=Výsledky!$DE$7,Tipy!CS57=Výsledky!$DE$8,Tipy!CS57=Výsledky!$DE$9),IF(VLOOKUP(Tipy!CS57,'Kategórie hráčov'!$A$2:$B$55,2,FALSE)=30,30,20),0))</f>
        <v/>
      </c>
      <c r="DH63" s="126" t="str">
        <f>IF(ISBLANK($DJ$3),"",IF(OR(Tipy!CT57=Výsledky!$DH$6,Tipy!CT57=Výsledky!$DH$7,Tipy!CT57=Výsledky!$DH$8,Tipy!CT57=Výsledky!$DH$9),IF(VLOOKUP(Tipy!CT57,'Kategórie hráčov'!$A$2:$B$55,2,FALSE)=30,30,20),0))</f>
        <v/>
      </c>
      <c r="DI63" s="127" t="str">
        <f>IF(ISBLANK($DJ$3),"",IF(ISBLANK(Tipy!CP57),0,IF(OR(AND(Tipy!CP57=Výsledky!$DH$3,OR(Tipy!CR57=Výsledky!$DJ$3+1,Tipy!CR57=Výsledky!$DJ$3-1)),AND(Tipy!CR57=Výsledky!$DJ$3,OR(Tipy!CP57=Výsledky!$DH$3+1,Tipy!CP57=Výsledky!$DH$3-1))),10,0)))</f>
        <v/>
      </c>
      <c r="DJ63" s="130" t="str">
        <f>IF(ISBLANK($DJ$3),"",IF(ISBLANK(Tipy!CP57),"-",SUM(DE63:DI63)))</f>
        <v/>
      </c>
      <c r="DK63" s="129"/>
      <c r="DL63" s="126" t="str">
        <f>IF(ISBLANK($DQ$3),"",IF(ISBLANK(Tipy!CV57),0,IF(AND(Tipy!CV57=Výsledky!$DO$3,Tipy!CX57=Výsledky!$DQ$3),60,0)))</f>
        <v/>
      </c>
      <c r="DM63" s="126" t="str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/>
      </c>
      <c r="DN63" s="126" t="str">
        <f>IF(ISBLANK($DQ$3),"",IF(OR(Tipy!CY57=Výsledky!$DL$6,Tipy!CY57=Výsledky!$DL$7,Tipy!CY57=Výsledky!$DL$8,Tipy!CY57=Výsledky!$DL$9),IF(VLOOKUP(Tipy!CY57,'Kategórie hráčov'!$A$2:$B$55,2,FALSE)=30,30,20),0))</f>
        <v/>
      </c>
      <c r="DO63" s="126" t="str">
        <f>IF(ISBLANK($DQ$3),"",IF(OR(Tipy!CZ57=Výsledky!$DO$6,Tipy!CZ57=Výsledky!$DO$7,Tipy!CZ57=Výsledky!$DO$8,Tipy!CZ57=Výsledky!$DO$9),IF(VLOOKUP(Tipy!CZ57,'Kategórie hráčov'!$A$2:$B$55,2,FALSE)=30,30,20),0))</f>
        <v/>
      </c>
      <c r="DP63" s="127" t="str">
        <f>IF(ISBLANK($DQ$3),"",IF(ISBLANK(Tipy!CV57),0,IF(OR(AND(Tipy!CV57=Výsledky!$DO$3,OR(Tipy!CX57=Výsledky!$DQ$3+1,Tipy!CX57=Výsledky!$DQ$3-1)),AND(Tipy!CX57=Výsledky!$DQ$3,OR(Tipy!CV57=Výsledky!$DO$3+1,Tipy!CV57=Výsledky!$DO$3-1))),10,0)))</f>
        <v/>
      </c>
      <c r="DQ63" s="130" t="str">
        <f>IF(ISBLANK($DQ$3),"",IF(ISBLANK(Tipy!CV57),"-",SUM(DL63:DP63)))</f>
        <v/>
      </c>
      <c r="DR63" s="129"/>
      <c r="DS63" s="126" t="str">
        <f>IF(ISBLANK($DX$3),"",IF(ISBLANK(Tipy!DB57),0,IF(AND(Tipy!DB57=Výsledky!$DV$3,Tipy!DD57=Výsledky!$DX$3),60,0)))</f>
        <v/>
      </c>
      <c r="DT63" s="126" t="str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/>
      </c>
      <c r="DU63" s="126" t="str">
        <f>IF(ISBLANK($DX$3),"",IF(OR(Tipy!DE57=Výsledky!$DS$6,Tipy!DE57=Výsledky!$DS$7,Tipy!DE57=Výsledky!$DS$8,Tipy!DE57=Výsledky!$DS$9),IF(VLOOKUP(Tipy!DE57,'Kategórie hráčov'!$A$2:$B$55,2,FALSE)=30,30,20),0))</f>
        <v/>
      </c>
      <c r="DV63" s="126" t="str">
        <f>IF(ISBLANK($DX$3),"",IF(OR(Tipy!DF57=Výsledky!$DV$6,Tipy!DF57=Výsledky!$DV$7,Tipy!DF57=Výsledky!$DV$8,Tipy!DF57=Výsledky!$DV$9),IF(VLOOKUP(Tipy!DF57,'Kategórie hráčov'!$A$2:$B$55,2,FALSE)=30,30,20),0))</f>
        <v/>
      </c>
      <c r="DW63" s="127" t="str">
        <f>IF(ISBLANK($DX$3),"",IF(ISBLANK(Tipy!DB57),0,IF(OR(AND(Tipy!DB57=Výsledky!$DV$3,OR(Tipy!DD57=Výsledky!$DX$3+1,Tipy!DD57=Výsledky!$DX$3-1)),AND(Tipy!DD57=Výsledky!$DX$3,OR(Tipy!DB57=Výsledky!$DV$3+1,Tipy!DB57=Výsledky!$DV$3-1))),10,0)))</f>
        <v/>
      </c>
      <c r="DX63" s="130" t="str">
        <f>IF(ISBLANK($DX$3),"",IF(ISBLANK(Tipy!DB57),"-",SUM(DS63:DW63)))</f>
        <v/>
      </c>
      <c r="DY63" s="129"/>
      <c r="DZ63" s="126" t="str">
        <f>IF(ISBLANK($EE$3),"",IF(ISBLANK(Tipy!DH57),0,IF(AND(Tipy!DH57=Výsledky!$EC$3,Tipy!DJ57=Výsledky!$EE$3),60,0)))</f>
        <v/>
      </c>
      <c r="EA63" s="126" t="str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/>
      </c>
      <c r="EB63" s="126" t="str">
        <f>IF(ISBLANK($EE$3),"",IF(OR(Tipy!DK57=Výsledky!$DZ$6,Tipy!DK57=Výsledky!$DZ$7,Tipy!DK57=Výsledky!$DZ$8,Tipy!DK57=Výsledky!$DZ$9),IF(VLOOKUP(Tipy!DK57,'Kategórie hráčov'!$A$2:$B$55,2,FALSE)=30,30,20),0))</f>
        <v/>
      </c>
      <c r="EC63" s="126" t="str">
        <f>IF(ISBLANK($EE$3),"",IF(OR(Tipy!DL57=Výsledky!$EC$6,Tipy!DL57=Výsledky!$EC$7,Tipy!DL57=Výsledky!$EC$8,Tipy!DL57=Výsledky!$EC$9),IF(VLOOKUP(Tipy!DL57,'Kategórie hráčov'!$A$2:$B$55,2,FALSE)=30,30,20),0))</f>
        <v/>
      </c>
      <c r="ED63" s="127" t="str">
        <f>IF(ISBLANK($EE$3),"",IF(ISBLANK(Tipy!DH57),0,IF(OR(AND(Tipy!DH57=Výsledky!$EC$3,OR(Tipy!DJ57=Výsledky!$EE$3+1,Tipy!DJ57=Výsledky!$EE$3-1)),AND(Tipy!DJ57=Výsledky!$EE$3,OR(Tipy!DH57=Výsledky!$EC$3+1,Tipy!DH57=Výsledky!$EC$3-1))),10,0)))</f>
        <v/>
      </c>
      <c r="EE63" s="130" t="str">
        <f>IF(ISBLANK($EE$3),"",IF(ISBLANK(Tipy!DH57),"-",SUM(DZ63:ED63)))</f>
        <v/>
      </c>
      <c r="EF63" s="129"/>
      <c r="EG63" s="126" t="str">
        <f>IF(ISBLANK($EL$3),"",IF(ISBLANK(Tipy!DN57),0,IF(AND(Tipy!DN57=Výsledky!$EJ$3,Tipy!DP57=Výsledky!$EL$3),60,0)))</f>
        <v/>
      </c>
      <c r="EH63" s="126" t="str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/>
      </c>
      <c r="EI63" s="126" t="str">
        <f>IF(ISBLANK($EL$3),"",IF(OR(Tipy!DQ57=Výsledky!$EG$6,Tipy!DQ57=Výsledky!$EG$7,Tipy!DQ57=Výsledky!$EG$8,Tipy!DQ57=Výsledky!$EG$9),IF(VLOOKUP(Tipy!DQ57,'Kategórie hráčov'!$A$2:$B$55,2,FALSE)=30,30,20),0))</f>
        <v/>
      </c>
      <c r="EJ63" s="126" t="str">
        <f>IF(ISBLANK($EL$3),"",IF(OR(Tipy!DR57=Výsledky!$EJ$6,Tipy!DR57=Výsledky!$EJ$7,Tipy!DR57=Výsledky!$EJ$8,Tipy!DR57=Výsledky!$EJ$9),IF(VLOOKUP(Tipy!DR57,'Kategórie hráčov'!$A$2:$B$55,2,FALSE)=30,30,20),0))</f>
        <v/>
      </c>
      <c r="EK63" s="127" t="str">
        <f>IF(ISBLANK($EL$3),"",IF(ISBLANK(Tipy!DN57),0,IF(OR(AND(Tipy!DN57=Výsledky!$EJ$3,OR(Tipy!DP57=Výsledky!$EL$3+1,Tipy!DP57=Výsledky!$EL$3-1)),AND(Tipy!DP57=Výsledky!$EL$3,OR(Tipy!DN57=Výsledky!$EJ$3+1,Tipy!DN57=Výsledky!$EJ$3-1))),10,0)))</f>
        <v/>
      </c>
      <c r="EL63" s="130" t="str">
        <f>IF(ISBLANK($EL$3),"",IF(ISBLANK(Tipy!DN57),"-",SUM(EG63:EK63)))</f>
        <v/>
      </c>
      <c r="EM63" s="129"/>
      <c r="EN63" s="126" t="str">
        <f>IF(ISBLANK($ES$3),"",IF(ISBLANK(Tipy!DT57),0,IF(AND(Tipy!DT57=Výsledky!$EQ$3,Tipy!DV57=Výsledky!$ES$3),60,0)))</f>
        <v/>
      </c>
      <c r="EO63" s="126" t="str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/>
      </c>
      <c r="EP63" s="126" t="str">
        <f>IF(ISBLANK($ES$3),"",IF(OR(Tipy!DW57=Výsledky!$EN$6,Tipy!DW57=Výsledky!$EN$7,Tipy!DW57=Výsledky!$EN$8,Tipy!DW57=Výsledky!$EN$9),IF(VLOOKUP(Tipy!DW57,'Kategórie hráčov'!$A$2:$B$55,2,FALSE)=30,30,20),0))</f>
        <v/>
      </c>
      <c r="EQ63" s="126" t="str">
        <f>IF(ISBLANK($ES$3),"",IF(OR(Tipy!DX57=Výsledky!$EQ$6,Tipy!DX57=Výsledky!$EQ$7,Tipy!DX57=Výsledky!$EQ$8,Tipy!DX57=Výsledky!$EQ$9),IF(VLOOKUP(Tipy!DX57,'Kategórie hráčov'!$A$2:$B$55,2,FALSE)=30,30,20),0))</f>
        <v/>
      </c>
      <c r="ER63" s="127" t="str">
        <f>IF(ISBLANK($ES$3),"",IF(ISBLANK(Tipy!DT57),0,IF(OR(AND(Tipy!DT57=Výsledky!$EQ$3,OR(Tipy!DV57=Výsledky!$ES$3+1,Tipy!DV57=Výsledky!$ES$3-1)),AND(Tipy!DV57=Výsledky!$ES$3,OR(Tipy!DT57=Výsledky!$EQ$3+1,Tipy!DT57=Výsledky!$EQ$3-1))),10,0)))</f>
        <v/>
      </c>
      <c r="ES63" s="130" t="str">
        <f>IF(ISBLANK($ES$3),"",IF(ISBLANK(Tipy!DT57),"-",SUM(EN63:ER63)))</f>
        <v/>
      </c>
      <c r="ET63" s="129"/>
      <c r="EU63" s="126" t="str">
        <f>IF(ISBLANK($EZ$3),"",IF(ISBLANK(Tipy!DZ57),0,IF(AND(Tipy!DZ57=Výsledky!$EX$3,Tipy!EB57=Výsledky!$EZ$3),60,0)))</f>
        <v/>
      </c>
      <c r="EV63" s="126" t="str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/>
      </c>
      <c r="EW63" s="126" t="str">
        <f>IF(ISBLANK($EZ$3),"",IF(OR(Tipy!EC57=Výsledky!$EU$6,Tipy!EC57=Výsledky!$EU$7,Tipy!EC57=Výsledky!$EU$8,Tipy!EC57=Výsledky!$EU$9),IF(VLOOKUP(Tipy!EC57,'Kategórie hráčov'!$A$2:$B$55,2,FALSE)=30,30,20),0))</f>
        <v/>
      </c>
      <c r="EX63" s="126" t="str">
        <f>IF(ISBLANK($EZ$3),"",IF(OR(Tipy!ED57=Výsledky!$EX$6,Tipy!ED57=Výsledky!$EX$7,Tipy!ED57=Výsledky!$EX$8,Tipy!ED57=Výsledky!$EX$9),IF(VLOOKUP(Tipy!ED57,'Kategórie hráčov'!$A$2:$B$55,2,FALSE)=30,30,20),0))</f>
        <v/>
      </c>
      <c r="EY63" s="127" t="str">
        <f>IF(ISBLANK($EZ$3),"",IF(ISBLANK(Tipy!DZ57),0,IF(OR(AND(Tipy!DZ57=Výsledky!$EX$3,OR(Tipy!EB57=Výsledky!$EZ$3+1,Tipy!EB57=Výsledky!$EZ$3-1)),AND(Tipy!EB57=Výsledky!$EZ$3,OR(Tipy!DZ57=Výsledky!$EX$3+1,Tipy!DZ57=Výsledky!$EX$3-1))),10,0)))</f>
        <v/>
      </c>
      <c r="EZ63" s="130" t="str">
        <f>IF(ISBLANK($EZ$3),"",IF(ISBLANK(Tipy!DZ57),"-",SUM(EU63:EY63)))</f>
        <v/>
      </c>
      <c r="FA63" s="129"/>
      <c r="FB63" s="126" t="str">
        <f>IF(ISBLANK($FG$3),"",IF(ISBLANK(Tipy!EF57),0,IF(AND(Tipy!EF57=Výsledky!$FE$3,Tipy!EH57=Výsledky!$FG$3),60,0)))</f>
        <v/>
      </c>
      <c r="FC63" s="126" t="str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/>
      </c>
      <c r="FD63" s="126" t="str">
        <f>IF(ISBLANK($FG$3),"",IF(OR(Tipy!EI57=Výsledky!$FB$6,Tipy!EI57=Výsledky!$FB$7,Tipy!EI57=Výsledky!$FB$8,Tipy!EI57=Výsledky!$FB$9),IF(VLOOKUP(Tipy!EI57,'Kategórie hráčov'!$A$2:$B$55,2,FALSE)=30,30,20),0))</f>
        <v/>
      </c>
      <c r="FE63" s="126" t="str">
        <f>IF(ISBLANK($FG$3),"",IF(OR(Tipy!EJ57=Výsledky!$FE$6,Tipy!EJ57=Výsledky!$FE$7,Tipy!EJ57=Výsledky!$FE$8,Tipy!EJ57=Výsledky!$FE$9),IF(VLOOKUP(Tipy!EJ57,'Kategórie hráčov'!$A$2:$B$55,2,FALSE)=30,30,20),0))</f>
        <v/>
      </c>
      <c r="FF63" s="127" t="str">
        <f>IF(ISBLANK($FG$3),"",IF(ISBLANK(Tipy!EF57),0,IF(OR(AND(Tipy!EF57=Výsledky!$FE$3,OR(Tipy!EH57=Výsledky!$FG$3+1,Tipy!EH57=Výsledky!$FG$3-1)),AND(Tipy!EH57=Výsledky!$FG$3,OR(Tipy!EF57=Výsledky!$FE$3+1,Tipy!EF57=Výsledky!$FE$3-1))),10,0)))</f>
        <v/>
      </c>
      <c r="FG63" s="130" t="str">
        <f>IF(ISBLANK($FG$3),"",IF(ISBLANK(Tipy!EF57),"-",SUM(FB63:FF63)))</f>
        <v/>
      </c>
      <c r="FH63" s="129"/>
      <c r="FI63" s="126" t="str">
        <f>IF(ISBLANK($FN$3),"",IF(ISBLANK(Tipy!EL57),0,IF(AND(Tipy!EL57=Výsledky!$FL$3,Tipy!EN57=Výsledky!$FN$3),60,0)))</f>
        <v/>
      </c>
      <c r="FJ63" s="126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126" t="str">
        <f>IF(ISBLANK($FN$3),"",IF(OR(Tipy!EO57=Výsledky!$FI$6,Tipy!EO57=Výsledky!$FI$7,Tipy!EO57=Výsledky!$FI$8,Tipy!EO57=Výsledky!$FI$9),IF(VLOOKUP(Tipy!EO57,'Kategórie hráčov'!$A$2:$B$55,2,FALSE)=30,30,20),0))</f>
        <v/>
      </c>
      <c r="FL63" s="126" t="str">
        <f>IF(ISBLANK($FN$3),"",IF(OR(Tipy!EP57=Výsledky!$FL$6,Tipy!EP57=Výsledky!$FL$7,Tipy!EP57=Výsledky!$FL$8,Tipy!EP57=Výsledky!$FL$9),IF(VLOOKUP(Tipy!EP57,'Kategórie hráčov'!$A$2:$B$55,2,FALSE)=30,30,20),0))</f>
        <v/>
      </c>
      <c r="FM63" s="127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130" t="str">
        <f>IF(ISBLANK($FN$3),"",IF(ISBLANK(Tipy!EL57),"-",SUM(FI63:FM63)))</f>
        <v/>
      </c>
      <c r="FO63" s="129"/>
      <c r="FP63" s="126" t="str">
        <f>IF(ISBLANK($FU$3),"",IF(ISBLANK(Tipy!ER57),0,IF(AND(Tipy!ER57=Výsledky!$FS$3,Tipy!ET57=Výsledky!$FU$3),60,0)))</f>
        <v/>
      </c>
      <c r="FQ63" s="126" t="str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/>
      </c>
      <c r="FR63" s="126" t="str">
        <f>IF(ISBLANK($FU$3),"",IF(OR(Tipy!EU57=Výsledky!$FP$6,Tipy!EU57=Výsledky!$FP$7,Tipy!EU57=Výsledky!$FP$8,Tipy!EU57=Výsledky!$FP$9),IF(VLOOKUP(Tipy!EU57,'Kategórie hráčov'!$A$2:$B$55,2,FALSE)=30,30,20),0))</f>
        <v/>
      </c>
      <c r="FS63" s="126" t="str">
        <f>IF(ISBLANK($FU$3),"",IF(OR(Tipy!EV57=Výsledky!$FS$6,Tipy!EV57=Výsledky!$FS$7,Tipy!EV57=Výsledky!$FS$8,Tipy!EV57=Výsledky!$FS$9),IF(VLOOKUP(Tipy!EV57,'Kategórie hráčov'!$A$2:$B$55,2,FALSE)=30,30,20),0))</f>
        <v/>
      </c>
      <c r="FT63" s="127" t="str">
        <f>IF(ISBLANK($FU$3),"",IF(ISBLANK(Tipy!ER57),0,IF(OR(AND(Tipy!ER57=Výsledky!$FS$3,OR(Tipy!ET57=Výsledky!$FU$3+1,Tipy!ET57=Výsledky!$FU$3-1)),AND(Tipy!ET57=Výsledky!$FU$3,OR(Tipy!ER57=Výsledky!$FS$3+1,Tipy!ER57=Výsledky!$FS$3-1))),10,0)))</f>
        <v/>
      </c>
      <c r="FU63" s="130" t="str">
        <f>IF(ISBLANK($FU$3),"",IF(ISBLANK(Tipy!ER57),"-",SUM(FP63:FT63)))</f>
        <v/>
      </c>
      <c r="FV63" s="129"/>
      <c r="FW63" s="126" t="str">
        <f>IF(ISBLANK($GB$3),"",IF(ISBLANK(Tipy!EX57),0,IF(AND(Tipy!EX57=Výsledky!$FZ$3,Tipy!EZ57=Výsledky!$GB$3),60,0)))</f>
        <v/>
      </c>
      <c r="FX63" s="126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126" t="str">
        <f>IF(ISBLANK($GB$3),"",IF(OR(Tipy!FA57=Výsledky!$FW$6,Tipy!FA57=Výsledky!$FW$7,Tipy!FA57=Výsledky!$FW$8,Tipy!FA57=Výsledky!$FW$9),IF(VLOOKUP(Tipy!FA57,'Kategórie hráčov'!$A$2:$B$55,2,FALSE)=30,30,20),0))</f>
        <v/>
      </c>
      <c r="FZ63" s="126" t="str">
        <f>IF(ISBLANK($GB$3),"",IF(OR(Tipy!FB57=Výsledky!$FZ$6,Tipy!FB57=Výsledky!$FZ$7,Tipy!FB57=Výsledky!$FZ$8,Tipy!FB57=Výsledky!$FZ$9),IF(VLOOKUP(Tipy!FB57,'Kategórie hráčov'!$A$2:$B$55,2,FALSE)=30,30,20),0))</f>
        <v/>
      </c>
      <c r="GA63" s="127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130" t="str">
        <f>IF(ISBLANK($GB$3),"",IF(ISBLANK(Tipy!EX57),"-",SUM(FW63:GA63)))</f>
        <v/>
      </c>
      <c r="GC63" s="129"/>
      <c r="GD63" s="126" t="str">
        <f>IF(ISBLANK($GI$3),"",IF(ISBLANK(Tipy!FD57),0,IF(AND(Tipy!FD57=Výsledky!$GG$3,Tipy!FF57=Výsledky!$GI$3),60,0)))</f>
        <v/>
      </c>
      <c r="GE63" s="126" t="str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/>
      </c>
      <c r="GF63" s="126" t="str">
        <f>IF(ISBLANK($GI$3),"",IF(OR(Tipy!FG57=Výsledky!$GD$6,Tipy!FG57=Výsledky!$GD$7,Tipy!FG57=Výsledky!$GD$8,Tipy!FG57=Výsledky!$GD$9),IF(VLOOKUP(Tipy!FG57,'Kategórie hráčov'!$A$2:$B$55,2,FALSE)=30,30,20),0))</f>
        <v/>
      </c>
      <c r="GG63" s="126" t="str">
        <f>IF(ISBLANK($GI$3),"",IF(OR(Tipy!FH57=Výsledky!$GG$6,Tipy!FH57=Výsledky!$GG$7,Tipy!FH57=Výsledky!$GG$8,Tipy!FH57=Výsledky!$GG$9),IF(VLOOKUP(Tipy!FH57,'Kategórie hráčov'!$A$2:$B$55,2,FALSE)=30,30,20),0))</f>
        <v/>
      </c>
      <c r="GH63" s="127" t="str">
        <f>IF(ISBLANK($GI$3),"",IF(ISBLANK(Tipy!FD57),0,IF(OR(AND(Tipy!FD57=Výsledky!$GG$3,OR(Tipy!FF57=Výsledky!$GI$3+1,Tipy!FF57=Výsledky!$GI$3-1)),AND(Tipy!FF57=Výsledky!$GI$3,OR(Tipy!FD57=Výsledky!$GG$3+1,Tipy!FD57=Výsledky!$GG$3-1))),10,0)))</f>
        <v/>
      </c>
      <c r="GI63" s="130" t="str">
        <f>IF(ISBLANK($GI$3),"",IF(ISBLANK(Tipy!FD57),"-",SUM(GD63:GH63)))</f>
        <v/>
      </c>
      <c r="GJ63" s="129"/>
      <c r="GK63" s="126" t="str">
        <f>IF(ISBLANK($GP$3),"",IF(ISBLANK(Tipy!FJ57),0,IF(AND(Tipy!FJ57=Výsledky!$GN$3,Tipy!FL57=Výsledky!$GP$3),60,0)))</f>
        <v/>
      </c>
      <c r="GL63" s="126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126" t="str">
        <f>IF(ISBLANK($GP$3),"",IF(OR(Tipy!FM57=Výsledky!$GK$6,Tipy!FM57=Výsledky!$GK$7,Tipy!FM57=Výsledky!$GK$8,Tipy!FM57=Výsledky!$GK$9),IF(VLOOKUP(Tipy!FM57,'Kategórie hráčov'!$A$2:$B$55,2,FALSE)=30,30,20),0))</f>
        <v/>
      </c>
      <c r="GN63" s="126" t="str">
        <f>IF(ISBLANK($GP$3),"",IF(OR(Tipy!FN57=Výsledky!$GN$6,Tipy!FN57=Výsledky!$GN$7,Tipy!FN57=Výsledky!$GN$8,Tipy!FN57=Výsledky!$GN$9),IF(VLOOKUP(Tipy!FN57,'Kategórie hráčov'!$A$2:$B$55,2,FALSE)=30,30,20),0))</f>
        <v/>
      </c>
      <c r="GO63" s="127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130" t="str">
        <f>IF(ISBLANK($GP$3),"",IF(ISBLANK(Tipy!FJ57),"-",SUM(GK63:GO63)))</f>
        <v/>
      </c>
      <c r="GQ63" s="129"/>
      <c r="GR63" s="126" t="str">
        <f>IF(ISBLANK($GW$3),"",IF(ISBLANK(Tipy!FP57),0,IF(AND(Tipy!FP57=Výsledky!$GU$3,Tipy!FR57=Výsledky!$GW$3),60,0)))</f>
        <v/>
      </c>
      <c r="GS63" s="126" t="str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/>
      </c>
      <c r="GT63" s="126" t="str">
        <f>IF(ISBLANK($GW$3),"",IF(OR(Tipy!FS57=Výsledky!$GR$6,Tipy!FS57=Výsledky!$GR$7,Tipy!FS57=Výsledky!$GR$8,Tipy!FS57=Výsledky!$GR$9),IF(VLOOKUP(Tipy!FS57,'Kategórie hráčov'!$A$2:$B$55,2,FALSE)=30,30,20),0))</f>
        <v/>
      </c>
      <c r="GU63" s="126" t="str">
        <f>IF(ISBLANK($GW$3),"",IF(OR(Tipy!FT57=Výsledky!$GU$6,Tipy!FT57=Výsledky!$GU$7,Tipy!FT57=Výsledky!$GU$8,Tipy!FT57=Výsledky!$GU$9),IF(VLOOKUP(Tipy!FT57,'Kategórie hráčov'!$A$2:$B$55,2,FALSE)=30,30,20),0))</f>
        <v/>
      </c>
      <c r="GV63" s="127" t="str">
        <f>IF(ISBLANK($GW$3),"",IF(ISBLANK(Tipy!FP57),0,IF(OR(AND(Tipy!FP57=Výsledky!$GU$3,OR(Tipy!FR57=Výsledky!$GW$3+1,Tipy!FR57=Výsledky!$GW$3-1)),AND(Tipy!FR57=Výsledky!$GW$3,OR(Tipy!FP57=Výsledky!$GU$3+1,Tipy!FP57=Výsledky!$GU$3-1))),10,0)))</f>
        <v/>
      </c>
      <c r="GW63" s="130" t="str">
        <f>IF(ISBLANK($GW$3),"",IF(ISBLANK(Tipy!FP57),"-",SUM(GR63:GV63)))</f>
        <v/>
      </c>
      <c r="GX63" s="129"/>
      <c r="GY63" s="126" t="str">
        <f>IF(ISBLANK($HD$3),"",IF(ISBLANK(Tipy!FV57),0,IF(AND(Tipy!FV57=Výsledky!$HB$3,Tipy!FX57=Výsledky!$HD$3),60,0)))</f>
        <v/>
      </c>
      <c r="GZ63" s="126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26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26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27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0" t="str">
        <f>IF(ISBLANK($HD$3),"",IF(ISBLANK(Tipy!FV57),"-",SUM(GY63:HC63)))</f>
        <v/>
      </c>
      <c r="HE63" s="129"/>
      <c r="HF63" s="126" t="str">
        <f>IF(ISBLANK($HK$3),"",IF(ISBLANK(Tipy!GB57),0,IF(AND(Tipy!GB57=Výsledky!$HI$3,Tipy!GD57=Výsledky!$HK$3),60,0)))</f>
        <v/>
      </c>
      <c r="HG63" s="126" t="str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/>
      </c>
      <c r="HH63" s="126" t="str">
        <f>IF(ISBLANK($HK$3),"",IF(OR(Tipy!GE57=Výsledky!$HF$6,Tipy!GE57=Výsledky!$HF$7,Tipy!GE57=Výsledky!$HF$8,Tipy!GE57=Výsledky!$HF$9),IF(VLOOKUP(Tipy!GE57,'Kategórie hráčov'!$A$2:$B$55,2,FALSE)=30,30,20),0))</f>
        <v/>
      </c>
      <c r="HI63" s="126" t="str">
        <f>IF(ISBLANK($HK$3),"",IF(OR(Tipy!GF57=Výsledky!$HI$6,Tipy!GF57=Výsledky!$HI$7,Tipy!GF57=Výsledky!$HI$8,Tipy!GF57=Výsledky!$HI$9),IF(VLOOKUP(Tipy!GF57,'Kategórie hráčov'!$A$2:$B$55,2,FALSE)=30,30,20),0))</f>
        <v/>
      </c>
      <c r="HJ63" s="127" t="str">
        <f>IF(ISBLANK($HK$3),"",IF(ISBLANK(Tipy!GB57),0,IF(OR(AND(Tipy!GB57=Výsledky!$HI$3,OR(Tipy!GD57=Výsledky!$HK$3+1,Tipy!GD57=Výsledky!$HK$3-1)),AND(Tipy!GD57=Výsledky!$HK$3,OR(Tipy!GB57=Výsledky!$HI$3+1,Tipy!GB57=Výsledky!$HI$3-1))),10,0)))</f>
        <v/>
      </c>
      <c r="HK63" s="130" t="str">
        <f>IF(ISBLANK($HK$3),"",IF(ISBLANK(Tipy!GB57),"-",SUM(HF63:HJ63)))</f>
        <v/>
      </c>
      <c r="HL63" s="129"/>
      <c r="HM63" s="126" t="str">
        <f>IF(ISBLANK($HR$3),"",IF(ISBLANK(Tipy!GH57),0,IF(AND(Tipy!GH57=Výsledky!$HP$3,Tipy!GJ57=Výsledky!$HR$3),60,0)))</f>
        <v/>
      </c>
      <c r="HN63" s="126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26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26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27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0" t="str">
        <f>IF(ISBLANK($HR$3),"",IF(ISBLANK(Tipy!GH57),"-",SUM(HM63:HQ63)))</f>
        <v/>
      </c>
      <c r="HS63" s="129"/>
      <c r="HT63" s="126" t="str">
        <f>IF(ISBLANK($HY$3),"",IF(ISBLANK(Tipy!GN57),0,IF(AND(Tipy!GN57=Výsledky!$HW$3,Tipy!GP57=Výsledky!$HY$3),60,0)))</f>
        <v/>
      </c>
      <c r="HU63" s="126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6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6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7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0" t="str">
        <f>IF(ISBLANK($HY$3),"",IF(ISBLANK(Tipy!GN57),"-",SUM(HT63:HX63)))</f>
        <v/>
      </c>
      <c r="HZ63" s="129"/>
      <c r="IA63" s="126" t="str">
        <f>IF(ISBLANK($IF$3),"",IF(ISBLANK(Tipy!GT57),0,IF(AND(Tipy!GT57=Výsledky!$ID$3,Tipy!GV57=Výsledky!$IF$3),60,0)))</f>
        <v/>
      </c>
      <c r="IB63" s="126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26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26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27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0" t="str">
        <f>IF(ISBLANK($IF$3),"",IF(ISBLANK(Tipy!GT57),"-",SUM(IA63:IE63)))</f>
        <v/>
      </c>
      <c r="IG63" s="129"/>
      <c r="IH63" s="126" t="str">
        <f>IF(ISBLANK($IM$3),"",IF(ISBLANK(Tipy!GZ57),0,IF(AND(Tipy!GZ57=Výsledky!$IK$3,Tipy!HB57=Výsledky!$IM$3),60,0)))</f>
        <v/>
      </c>
      <c r="II63" s="126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6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6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7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0" t="str">
        <f>IF(ISBLANK($IM$3),"",IF(ISBLANK(Tipy!GZ57),"-",SUM(IH63:IL63)))</f>
        <v/>
      </c>
      <c r="IN63" s="129"/>
      <c r="IO63" s="126" t="str">
        <f>IF(ISBLANK($IT$3),"",IF(ISBLANK(Tipy!HF57),0,IF(AND(Tipy!HF57=Výsledky!$IR$3,Tipy!HH57=Výsledky!$IT$3),60,0)))</f>
        <v/>
      </c>
      <c r="IP63" s="126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26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26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27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0" t="str">
        <f>IF(ISBLANK($IT$3),"",IF(ISBLANK(Tipy!HF57),"-",SUM(IO63:IS63)))</f>
        <v/>
      </c>
      <c r="IU63" s="129"/>
      <c r="IV63" s="126" t="str">
        <f>IF(ISBLANK($JA$3),"",IF(ISBLANK(Tipy!HL57),0,IF(AND(Tipy!HL57=Výsledky!$IY$3,Tipy!HN57=Výsledky!$JA$3),60,0)))</f>
        <v/>
      </c>
      <c r="IW63" s="126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26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26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27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0" t="str">
        <f>IF(ISBLANK($JA$3),"",IF(ISBLANK(Tipy!HL57),"-",SUM(IV63:IZ63)))</f>
        <v/>
      </c>
      <c r="JB63" s="129"/>
      <c r="JC63" s="126" t="str">
        <f>IF(ISBLANK($JH$3),"",IF(ISBLANK(Tipy!HR57),0,IF(AND(Tipy!HR57=Výsledky!$JF$3,Tipy!HT57=Výsledky!$JH$3),60,0)))</f>
        <v/>
      </c>
      <c r="JD63" s="126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26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26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27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0" t="str">
        <f>IF(ISBLANK($JH$3),"",IF(ISBLANK(Tipy!HR57),"-",SUM(JC63:JG63)))</f>
        <v/>
      </c>
      <c r="JI63" s="129"/>
      <c r="JJ63" s="126" t="str">
        <f>IF(ISBLANK($JO$3),"",IF(ISBLANK(Tipy!HX57),0,IF(AND(Tipy!HX57=Výsledky!$JM$3,Tipy!HZ57=Výsledky!$JO$3),60,0)))</f>
        <v/>
      </c>
      <c r="JK63" s="126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26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26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27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0" t="str">
        <f>IF(ISBLANK($JO$3),"",IF(ISBLANK(Tipy!HX57),"-",SUM(JJ63:JN63)))</f>
        <v/>
      </c>
      <c r="JP63" s="129"/>
      <c r="JQ63" s="126" t="str">
        <f>IF(ISBLANK($JV$3),"",IF(ISBLANK(Tipy!ID57),0,IF(AND(Tipy!ID57=Výsledky!$JT$3,Tipy!IF57=Výsledky!$JV$3),60,0)))</f>
        <v/>
      </c>
      <c r="JR63" s="126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26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26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27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0" t="str">
        <f>IF(ISBLANK($JV$3),"",IF(ISBLANK(Tipy!ID57),"-",SUM(JQ63:JU63)))</f>
        <v/>
      </c>
      <c r="JW63" s="129"/>
      <c r="JX63" s="126" t="str">
        <f>IF(ISBLANK($KC$3),"",IF(ISBLANK(Tipy!IJ57),0,IF(AND(Tipy!IJ57=Výsledky!$KA$3,Tipy!IL57=Výsledky!$KC$3),60,0)))</f>
        <v/>
      </c>
      <c r="JY63" s="126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6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6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7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0" t="str">
        <f>IF(ISBLANK($KC$3),"",IF(ISBLANK(Tipy!IJ57),"-",SUM(JX63:KB63)))</f>
        <v/>
      </c>
      <c r="KD63" s="129"/>
      <c r="KE63" s="126" t="str">
        <f>IF(ISBLANK($KJ$3),"",IF(ISBLANK(Tipy!IP57),0,IF(AND(Tipy!IP57=Výsledky!$KH$3,Tipy!IR57=Výsledky!$KJ$3),60,0)))</f>
        <v/>
      </c>
      <c r="KF63" s="126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6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6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7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0" t="str">
        <f>IF(ISBLANK($KJ$3),"",IF(ISBLANK(Tipy!IP57),"-",SUM(KE63:KI63)))</f>
        <v/>
      </c>
      <c r="KK63" s="129"/>
      <c r="KL63" s="126" t="str">
        <f>IF(ISBLANK($KQ$3),"",IF(ISBLANK(Tipy!IV57),0,IF(AND(Tipy!IV57=Výsledky!$KO$3,Tipy!IX57=Výsledky!$KQ$3),60,0)))</f>
        <v/>
      </c>
      <c r="KM63" s="126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6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6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7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0" t="str">
        <f>IF(ISBLANK($KQ$3),"",IF(ISBLANK(Tipy!IV57),"-",SUM(KL63:KP63)))</f>
        <v/>
      </c>
      <c r="KR63" s="129"/>
      <c r="KS63" s="126" t="str">
        <f>IF(ISBLANK($KX$3),"",IF(ISBLANK(Tipy!JB57),0,IF(AND(Tipy!JB57=Výsledky!$KV$3,Tipy!JD57=Výsledky!$KX$3),60,0)))</f>
        <v/>
      </c>
      <c r="KT63" s="126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6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6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7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0" t="str">
        <f>IF(ISBLANK($KX$3),"",IF(ISBLANK(Tipy!JB57),"-",SUM(KS63:KW63)))</f>
        <v/>
      </c>
      <c r="KY63" s="129"/>
      <c r="KZ63" s="126" t="str">
        <f>IF(ISBLANK($LE$3),"",IF(ISBLANK(Tipy!JH57),0,IF(AND(Tipy!JH57=Výsledky!$LC$3,Tipy!JJ57=Výsledky!$LE$3),60,0)))</f>
        <v/>
      </c>
      <c r="LA63" s="126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6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6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7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0" t="str">
        <f>IF(ISBLANK($LE$3),"",IF(ISBLANK(Tipy!JH57),"-",SUM(KZ63:LD63)))</f>
        <v/>
      </c>
      <c r="LF63" s="129"/>
      <c r="LG63" s="126" t="str">
        <f>IF(ISBLANK($LL$3),"",IF(ISBLANK(Tipy!JN57),0,IF(AND(Tipy!JN57=Výsledky!$LJ$3,Tipy!JP57=Výsledky!$LL$3),60,0)))</f>
        <v/>
      </c>
      <c r="LH63" s="126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6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6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7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0" t="str">
        <f>IF(ISBLANK($LL$3),"",IF(ISBLANK(Tipy!JN57),"-",SUM(LG63:LK63)))</f>
        <v/>
      </c>
      <c r="LM63" s="129"/>
      <c r="LN63" s="126" t="str">
        <f>IF(ISBLANK($LS$3),"",IF(ISBLANK(Tipy!JT57),0,IF(AND(Tipy!JT57=Výsledky!$LQ$3,Tipy!JV57=Výsledky!$LS$3),60,0)))</f>
        <v/>
      </c>
      <c r="LO63" s="126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6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6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7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0" t="str">
        <f>IF(ISBLANK($LS$3),"",IF(ISBLANK(Tipy!JT57),"-",SUM(LN63:LR63)))</f>
        <v/>
      </c>
      <c r="LT63" s="129"/>
      <c r="LU63" s="126" t="str">
        <f>IF(ISBLANK($LZ$3),"",IF(ISBLANK(Tipy!JZ57),0,IF(AND(Tipy!JZ57=Výsledky!$LX$3,Tipy!KB57=Výsledky!$LZ$3),60,0)))</f>
        <v/>
      </c>
      <c r="LV63" s="126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6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6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7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0" t="str">
        <f>IF(ISBLANK($LZ$3),"",IF(ISBLANK(Tipy!JZ57),"-",SUM(LU63:LY63)))</f>
        <v/>
      </c>
      <c r="MA63" s="129"/>
      <c r="MB63" s="126" t="str">
        <f>IF(ISBLANK($MG$3),"",IF(ISBLANK(Tipy!KF57),0,IF(AND(Tipy!KF57=Výsledky!$ME$3,Tipy!KH57=Výsledky!$MG$3),60,0)))</f>
        <v/>
      </c>
      <c r="MC63" s="126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6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6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7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0" t="str">
        <f>IF(ISBLANK($MG$3),"",IF(ISBLANK(Tipy!KF57),"-",SUM(MB63:MF63)))</f>
        <v/>
      </c>
      <c r="MH63" s="129"/>
      <c r="MI63" s="126" t="str">
        <f>IF(ISBLANK($MN$3),"",IF(ISBLANK(Tipy!KL57),0,IF(AND(Tipy!KL57=Výsledky!$ML$3,Tipy!KN57=Výsledky!$MN$3),60,0)))</f>
        <v/>
      </c>
      <c r="MJ63" s="12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6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6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0" t="str">
        <f>IF(ISBLANK($MN$3),"",IF(ISBLANK(Tipy!KL57),"-",SUM(MI63:MM63)))</f>
        <v/>
      </c>
      <c r="MO63" s="129"/>
      <c r="MP63" s="126" t="str">
        <f>IF(ISBLANK($MU$3),"",IF(ISBLANK(Tipy!KR57),0,IF(AND(Tipy!KR57=Výsledky!$MS$3,Tipy!KT57=Výsledky!$MU$3),60,0)))</f>
        <v/>
      </c>
      <c r="MQ63" s="126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6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6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7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0" t="str">
        <f>IF(ISBLANK($MU$3),"",IF(ISBLANK(Tipy!KR57),"-",SUM(MP63:MT63)))</f>
        <v/>
      </c>
      <c r="MV63" s="129"/>
      <c r="MW63" s="126" t="str">
        <f>IF(ISBLANK($NB$3),"",IF(ISBLANK(Tipy!KX57),0,IF(AND(Tipy!KX57=Výsledky!$MZ$3,Tipy!KZ57=Výsledky!$NB$3),60,0)))</f>
        <v/>
      </c>
      <c r="MX63" s="126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6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6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7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0" t="str">
        <f>IF(ISBLANK($NB$3),"",IF(ISBLANK(Tipy!KX57),"-",SUM(MW63:NA63)))</f>
        <v/>
      </c>
      <c r="NC63" s="129"/>
      <c r="ND63" s="126" t="str">
        <f>IF(ISBLANK($NI$3),"",IF(ISBLANK(Tipy!LD57),0,IF(AND(Tipy!LD57=Výsledky!$NG$3,Tipy!LF57=Výsledky!$NI$3),60,0)))</f>
        <v/>
      </c>
      <c r="NE63" s="126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6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6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7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0" t="str">
        <f>IF(ISBLANK($NI$3),"",IF(ISBLANK(Tipy!LD57),"-",SUM(ND63:NH63)))</f>
        <v/>
      </c>
      <c r="NJ63" s="129"/>
      <c r="NK63" s="126" t="str">
        <f>IF(ISBLANK($NP$3),"",IF(ISBLANK(Tipy!LJ57),0,IF(AND(Tipy!LJ57=Výsledky!$NN$3,Tipy!LL57=Výsledky!$NP$3),60,0)))</f>
        <v/>
      </c>
      <c r="NL63" s="126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6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6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7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0" t="str">
        <f>IF(ISBLANK($NP$3),"",IF(ISBLANK(Tipy!LJ57),"-",SUM(NK63:NO63)))</f>
        <v/>
      </c>
      <c r="NQ63" s="129"/>
      <c r="NR63" s="126" t="str">
        <f>IF(ISBLANK($NW$3),"",IF(ISBLANK(Tipy!LP57),0,IF(AND(Tipy!LP57=Výsledky!$NU$3,Tipy!LR57=Výsledky!$NW$3),60,0)))</f>
        <v/>
      </c>
      <c r="NS63" s="126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6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6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7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0" t="str">
        <f>IF(ISBLANK($NW$3),"",IF(ISBLANK(Tipy!LP57),"-",SUM(NR63:NV63)))</f>
        <v/>
      </c>
      <c r="NX63" s="129"/>
      <c r="NY63" s="126" t="str">
        <f>IF(ISBLANK($OD$3),"",IF(ISBLANK(Tipy!LV57),0,IF(AND(Tipy!LV57=Výsledky!$OB$3,Tipy!LX57=Výsledky!$OD$3),60,0)))</f>
        <v/>
      </c>
      <c r="NZ63" s="126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6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6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7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0" t="str">
        <f>IF(ISBLANK($OD$3),"",IF(ISBLANK(Tipy!LV57),"-",SUM(NY63:OC63)))</f>
        <v/>
      </c>
      <c r="OE63" s="129"/>
      <c r="OF63" s="126" t="str">
        <f>IF(ISBLANK($OK$3),"",IF(ISBLANK(Tipy!MB57),0,IF(AND(Tipy!MB57=Výsledky!$OI$3,Tipy!MD57=Výsledky!$OK$3),60,0)))</f>
        <v/>
      </c>
      <c r="OG63" s="126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6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6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7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0" t="str">
        <f>IF(ISBLANK($OK$3),"",IF(ISBLANK(Tipy!MB57),"-",SUM(OF63:OJ63)))</f>
        <v/>
      </c>
      <c r="OL63" s="129"/>
      <c r="OM63" s="126" t="str">
        <f>IF(ISBLANK($OR$3),"",IF(ISBLANK(Tipy!MH57),0,IF(AND(Tipy!MH57=Výsledky!$OP$3,Tipy!MJ57=Výsledky!$OR$3),60,0)))</f>
        <v/>
      </c>
      <c r="ON63" s="12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6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6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0" t="str">
        <f>IF(ISBLANK($OR$3),"",IF(ISBLANK(Tipy!MH57),"-",SUM(OM63:OQ63)))</f>
        <v/>
      </c>
      <c r="OS63" s="129"/>
      <c r="OT63" s="126" t="str">
        <f>IF(ISBLANK($OY$3),"",IF(ISBLANK(Tipy!MN57),0,IF(AND(Tipy!MN57=Výsledky!$OW$3,Tipy!MP57=Výsledky!$OY$3),60,0)))</f>
        <v/>
      </c>
      <c r="OU63" s="12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6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6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0" t="str">
        <f>IF(ISBLANK($OY$3),"",IF(ISBLANK(Tipy!MN57),"-",SUM(OT63:OX63)))</f>
        <v/>
      </c>
      <c r="OZ63" s="129"/>
      <c r="PA63" s="126" t="str">
        <f>IF(ISBLANK($PF$3),"",IF(ISBLANK(Tipy!MT57),0,IF(AND(Tipy!MT57=Výsledky!$PD$3,Tipy!MV57=Výsledky!$PF$3),60,0)))</f>
        <v/>
      </c>
      <c r="PB63" s="12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6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6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0" t="str">
        <f>IF(ISBLANK($PF$3),"",IF(ISBLANK(Tipy!MT57),"-",SUM(PA63:PE63)))</f>
        <v/>
      </c>
      <c r="PG63" s="129"/>
      <c r="PH63" s="126" t="str">
        <f>IF(ISBLANK($PM$3),"",IF(ISBLANK(Tipy!MZ57),0,IF(AND(Tipy!MZ57=Výsledky!$PK$3,Tipy!NB57=Výsledky!$PM$3),60,0)))</f>
        <v/>
      </c>
      <c r="PI63" s="12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6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6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0" t="str">
        <f>IF(ISBLANK($PM$3),"",IF(ISBLANK(Tipy!MZ57),"-",SUM(PH63:PL63)))</f>
        <v/>
      </c>
      <c r="PN63" s="129"/>
      <c r="PO63" s="126" t="str">
        <f>IF(ISBLANK($PT$3),"",IF(ISBLANK(Tipy!NF57),0,IF(AND(Tipy!NF57=Výsledky!$PR$3,Tipy!NH57=Výsledky!$PT$3),60,0)))</f>
        <v/>
      </c>
      <c r="PP63" s="12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6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6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0" t="str">
        <f>IF(ISBLANK($PT$3),"",IF(ISBLANK(Tipy!NF57),"-",SUM(PO63:PS63)))</f>
        <v/>
      </c>
      <c r="PU63" s="129"/>
      <c r="PV63" s="126" t="str">
        <f>IF(ISBLANK($QA$3),"",IF(ISBLANK(Tipy!NL57),0,IF(AND(Tipy!NL57=Výsledky!$PY$3,Tipy!NN57=Výsledky!$QA$3),60,0)))</f>
        <v/>
      </c>
      <c r="PW63" s="12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6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6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0" t="str">
        <f>IF(ISBLANK($QA$3),"",IF(ISBLANK(Tipy!NL57),"-",SUM(PV63:PZ63)))</f>
        <v/>
      </c>
      <c r="QB63" s="129"/>
      <c r="QC63" s="126" t="str">
        <f>IF(ISBLANK($QH$3),"",IF(ISBLANK(Tipy!NR57),0,IF(AND(Tipy!NR57=Výsledky!$QF$3,Tipy!NT57=Výsledky!$QH$3),60,0)))</f>
        <v/>
      </c>
      <c r="QD63" s="12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6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6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0" t="str">
        <f>IF(ISBLANK($QH$3),"",IF(ISBLANK(Tipy!NR57),"-",SUM(QC63:QG63)))</f>
        <v/>
      </c>
      <c r="QI63" s="131"/>
      <c r="QJ63" s="131"/>
    </row>
    <row r="64" spans="1:452" ht="15" x14ac:dyDescent="0.2">
      <c r="A64" s="124">
        <f>Tipy!A58</f>
        <v>6</v>
      </c>
      <c r="B64" s="166" t="str">
        <f>IF(Tipy!B58="","",Tipy!B58)</f>
        <v>Peter Čička</v>
      </c>
      <c r="C64" s="125"/>
      <c r="D64" s="126">
        <f>IF(ISBLANK($I$3),"",IF(ISBLANK(Tipy!D58),0,IF(AND(Tipy!D58=Výsledky!$G$3,Tipy!F58=Výsledky!$I$3),60,0)))</f>
        <v>0</v>
      </c>
      <c r="E64" s="12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6">
        <f>IF(ISBLANK($I$3),"",IF(OR(Tipy!G58=Výsledky!$D$6,Tipy!G58=Výsledky!$D$7,Tipy!G58=Výsledky!$D$8,Tipy!G58=Výsledky!$D$9),IF(VLOOKUP(Tipy!G58,'Kategórie hráčov'!$A$2:$B$55,2,FALSE)=30,30,20),0))</f>
        <v>20</v>
      </c>
      <c r="G64" s="126">
        <f>IF(ISBLANK($I$3),"",IF(OR(Tipy!H58=Výsledky!$G$6,Tipy!H58=Výsledky!$G$7,Tipy!H58=Výsledky!$G$8,Tipy!H58=Výsledky!$G$9),IF(VLOOKUP(Tipy!H58,'Kategórie hráčov'!$A$2:$B$55,2,FALSE)=30,30,20),0))</f>
        <v>0</v>
      </c>
      <c r="H64" s="127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8">
        <f>IF(ISBLANK($I$3),"",IF(ISBLANK(Tipy!D58),"-",SUM(D64:H64)))</f>
        <v>50</v>
      </c>
      <c r="J64" s="25"/>
      <c r="K64" s="126">
        <f>IF(ISBLANK($P$3),"",IF(ISBLANK(Tipy!J58),0,IF(AND(Tipy!J58=Výsledky!$N$3,Tipy!L58=Výsledky!$P$3),60,0)))</f>
        <v>0</v>
      </c>
      <c r="L64" s="12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6">
        <f>IF(ISBLANK($P$3),"",IF(OR(Tipy!M58=Výsledky!$K$6,Tipy!M58=Výsledky!$K$7,Tipy!M58=Výsledky!$K$8,Tipy!M58=Výsledky!$K$9),IF(VLOOKUP(Tipy!M58,'Kategórie hráčov'!$A$2:$B$55,2,FALSE)=30,30,20),0))</f>
        <v>20</v>
      </c>
      <c r="N64" s="126">
        <f>IF(ISBLANK($P$3),"",IF(OR(Tipy!N58=Výsledky!$N$6,Tipy!N58=Výsledky!$N$7,Tipy!N58=Výsledky!$N$8,Tipy!N58=Výsledky!$N$9),IF(VLOOKUP(Tipy!N58,'Kategórie hráčov'!$A$2:$B$55,2,FALSE)=30,30,20),0))</f>
        <v>0</v>
      </c>
      <c r="O64" s="12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8">
        <f>IF(ISBLANK($P$3),"",IF(ISBLANK(Tipy!J58),"-",SUM(K64:O64)))</f>
        <v>20</v>
      </c>
      <c r="Q64" s="129"/>
      <c r="R64" s="126">
        <f>IF(ISBLANK($W$3),"",IF(ISBLANK(Tipy!P58),0,IF(AND(Tipy!P58=Výsledky!$U$3,Tipy!R58=Výsledky!$W$3),60,0)))</f>
        <v>0</v>
      </c>
      <c r="S64" s="12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6">
        <f>IF(ISBLANK($W$3),"",IF(OR(Tipy!S58=Výsledky!$R$6,Tipy!S58=Výsledky!$R$7,Tipy!S58=Výsledky!$R$8,Tipy!S58=Výsledky!$R$9),IF(VLOOKUP(Tipy!S58,'Kategórie hráčov'!$A$2:$B$55,2,FALSE)=30,30,20),0))</f>
        <v>0</v>
      </c>
      <c r="U64" s="126">
        <f>IF(ISBLANK($W$3),"",IF(OR(Tipy!T58=Výsledky!$U$6,Tipy!T58=Výsledky!$U$7,Tipy!T58=Výsledky!$U$8,Tipy!T58=Výsledky!$U$9),IF(VLOOKUP(Tipy!T58,'Kategórie hráčov'!$A$2:$B$55,2,FALSE)=30,30,20),0))</f>
        <v>0</v>
      </c>
      <c r="V64" s="12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30">
        <f>IF(ISBLANK($W$3),"",IF(ISBLANK(Tipy!P58),"-",SUM(R64:V64)))</f>
        <v>0</v>
      </c>
      <c r="X64" s="129"/>
      <c r="Y64" s="126">
        <f>IF(ISBLANK($AD$3),"",IF(ISBLANK(Tipy!V58),0,IF(AND(Tipy!V58=Výsledky!$AB$3,Tipy!X58=Výsledky!$AD$3),60,0)))</f>
        <v>0</v>
      </c>
      <c r="Z64" s="12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6">
        <f>IF(ISBLANK($AD$3),"",IF(OR(Tipy!Y58=Výsledky!$Y$6,Tipy!Y58=Výsledky!$Y$7,Tipy!Y58=Výsledky!$Y$8,Tipy!Y58=Výsledky!$Y$9),IF(VLOOKUP(Tipy!Y58,'Kategórie hráčov'!$A$2:$B$55,2,FALSE)=30,30,20),0))</f>
        <v>20</v>
      </c>
      <c r="AB64" s="126">
        <f>IF(ISBLANK($AD$3),"",IF(OR(Tipy!Z58=Výsledky!$AB$6,Tipy!Z58=Výsledky!$AB$7,Tipy!Z58=Výsledky!$AB$8,Tipy!Z58=Výsledky!$AB$9),IF(VLOOKUP(Tipy!Z58,'Kategórie hráčov'!$A$2:$B$55,2,FALSE)=30,30,20),0))</f>
        <v>0</v>
      </c>
      <c r="AC64" s="127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30">
        <f>IF(ISBLANK($AD$3),"",IF(ISBLANK(Tipy!V58),"-",SUM(Y64:AC64)))</f>
        <v>20</v>
      </c>
      <c r="AE64" s="129"/>
      <c r="AF64" s="126">
        <f>IF(ISBLANK($AK$3),"",IF(ISBLANK(Tipy!AB58),0,IF(AND(Tipy!AB58=Výsledky!$AI$3,Tipy!AD58=Výsledky!$AK$3),60,0)))</f>
        <v>0</v>
      </c>
      <c r="AG64" s="12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6">
        <f>IF(ISBLANK($AK$3),"",IF(OR(Tipy!AE58=Výsledky!$AF$6,Tipy!AE58=Výsledky!$AF$7,Tipy!AE58=Výsledky!$AF$8,Tipy!AE58=Výsledky!$AF$9),IF(VLOOKUP(Tipy!AE58,'Kategórie hráčov'!$A$2:$B$55,2,FALSE)=30,30,20),0))</f>
        <v>0</v>
      </c>
      <c r="AI64" s="126">
        <f>IF(ISBLANK($AK$3),"",IF(OR(Tipy!AF58=Výsledky!$AI$6,Tipy!AF58=Výsledky!$AI$7,Tipy!AF58=Výsledky!$AI$8,Tipy!AF58=Výsledky!$AI$9),IF(VLOOKUP(Tipy!AF58,'Kategórie hráčov'!$A$2:$B$55,2,FALSE)=30,30,20),0))</f>
        <v>0</v>
      </c>
      <c r="AJ64" s="127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30">
        <f>IF(ISBLANK($AK$3),"",IF(ISBLANK(Tipy!AB58),"-",SUM(AF64:AJ64)))</f>
        <v>20</v>
      </c>
      <c r="AL64" s="129"/>
      <c r="AM64" s="126">
        <f>IF(ISBLANK($AR$3),"",IF(ISBLANK(Tipy!AH58),0,IF(AND(Tipy!AH58=Výsledky!$AP$3,Tipy!AJ58=Výsledky!$AR$3),60,0)))</f>
        <v>0</v>
      </c>
      <c r="AN64" s="12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6">
        <f>IF(ISBLANK($AR$3),"",IF(OR(Tipy!AK58=Výsledky!$AM$6,Tipy!AK58=Výsledky!$AM$7,Tipy!AK58=Výsledky!$AM$8,Tipy!AK58=Výsledky!$AM$9),IF(VLOOKUP(Tipy!AK58,'Kategórie hráčov'!$A$2:$B$55,2,FALSE)=30,30,20),0))</f>
        <v>20</v>
      </c>
      <c r="AP64" s="126">
        <f>IF(ISBLANK($AR$3),"",IF(OR(Tipy!AL58=Výsledky!$AP$6,Tipy!AL58=Výsledky!$AP$7,Tipy!AL58=Výsledky!$AP$8,Tipy!AL58=Výsledky!$AP$9),IF(VLOOKUP(Tipy!AL58,'Kategórie hráčov'!$A$2:$B$55,2,FALSE)=30,30,20),0))</f>
        <v>0</v>
      </c>
      <c r="AQ64" s="127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30">
        <f>IF(ISBLANK($AR$3),"",IF(ISBLANK(Tipy!AH58),"-",SUM(AM64:AQ64)))</f>
        <v>50</v>
      </c>
      <c r="AS64" s="129"/>
      <c r="AT64" s="126">
        <f>IF(ISBLANK($AY$3),"",IF(ISBLANK(Tipy!AN58),0,IF(AND(Tipy!AN58=Výsledky!$AW$3,Tipy!AP58=Výsledky!$AY$3),60,0)))</f>
        <v>0</v>
      </c>
      <c r="AU64" s="12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6">
        <f>IF(ISBLANK($AY$3),"",IF(OR(Tipy!AQ58=Výsledky!$AT$6,Tipy!AQ58=Výsledky!$AT$7,Tipy!AQ58=Výsledky!$AT$8,Tipy!AQ58=Výsledky!$AT$9),IF(VLOOKUP(Tipy!AQ58,'Kategórie hráčov'!$A$2:$B$55,2,FALSE)=30,30,20),0))</f>
        <v>0</v>
      </c>
      <c r="AW64" s="126">
        <f>IF(ISBLANK($AY$3),"",IF(OR(Tipy!AR58=Výsledky!$AW$6,Tipy!AR58=Výsledky!$AW$7,Tipy!AR58=Výsledky!$AW$8,Tipy!AR58=Výsledky!$AW$9),IF(VLOOKUP(Tipy!AR58,'Kategórie hráčov'!$A$2:$B$55,2,FALSE)=30,30,20),0))</f>
        <v>0</v>
      </c>
      <c r="AX64" s="127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30">
        <f>IF(ISBLANK($AY$3),"",IF(ISBLANK(Tipy!AN58),"-",SUM(AT64:AX64)))</f>
        <v>0</v>
      </c>
      <c r="AZ64" s="129"/>
      <c r="BA64" s="126">
        <f>IF(ISBLANK($BF$3),"",IF(ISBLANK(Tipy!AT58),0,IF(AND(Tipy!AT58=Výsledky!$BD$3,Tipy!AV58=Výsledky!$BF$3),60,0)))</f>
        <v>0</v>
      </c>
      <c r="BB64" s="12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6">
        <f>IF(ISBLANK($BF$3),"",IF(OR(Tipy!AW58=Výsledky!$BA$6,Tipy!AW58=Výsledky!$BA$7,Tipy!AW58=Výsledky!$BA$8,Tipy!AW58=Výsledky!$BA$9),IF(VLOOKUP(Tipy!AW58,'Kategórie hráčov'!$A$2:$B$55,2,FALSE)=30,30,20),0))</f>
        <v>20</v>
      </c>
      <c r="BD64" s="126">
        <f>IF(ISBLANK($BF$3),"",IF(OR(Tipy!AX58=Výsledky!$BD$6,Tipy!AX58=Výsledky!$BD$7,Tipy!AX58=Výsledky!$BD$8,Tipy!AX58=Výsledky!$BD$9),IF(VLOOKUP(Tipy!AX58,'Kategórie hráčov'!$A$2:$B$55,2,FALSE)=30,30,20),0))</f>
        <v>0</v>
      </c>
      <c r="BE64" s="127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30">
        <f>IF(ISBLANK($BF$3),"",IF(ISBLANK(Tipy!AT58),"-",SUM(BA64:BE64)))</f>
        <v>20</v>
      </c>
      <c r="BG64" s="129"/>
      <c r="BH64" s="126" t="str">
        <f>IF(ISBLANK($BM$3),"",IF(ISBLANK(Tipy!AZ58),0,IF(AND(Tipy!AZ58=Výsledky!$BK$3,Tipy!BB58=Výsledky!$BM$3),60,0)))</f>
        <v/>
      </c>
      <c r="BI64" s="126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6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6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7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0" t="str">
        <f>IF(ISBLANK($BM$3),"",IF(ISBLANK(Tipy!AZ58),"-",SUM(BH64:BL64)))</f>
        <v/>
      </c>
      <c r="BN64" s="129"/>
      <c r="BO64" s="126">
        <f>IF(ISBLANK($BT$3),"",IF(ISBLANK(Tipy!BF58),0,IF(AND(Tipy!BF58=Výsledky!$BR$3,Tipy!BH58=Výsledky!$BT$3),60,0)))</f>
        <v>0</v>
      </c>
      <c r="BP64" s="12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6">
        <f>IF(ISBLANK($BT$3),"",IF(OR(Tipy!BI58=Výsledky!$BO$6,Tipy!BI58=Výsledky!$BO$7,Tipy!BI58=Výsledky!$BO$8,Tipy!BI58=Výsledky!$BO$9),IF(VLOOKUP(Tipy!BI58,'Kategórie hráčov'!$A$2:$B$55,2,FALSE)=30,30,20),0))</f>
        <v>20</v>
      </c>
      <c r="BR64" s="126">
        <f>IF(ISBLANK($BT$3),"",IF(OR(Tipy!BJ58=Výsledky!$BR$6,Tipy!BJ58=Výsledky!$BR$7,Tipy!BJ58=Výsledky!$BR$8,Tipy!BJ58=Výsledky!$BR$9),IF(VLOOKUP(Tipy!BJ58,'Kategórie hráčov'!$A$2:$B$55,2,FALSE)=30,30,20),0))</f>
        <v>0</v>
      </c>
      <c r="BS64" s="12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30">
        <f>IF(ISBLANK($BT$3),"",IF(ISBLANK(Tipy!BF58),"-",SUM(BO64:BS64)))</f>
        <v>40</v>
      </c>
      <c r="BU64" s="129"/>
      <c r="BV64" s="126" t="str">
        <f>IF(ISBLANK($CA$3),"",IF(ISBLANK(Tipy!BL58),0,IF(AND(Tipy!BL58=Výsledky!$BY$3,Tipy!BN58=Výsledky!$CA$3),60,0)))</f>
        <v/>
      </c>
      <c r="BW64" s="126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6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6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7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0" t="str">
        <f>IF(ISBLANK($CA$3),"",IF(ISBLANK(Tipy!BL58),"-",SUM(BV64:BZ64)))</f>
        <v/>
      </c>
      <c r="CB64" s="129"/>
      <c r="CC64" s="126">
        <f>IF(ISBLANK($CH$3),"",IF(ISBLANK(Tipy!BR58),0,IF(AND(Tipy!BR58=Výsledky!$CF$3,Tipy!BT58=Výsledky!$CH$3),60,0)))</f>
        <v>0</v>
      </c>
      <c r="CD64" s="12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6">
        <f>IF(ISBLANK($CH$3),"",IF(OR(Tipy!BU58=Výsledky!$CC$6,Tipy!BU58=Výsledky!$CC$7,Tipy!BU58=Výsledky!$CC$8,Tipy!BU58=Výsledky!$CC$9),IF(VLOOKUP(Tipy!BU58,'Kategórie hráčov'!$A$2:$B$55,2,FALSE)=30,30,20),0))</f>
        <v>0</v>
      </c>
      <c r="CF64" s="126">
        <f>IF(ISBLANK($CH$3),"",IF(OR(Tipy!BV58=Výsledky!$CF$6,Tipy!BV58=Výsledky!$CF$7,Tipy!BV58=Výsledky!$CF$8,Tipy!BV58=Výsledky!$CF$9),IF(VLOOKUP(Tipy!BV58,'Kategórie hráčov'!$A$2:$B$55,2,FALSE)=30,30,20),0))</f>
        <v>0</v>
      </c>
      <c r="CG64" s="127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30">
        <f>IF(ISBLANK($CH$3),"",IF(ISBLANK(Tipy!BR58),"-",SUM(CC64:CG64)))</f>
        <v>10</v>
      </c>
      <c r="CI64" s="129"/>
      <c r="CJ64" s="126">
        <f>IF(ISBLANK($CO$3),"",IF(ISBLANK(Tipy!BX58),0,IF(AND(Tipy!BX58=Výsledky!$CM$3,Tipy!BZ58=Výsledky!$CO$3),60,0)))</f>
        <v>0</v>
      </c>
      <c r="CK64" s="12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6">
        <f>IF(ISBLANK($CO$3),"",IF(OR(Tipy!CA58=Výsledky!$CJ$6,Tipy!CA58=Výsledky!$CJ$7,Tipy!CA58=Výsledky!$CJ$8,Tipy!CA58=Výsledky!$CJ$9),IF(VLOOKUP(Tipy!CA58,'Kategórie hráčov'!$A$2:$B$55,2,FALSE)=30,30,20),0))</f>
        <v>20</v>
      </c>
      <c r="CM64" s="126">
        <f>IF(ISBLANK($CO$3),"",IF(OR(Tipy!CB58=Výsledky!$CM$6,Tipy!CB58=Výsledky!$CM$7,Tipy!CB58=Výsledky!$CM$8,Tipy!CB58=Výsledky!$CM$9),IF(VLOOKUP(Tipy!CB58,'Kategórie hráčov'!$A$2:$B$55,2,FALSE)=30,30,20),0))</f>
        <v>0</v>
      </c>
      <c r="CN64" s="12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30">
        <f>IF(ISBLANK($CO$3),"",IF(ISBLANK(Tipy!BX58),"-",SUM(CJ64:CN64)))</f>
        <v>40</v>
      </c>
      <c r="CP64" s="129"/>
      <c r="CQ64" s="126" t="str">
        <f>IF(ISBLANK($CV$3),"",IF(ISBLANK(Tipy!CD58),0,IF(AND(Tipy!CD58=Výsledky!$CT$3,Tipy!CF58=Výsledky!$CV$3),60,0)))</f>
        <v/>
      </c>
      <c r="CR64" s="126" t="str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/>
      </c>
      <c r="CS64" s="126" t="str">
        <f>IF(ISBLANK($CV$3),"",IF(OR(Tipy!CG58=Výsledky!$CQ$6,Tipy!CG58=Výsledky!$CQ$7,Tipy!CG58=Výsledky!$CQ$8,Tipy!CG58=Výsledky!$CQ$9),IF(VLOOKUP(Tipy!CG58,'Kategórie hráčov'!$A$2:$B$55,2,FALSE)=30,30,20),0))</f>
        <v/>
      </c>
      <c r="CT64" s="126" t="str">
        <f>IF(ISBLANK($CV$3),"",IF(OR(Tipy!CH58=Výsledky!$CT$6,Tipy!CH58=Výsledky!$CT$7,Tipy!CH58=Výsledky!$CT$8,Tipy!CH58=Výsledky!$CT$9),IF(VLOOKUP(Tipy!CH58,'Kategórie hráčov'!$A$2:$B$55,2,FALSE)=30,30,20),0))</f>
        <v/>
      </c>
      <c r="CU64" s="127" t="str">
        <f>IF(ISBLANK($CV$3),"",IF(ISBLANK(Tipy!CD58),0,IF(OR(AND(Tipy!CD58=Výsledky!$CT$3,OR(Tipy!CF58=Výsledky!$CV$3+1,Tipy!CF58=Výsledky!$CV$3-1)),AND(Tipy!CF58=Výsledky!$CV$3,OR(Tipy!CD58=Výsledky!$CT$3+1,Tipy!CD58=Výsledky!$CT$3-1))),10,0)))</f>
        <v/>
      </c>
      <c r="CV64" s="130" t="str">
        <f>IF(ISBLANK($CV$3),"",IF(ISBLANK(Tipy!CD58),"-",SUM(CQ64:CU64)))</f>
        <v/>
      </c>
      <c r="CW64" s="129"/>
      <c r="CX64" s="126" t="str">
        <f>IF(ISBLANK($DC$3),"",IF(ISBLANK(Tipy!CJ58),0,IF(AND(Tipy!CJ58=Výsledky!$DA$3,Tipy!CL58=Výsledky!$DC$3),60,0)))</f>
        <v/>
      </c>
      <c r="CY64" s="126" t="str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/>
      </c>
      <c r="CZ64" s="126" t="str">
        <f>IF(ISBLANK($DC$3),"",IF(OR(Tipy!CM58=Výsledky!$CX$6,Tipy!CM58=Výsledky!$CX$7,Tipy!CM58=Výsledky!$CX$8,Tipy!CM58=Výsledky!$CX$9),IF(VLOOKUP(Tipy!CM58,'Kategórie hráčov'!$A$2:$B$55,2,FALSE)=30,30,20),0))</f>
        <v/>
      </c>
      <c r="DA64" s="126" t="str">
        <f>IF(ISBLANK($DC$3),"",IF(OR(Tipy!CN58=Výsledky!$DA$6,Tipy!CN58=Výsledky!$DA$7,Tipy!CN58=Výsledky!$DA$8,Tipy!CN58=Výsledky!$DA$9),IF(VLOOKUP(Tipy!CN58,'Kategórie hráčov'!$A$2:$B$55,2,FALSE)=30,30,20),0))</f>
        <v/>
      </c>
      <c r="DB64" s="127" t="str">
        <f>IF(ISBLANK($DC$3),"",IF(ISBLANK(Tipy!CJ58),0,IF(OR(AND(Tipy!CJ58=Výsledky!$DA$3,OR(Tipy!CL58=Výsledky!$DC$3+1,Tipy!CL58=Výsledky!$DC$3-1)),AND(Tipy!CL58=Výsledky!$DC$3,OR(Tipy!CJ58=Výsledky!$DA$3+1,Tipy!CJ58=Výsledky!$DA$3-1))),10,0)))</f>
        <v/>
      </c>
      <c r="DC64" s="130" t="str">
        <f>IF(ISBLANK($DC$3),"",IF(ISBLANK(Tipy!CJ58),"-",SUM(CX64:DB64)))</f>
        <v/>
      </c>
      <c r="DD64" s="129"/>
      <c r="DE64" s="126" t="str">
        <f>IF(ISBLANK($DJ$3),"",IF(ISBLANK(Tipy!CP58),0,IF(AND(Tipy!CP58=Výsledky!$DH$3,Tipy!CR58=Výsledky!$DJ$3),60,0)))</f>
        <v/>
      </c>
      <c r="DF64" s="126" t="str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/>
      </c>
      <c r="DG64" s="126" t="str">
        <f>IF(ISBLANK($DJ$3),"",IF(OR(Tipy!CS58=Výsledky!$DE$6,Tipy!CS58=Výsledky!$DE$7,Tipy!CS58=Výsledky!$DE$8,Tipy!CS58=Výsledky!$DE$9),IF(VLOOKUP(Tipy!CS58,'Kategórie hráčov'!$A$2:$B$55,2,FALSE)=30,30,20),0))</f>
        <v/>
      </c>
      <c r="DH64" s="126" t="str">
        <f>IF(ISBLANK($DJ$3),"",IF(OR(Tipy!CT58=Výsledky!$DH$6,Tipy!CT58=Výsledky!$DH$7,Tipy!CT58=Výsledky!$DH$8,Tipy!CT58=Výsledky!$DH$9),IF(VLOOKUP(Tipy!CT58,'Kategórie hráčov'!$A$2:$B$55,2,FALSE)=30,30,20),0))</f>
        <v/>
      </c>
      <c r="DI64" s="127" t="str">
        <f>IF(ISBLANK($DJ$3),"",IF(ISBLANK(Tipy!CP58),0,IF(OR(AND(Tipy!CP58=Výsledky!$DH$3,OR(Tipy!CR58=Výsledky!$DJ$3+1,Tipy!CR58=Výsledky!$DJ$3-1)),AND(Tipy!CR58=Výsledky!$DJ$3,OR(Tipy!CP58=Výsledky!$DH$3+1,Tipy!CP58=Výsledky!$DH$3-1))),10,0)))</f>
        <v/>
      </c>
      <c r="DJ64" s="130" t="str">
        <f>IF(ISBLANK($DJ$3),"",IF(ISBLANK(Tipy!CP58),"-",SUM(DE64:DI64)))</f>
        <v/>
      </c>
      <c r="DK64" s="129"/>
      <c r="DL64" s="126" t="str">
        <f>IF(ISBLANK($DQ$3),"",IF(ISBLANK(Tipy!CV58),0,IF(AND(Tipy!CV58=Výsledky!$DO$3,Tipy!CX58=Výsledky!$DQ$3),60,0)))</f>
        <v/>
      </c>
      <c r="DM64" s="126" t="str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/>
      </c>
      <c r="DN64" s="126" t="str">
        <f>IF(ISBLANK($DQ$3),"",IF(OR(Tipy!CY58=Výsledky!$DL$6,Tipy!CY58=Výsledky!$DL$7,Tipy!CY58=Výsledky!$DL$8,Tipy!CY58=Výsledky!$DL$9),IF(VLOOKUP(Tipy!CY58,'Kategórie hráčov'!$A$2:$B$55,2,FALSE)=30,30,20),0))</f>
        <v/>
      </c>
      <c r="DO64" s="126" t="str">
        <f>IF(ISBLANK($DQ$3),"",IF(OR(Tipy!CZ58=Výsledky!$DO$6,Tipy!CZ58=Výsledky!$DO$7,Tipy!CZ58=Výsledky!$DO$8,Tipy!CZ58=Výsledky!$DO$9),IF(VLOOKUP(Tipy!CZ58,'Kategórie hráčov'!$A$2:$B$55,2,FALSE)=30,30,20),0))</f>
        <v/>
      </c>
      <c r="DP64" s="127" t="str">
        <f>IF(ISBLANK($DQ$3),"",IF(ISBLANK(Tipy!CV58),0,IF(OR(AND(Tipy!CV58=Výsledky!$DO$3,OR(Tipy!CX58=Výsledky!$DQ$3+1,Tipy!CX58=Výsledky!$DQ$3-1)),AND(Tipy!CX58=Výsledky!$DQ$3,OR(Tipy!CV58=Výsledky!$DO$3+1,Tipy!CV58=Výsledky!$DO$3-1))),10,0)))</f>
        <v/>
      </c>
      <c r="DQ64" s="130" t="str">
        <f>IF(ISBLANK($DQ$3),"",IF(ISBLANK(Tipy!CV58),"-",SUM(DL64:DP64)))</f>
        <v/>
      </c>
      <c r="DR64" s="129"/>
      <c r="DS64" s="126" t="str">
        <f>IF(ISBLANK($DX$3),"",IF(ISBLANK(Tipy!DB58),0,IF(AND(Tipy!DB58=Výsledky!$DV$3,Tipy!DD58=Výsledky!$DX$3),60,0)))</f>
        <v/>
      </c>
      <c r="DT64" s="126" t="str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/>
      </c>
      <c r="DU64" s="126" t="str">
        <f>IF(ISBLANK($DX$3),"",IF(OR(Tipy!DE58=Výsledky!$DS$6,Tipy!DE58=Výsledky!$DS$7,Tipy!DE58=Výsledky!$DS$8,Tipy!DE58=Výsledky!$DS$9),IF(VLOOKUP(Tipy!DE58,'Kategórie hráčov'!$A$2:$B$55,2,FALSE)=30,30,20),0))</f>
        <v/>
      </c>
      <c r="DV64" s="126" t="str">
        <f>IF(ISBLANK($DX$3),"",IF(OR(Tipy!DF58=Výsledky!$DV$6,Tipy!DF58=Výsledky!$DV$7,Tipy!DF58=Výsledky!$DV$8,Tipy!DF58=Výsledky!$DV$9),IF(VLOOKUP(Tipy!DF58,'Kategórie hráčov'!$A$2:$B$55,2,FALSE)=30,30,20),0))</f>
        <v/>
      </c>
      <c r="DW64" s="127" t="str">
        <f>IF(ISBLANK($DX$3),"",IF(ISBLANK(Tipy!DB58),0,IF(OR(AND(Tipy!DB58=Výsledky!$DV$3,OR(Tipy!DD58=Výsledky!$DX$3+1,Tipy!DD58=Výsledky!$DX$3-1)),AND(Tipy!DD58=Výsledky!$DX$3,OR(Tipy!DB58=Výsledky!$DV$3+1,Tipy!DB58=Výsledky!$DV$3-1))),10,0)))</f>
        <v/>
      </c>
      <c r="DX64" s="130" t="str">
        <f>IF(ISBLANK($DX$3),"",IF(ISBLANK(Tipy!DB58),"-",SUM(DS64:DW64)))</f>
        <v/>
      </c>
      <c r="DY64" s="129"/>
      <c r="DZ64" s="126" t="str">
        <f>IF(ISBLANK($EE$3),"",IF(ISBLANK(Tipy!DH58),0,IF(AND(Tipy!DH58=Výsledky!$EC$3,Tipy!DJ58=Výsledky!$EE$3),60,0)))</f>
        <v/>
      </c>
      <c r="EA64" s="126" t="str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/>
      </c>
      <c r="EB64" s="126" t="str">
        <f>IF(ISBLANK($EE$3),"",IF(OR(Tipy!DK58=Výsledky!$DZ$6,Tipy!DK58=Výsledky!$DZ$7,Tipy!DK58=Výsledky!$DZ$8,Tipy!DK58=Výsledky!$DZ$9),IF(VLOOKUP(Tipy!DK58,'Kategórie hráčov'!$A$2:$B$55,2,FALSE)=30,30,20),0))</f>
        <v/>
      </c>
      <c r="EC64" s="126" t="str">
        <f>IF(ISBLANK($EE$3),"",IF(OR(Tipy!DL58=Výsledky!$EC$6,Tipy!DL58=Výsledky!$EC$7,Tipy!DL58=Výsledky!$EC$8,Tipy!DL58=Výsledky!$EC$9),IF(VLOOKUP(Tipy!DL58,'Kategórie hráčov'!$A$2:$B$55,2,FALSE)=30,30,20),0))</f>
        <v/>
      </c>
      <c r="ED64" s="127" t="str">
        <f>IF(ISBLANK($EE$3),"",IF(ISBLANK(Tipy!DH58),0,IF(OR(AND(Tipy!DH58=Výsledky!$EC$3,OR(Tipy!DJ58=Výsledky!$EE$3+1,Tipy!DJ58=Výsledky!$EE$3-1)),AND(Tipy!DJ58=Výsledky!$EE$3,OR(Tipy!DH58=Výsledky!$EC$3+1,Tipy!DH58=Výsledky!$EC$3-1))),10,0)))</f>
        <v/>
      </c>
      <c r="EE64" s="130" t="str">
        <f>IF(ISBLANK($EE$3),"",IF(ISBLANK(Tipy!DH58),"-",SUM(DZ64:ED64)))</f>
        <v/>
      </c>
      <c r="EF64" s="129"/>
      <c r="EG64" s="126" t="str">
        <f>IF(ISBLANK($EL$3),"",IF(ISBLANK(Tipy!DN58),0,IF(AND(Tipy!DN58=Výsledky!$EJ$3,Tipy!DP58=Výsledky!$EL$3),60,0)))</f>
        <v/>
      </c>
      <c r="EH64" s="126" t="str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/>
      </c>
      <c r="EI64" s="126" t="str">
        <f>IF(ISBLANK($EL$3),"",IF(OR(Tipy!DQ58=Výsledky!$EG$6,Tipy!DQ58=Výsledky!$EG$7,Tipy!DQ58=Výsledky!$EG$8,Tipy!DQ58=Výsledky!$EG$9),IF(VLOOKUP(Tipy!DQ58,'Kategórie hráčov'!$A$2:$B$55,2,FALSE)=30,30,20),0))</f>
        <v/>
      </c>
      <c r="EJ64" s="126" t="str">
        <f>IF(ISBLANK($EL$3),"",IF(OR(Tipy!DR58=Výsledky!$EJ$6,Tipy!DR58=Výsledky!$EJ$7,Tipy!DR58=Výsledky!$EJ$8,Tipy!DR58=Výsledky!$EJ$9),IF(VLOOKUP(Tipy!DR58,'Kategórie hráčov'!$A$2:$B$55,2,FALSE)=30,30,20),0))</f>
        <v/>
      </c>
      <c r="EK64" s="127" t="str">
        <f>IF(ISBLANK($EL$3),"",IF(ISBLANK(Tipy!DN58),0,IF(OR(AND(Tipy!DN58=Výsledky!$EJ$3,OR(Tipy!DP58=Výsledky!$EL$3+1,Tipy!DP58=Výsledky!$EL$3-1)),AND(Tipy!DP58=Výsledky!$EL$3,OR(Tipy!DN58=Výsledky!$EJ$3+1,Tipy!DN58=Výsledky!$EJ$3-1))),10,0)))</f>
        <v/>
      </c>
      <c r="EL64" s="130" t="str">
        <f>IF(ISBLANK($EL$3),"",IF(ISBLANK(Tipy!DN58),"-",SUM(EG64:EK64)))</f>
        <v/>
      </c>
      <c r="EM64" s="129"/>
      <c r="EN64" s="126" t="str">
        <f>IF(ISBLANK($ES$3),"",IF(ISBLANK(Tipy!DT58),0,IF(AND(Tipy!DT58=Výsledky!$EQ$3,Tipy!DV58=Výsledky!$ES$3),60,0)))</f>
        <v/>
      </c>
      <c r="EO64" s="126" t="str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/>
      </c>
      <c r="EP64" s="126" t="str">
        <f>IF(ISBLANK($ES$3),"",IF(OR(Tipy!DW58=Výsledky!$EN$6,Tipy!DW58=Výsledky!$EN$7,Tipy!DW58=Výsledky!$EN$8,Tipy!DW58=Výsledky!$EN$9),IF(VLOOKUP(Tipy!DW58,'Kategórie hráčov'!$A$2:$B$55,2,FALSE)=30,30,20),0))</f>
        <v/>
      </c>
      <c r="EQ64" s="126" t="str">
        <f>IF(ISBLANK($ES$3),"",IF(OR(Tipy!DX58=Výsledky!$EQ$6,Tipy!DX58=Výsledky!$EQ$7,Tipy!DX58=Výsledky!$EQ$8,Tipy!DX58=Výsledky!$EQ$9),IF(VLOOKUP(Tipy!DX58,'Kategórie hráčov'!$A$2:$B$55,2,FALSE)=30,30,20),0))</f>
        <v/>
      </c>
      <c r="ER64" s="127" t="str">
        <f>IF(ISBLANK($ES$3),"",IF(ISBLANK(Tipy!DT58),0,IF(OR(AND(Tipy!DT58=Výsledky!$EQ$3,OR(Tipy!DV58=Výsledky!$ES$3+1,Tipy!DV58=Výsledky!$ES$3-1)),AND(Tipy!DV58=Výsledky!$ES$3,OR(Tipy!DT58=Výsledky!$EQ$3+1,Tipy!DT58=Výsledky!$EQ$3-1))),10,0)))</f>
        <v/>
      </c>
      <c r="ES64" s="130" t="str">
        <f>IF(ISBLANK($ES$3),"",IF(ISBLANK(Tipy!DT58),"-",SUM(EN64:ER64)))</f>
        <v/>
      </c>
      <c r="ET64" s="129"/>
      <c r="EU64" s="126" t="str">
        <f>IF(ISBLANK($EZ$3),"",IF(ISBLANK(Tipy!DZ58),0,IF(AND(Tipy!DZ58=Výsledky!$EX$3,Tipy!EB58=Výsledky!$EZ$3),60,0)))</f>
        <v/>
      </c>
      <c r="EV64" s="126" t="str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/>
      </c>
      <c r="EW64" s="126" t="str">
        <f>IF(ISBLANK($EZ$3),"",IF(OR(Tipy!EC58=Výsledky!$EU$6,Tipy!EC58=Výsledky!$EU$7,Tipy!EC58=Výsledky!$EU$8,Tipy!EC58=Výsledky!$EU$9),IF(VLOOKUP(Tipy!EC58,'Kategórie hráčov'!$A$2:$B$55,2,FALSE)=30,30,20),0))</f>
        <v/>
      </c>
      <c r="EX64" s="126" t="str">
        <f>IF(ISBLANK($EZ$3),"",IF(OR(Tipy!ED58=Výsledky!$EX$6,Tipy!ED58=Výsledky!$EX$7,Tipy!ED58=Výsledky!$EX$8,Tipy!ED58=Výsledky!$EX$9),IF(VLOOKUP(Tipy!ED58,'Kategórie hráčov'!$A$2:$B$55,2,FALSE)=30,30,20),0))</f>
        <v/>
      </c>
      <c r="EY64" s="127" t="str">
        <f>IF(ISBLANK($EZ$3),"",IF(ISBLANK(Tipy!DZ58),0,IF(OR(AND(Tipy!DZ58=Výsledky!$EX$3,OR(Tipy!EB58=Výsledky!$EZ$3+1,Tipy!EB58=Výsledky!$EZ$3-1)),AND(Tipy!EB58=Výsledky!$EZ$3,OR(Tipy!DZ58=Výsledky!$EX$3+1,Tipy!DZ58=Výsledky!$EX$3-1))),10,0)))</f>
        <v/>
      </c>
      <c r="EZ64" s="130" t="str">
        <f>IF(ISBLANK($EZ$3),"",IF(ISBLANK(Tipy!DZ58),"-",SUM(EU64:EY64)))</f>
        <v/>
      </c>
      <c r="FA64" s="129"/>
      <c r="FB64" s="126" t="str">
        <f>IF(ISBLANK($FG$3),"",IF(ISBLANK(Tipy!EF58),0,IF(AND(Tipy!EF58=Výsledky!$FE$3,Tipy!EH58=Výsledky!$FG$3),60,0)))</f>
        <v/>
      </c>
      <c r="FC64" s="126" t="str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/>
      </c>
      <c r="FD64" s="126" t="str">
        <f>IF(ISBLANK($FG$3),"",IF(OR(Tipy!EI58=Výsledky!$FB$6,Tipy!EI58=Výsledky!$FB$7,Tipy!EI58=Výsledky!$FB$8,Tipy!EI58=Výsledky!$FB$9),IF(VLOOKUP(Tipy!EI58,'Kategórie hráčov'!$A$2:$B$55,2,FALSE)=30,30,20),0))</f>
        <v/>
      </c>
      <c r="FE64" s="126" t="str">
        <f>IF(ISBLANK($FG$3),"",IF(OR(Tipy!EJ58=Výsledky!$FE$6,Tipy!EJ58=Výsledky!$FE$7,Tipy!EJ58=Výsledky!$FE$8,Tipy!EJ58=Výsledky!$FE$9),IF(VLOOKUP(Tipy!EJ58,'Kategórie hráčov'!$A$2:$B$55,2,FALSE)=30,30,20),0))</f>
        <v/>
      </c>
      <c r="FF64" s="127" t="str">
        <f>IF(ISBLANK($FG$3),"",IF(ISBLANK(Tipy!EF58),0,IF(OR(AND(Tipy!EF58=Výsledky!$FE$3,OR(Tipy!EH58=Výsledky!$FG$3+1,Tipy!EH58=Výsledky!$FG$3-1)),AND(Tipy!EH58=Výsledky!$FG$3,OR(Tipy!EF58=Výsledky!$FE$3+1,Tipy!EF58=Výsledky!$FE$3-1))),10,0)))</f>
        <v/>
      </c>
      <c r="FG64" s="130" t="str">
        <f>IF(ISBLANK($FG$3),"",IF(ISBLANK(Tipy!EF58),"-",SUM(FB64:FF64)))</f>
        <v/>
      </c>
      <c r="FH64" s="129"/>
      <c r="FI64" s="126" t="str">
        <f>IF(ISBLANK($FN$3),"",IF(ISBLANK(Tipy!EL58),0,IF(AND(Tipy!EL58=Výsledky!$FL$3,Tipy!EN58=Výsledky!$FN$3),60,0)))</f>
        <v/>
      </c>
      <c r="FJ64" s="126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126" t="str">
        <f>IF(ISBLANK($FN$3),"",IF(OR(Tipy!EO58=Výsledky!$FI$6,Tipy!EO58=Výsledky!$FI$7,Tipy!EO58=Výsledky!$FI$8,Tipy!EO58=Výsledky!$FI$9),IF(VLOOKUP(Tipy!EO58,'Kategórie hráčov'!$A$2:$B$55,2,FALSE)=30,30,20),0))</f>
        <v/>
      </c>
      <c r="FL64" s="126" t="str">
        <f>IF(ISBLANK($FN$3),"",IF(OR(Tipy!EP58=Výsledky!$FL$6,Tipy!EP58=Výsledky!$FL$7,Tipy!EP58=Výsledky!$FL$8,Tipy!EP58=Výsledky!$FL$9),IF(VLOOKUP(Tipy!EP58,'Kategórie hráčov'!$A$2:$B$55,2,FALSE)=30,30,20),0))</f>
        <v/>
      </c>
      <c r="FM64" s="127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130" t="str">
        <f>IF(ISBLANK($FN$3),"",IF(ISBLANK(Tipy!EL58),"-",SUM(FI64:FM64)))</f>
        <v/>
      </c>
      <c r="FO64" s="129"/>
      <c r="FP64" s="126" t="str">
        <f>IF(ISBLANK($FU$3),"",IF(ISBLANK(Tipy!ER58),0,IF(AND(Tipy!ER58=Výsledky!$FS$3,Tipy!ET58=Výsledky!$FU$3),60,0)))</f>
        <v/>
      </c>
      <c r="FQ64" s="126" t="str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/>
      </c>
      <c r="FR64" s="126" t="str">
        <f>IF(ISBLANK($FU$3),"",IF(OR(Tipy!EU58=Výsledky!$FP$6,Tipy!EU58=Výsledky!$FP$7,Tipy!EU58=Výsledky!$FP$8,Tipy!EU58=Výsledky!$FP$9),IF(VLOOKUP(Tipy!EU58,'Kategórie hráčov'!$A$2:$B$55,2,FALSE)=30,30,20),0))</f>
        <v/>
      </c>
      <c r="FS64" s="126" t="str">
        <f>IF(ISBLANK($FU$3),"",IF(OR(Tipy!EV58=Výsledky!$FS$6,Tipy!EV58=Výsledky!$FS$7,Tipy!EV58=Výsledky!$FS$8,Tipy!EV58=Výsledky!$FS$9),IF(VLOOKUP(Tipy!EV58,'Kategórie hráčov'!$A$2:$B$55,2,FALSE)=30,30,20),0))</f>
        <v/>
      </c>
      <c r="FT64" s="127" t="str">
        <f>IF(ISBLANK($FU$3),"",IF(ISBLANK(Tipy!ER58),0,IF(OR(AND(Tipy!ER58=Výsledky!$FS$3,OR(Tipy!ET58=Výsledky!$FU$3+1,Tipy!ET58=Výsledky!$FU$3-1)),AND(Tipy!ET58=Výsledky!$FU$3,OR(Tipy!ER58=Výsledky!$FS$3+1,Tipy!ER58=Výsledky!$FS$3-1))),10,0)))</f>
        <v/>
      </c>
      <c r="FU64" s="130" t="str">
        <f>IF(ISBLANK($FU$3),"",IF(ISBLANK(Tipy!ER58),"-",SUM(FP64:FT64)))</f>
        <v/>
      </c>
      <c r="FV64" s="129"/>
      <c r="FW64" s="126" t="str">
        <f>IF(ISBLANK($GB$3),"",IF(ISBLANK(Tipy!EX58),0,IF(AND(Tipy!EX58=Výsledky!$FZ$3,Tipy!EZ58=Výsledky!$GB$3),60,0)))</f>
        <v/>
      </c>
      <c r="FX64" s="126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126" t="str">
        <f>IF(ISBLANK($GB$3),"",IF(OR(Tipy!FA58=Výsledky!$FW$6,Tipy!FA58=Výsledky!$FW$7,Tipy!FA58=Výsledky!$FW$8,Tipy!FA58=Výsledky!$FW$9),IF(VLOOKUP(Tipy!FA58,'Kategórie hráčov'!$A$2:$B$55,2,FALSE)=30,30,20),0))</f>
        <v/>
      </c>
      <c r="FZ64" s="126" t="str">
        <f>IF(ISBLANK($GB$3),"",IF(OR(Tipy!FB58=Výsledky!$FZ$6,Tipy!FB58=Výsledky!$FZ$7,Tipy!FB58=Výsledky!$FZ$8,Tipy!FB58=Výsledky!$FZ$9),IF(VLOOKUP(Tipy!FB58,'Kategórie hráčov'!$A$2:$B$55,2,FALSE)=30,30,20),0))</f>
        <v/>
      </c>
      <c r="GA64" s="127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130" t="str">
        <f>IF(ISBLANK($GB$3),"",IF(ISBLANK(Tipy!EX58),"-",SUM(FW64:GA64)))</f>
        <v/>
      </c>
      <c r="GC64" s="129"/>
      <c r="GD64" s="126" t="str">
        <f>IF(ISBLANK($GI$3),"",IF(ISBLANK(Tipy!FD58),0,IF(AND(Tipy!FD58=Výsledky!$GG$3,Tipy!FF58=Výsledky!$GI$3),60,0)))</f>
        <v/>
      </c>
      <c r="GE64" s="126" t="str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/>
      </c>
      <c r="GF64" s="126" t="str">
        <f>IF(ISBLANK($GI$3),"",IF(OR(Tipy!FG58=Výsledky!$GD$6,Tipy!FG58=Výsledky!$GD$7,Tipy!FG58=Výsledky!$GD$8,Tipy!FG58=Výsledky!$GD$9),IF(VLOOKUP(Tipy!FG58,'Kategórie hráčov'!$A$2:$B$55,2,FALSE)=30,30,20),0))</f>
        <v/>
      </c>
      <c r="GG64" s="126" t="str">
        <f>IF(ISBLANK($GI$3),"",IF(OR(Tipy!FH58=Výsledky!$GG$6,Tipy!FH58=Výsledky!$GG$7,Tipy!FH58=Výsledky!$GG$8,Tipy!FH58=Výsledky!$GG$9),IF(VLOOKUP(Tipy!FH58,'Kategórie hráčov'!$A$2:$B$55,2,FALSE)=30,30,20),0))</f>
        <v/>
      </c>
      <c r="GH64" s="127" t="str">
        <f>IF(ISBLANK($GI$3),"",IF(ISBLANK(Tipy!FD58),0,IF(OR(AND(Tipy!FD58=Výsledky!$GG$3,OR(Tipy!FF58=Výsledky!$GI$3+1,Tipy!FF58=Výsledky!$GI$3-1)),AND(Tipy!FF58=Výsledky!$GI$3,OR(Tipy!FD58=Výsledky!$GG$3+1,Tipy!FD58=Výsledky!$GG$3-1))),10,0)))</f>
        <v/>
      </c>
      <c r="GI64" s="130" t="str">
        <f>IF(ISBLANK($GI$3),"",IF(ISBLANK(Tipy!FD58),"-",SUM(GD64:GH64)))</f>
        <v/>
      </c>
      <c r="GJ64" s="129"/>
      <c r="GK64" s="126" t="str">
        <f>IF(ISBLANK($GP$3),"",IF(ISBLANK(Tipy!FJ58),0,IF(AND(Tipy!FJ58=Výsledky!$GN$3,Tipy!FL58=Výsledky!$GP$3),60,0)))</f>
        <v/>
      </c>
      <c r="GL64" s="126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126" t="str">
        <f>IF(ISBLANK($GP$3),"",IF(OR(Tipy!FM58=Výsledky!$GK$6,Tipy!FM58=Výsledky!$GK$7,Tipy!FM58=Výsledky!$GK$8,Tipy!FM58=Výsledky!$GK$9),IF(VLOOKUP(Tipy!FM58,'Kategórie hráčov'!$A$2:$B$55,2,FALSE)=30,30,20),0))</f>
        <v/>
      </c>
      <c r="GN64" s="126" t="str">
        <f>IF(ISBLANK($GP$3),"",IF(OR(Tipy!FN58=Výsledky!$GN$6,Tipy!FN58=Výsledky!$GN$7,Tipy!FN58=Výsledky!$GN$8,Tipy!FN58=Výsledky!$GN$9),IF(VLOOKUP(Tipy!FN58,'Kategórie hráčov'!$A$2:$B$55,2,FALSE)=30,30,20),0))</f>
        <v/>
      </c>
      <c r="GO64" s="127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130" t="str">
        <f>IF(ISBLANK($GP$3),"",IF(ISBLANK(Tipy!FJ58),"-",SUM(GK64:GO64)))</f>
        <v/>
      </c>
      <c r="GQ64" s="129"/>
      <c r="GR64" s="126" t="str">
        <f>IF(ISBLANK($GW$3),"",IF(ISBLANK(Tipy!FP58),0,IF(AND(Tipy!FP58=Výsledky!$GU$3,Tipy!FR58=Výsledky!$GW$3),60,0)))</f>
        <v/>
      </c>
      <c r="GS64" s="126" t="str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/>
      </c>
      <c r="GT64" s="126" t="str">
        <f>IF(ISBLANK($GW$3),"",IF(OR(Tipy!FS58=Výsledky!$GR$6,Tipy!FS58=Výsledky!$GR$7,Tipy!FS58=Výsledky!$GR$8,Tipy!FS58=Výsledky!$GR$9),IF(VLOOKUP(Tipy!FS58,'Kategórie hráčov'!$A$2:$B$55,2,FALSE)=30,30,20),0))</f>
        <v/>
      </c>
      <c r="GU64" s="126" t="str">
        <f>IF(ISBLANK($GW$3),"",IF(OR(Tipy!FT58=Výsledky!$GU$6,Tipy!FT58=Výsledky!$GU$7,Tipy!FT58=Výsledky!$GU$8,Tipy!FT58=Výsledky!$GU$9),IF(VLOOKUP(Tipy!FT58,'Kategórie hráčov'!$A$2:$B$55,2,FALSE)=30,30,20),0))</f>
        <v/>
      </c>
      <c r="GV64" s="127" t="str">
        <f>IF(ISBLANK($GW$3),"",IF(ISBLANK(Tipy!FP58),0,IF(OR(AND(Tipy!FP58=Výsledky!$GU$3,OR(Tipy!FR58=Výsledky!$GW$3+1,Tipy!FR58=Výsledky!$GW$3-1)),AND(Tipy!FR58=Výsledky!$GW$3,OR(Tipy!FP58=Výsledky!$GU$3+1,Tipy!FP58=Výsledky!$GU$3-1))),10,0)))</f>
        <v/>
      </c>
      <c r="GW64" s="130" t="str">
        <f>IF(ISBLANK($GW$3),"",IF(ISBLANK(Tipy!FP58),"-",SUM(GR64:GV64)))</f>
        <v/>
      </c>
      <c r="GX64" s="129"/>
      <c r="GY64" s="126" t="str">
        <f>IF(ISBLANK($HD$3),"",IF(ISBLANK(Tipy!FV58),0,IF(AND(Tipy!FV58=Výsledky!$HB$3,Tipy!FX58=Výsledky!$HD$3),60,0)))</f>
        <v/>
      </c>
      <c r="GZ64" s="126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26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26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27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0" t="str">
        <f>IF(ISBLANK($HD$3),"",IF(ISBLANK(Tipy!FV58),"-",SUM(GY64:HC64)))</f>
        <v/>
      </c>
      <c r="HE64" s="129"/>
      <c r="HF64" s="126" t="str">
        <f>IF(ISBLANK($HK$3),"",IF(ISBLANK(Tipy!GB58),0,IF(AND(Tipy!GB58=Výsledky!$HI$3,Tipy!GD58=Výsledky!$HK$3),60,0)))</f>
        <v/>
      </c>
      <c r="HG64" s="126" t="str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/>
      </c>
      <c r="HH64" s="126" t="str">
        <f>IF(ISBLANK($HK$3),"",IF(OR(Tipy!GE58=Výsledky!$HF$6,Tipy!GE58=Výsledky!$HF$7,Tipy!GE58=Výsledky!$HF$8,Tipy!GE58=Výsledky!$HF$9),IF(VLOOKUP(Tipy!GE58,'Kategórie hráčov'!$A$2:$B$55,2,FALSE)=30,30,20),0))</f>
        <v/>
      </c>
      <c r="HI64" s="126" t="str">
        <f>IF(ISBLANK($HK$3),"",IF(OR(Tipy!GF58=Výsledky!$HI$6,Tipy!GF58=Výsledky!$HI$7,Tipy!GF58=Výsledky!$HI$8,Tipy!GF58=Výsledky!$HI$9),IF(VLOOKUP(Tipy!GF58,'Kategórie hráčov'!$A$2:$B$55,2,FALSE)=30,30,20),0))</f>
        <v/>
      </c>
      <c r="HJ64" s="127" t="str">
        <f>IF(ISBLANK($HK$3),"",IF(ISBLANK(Tipy!GB58),0,IF(OR(AND(Tipy!GB58=Výsledky!$HI$3,OR(Tipy!GD58=Výsledky!$HK$3+1,Tipy!GD58=Výsledky!$HK$3-1)),AND(Tipy!GD58=Výsledky!$HK$3,OR(Tipy!GB58=Výsledky!$HI$3+1,Tipy!GB58=Výsledky!$HI$3-1))),10,0)))</f>
        <v/>
      </c>
      <c r="HK64" s="130" t="str">
        <f>IF(ISBLANK($HK$3),"",IF(ISBLANK(Tipy!GB58),"-",SUM(HF64:HJ64)))</f>
        <v/>
      </c>
      <c r="HL64" s="129"/>
      <c r="HM64" s="126" t="str">
        <f>IF(ISBLANK($HR$3),"",IF(ISBLANK(Tipy!GH58),0,IF(AND(Tipy!GH58=Výsledky!$HP$3,Tipy!GJ58=Výsledky!$HR$3),60,0)))</f>
        <v/>
      </c>
      <c r="HN64" s="126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26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26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27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0" t="str">
        <f>IF(ISBLANK($HR$3),"",IF(ISBLANK(Tipy!GH58),"-",SUM(HM64:HQ64)))</f>
        <v/>
      </c>
      <c r="HS64" s="129"/>
      <c r="HT64" s="126" t="str">
        <f>IF(ISBLANK($HY$3),"",IF(ISBLANK(Tipy!GN58),0,IF(AND(Tipy!GN58=Výsledky!$HW$3,Tipy!GP58=Výsledky!$HY$3),60,0)))</f>
        <v/>
      </c>
      <c r="HU64" s="126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6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6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7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0" t="str">
        <f>IF(ISBLANK($HY$3),"",IF(ISBLANK(Tipy!GN58),"-",SUM(HT64:HX64)))</f>
        <v/>
      </c>
      <c r="HZ64" s="129"/>
      <c r="IA64" s="126" t="str">
        <f>IF(ISBLANK($IF$3),"",IF(ISBLANK(Tipy!GT58),0,IF(AND(Tipy!GT58=Výsledky!$ID$3,Tipy!GV58=Výsledky!$IF$3),60,0)))</f>
        <v/>
      </c>
      <c r="IB64" s="126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26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26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27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0" t="str">
        <f>IF(ISBLANK($IF$3),"",IF(ISBLANK(Tipy!GT58),"-",SUM(IA64:IE64)))</f>
        <v/>
      </c>
      <c r="IG64" s="129"/>
      <c r="IH64" s="126" t="str">
        <f>IF(ISBLANK($IM$3),"",IF(ISBLANK(Tipy!GZ58),0,IF(AND(Tipy!GZ58=Výsledky!$IK$3,Tipy!HB58=Výsledky!$IM$3),60,0)))</f>
        <v/>
      </c>
      <c r="II64" s="126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6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6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7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0" t="str">
        <f>IF(ISBLANK($IM$3),"",IF(ISBLANK(Tipy!GZ58),"-",SUM(IH64:IL64)))</f>
        <v/>
      </c>
      <c r="IN64" s="129"/>
      <c r="IO64" s="126" t="str">
        <f>IF(ISBLANK($IT$3),"",IF(ISBLANK(Tipy!HF58),0,IF(AND(Tipy!HF58=Výsledky!$IR$3,Tipy!HH58=Výsledky!$IT$3),60,0)))</f>
        <v/>
      </c>
      <c r="IP64" s="126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26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26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27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0" t="str">
        <f>IF(ISBLANK($IT$3),"",IF(ISBLANK(Tipy!HF58),"-",SUM(IO64:IS64)))</f>
        <v/>
      </c>
      <c r="IU64" s="129"/>
      <c r="IV64" s="126" t="str">
        <f>IF(ISBLANK($JA$3),"",IF(ISBLANK(Tipy!HL58),0,IF(AND(Tipy!HL58=Výsledky!$IY$3,Tipy!HN58=Výsledky!$JA$3),60,0)))</f>
        <v/>
      </c>
      <c r="IW64" s="126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26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26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27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0" t="str">
        <f>IF(ISBLANK($JA$3),"",IF(ISBLANK(Tipy!HL58),"-",SUM(IV64:IZ64)))</f>
        <v/>
      </c>
      <c r="JB64" s="129"/>
      <c r="JC64" s="126" t="str">
        <f>IF(ISBLANK($JH$3),"",IF(ISBLANK(Tipy!HR58),0,IF(AND(Tipy!HR58=Výsledky!$JF$3,Tipy!HT58=Výsledky!$JH$3),60,0)))</f>
        <v/>
      </c>
      <c r="JD64" s="126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26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26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27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0" t="str">
        <f>IF(ISBLANK($JH$3),"",IF(ISBLANK(Tipy!HR58),"-",SUM(JC64:JG64)))</f>
        <v/>
      </c>
      <c r="JI64" s="129"/>
      <c r="JJ64" s="126" t="str">
        <f>IF(ISBLANK($JO$3),"",IF(ISBLANK(Tipy!HX58),0,IF(AND(Tipy!HX58=Výsledky!$JM$3,Tipy!HZ58=Výsledky!$JO$3),60,0)))</f>
        <v/>
      </c>
      <c r="JK64" s="126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26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26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27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0" t="str">
        <f>IF(ISBLANK($JO$3),"",IF(ISBLANK(Tipy!HX58),"-",SUM(JJ64:JN64)))</f>
        <v/>
      </c>
      <c r="JP64" s="129"/>
      <c r="JQ64" s="126" t="str">
        <f>IF(ISBLANK($JV$3),"",IF(ISBLANK(Tipy!ID58),0,IF(AND(Tipy!ID58=Výsledky!$JT$3,Tipy!IF58=Výsledky!$JV$3),60,0)))</f>
        <v/>
      </c>
      <c r="JR64" s="126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26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26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27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0" t="str">
        <f>IF(ISBLANK($JV$3),"",IF(ISBLANK(Tipy!ID58),"-",SUM(JQ64:JU64)))</f>
        <v/>
      </c>
      <c r="JW64" s="129"/>
      <c r="JX64" s="126" t="str">
        <f>IF(ISBLANK($KC$3),"",IF(ISBLANK(Tipy!IJ58),0,IF(AND(Tipy!IJ58=Výsledky!$KA$3,Tipy!IL58=Výsledky!$KC$3),60,0)))</f>
        <v/>
      </c>
      <c r="JY64" s="126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6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6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7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0" t="str">
        <f>IF(ISBLANK($KC$3),"",IF(ISBLANK(Tipy!IJ58),"-",SUM(JX64:KB64)))</f>
        <v/>
      </c>
      <c r="KD64" s="129"/>
      <c r="KE64" s="126" t="str">
        <f>IF(ISBLANK($KJ$3),"",IF(ISBLANK(Tipy!IP58),0,IF(AND(Tipy!IP58=Výsledky!$KH$3,Tipy!IR58=Výsledky!$KJ$3),60,0)))</f>
        <v/>
      </c>
      <c r="KF64" s="126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6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6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7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0" t="str">
        <f>IF(ISBLANK($KJ$3),"",IF(ISBLANK(Tipy!IP58),"-",SUM(KE64:KI64)))</f>
        <v/>
      </c>
      <c r="KK64" s="129"/>
      <c r="KL64" s="126" t="str">
        <f>IF(ISBLANK($KQ$3),"",IF(ISBLANK(Tipy!IV58),0,IF(AND(Tipy!IV58=Výsledky!$KO$3,Tipy!IX58=Výsledky!$KQ$3),60,0)))</f>
        <v/>
      </c>
      <c r="KM64" s="126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6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6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7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0" t="str">
        <f>IF(ISBLANK($KQ$3),"",IF(ISBLANK(Tipy!IV58),"-",SUM(KL64:KP64)))</f>
        <v/>
      </c>
      <c r="KR64" s="129"/>
      <c r="KS64" s="126" t="str">
        <f>IF(ISBLANK($KX$3),"",IF(ISBLANK(Tipy!JB58),0,IF(AND(Tipy!JB58=Výsledky!$KV$3,Tipy!JD58=Výsledky!$KX$3),60,0)))</f>
        <v/>
      </c>
      <c r="KT64" s="126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6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6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7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0" t="str">
        <f>IF(ISBLANK($KX$3),"",IF(ISBLANK(Tipy!JB58),"-",SUM(KS64:KW64)))</f>
        <v/>
      </c>
      <c r="KY64" s="129"/>
      <c r="KZ64" s="126" t="str">
        <f>IF(ISBLANK($LE$3),"",IF(ISBLANK(Tipy!JH58),0,IF(AND(Tipy!JH58=Výsledky!$LC$3,Tipy!JJ58=Výsledky!$LE$3),60,0)))</f>
        <v/>
      </c>
      <c r="LA64" s="126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6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6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7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0" t="str">
        <f>IF(ISBLANK($LE$3),"",IF(ISBLANK(Tipy!JH58),"-",SUM(KZ64:LD64)))</f>
        <v/>
      </c>
      <c r="LF64" s="129"/>
      <c r="LG64" s="126" t="str">
        <f>IF(ISBLANK($LL$3),"",IF(ISBLANK(Tipy!JN58),0,IF(AND(Tipy!JN58=Výsledky!$LJ$3,Tipy!JP58=Výsledky!$LL$3),60,0)))</f>
        <v/>
      </c>
      <c r="LH64" s="126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6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6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7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0" t="str">
        <f>IF(ISBLANK($LL$3),"",IF(ISBLANK(Tipy!JN58),"-",SUM(LG64:LK64)))</f>
        <v/>
      </c>
      <c r="LM64" s="129"/>
      <c r="LN64" s="126" t="str">
        <f>IF(ISBLANK($LS$3),"",IF(ISBLANK(Tipy!JT58),0,IF(AND(Tipy!JT58=Výsledky!$LQ$3,Tipy!JV58=Výsledky!$LS$3),60,0)))</f>
        <v/>
      </c>
      <c r="LO64" s="126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6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6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7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0" t="str">
        <f>IF(ISBLANK($LS$3),"",IF(ISBLANK(Tipy!JT58),"-",SUM(LN64:LR64)))</f>
        <v/>
      </c>
      <c r="LT64" s="129"/>
      <c r="LU64" s="126" t="str">
        <f>IF(ISBLANK($LZ$3),"",IF(ISBLANK(Tipy!JZ58),0,IF(AND(Tipy!JZ58=Výsledky!$LX$3,Tipy!KB58=Výsledky!$LZ$3),60,0)))</f>
        <v/>
      </c>
      <c r="LV64" s="126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6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6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7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0" t="str">
        <f>IF(ISBLANK($LZ$3),"",IF(ISBLANK(Tipy!JZ58),"-",SUM(LU64:LY64)))</f>
        <v/>
      </c>
      <c r="MA64" s="129"/>
      <c r="MB64" s="126" t="str">
        <f>IF(ISBLANK($MG$3),"",IF(ISBLANK(Tipy!KF58),0,IF(AND(Tipy!KF58=Výsledky!$ME$3,Tipy!KH58=Výsledky!$MG$3),60,0)))</f>
        <v/>
      </c>
      <c r="MC64" s="126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6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6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7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0" t="str">
        <f>IF(ISBLANK($MG$3),"",IF(ISBLANK(Tipy!KF58),"-",SUM(MB64:MF64)))</f>
        <v/>
      </c>
      <c r="MH64" s="129"/>
      <c r="MI64" s="126" t="str">
        <f>IF(ISBLANK($MN$3),"",IF(ISBLANK(Tipy!KL58),0,IF(AND(Tipy!KL58=Výsledky!$ML$3,Tipy!KN58=Výsledky!$MN$3),60,0)))</f>
        <v/>
      </c>
      <c r="MJ64" s="12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6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6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0" t="str">
        <f>IF(ISBLANK($MN$3),"",IF(ISBLANK(Tipy!KL58),"-",SUM(MI64:MM64)))</f>
        <v/>
      </c>
      <c r="MO64" s="129"/>
      <c r="MP64" s="126" t="str">
        <f>IF(ISBLANK($MU$3),"",IF(ISBLANK(Tipy!KR58),0,IF(AND(Tipy!KR58=Výsledky!$MS$3,Tipy!KT58=Výsledky!$MU$3),60,0)))</f>
        <v/>
      </c>
      <c r="MQ64" s="126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6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6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7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0" t="str">
        <f>IF(ISBLANK($MU$3),"",IF(ISBLANK(Tipy!KR58),"-",SUM(MP64:MT64)))</f>
        <v/>
      </c>
      <c r="MV64" s="129"/>
      <c r="MW64" s="126" t="str">
        <f>IF(ISBLANK($NB$3),"",IF(ISBLANK(Tipy!KX58),0,IF(AND(Tipy!KX58=Výsledky!$MZ$3,Tipy!KZ58=Výsledky!$NB$3),60,0)))</f>
        <v/>
      </c>
      <c r="MX64" s="126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6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6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7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0" t="str">
        <f>IF(ISBLANK($NB$3),"",IF(ISBLANK(Tipy!KX58),"-",SUM(MW64:NA64)))</f>
        <v/>
      </c>
      <c r="NC64" s="129"/>
      <c r="ND64" s="126" t="str">
        <f>IF(ISBLANK($NI$3),"",IF(ISBLANK(Tipy!LD58),0,IF(AND(Tipy!LD58=Výsledky!$NG$3,Tipy!LF58=Výsledky!$NI$3),60,0)))</f>
        <v/>
      </c>
      <c r="NE64" s="126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6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6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7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0" t="str">
        <f>IF(ISBLANK($NI$3),"",IF(ISBLANK(Tipy!LD58),"-",SUM(ND64:NH64)))</f>
        <v/>
      </c>
      <c r="NJ64" s="129"/>
      <c r="NK64" s="126" t="str">
        <f>IF(ISBLANK($NP$3),"",IF(ISBLANK(Tipy!LJ58),0,IF(AND(Tipy!LJ58=Výsledky!$NN$3,Tipy!LL58=Výsledky!$NP$3),60,0)))</f>
        <v/>
      </c>
      <c r="NL64" s="126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6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6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7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0" t="str">
        <f>IF(ISBLANK($NP$3),"",IF(ISBLANK(Tipy!LJ58),"-",SUM(NK64:NO64)))</f>
        <v/>
      </c>
      <c r="NQ64" s="129"/>
      <c r="NR64" s="126" t="str">
        <f>IF(ISBLANK($NW$3),"",IF(ISBLANK(Tipy!LP58),0,IF(AND(Tipy!LP58=Výsledky!$NU$3,Tipy!LR58=Výsledky!$NW$3),60,0)))</f>
        <v/>
      </c>
      <c r="NS64" s="126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6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6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7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0" t="str">
        <f>IF(ISBLANK($NW$3),"",IF(ISBLANK(Tipy!LP58),"-",SUM(NR64:NV64)))</f>
        <v/>
      </c>
      <c r="NX64" s="129"/>
      <c r="NY64" s="126" t="str">
        <f>IF(ISBLANK($OD$3),"",IF(ISBLANK(Tipy!LV58),0,IF(AND(Tipy!LV58=Výsledky!$OB$3,Tipy!LX58=Výsledky!$OD$3),60,0)))</f>
        <v/>
      </c>
      <c r="NZ64" s="126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6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6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7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0" t="str">
        <f>IF(ISBLANK($OD$3),"",IF(ISBLANK(Tipy!LV58),"-",SUM(NY64:OC64)))</f>
        <v/>
      </c>
      <c r="OE64" s="129"/>
      <c r="OF64" s="126" t="str">
        <f>IF(ISBLANK($OK$3),"",IF(ISBLANK(Tipy!MB58),0,IF(AND(Tipy!MB58=Výsledky!$OI$3,Tipy!MD58=Výsledky!$OK$3),60,0)))</f>
        <v/>
      </c>
      <c r="OG64" s="126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6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6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7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0" t="str">
        <f>IF(ISBLANK($OK$3),"",IF(ISBLANK(Tipy!MB58),"-",SUM(OF64:OJ64)))</f>
        <v/>
      </c>
      <c r="OL64" s="129"/>
      <c r="OM64" s="126" t="str">
        <f>IF(ISBLANK($OR$3),"",IF(ISBLANK(Tipy!MH58),0,IF(AND(Tipy!MH58=Výsledky!$OP$3,Tipy!MJ58=Výsledky!$OR$3),60,0)))</f>
        <v/>
      </c>
      <c r="ON64" s="12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6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6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0" t="str">
        <f>IF(ISBLANK($OR$3),"",IF(ISBLANK(Tipy!MH58),"-",SUM(OM64:OQ64)))</f>
        <v/>
      </c>
      <c r="OS64" s="129"/>
      <c r="OT64" s="126" t="str">
        <f>IF(ISBLANK($OY$3),"",IF(ISBLANK(Tipy!MN58),0,IF(AND(Tipy!MN58=Výsledky!$OW$3,Tipy!MP58=Výsledky!$OY$3),60,0)))</f>
        <v/>
      </c>
      <c r="OU64" s="12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6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6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0" t="str">
        <f>IF(ISBLANK($OY$3),"",IF(ISBLANK(Tipy!MN58),"-",SUM(OT64:OX64)))</f>
        <v/>
      </c>
      <c r="OZ64" s="129"/>
      <c r="PA64" s="126" t="str">
        <f>IF(ISBLANK($PF$3),"",IF(ISBLANK(Tipy!MT58),0,IF(AND(Tipy!MT58=Výsledky!$PD$3,Tipy!MV58=Výsledky!$PF$3),60,0)))</f>
        <v/>
      </c>
      <c r="PB64" s="12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6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6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0" t="str">
        <f>IF(ISBLANK($PF$3),"",IF(ISBLANK(Tipy!MT58),"-",SUM(PA64:PE64)))</f>
        <v/>
      </c>
      <c r="PG64" s="129"/>
      <c r="PH64" s="126" t="str">
        <f>IF(ISBLANK($PM$3),"",IF(ISBLANK(Tipy!MZ58),0,IF(AND(Tipy!MZ58=Výsledky!$PK$3,Tipy!NB58=Výsledky!$PM$3),60,0)))</f>
        <v/>
      </c>
      <c r="PI64" s="12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6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6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0" t="str">
        <f>IF(ISBLANK($PM$3),"",IF(ISBLANK(Tipy!MZ58),"-",SUM(PH64:PL64)))</f>
        <v/>
      </c>
      <c r="PN64" s="129"/>
      <c r="PO64" s="126" t="str">
        <f>IF(ISBLANK($PT$3),"",IF(ISBLANK(Tipy!NF58),0,IF(AND(Tipy!NF58=Výsledky!$PR$3,Tipy!NH58=Výsledky!$PT$3),60,0)))</f>
        <v/>
      </c>
      <c r="PP64" s="12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6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6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0" t="str">
        <f>IF(ISBLANK($PT$3),"",IF(ISBLANK(Tipy!NF58),"-",SUM(PO64:PS64)))</f>
        <v/>
      </c>
      <c r="PU64" s="129"/>
      <c r="PV64" s="126" t="str">
        <f>IF(ISBLANK($QA$3),"",IF(ISBLANK(Tipy!NL58),0,IF(AND(Tipy!NL58=Výsledky!$PY$3,Tipy!NN58=Výsledky!$QA$3),60,0)))</f>
        <v/>
      </c>
      <c r="PW64" s="12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6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6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0" t="str">
        <f>IF(ISBLANK($QA$3),"",IF(ISBLANK(Tipy!NL58),"-",SUM(PV64:PZ64)))</f>
        <v/>
      </c>
      <c r="QB64" s="129"/>
      <c r="QC64" s="126" t="str">
        <f>IF(ISBLANK($QH$3),"",IF(ISBLANK(Tipy!NR58),0,IF(AND(Tipy!NR58=Výsledky!$QF$3,Tipy!NT58=Výsledky!$QH$3),60,0)))</f>
        <v/>
      </c>
      <c r="QD64" s="12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6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6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0" t="str">
        <f>IF(ISBLANK($QH$3),"",IF(ISBLANK(Tipy!NR58),"-",SUM(QC64:QG64)))</f>
        <v/>
      </c>
      <c r="QI64" s="131"/>
      <c r="QJ64" s="131"/>
    </row>
    <row r="65" spans="1:452" ht="15" x14ac:dyDescent="0.2">
      <c r="A65" s="124">
        <f>Tipy!A59</f>
        <v>2</v>
      </c>
      <c r="B65" s="166" t="str">
        <f>IF(Tipy!B59="","",Tipy!B59)</f>
        <v>petro fonka</v>
      </c>
      <c r="C65" s="125"/>
      <c r="D65" s="126">
        <f>IF(ISBLANK($I$3),"",IF(ISBLANK(Tipy!D59),0,IF(AND(Tipy!D59=Výsledky!$G$3,Tipy!F59=Výsledky!$I$3),60,0)))</f>
        <v>0</v>
      </c>
      <c r="E65" s="12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6">
        <f>IF(ISBLANK($I$3),"",IF(OR(Tipy!G59=Výsledky!$D$6,Tipy!G59=Výsledky!$D$7,Tipy!G59=Výsledky!$D$8,Tipy!G59=Výsledky!$D$9),IF(VLOOKUP(Tipy!G59,'Kategórie hráčov'!$A$2:$B$55,2,FALSE)=30,30,20),0))</f>
        <v>0</v>
      </c>
      <c r="G65" s="126">
        <f>IF(ISBLANK($I$3),"",IF(OR(Tipy!H59=Výsledky!$G$6,Tipy!H59=Výsledky!$G$7,Tipy!H59=Výsledky!$G$8,Tipy!H59=Výsledky!$G$9),IF(VLOOKUP(Tipy!H59,'Kategórie hráčov'!$A$2:$B$55,2,FALSE)=30,30,20),0))</f>
        <v>0</v>
      </c>
      <c r="H65" s="12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8">
        <f>IF(ISBLANK($I$3),"",IF(ISBLANK(Tipy!D59),"-",SUM(D65:H65)))</f>
        <v>0</v>
      </c>
      <c r="J65" s="25"/>
      <c r="K65" s="126">
        <f>IF(ISBLANK($P$3),"",IF(ISBLANK(Tipy!J59),0,IF(AND(Tipy!J59=Výsledky!$N$3,Tipy!L59=Výsledky!$P$3),60,0)))</f>
        <v>0</v>
      </c>
      <c r="L65" s="12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6">
        <f>IF(ISBLANK($P$3),"",IF(OR(Tipy!M59=Výsledky!$K$6,Tipy!M59=Výsledky!$K$7,Tipy!M59=Výsledky!$K$8,Tipy!M59=Výsledky!$K$9),IF(VLOOKUP(Tipy!M59,'Kategórie hráčov'!$A$2:$B$55,2,FALSE)=30,30,20),0))</f>
        <v>0</v>
      </c>
      <c r="N65" s="126">
        <f>IF(ISBLANK($P$3),"",IF(OR(Tipy!N59=Výsledky!$N$6,Tipy!N59=Výsledky!$N$7,Tipy!N59=Výsledky!$N$8,Tipy!N59=Výsledky!$N$9),IF(VLOOKUP(Tipy!N59,'Kategórie hráčov'!$A$2:$B$55,2,FALSE)=30,30,20),0))</f>
        <v>0</v>
      </c>
      <c r="O65" s="12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8" t="str">
        <f>IF(ISBLANK($P$3),"",IF(ISBLANK(Tipy!J59),"-",SUM(K65:O65)))</f>
        <v>-</v>
      </c>
      <c r="Q65" s="129"/>
      <c r="R65" s="126">
        <f>IF(ISBLANK($W$3),"",IF(ISBLANK(Tipy!P59),0,IF(AND(Tipy!P59=Výsledky!$U$3,Tipy!R59=Výsledky!$W$3),60,0)))</f>
        <v>0</v>
      </c>
      <c r="S65" s="12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6">
        <f>IF(ISBLANK($W$3),"",IF(OR(Tipy!S59=Výsledky!$R$6,Tipy!S59=Výsledky!$R$7,Tipy!S59=Výsledky!$R$8,Tipy!S59=Výsledky!$R$9),IF(VLOOKUP(Tipy!S59,'Kategórie hráčov'!$A$2:$B$55,2,FALSE)=30,30,20),0))</f>
        <v>0</v>
      </c>
      <c r="U65" s="126">
        <f>IF(ISBLANK($W$3),"",IF(OR(Tipy!T59=Výsledky!$U$6,Tipy!T59=Výsledky!$U$7,Tipy!T59=Výsledky!$U$8,Tipy!T59=Výsledky!$U$9),IF(VLOOKUP(Tipy!T59,'Kategórie hráčov'!$A$2:$B$55,2,FALSE)=30,30,20),0))</f>
        <v>0</v>
      </c>
      <c r="V65" s="127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30">
        <f>IF(ISBLANK($W$3),"",IF(ISBLANK(Tipy!P59),"-",SUM(R65:V65)))</f>
        <v>0</v>
      </c>
      <c r="X65" s="129"/>
      <c r="Y65" s="126">
        <f>IF(ISBLANK($AD$3),"",IF(ISBLANK(Tipy!V59),0,IF(AND(Tipy!V59=Výsledky!$AB$3,Tipy!X59=Výsledky!$AD$3),60,0)))</f>
        <v>0</v>
      </c>
      <c r="Z65" s="12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6">
        <f>IF(ISBLANK($AD$3),"",IF(OR(Tipy!Y59=Výsledky!$Y$6,Tipy!Y59=Výsledky!$Y$7,Tipy!Y59=Výsledky!$Y$8,Tipy!Y59=Výsledky!$Y$9),IF(VLOOKUP(Tipy!Y59,'Kategórie hráčov'!$A$2:$B$55,2,FALSE)=30,30,20),0))</f>
        <v>20</v>
      </c>
      <c r="AB65" s="126">
        <f>IF(ISBLANK($AD$3),"",IF(OR(Tipy!Z59=Výsledky!$AB$6,Tipy!Z59=Výsledky!$AB$7,Tipy!Z59=Výsledky!$AB$8,Tipy!Z59=Výsledky!$AB$9),IF(VLOOKUP(Tipy!Z59,'Kategórie hráčov'!$A$2:$B$55,2,FALSE)=30,30,20),0))</f>
        <v>0</v>
      </c>
      <c r="AC65" s="127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30">
        <f>IF(ISBLANK($AD$3),"",IF(ISBLANK(Tipy!V59),"-",SUM(Y65:AC65)))</f>
        <v>20</v>
      </c>
      <c r="AE65" s="129"/>
      <c r="AF65" s="126">
        <f>IF(ISBLANK($AK$3),"",IF(ISBLANK(Tipy!AB59),0,IF(AND(Tipy!AB59=Výsledky!$AI$3,Tipy!AD59=Výsledky!$AK$3),60,0)))</f>
        <v>0</v>
      </c>
      <c r="AG65" s="12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6">
        <f>IF(ISBLANK($AK$3),"",IF(OR(Tipy!AE59=Výsledky!$AF$6,Tipy!AE59=Výsledky!$AF$7,Tipy!AE59=Výsledky!$AF$8,Tipy!AE59=Výsledky!$AF$9),IF(VLOOKUP(Tipy!AE59,'Kategórie hráčov'!$A$2:$B$55,2,FALSE)=30,30,20),0))</f>
        <v>20</v>
      </c>
      <c r="AI65" s="126">
        <f>IF(ISBLANK($AK$3),"",IF(OR(Tipy!AF59=Výsledky!$AI$6,Tipy!AF59=Výsledky!$AI$7,Tipy!AF59=Výsledky!$AI$8,Tipy!AF59=Výsledky!$AI$9),IF(VLOOKUP(Tipy!AF59,'Kategórie hráčov'!$A$2:$B$55,2,FALSE)=30,30,20),0))</f>
        <v>30</v>
      </c>
      <c r="AJ65" s="127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30">
        <f>IF(ISBLANK($AK$3),"",IF(ISBLANK(Tipy!AB59),"-",SUM(AF65:AJ65)))</f>
        <v>70</v>
      </c>
      <c r="AL65" s="129"/>
      <c r="AM65" s="126">
        <f>IF(ISBLANK($AR$3),"",IF(ISBLANK(Tipy!AH59),0,IF(AND(Tipy!AH59=Výsledky!$AP$3,Tipy!AJ59=Výsledky!$AR$3),60,0)))</f>
        <v>0</v>
      </c>
      <c r="AN65" s="12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6">
        <f>IF(ISBLANK($AR$3),"",IF(OR(Tipy!AK59=Výsledky!$AM$6,Tipy!AK59=Výsledky!$AM$7,Tipy!AK59=Výsledky!$AM$8,Tipy!AK59=Výsledky!$AM$9),IF(VLOOKUP(Tipy!AK59,'Kategórie hráčov'!$A$2:$B$55,2,FALSE)=30,30,20),0))</f>
        <v>0</v>
      </c>
      <c r="AP65" s="126">
        <f>IF(ISBLANK($AR$3),"",IF(OR(Tipy!AL59=Výsledky!$AP$6,Tipy!AL59=Výsledky!$AP$7,Tipy!AL59=Výsledky!$AP$8,Tipy!AL59=Výsledky!$AP$9),IF(VLOOKUP(Tipy!AL59,'Kategórie hráčov'!$A$2:$B$55,2,FALSE)=30,30,20),0))</f>
        <v>0</v>
      </c>
      <c r="AQ65" s="127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30">
        <f>IF(ISBLANK($AR$3),"",IF(ISBLANK(Tipy!AH59),"-",SUM(AM65:AQ65)))</f>
        <v>20</v>
      </c>
      <c r="AS65" s="129"/>
      <c r="AT65" s="126">
        <f>IF(ISBLANK($AY$3),"",IF(ISBLANK(Tipy!AN59),0,IF(AND(Tipy!AN59=Výsledky!$AW$3,Tipy!AP59=Výsledky!$AY$3),60,0)))</f>
        <v>0</v>
      </c>
      <c r="AU65" s="12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6">
        <f>IF(ISBLANK($AY$3),"",IF(OR(Tipy!AQ59=Výsledky!$AT$6,Tipy!AQ59=Výsledky!$AT$7,Tipy!AQ59=Výsledky!$AT$8,Tipy!AQ59=Výsledky!$AT$9),IF(VLOOKUP(Tipy!AQ59,'Kategórie hráčov'!$A$2:$B$55,2,FALSE)=30,30,20),0))</f>
        <v>0</v>
      </c>
      <c r="AW65" s="126">
        <f>IF(ISBLANK($AY$3),"",IF(OR(Tipy!AR59=Výsledky!$AW$6,Tipy!AR59=Výsledky!$AW$7,Tipy!AR59=Výsledky!$AW$8,Tipy!AR59=Výsledky!$AW$9),IF(VLOOKUP(Tipy!AR59,'Kategórie hráčov'!$A$2:$B$55,2,FALSE)=30,30,20),0))</f>
        <v>0</v>
      </c>
      <c r="AX65" s="127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30">
        <f>IF(ISBLANK($AY$3),"",IF(ISBLANK(Tipy!AN59),"-",SUM(AT65:AX65)))</f>
        <v>0</v>
      </c>
      <c r="AZ65" s="129"/>
      <c r="BA65" s="126">
        <f>IF(ISBLANK($BF$3),"",IF(ISBLANK(Tipy!AT59),0,IF(AND(Tipy!AT59=Výsledky!$BD$3,Tipy!AV59=Výsledky!$BF$3),60,0)))</f>
        <v>0</v>
      </c>
      <c r="BB65" s="12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6">
        <f>IF(ISBLANK($BF$3),"",IF(OR(Tipy!AW59=Výsledky!$BA$6,Tipy!AW59=Výsledky!$BA$7,Tipy!AW59=Výsledky!$BA$8,Tipy!AW59=Výsledky!$BA$9),IF(VLOOKUP(Tipy!AW59,'Kategórie hráčov'!$A$2:$B$55,2,FALSE)=30,30,20),0))</f>
        <v>0</v>
      </c>
      <c r="BD65" s="126">
        <f>IF(ISBLANK($BF$3),"",IF(OR(Tipy!AX59=Výsledky!$BD$6,Tipy!AX59=Výsledky!$BD$7,Tipy!AX59=Výsledky!$BD$8,Tipy!AX59=Výsledky!$BD$9),IF(VLOOKUP(Tipy!AX59,'Kategórie hráčov'!$A$2:$B$55,2,FALSE)=30,30,20),0))</f>
        <v>0</v>
      </c>
      <c r="BE65" s="127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30">
        <f>IF(ISBLANK($BF$3),"",IF(ISBLANK(Tipy!AT59),"-",SUM(BA65:BE65)))</f>
        <v>0</v>
      </c>
      <c r="BG65" s="129"/>
      <c r="BH65" s="126" t="str">
        <f>IF(ISBLANK($BM$3),"",IF(ISBLANK(Tipy!AZ59),0,IF(AND(Tipy!AZ59=Výsledky!$BK$3,Tipy!BB59=Výsledky!$BM$3),60,0)))</f>
        <v/>
      </c>
      <c r="BI65" s="126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6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6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7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0" t="str">
        <f>IF(ISBLANK($BM$3),"",IF(ISBLANK(Tipy!AZ59),"-",SUM(BH65:BL65)))</f>
        <v/>
      </c>
      <c r="BN65" s="129"/>
      <c r="BO65" s="126">
        <f>IF(ISBLANK($BT$3),"",IF(ISBLANK(Tipy!BF59),0,IF(AND(Tipy!BF59=Výsledky!$BR$3,Tipy!BH59=Výsledky!$BT$3),60,0)))</f>
        <v>0</v>
      </c>
      <c r="BP65" s="12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6">
        <f>IF(ISBLANK($BT$3),"",IF(OR(Tipy!BI59=Výsledky!$BO$6,Tipy!BI59=Výsledky!$BO$7,Tipy!BI59=Výsledky!$BO$8,Tipy!BI59=Výsledky!$BO$9),IF(VLOOKUP(Tipy!BI59,'Kategórie hráčov'!$A$2:$B$55,2,FALSE)=30,30,20),0))</f>
        <v>20</v>
      </c>
      <c r="BR65" s="126">
        <f>IF(ISBLANK($BT$3),"",IF(OR(Tipy!BJ59=Výsledky!$BR$6,Tipy!BJ59=Výsledky!$BR$7,Tipy!BJ59=Výsledky!$BR$8,Tipy!BJ59=Výsledky!$BR$9),IF(VLOOKUP(Tipy!BJ59,'Kategórie hráčov'!$A$2:$B$55,2,FALSE)=30,30,20),0))</f>
        <v>0</v>
      </c>
      <c r="BS65" s="12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30">
        <f>IF(ISBLANK($BT$3),"",IF(ISBLANK(Tipy!BF59),"-",SUM(BO65:BS65)))</f>
        <v>20</v>
      </c>
      <c r="BU65" s="129"/>
      <c r="BV65" s="126" t="str">
        <f>IF(ISBLANK($CA$3),"",IF(ISBLANK(Tipy!BL59),0,IF(AND(Tipy!BL59=Výsledky!$BY$3,Tipy!BN59=Výsledky!$CA$3),60,0)))</f>
        <v/>
      </c>
      <c r="BW65" s="126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6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6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7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0" t="str">
        <f>IF(ISBLANK($CA$3),"",IF(ISBLANK(Tipy!BL59),"-",SUM(BV65:BZ65)))</f>
        <v/>
      </c>
      <c r="CB65" s="129"/>
      <c r="CC65" s="126">
        <f>IF(ISBLANK($CH$3),"",IF(ISBLANK(Tipy!BR59),0,IF(AND(Tipy!BR59=Výsledky!$CF$3,Tipy!BT59=Výsledky!$CH$3),60,0)))</f>
        <v>0</v>
      </c>
      <c r="CD65" s="12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6">
        <f>IF(ISBLANK($CH$3),"",IF(OR(Tipy!BU59=Výsledky!$CC$6,Tipy!BU59=Výsledky!$CC$7,Tipy!BU59=Výsledky!$CC$8,Tipy!BU59=Výsledky!$CC$9),IF(VLOOKUP(Tipy!BU59,'Kategórie hráčov'!$A$2:$B$55,2,FALSE)=30,30,20),0))</f>
        <v>0</v>
      </c>
      <c r="CF65" s="126">
        <f>IF(ISBLANK($CH$3),"",IF(OR(Tipy!BV59=Výsledky!$CF$6,Tipy!BV59=Výsledky!$CF$7,Tipy!BV59=Výsledky!$CF$8,Tipy!BV59=Výsledky!$CF$9),IF(VLOOKUP(Tipy!BV59,'Kategórie hráčov'!$A$2:$B$55,2,FALSE)=30,30,20),0))</f>
        <v>20</v>
      </c>
      <c r="CG65" s="12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30">
        <f>IF(ISBLANK($CH$3),"",IF(ISBLANK(Tipy!BR59),"-",SUM(CC65:CG65)))</f>
        <v>20</v>
      </c>
      <c r="CI65" s="129"/>
      <c r="CJ65" s="126">
        <f>IF(ISBLANK($CO$3),"",IF(ISBLANK(Tipy!BX59),0,IF(AND(Tipy!BX59=Výsledky!$CM$3,Tipy!BZ59=Výsledky!$CO$3),60,0)))</f>
        <v>0</v>
      </c>
      <c r="CK65" s="12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6">
        <f>IF(ISBLANK($CO$3),"",IF(OR(Tipy!CA59=Výsledky!$CJ$6,Tipy!CA59=Výsledky!$CJ$7,Tipy!CA59=Výsledky!$CJ$8,Tipy!CA59=Výsledky!$CJ$9),IF(VLOOKUP(Tipy!CA59,'Kategórie hráčov'!$A$2:$B$55,2,FALSE)=30,30,20),0))</f>
        <v>0</v>
      </c>
      <c r="CM65" s="126">
        <f>IF(ISBLANK($CO$3),"",IF(OR(Tipy!CB59=Výsledky!$CM$6,Tipy!CB59=Výsledky!$CM$7,Tipy!CB59=Výsledky!$CM$8,Tipy!CB59=Výsledky!$CM$9),IF(VLOOKUP(Tipy!CB59,'Kategórie hráčov'!$A$2:$B$55,2,FALSE)=30,30,20),0))</f>
        <v>0</v>
      </c>
      <c r="CN65" s="127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30">
        <f>IF(ISBLANK($CO$3),"",IF(ISBLANK(Tipy!BX59),"-",SUM(CJ65:CN65)))</f>
        <v>0</v>
      </c>
      <c r="CP65" s="129"/>
      <c r="CQ65" s="126" t="str">
        <f>IF(ISBLANK($CV$3),"",IF(ISBLANK(Tipy!CD59),0,IF(AND(Tipy!CD59=Výsledky!$CT$3,Tipy!CF59=Výsledky!$CV$3),60,0)))</f>
        <v/>
      </c>
      <c r="CR65" s="126" t="str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/>
      </c>
      <c r="CS65" s="126" t="str">
        <f>IF(ISBLANK($CV$3),"",IF(OR(Tipy!CG59=Výsledky!$CQ$6,Tipy!CG59=Výsledky!$CQ$7,Tipy!CG59=Výsledky!$CQ$8,Tipy!CG59=Výsledky!$CQ$9),IF(VLOOKUP(Tipy!CG59,'Kategórie hráčov'!$A$2:$B$55,2,FALSE)=30,30,20),0))</f>
        <v/>
      </c>
      <c r="CT65" s="126" t="str">
        <f>IF(ISBLANK($CV$3),"",IF(OR(Tipy!CH59=Výsledky!$CT$6,Tipy!CH59=Výsledky!$CT$7,Tipy!CH59=Výsledky!$CT$8,Tipy!CH59=Výsledky!$CT$9),IF(VLOOKUP(Tipy!CH59,'Kategórie hráčov'!$A$2:$B$55,2,FALSE)=30,30,20),0))</f>
        <v/>
      </c>
      <c r="CU65" s="127" t="str">
        <f>IF(ISBLANK($CV$3),"",IF(ISBLANK(Tipy!CD59),0,IF(OR(AND(Tipy!CD59=Výsledky!$CT$3,OR(Tipy!CF59=Výsledky!$CV$3+1,Tipy!CF59=Výsledky!$CV$3-1)),AND(Tipy!CF59=Výsledky!$CV$3,OR(Tipy!CD59=Výsledky!$CT$3+1,Tipy!CD59=Výsledky!$CT$3-1))),10,0)))</f>
        <v/>
      </c>
      <c r="CV65" s="130" t="str">
        <f>IF(ISBLANK($CV$3),"",IF(ISBLANK(Tipy!CD59),"-",SUM(CQ65:CU65)))</f>
        <v/>
      </c>
      <c r="CW65" s="129"/>
      <c r="CX65" s="126" t="str">
        <f>IF(ISBLANK($DC$3),"",IF(ISBLANK(Tipy!CJ59),0,IF(AND(Tipy!CJ59=Výsledky!$DA$3,Tipy!CL59=Výsledky!$DC$3),60,0)))</f>
        <v/>
      </c>
      <c r="CY65" s="126" t="str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/>
      </c>
      <c r="CZ65" s="126" t="str">
        <f>IF(ISBLANK($DC$3),"",IF(OR(Tipy!CM59=Výsledky!$CX$6,Tipy!CM59=Výsledky!$CX$7,Tipy!CM59=Výsledky!$CX$8,Tipy!CM59=Výsledky!$CX$9),IF(VLOOKUP(Tipy!CM59,'Kategórie hráčov'!$A$2:$B$55,2,FALSE)=30,30,20),0))</f>
        <v/>
      </c>
      <c r="DA65" s="126" t="str">
        <f>IF(ISBLANK($DC$3),"",IF(OR(Tipy!CN59=Výsledky!$DA$6,Tipy!CN59=Výsledky!$DA$7,Tipy!CN59=Výsledky!$DA$8,Tipy!CN59=Výsledky!$DA$9),IF(VLOOKUP(Tipy!CN59,'Kategórie hráčov'!$A$2:$B$55,2,FALSE)=30,30,20),0))</f>
        <v/>
      </c>
      <c r="DB65" s="127" t="str">
        <f>IF(ISBLANK($DC$3),"",IF(ISBLANK(Tipy!CJ59),0,IF(OR(AND(Tipy!CJ59=Výsledky!$DA$3,OR(Tipy!CL59=Výsledky!$DC$3+1,Tipy!CL59=Výsledky!$DC$3-1)),AND(Tipy!CL59=Výsledky!$DC$3,OR(Tipy!CJ59=Výsledky!$DA$3+1,Tipy!CJ59=Výsledky!$DA$3-1))),10,0)))</f>
        <v/>
      </c>
      <c r="DC65" s="130" t="str">
        <f>IF(ISBLANK($DC$3),"",IF(ISBLANK(Tipy!CJ59),"-",SUM(CX65:DB65)))</f>
        <v/>
      </c>
      <c r="DD65" s="129"/>
      <c r="DE65" s="126" t="str">
        <f>IF(ISBLANK($DJ$3),"",IF(ISBLANK(Tipy!CP59),0,IF(AND(Tipy!CP59=Výsledky!$DH$3,Tipy!CR59=Výsledky!$DJ$3),60,0)))</f>
        <v/>
      </c>
      <c r="DF65" s="126" t="str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/>
      </c>
      <c r="DG65" s="126" t="str">
        <f>IF(ISBLANK($DJ$3),"",IF(OR(Tipy!CS59=Výsledky!$DE$6,Tipy!CS59=Výsledky!$DE$7,Tipy!CS59=Výsledky!$DE$8,Tipy!CS59=Výsledky!$DE$9),IF(VLOOKUP(Tipy!CS59,'Kategórie hráčov'!$A$2:$B$55,2,FALSE)=30,30,20),0))</f>
        <v/>
      </c>
      <c r="DH65" s="126" t="str">
        <f>IF(ISBLANK($DJ$3),"",IF(OR(Tipy!CT59=Výsledky!$DH$6,Tipy!CT59=Výsledky!$DH$7,Tipy!CT59=Výsledky!$DH$8,Tipy!CT59=Výsledky!$DH$9),IF(VLOOKUP(Tipy!CT59,'Kategórie hráčov'!$A$2:$B$55,2,FALSE)=30,30,20),0))</f>
        <v/>
      </c>
      <c r="DI65" s="127" t="str">
        <f>IF(ISBLANK($DJ$3),"",IF(ISBLANK(Tipy!CP59),0,IF(OR(AND(Tipy!CP59=Výsledky!$DH$3,OR(Tipy!CR59=Výsledky!$DJ$3+1,Tipy!CR59=Výsledky!$DJ$3-1)),AND(Tipy!CR59=Výsledky!$DJ$3,OR(Tipy!CP59=Výsledky!$DH$3+1,Tipy!CP59=Výsledky!$DH$3-1))),10,0)))</f>
        <v/>
      </c>
      <c r="DJ65" s="130" t="str">
        <f>IF(ISBLANK($DJ$3),"",IF(ISBLANK(Tipy!CP59),"-",SUM(DE65:DI65)))</f>
        <v/>
      </c>
      <c r="DK65" s="129"/>
      <c r="DL65" s="126" t="str">
        <f>IF(ISBLANK($DQ$3),"",IF(ISBLANK(Tipy!CV59),0,IF(AND(Tipy!CV59=Výsledky!$DO$3,Tipy!CX59=Výsledky!$DQ$3),60,0)))</f>
        <v/>
      </c>
      <c r="DM65" s="126" t="str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/>
      </c>
      <c r="DN65" s="126" t="str">
        <f>IF(ISBLANK($DQ$3),"",IF(OR(Tipy!CY59=Výsledky!$DL$6,Tipy!CY59=Výsledky!$DL$7,Tipy!CY59=Výsledky!$DL$8,Tipy!CY59=Výsledky!$DL$9),IF(VLOOKUP(Tipy!CY59,'Kategórie hráčov'!$A$2:$B$55,2,FALSE)=30,30,20),0))</f>
        <v/>
      </c>
      <c r="DO65" s="126" t="str">
        <f>IF(ISBLANK($DQ$3),"",IF(OR(Tipy!CZ59=Výsledky!$DO$6,Tipy!CZ59=Výsledky!$DO$7,Tipy!CZ59=Výsledky!$DO$8,Tipy!CZ59=Výsledky!$DO$9),IF(VLOOKUP(Tipy!CZ59,'Kategórie hráčov'!$A$2:$B$55,2,FALSE)=30,30,20),0))</f>
        <v/>
      </c>
      <c r="DP65" s="127" t="str">
        <f>IF(ISBLANK($DQ$3),"",IF(ISBLANK(Tipy!CV59),0,IF(OR(AND(Tipy!CV59=Výsledky!$DO$3,OR(Tipy!CX59=Výsledky!$DQ$3+1,Tipy!CX59=Výsledky!$DQ$3-1)),AND(Tipy!CX59=Výsledky!$DQ$3,OR(Tipy!CV59=Výsledky!$DO$3+1,Tipy!CV59=Výsledky!$DO$3-1))),10,0)))</f>
        <v/>
      </c>
      <c r="DQ65" s="130" t="str">
        <f>IF(ISBLANK($DQ$3),"",IF(ISBLANK(Tipy!CV59),"-",SUM(DL65:DP65)))</f>
        <v/>
      </c>
      <c r="DR65" s="129"/>
      <c r="DS65" s="126" t="str">
        <f>IF(ISBLANK($DX$3),"",IF(ISBLANK(Tipy!DB59),0,IF(AND(Tipy!DB59=Výsledky!$DV$3,Tipy!DD59=Výsledky!$DX$3),60,0)))</f>
        <v/>
      </c>
      <c r="DT65" s="126" t="str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/>
      </c>
      <c r="DU65" s="126" t="str">
        <f>IF(ISBLANK($DX$3),"",IF(OR(Tipy!DE59=Výsledky!$DS$6,Tipy!DE59=Výsledky!$DS$7,Tipy!DE59=Výsledky!$DS$8,Tipy!DE59=Výsledky!$DS$9),IF(VLOOKUP(Tipy!DE59,'Kategórie hráčov'!$A$2:$B$55,2,FALSE)=30,30,20),0))</f>
        <v/>
      </c>
      <c r="DV65" s="126" t="str">
        <f>IF(ISBLANK($DX$3),"",IF(OR(Tipy!DF59=Výsledky!$DV$6,Tipy!DF59=Výsledky!$DV$7,Tipy!DF59=Výsledky!$DV$8,Tipy!DF59=Výsledky!$DV$9),IF(VLOOKUP(Tipy!DF59,'Kategórie hráčov'!$A$2:$B$55,2,FALSE)=30,30,20),0))</f>
        <v/>
      </c>
      <c r="DW65" s="127" t="str">
        <f>IF(ISBLANK($DX$3),"",IF(ISBLANK(Tipy!DB59),0,IF(OR(AND(Tipy!DB59=Výsledky!$DV$3,OR(Tipy!DD59=Výsledky!$DX$3+1,Tipy!DD59=Výsledky!$DX$3-1)),AND(Tipy!DD59=Výsledky!$DX$3,OR(Tipy!DB59=Výsledky!$DV$3+1,Tipy!DB59=Výsledky!$DV$3-1))),10,0)))</f>
        <v/>
      </c>
      <c r="DX65" s="130" t="str">
        <f>IF(ISBLANK($DX$3),"",IF(ISBLANK(Tipy!DB59),"-",SUM(DS65:DW65)))</f>
        <v/>
      </c>
      <c r="DY65" s="129"/>
      <c r="DZ65" s="126" t="str">
        <f>IF(ISBLANK($EE$3),"",IF(ISBLANK(Tipy!DH59),0,IF(AND(Tipy!DH59=Výsledky!$EC$3,Tipy!DJ59=Výsledky!$EE$3),60,0)))</f>
        <v/>
      </c>
      <c r="EA65" s="126" t="str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/>
      </c>
      <c r="EB65" s="126" t="str">
        <f>IF(ISBLANK($EE$3),"",IF(OR(Tipy!DK59=Výsledky!$DZ$6,Tipy!DK59=Výsledky!$DZ$7,Tipy!DK59=Výsledky!$DZ$8,Tipy!DK59=Výsledky!$DZ$9),IF(VLOOKUP(Tipy!DK59,'Kategórie hráčov'!$A$2:$B$55,2,FALSE)=30,30,20),0))</f>
        <v/>
      </c>
      <c r="EC65" s="126" t="str">
        <f>IF(ISBLANK($EE$3),"",IF(OR(Tipy!DL59=Výsledky!$EC$6,Tipy!DL59=Výsledky!$EC$7,Tipy!DL59=Výsledky!$EC$8,Tipy!DL59=Výsledky!$EC$9),IF(VLOOKUP(Tipy!DL59,'Kategórie hráčov'!$A$2:$B$55,2,FALSE)=30,30,20),0))</f>
        <v/>
      </c>
      <c r="ED65" s="127" t="str">
        <f>IF(ISBLANK($EE$3),"",IF(ISBLANK(Tipy!DH59),0,IF(OR(AND(Tipy!DH59=Výsledky!$EC$3,OR(Tipy!DJ59=Výsledky!$EE$3+1,Tipy!DJ59=Výsledky!$EE$3-1)),AND(Tipy!DJ59=Výsledky!$EE$3,OR(Tipy!DH59=Výsledky!$EC$3+1,Tipy!DH59=Výsledky!$EC$3-1))),10,0)))</f>
        <v/>
      </c>
      <c r="EE65" s="130" t="str">
        <f>IF(ISBLANK($EE$3),"",IF(ISBLANK(Tipy!DH59),"-",SUM(DZ65:ED65)))</f>
        <v/>
      </c>
      <c r="EF65" s="129"/>
      <c r="EG65" s="126" t="str">
        <f>IF(ISBLANK($EL$3),"",IF(ISBLANK(Tipy!DN59),0,IF(AND(Tipy!DN59=Výsledky!$EJ$3,Tipy!DP59=Výsledky!$EL$3),60,0)))</f>
        <v/>
      </c>
      <c r="EH65" s="126" t="str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/>
      </c>
      <c r="EI65" s="126" t="str">
        <f>IF(ISBLANK($EL$3),"",IF(OR(Tipy!DQ59=Výsledky!$EG$6,Tipy!DQ59=Výsledky!$EG$7,Tipy!DQ59=Výsledky!$EG$8,Tipy!DQ59=Výsledky!$EG$9),IF(VLOOKUP(Tipy!DQ59,'Kategórie hráčov'!$A$2:$B$55,2,FALSE)=30,30,20),0))</f>
        <v/>
      </c>
      <c r="EJ65" s="126" t="str">
        <f>IF(ISBLANK($EL$3),"",IF(OR(Tipy!DR59=Výsledky!$EJ$6,Tipy!DR59=Výsledky!$EJ$7,Tipy!DR59=Výsledky!$EJ$8,Tipy!DR59=Výsledky!$EJ$9),IF(VLOOKUP(Tipy!DR59,'Kategórie hráčov'!$A$2:$B$55,2,FALSE)=30,30,20),0))</f>
        <v/>
      </c>
      <c r="EK65" s="127" t="str">
        <f>IF(ISBLANK($EL$3),"",IF(ISBLANK(Tipy!DN59),0,IF(OR(AND(Tipy!DN59=Výsledky!$EJ$3,OR(Tipy!DP59=Výsledky!$EL$3+1,Tipy!DP59=Výsledky!$EL$3-1)),AND(Tipy!DP59=Výsledky!$EL$3,OR(Tipy!DN59=Výsledky!$EJ$3+1,Tipy!DN59=Výsledky!$EJ$3-1))),10,0)))</f>
        <v/>
      </c>
      <c r="EL65" s="130" t="str">
        <f>IF(ISBLANK($EL$3),"",IF(ISBLANK(Tipy!DN59),"-",SUM(EG65:EK65)))</f>
        <v/>
      </c>
      <c r="EM65" s="129"/>
      <c r="EN65" s="126" t="str">
        <f>IF(ISBLANK($ES$3),"",IF(ISBLANK(Tipy!DT59),0,IF(AND(Tipy!DT59=Výsledky!$EQ$3,Tipy!DV59=Výsledky!$ES$3),60,0)))</f>
        <v/>
      </c>
      <c r="EO65" s="126" t="str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/>
      </c>
      <c r="EP65" s="126" t="str">
        <f>IF(ISBLANK($ES$3),"",IF(OR(Tipy!DW59=Výsledky!$EN$6,Tipy!DW59=Výsledky!$EN$7,Tipy!DW59=Výsledky!$EN$8,Tipy!DW59=Výsledky!$EN$9),IF(VLOOKUP(Tipy!DW59,'Kategórie hráčov'!$A$2:$B$55,2,FALSE)=30,30,20),0))</f>
        <v/>
      </c>
      <c r="EQ65" s="126" t="str">
        <f>IF(ISBLANK($ES$3),"",IF(OR(Tipy!DX59=Výsledky!$EQ$6,Tipy!DX59=Výsledky!$EQ$7,Tipy!DX59=Výsledky!$EQ$8,Tipy!DX59=Výsledky!$EQ$9),IF(VLOOKUP(Tipy!DX59,'Kategórie hráčov'!$A$2:$B$55,2,FALSE)=30,30,20),0))</f>
        <v/>
      </c>
      <c r="ER65" s="127" t="str">
        <f>IF(ISBLANK($ES$3),"",IF(ISBLANK(Tipy!DT59),0,IF(OR(AND(Tipy!DT59=Výsledky!$EQ$3,OR(Tipy!DV59=Výsledky!$ES$3+1,Tipy!DV59=Výsledky!$ES$3-1)),AND(Tipy!DV59=Výsledky!$ES$3,OR(Tipy!DT59=Výsledky!$EQ$3+1,Tipy!DT59=Výsledky!$EQ$3-1))),10,0)))</f>
        <v/>
      </c>
      <c r="ES65" s="130" t="str">
        <f>IF(ISBLANK($ES$3),"",IF(ISBLANK(Tipy!DT59),"-",SUM(EN65:ER65)))</f>
        <v/>
      </c>
      <c r="ET65" s="129"/>
      <c r="EU65" s="126" t="str">
        <f>IF(ISBLANK($EZ$3),"",IF(ISBLANK(Tipy!DZ59),0,IF(AND(Tipy!DZ59=Výsledky!$EX$3,Tipy!EB59=Výsledky!$EZ$3),60,0)))</f>
        <v/>
      </c>
      <c r="EV65" s="126" t="str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/>
      </c>
      <c r="EW65" s="126" t="str">
        <f>IF(ISBLANK($EZ$3),"",IF(OR(Tipy!EC59=Výsledky!$EU$6,Tipy!EC59=Výsledky!$EU$7,Tipy!EC59=Výsledky!$EU$8,Tipy!EC59=Výsledky!$EU$9),IF(VLOOKUP(Tipy!EC59,'Kategórie hráčov'!$A$2:$B$55,2,FALSE)=30,30,20),0))</f>
        <v/>
      </c>
      <c r="EX65" s="126" t="str">
        <f>IF(ISBLANK($EZ$3),"",IF(OR(Tipy!ED59=Výsledky!$EX$6,Tipy!ED59=Výsledky!$EX$7,Tipy!ED59=Výsledky!$EX$8,Tipy!ED59=Výsledky!$EX$9),IF(VLOOKUP(Tipy!ED59,'Kategórie hráčov'!$A$2:$B$55,2,FALSE)=30,30,20),0))</f>
        <v/>
      </c>
      <c r="EY65" s="127" t="str">
        <f>IF(ISBLANK($EZ$3),"",IF(ISBLANK(Tipy!DZ59),0,IF(OR(AND(Tipy!DZ59=Výsledky!$EX$3,OR(Tipy!EB59=Výsledky!$EZ$3+1,Tipy!EB59=Výsledky!$EZ$3-1)),AND(Tipy!EB59=Výsledky!$EZ$3,OR(Tipy!DZ59=Výsledky!$EX$3+1,Tipy!DZ59=Výsledky!$EX$3-1))),10,0)))</f>
        <v/>
      </c>
      <c r="EZ65" s="130" t="str">
        <f>IF(ISBLANK($EZ$3),"",IF(ISBLANK(Tipy!DZ59),"-",SUM(EU65:EY65)))</f>
        <v/>
      </c>
      <c r="FA65" s="129"/>
      <c r="FB65" s="126" t="str">
        <f>IF(ISBLANK($FG$3),"",IF(ISBLANK(Tipy!EF59),0,IF(AND(Tipy!EF59=Výsledky!$FE$3,Tipy!EH59=Výsledky!$FG$3),60,0)))</f>
        <v/>
      </c>
      <c r="FC65" s="126" t="str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/>
      </c>
      <c r="FD65" s="126" t="str">
        <f>IF(ISBLANK($FG$3),"",IF(OR(Tipy!EI59=Výsledky!$FB$6,Tipy!EI59=Výsledky!$FB$7,Tipy!EI59=Výsledky!$FB$8,Tipy!EI59=Výsledky!$FB$9),IF(VLOOKUP(Tipy!EI59,'Kategórie hráčov'!$A$2:$B$55,2,FALSE)=30,30,20),0))</f>
        <v/>
      </c>
      <c r="FE65" s="126" t="str">
        <f>IF(ISBLANK($FG$3),"",IF(OR(Tipy!EJ59=Výsledky!$FE$6,Tipy!EJ59=Výsledky!$FE$7,Tipy!EJ59=Výsledky!$FE$8,Tipy!EJ59=Výsledky!$FE$9),IF(VLOOKUP(Tipy!EJ59,'Kategórie hráčov'!$A$2:$B$55,2,FALSE)=30,30,20),0))</f>
        <v/>
      </c>
      <c r="FF65" s="127" t="str">
        <f>IF(ISBLANK($FG$3),"",IF(ISBLANK(Tipy!EF59),0,IF(OR(AND(Tipy!EF59=Výsledky!$FE$3,OR(Tipy!EH59=Výsledky!$FG$3+1,Tipy!EH59=Výsledky!$FG$3-1)),AND(Tipy!EH59=Výsledky!$FG$3,OR(Tipy!EF59=Výsledky!$FE$3+1,Tipy!EF59=Výsledky!$FE$3-1))),10,0)))</f>
        <v/>
      </c>
      <c r="FG65" s="130" t="str">
        <f>IF(ISBLANK($FG$3),"",IF(ISBLANK(Tipy!EF59),"-",SUM(FB65:FF65)))</f>
        <v/>
      </c>
      <c r="FH65" s="129"/>
      <c r="FI65" s="126" t="str">
        <f>IF(ISBLANK($FN$3),"",IF(ISBLANK(Tipy!EL59),0,IF(AND(Tipy!EL59=Výsledky!$FL$3,Tipy!EN59=Výsledky!$FN$3),60,0)))</f>
        <v/>
      </c>
      <c r="FJ65" s="126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126" t="str">
        <f>IF(ISBLANK($FN$3),"",IF(OR(Tipy!EO59=Výsledky!$FI$6,Tipy!EO59=Výsledky!$FI$7,Tipy!EO59=Výsledky!$FI$8,Tipy!EO59=Výsledky!$FI$9),IF(VLOOKUP(Tipy!EO59,'Kategórie hráčov'!$A$2:$B$55,2,FALSE)=30,30,20),0))</f>
        <v/>
      </c>
      <c r="FL65" s="126" t="str">
        <f>IF(ISBLANK($FN$3),"",IF(OR(Tipy!EP59=Výsledky!$FL$6,Tipy!EP59=Výsledky!$FL$7,Tipy!EP59=Výsledky!$FL$8,Tipy!EP59=Výsledky!$FL$9),IF(VLOOKUP(Tipy!EP59,'Kategórie hráčov'!$A$2:$B$55,2,FALSE)=30,30,20),0))</f>
        <v/>
      </c>
      <c r="FM65" s="127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130" t="str">
        <f>IF(ISBLANK($FN$3),"",IF(ISBLANK(Tipy!EL59),"-",SUM(FI65:FM65)))</f>
        <v/>
      </c>
      <c r="FO65" s="129"/>
      <c r="FP65" s="126" t="str">
        <f>IF(ISBLANK($FU$3),"",IF(ISBLANK(Tipy!ER59),0,IF(AND(Tipy!ER59=Výsledky!$FS$3,Tipy!ET59=Výsledky!$FU$3),60,0)))</f>
        <v/>
      </c>
      <c r="FQ65" s="126" t="str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/>
      </c>
      <c r="FR65" s="126" t="str">
        <f>IF(ISBLANK($FU$3),"",IF(OR(Tipy!EU59=Výsledky!$FP$6,Tipy!EU59=Výsledky!$FP$7,Tipy!EU59=Výsledky!$FP$8,Tipy!EU59=Výsledky!$FP$9),IF(VLOOKUP(Tipy!EU59,'Kategórie hráčov'!$A$2:$B$55,2,FALSE)=30,30,20),0))</f>
        <v/>
      </c>
      <c r="FS65" s="126" t="str">
        <f>IF(ISBLANK($FU$3),"",IF(OR(Tipy!EV59=Výsledky!$FS$6,Tipy!EV59=Výsledky!$FS$7,Tipy!EV59=Výsledky!$FS$8,Tipy!EV59=Výsledky!$FS$9),IF(VLOOKUP(Tipy!EV59,'Kategórie hráčov'!$A$2:$B$55,2,FALSE)=30,30,20),0))</f>
        <v/>
      </c>
      <c r="FT65" s="127" t="str">
        <f>IF(ISBLANK($FU$3),"",IF(ISBLANK(Tipy!ER59),0,IF(OR(AND(Tipy!ER59=Výsledky!$FS$3,OR(Tipy!ET59=Výsledky!$FU$3+1,Tipy!ET59=Výsledky!$FU$3-1)),AND(Tipy!ET59=Výsledky!$FU$3,OR(Tipy!ER59=Výsledky!$FS$3+1,Tipy!ER59=Výsledky!$FS$3-1))),10,0)))</f>
        <v/>
      </c>
      <c r="FU65" s="130" t="str">
        <f>IF(ISBLANK($FU$3),"",IF(ISBLANK(Tipy!ER59),"-",SUM(FP65:FT65)))</f>
        <v/>
      </c>
      <c r="FV65" s="129"/>
      <c r="FW65" s="126" t="str">
        <f>IF(ISBLANK($GB$3),"",IF(ISBLANK(Tipy!EX59),0,IF(AND(Tipy!EX59=Výsledky!$FZ$3,Tipy!EZ59=Výsledky!$GB$3),60,0)))</f>
        <v/>
      </c>
      <c r="FX65" s="126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126" t="str">
        <f>IF(ISBLANK($GB$3),"",IF(OR(Tipy!FA59=Výsledky!$FW$6,Tipy!FA59=Výsledky!$FW$7,Tipy!FA59=Výsledky!$FW$8,Tipy!FA59=Výsledky!$FW$9),IF(VLOOKUP(Tipy!FA59,'Kategórie hráčov'!$A$2:$B$55,2,FALSE)=30,30,20),0))</f>
        <v/>
      </c>
      <c r="FZ65" s="126" t="str">
        <f>IF(ISBLANK($GB$3),"",IF(OR(Tipy!FB59=Výsledky!$FZ$6,Tipy!FB59=Výsledky!$FZ$7,Tipy!FB59=Výsledky!$FZ$8,Tipy!FB59=Výsledky!$FZ$9),IF(VLOOKUP(Tipy!FB59,'Kategórie hráčov'!$A$2:$B$55,2,FALSE)=30,30,20),0))</f>
        <v/>
      </c>
      <c r="GA65" s="127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130" t="str">
        <f>IF(ISBLANK($GB$3),"",IF(ISBLANK(Tipy!EX59),"-",SUM(FW65:GA65)))</f>
        <v/>
      </c>
      <c r="GC65" s="129"/>
      <c r="GD65" s="126" t="str">
        <f>IF(ISBLANK($GI$3),"",IF(ISBLANK(Tipy!FD59),0,IF(AND(Tipy!FD59=Výsledky!$GG$3,Tipy!FF59=Výsledky!$GI$3),60,0)))</f>
        <v/>
      </c>
      <c r="GE65" s="126" t="str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/>
      </c>
      <c r="GF65" s="126" t="str">
        <f>IF(ISBLANK($GI$3),"",IF(OR(Tipy!FG59=Výsledky!$GD$6,Tipy!FG59=Výsledky!$GD$7,Tipy!FG59=Výsledky!$GD$8,Tipy!FG59=Výsledky!$GD$9),IF(VLOOKUP(Tipy!FG59,'Kategórie hráčov'!$A$2:$B$55,2,FALSE)=30,30,20),0))</f>
        <v/>
      </c>
      <c r="GG65" s="126" t="str">
        <f>IF(ISBLANK($GI$3),"",IF(OR(Tipy!FH59=Výsledky!$GG$6,Tipy!FH59=Výsledky!$GG$7,Tipy!FH59=Výsledky!$GG$8,Tipy!FH59=Výsledky!$GG$9),IF(VLOOKUP(Tipy!FH59,'Kategórie hráčov'!$A$2:$B$55,2,FALSE)=30,30,20),0))</f>
        <v/>
      </c>
      <c r="GH65" s="127" t="str">
        <f>IF(ISBLANK($GI$3),"",IF(ISBLANK(Tipy!FD59),0,IF(OR(AND(Tipy!FD59=Výsledky!$GG$3,OR(Tipy!FF59=Výsledky!$GI$3+1,Tipy!FF59=Výsledky!$GI$3-1)),AND(Tipy!FF59=Výsledky!$GI$3,OR(Tipy!FD59=Výsledky!$GG$3+1,Tipy!FD59=Výsledky!$GG$3-1))),10,0)))</f>
        <v/>
      </c>
      <c r="GI65" s="130" t="str">
        <f>IF(ISBLANK($GI$3),"",IF(ISBLANK(Tipy!FD59),"-",SUM(GD65:GH65)))</f>
        <v/>
      </c>
      <c r="GJ65" s="129"/>
      <c r="GK65" s="126" t="str">
        <f>IF(ISBLANK($GP$3),"",IF(ISBLANK(Tipy!FJ59),0,IF(AND(Tipy!FJ59=Výsledky!$GN$3,Tipy!FL59=Výsledky!$GP$3),60,0)))</f>
        <v/>
      </c>
      <c r="GL65" s="126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126" t="str">
        <f>IF(ISBLANK($GP$3),"",IF(OR(Tipy!FM59=Výsledky!$GK$6,Tipy!FM59=Výsledky!$GK$7,Tipy!FM59=Výsledky!$GK$8,Tipy!FM59=Výsledky!$GK$9),IF(VLOOKUP(Tipy!FM59,'Kategórie hráčov'!$A$2:$B$55,2,FALSE)=30,30,20),0))</f>
        <v/>
      </c>
      <c r="GN65" s="126" t="str">
        <f>IF(ISBLANK($GP$3),"",IF(OR(Tipy!FN59=Výsledky!$GN$6,Tipy!FN59=Výsledky!$GN$7,Tipy!FN59=Výsledky!$GN$8,Tipy!FN59=Výsledky!$GN$9),IF(VLOOKUP(Tipy!FN59,'Kategórie hráčov'!$A$2:$B$55,2,FALSE)=30,30,20),0))</f>
        <v/>
      </c>
      <c r="GO65" s="127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130" t="str">
        <f>IF(ISBLANK($GP$3),"",IF(ISBLANK(Tipy!FJ59),"-",SUM(GK65:GO65)))</f>
        <v/>
      </c>
      <c r="GQ65" s="129"/>
      <c r="GR65" s="126" t="str">
        <f>IF(ISBLANK($GW$3),"",IF(ISBLANK(Tipy!FP59),0,IF(AND(Tipy!FP59=Výsledky!$GU$3,Tipy!FR59=Výsledky!$GW$3),60,0)))</f>
        <v/>
      </c>
      <c r="GS65" s="126" t="str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/>
      </c>
      <c r="GT65" s="126" t="str">
        <f>IF(ISBLANK($GW$3),"",IF(OR(Tipy!FS59=Výsledky!$GR$6,Tipy!FS59=Výsledky!$GR$7,Tipy!FS59=Výsledky!$GR$8,Tipy!FS59=Výsledky!$GR$9),IF(VLOOKUP(Tipy!FS59,'Kategórie hráčov'!$A$2:$B$55,2,FALSE)=30,30,20),0))</f>
        <v/>
      </c>
      <c r="GU65" s="126" t="str">
        <f>IF(ISBLANK($GW$3),"",IF(OR(Tipy!FT59=Výsledky!$GU$6,Tipy!FT59=Výsledky!$GU$7,Tipy!FT59=Výsledky!$GU$8,Tipy!FT59=Výsledky!$GU$9),IF(VLOOKUP(Tipy!FT59,'Kategórie hráčov'!$A$2:$B$55,2,FALSE)=30,30,20),0))</f>
        <v/>
      </c>
      <c r="GV65" s="127" t="str">
        <f>IF(ISBLANK($GW$3),"",IF(ISBLANK(Tipy!FP59),0,IF(OR(AND(Tipy!FP59=Výsledky!$GU$3,OR(Tipy!FR59=Výsledky!$GW$3+1,Tipy!FR59=Výsledky!$GW$3-1)),AND(Tipy!FR59=Výsledky!$GW$3,OR(Tipy!FP59=Výsledky!$GU$3+1,Tipy!FP59=Výsledky!$GU$3-1))),10,0)))</f>
        <v/>
      </c>
      <c r="GW65" s="130" t="str">
        <f>IF(ISBLANK($GW$3),"",IF(ISBLANK(Tipy!FP59),"-",SUM(GR65:GV65)))</f>
        <v/>
      </c>
      <c r="GX65" s="129"/>
      <c r="GY65" s="126" t="str">
        <f>IF(ISBLANK($HD$3),"",IF(ISBLANK(Tipy!FV59),0,IF(AND(Tipy!FV59=Výsledky!$HB$3,Tipy!FX59=Výsledky!$HD$3),60,0)))</f>
        <v/>
      </c>
      <c r="GZ65" s="126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26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26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27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0" t="str">
        <f>IF(ISBLANK($HD$3),"",IF(ISBLANK(Tipy!FV59),"-",SUM(GY65:HC65)))</f>
        <v/>
      </c>
      <c r="HE65" s="129"/>
      <c r="HF65" s="126" t="str">
        <f>IF(ISBLANK($HK$3),"",IF(ISBLANK(Tipy!GB59),0,IF(AND(Tipy!GB59=Výsledky!$HI$3,Tipy!GD59=Výsledky!$HK$3),60,0)))</f>
        <v/>
      </c>
      <c r="HG65" s="126" t="str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/>
      </c>
      <c r="HH65" s="126" t="str">
        <f>IF(ISBLANK($HK$3),"",IF(OR(Tipy!GE59=Výsledky!$HF$6,Tipy!GE59=Výsledky!$HF$7,Tipy!GE59=Výsledky!$HF$8,Tipy!GE59=Výsledky!$HF$9),IF(VLOOKUP(Tipy!GE59,'Kategórie hráčov'!$A$2:$B$55,2,FALSE)=30,30,20),0))</f>
        <v/>
      </c>
      <c r="HI65" s="126" t="str">
        <f>IF(ISBLANK($HK$3),"",IF(OR(Tipy!GF59=Výsledky!$HI$6,Tipy!GF59=Výsledky!$HI$7,Tipy!GF59=Výsledky!$HI$8,Tipy!GF59=Výsledky!$HI$9),IF(VLOOKUP(Tipy!GF59,'Kategórie hráčov'!$A$2:$B$55,2,FALSE)=30,30,20),0))</f>
        <v/>
      </c>
      <c r="HJ65" s="127" t="str">
        <f>IF(ISBLANK($HK$3),"",IF(ISBLANK(Tipy!GB59),0,IF(OR(AND(Tipy!GB59=Výsledky!$HI$3,OR(Tipy!GD59=Výsledky!$HK$3+1,Tipy!GD59=Výsledky!$HK$3-1)),AND(Tipy!GD59=Výsledky!$HK$3,OR(Tipy!GB59=Výsledky!$HI$3+1,Tipy!GB59=Výsledky!$HI$3-1))),10,0)))</f>
        <v/>
      </c>
      <c r="HK65" s="130" t="str">
        <f>IF(ISBLANK($HK$3),"",IF(ISBLANK(Tipy!GB59),"-",SUM(HF65:HJ65)))</f>
        <v/>
      </c>
      <c r="HL65" s="129"/>
      <c r="HM65" s="126" t="str">
        <f>IF(ISBLANK($HR$3),"",IF(ISBLANK(Tipy!GH59),0,IF(AND(Tipy!GH59=Výsledky!$HP$3,Tipy!GJ59=Výsledky!$HR$3),60,0)))</f>
        <v/>
      </c>
      <c r="HN65" s="126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26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26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27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0" t="str">
        <f>IF(ISBLANK($HR$3),"",IF(ISBLANK(Tipy!GH59),"-",SUM(HM65:HQ65)))</f>
        <v/>
      </c>
      <c r="HS65" s="129"/>
      <c r="HT65" s="126" t="str">
        <f>IF(ISBLANK($HY$3),"",IF(ISBLANK(Tipy!GN59),0,IF(AND(Tipy!GN59=Výsledky!$HW$3,Tipy!GP59=Výsledky!$HY$3),60,0)))</f>
        <v/>
      </c>
      <c r="HU65" s="126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6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6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7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0" t="str">
        <f>IF(ISBLANK($HY$3),"",IF(ISBLANK(Tipy!GN59),"-",SUM(HT65:HX65)))</f>
        <v/>
      </c>
      <c r="HZ65" s="129"/>
      <c r="IA65" s="126" t="str">
        <f>IF(ISBLANK($IF$3),"",IF(ISBLANK(Tipy!GT59),0,IF(AND(Tipy!GT59=Výsledky!$ID$3,Tipy!GV59=Výsledky!$IF$3),60,0)))</f>
        <v/>
      </c>
      <c r="IB65" s="126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26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26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27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0" t="str">
        <f>IF(ISBLANK($IF$3),"",IF(ISBLANK(Tipy!GT59),"-",SUM(IA65:IE65)))</f>
        <v/>
      </c>
      <c r="IG65" s="129"/>
      <c r="IH65" s="126" t="str">
        <f>IF(ISBLANK($IM$3),"",IF(ISBLANK(Tipy!GZ59),0,IF(AND(Tipy!GZ59=Výsledky!$IK$3,Tipy!HB59=Výsledky!$IM$3),60,0)))</f>
        <v/>
      </c>
      <c r="II65" s="126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6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6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7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0" t="str">
        <f>IF(ISBLANK($IM$3),"",IF(ISBLANK(Tipy!GZ59),"-",SUM(IH65:IL65)))</f>
        <v/>
      </c>
      <c r="IN65" s="129"/>
      <c r="IO65" s="126" t="str">
        <f>IF(ISBLANK($IT$3),"",IF(ISBLANK(Tipy!HF59),0,IF(AND(Tipy!HF59=Výsledky!$IR$3,Tipy!HH59=Výsledky!$IT$3),60,0)))</f>
        <v/>
      </c>
      <c r="IP65" s="126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26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26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27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0" t="str">
        <f>IF(ISBLANK($IT$3),"",IF(ISBLANK(Tipy!HF59),"-",SUM(IO65:IS65)))</f>
        <v/>
      </c>
      <c r="IU65" s="129"/>
      <c r="IV65" s="126" t="str">
        <f>IF(ISBLANK($JA$3),"",IF(ISBLANK(Tipy!HL59),0,IF(AND(Tipy!HL59=Výsledky!$IY$3,Tipy!HN59=Výsledky!$JA$3),60,0)))</f>
        <v/>
      </c>
      <c r="IW65" s="126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26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26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27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0" t="str">
        <f>IF(ISBLANK($JA$3),"",IF(ISBLANK(Tipy!HL59),"-",SUM(IV65:IZ65)))</f>
        <v/>
      </c>
      <c r="JB65" s="129"/>
      <c r="JC65" s="126" t="str">
        <f>IF(ISBLANK($JH$3),"",IF(ISBLANK(Tipy!HR59),0,IF(AND(Tipy!HR59=Výsledky!$JF$3,Tipy!HT59=Výsledky!$JH$3),60,0)))</f>
        <v/>
      </c>
      <c r="JD65" s="126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26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26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27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0" t="str">
        <f>IF(ISBLANK($JH$3),"",IF(ISBLANK(Tipy!HR59),"-",SUM(JC65:JG65)))</f>
        <v/>
      </c>
      <c r="JI65" s="129"/>
      <c r="JJ65" s="126" t="str">
        <f>IF(ISBLANK($JO$3),"",IF(ISBLANK(Tipy!HX59),0,IF(AND(Tipy!HX59=Výsledky!$JM$3,Tipy!HZ59=Výsledky!$JO$3),60,0)))</f>
        <v/>
      </c>
      <c r="JK65" s="126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26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26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27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0" t="str">
        <f>IF(ISBLANK($JO$3),"",IF(ISBLANK(Tipy!HX59),"-",SUM(JJ65:JN65)))</f>
        <v/>
      </c>
      <c r="JP65" s="129"/>
      <c r="JQ65" s="126" t="str">
        <f>IF(ISBLANK($JV$3),"",IF(ISBLANK(Tipy!ID59),0,IF(AND(Tipy!ID59=Výsledky!$JT$3,Tipy!IF59=Výsledky!$JV$3),60,0)))</f>
        <v/>
      </c>
      <c r="JR65" s="126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26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26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27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0" t="str">
        <f>IF(ISBLANK($JV$3),"",IF(ISBLANK(Tipy!ID59),"-",SUM(JQ65:JU65)))</f>
        <v/>
      </c>
      <c r="JW65" s="129"/>
      <c r="JX65" s="126" t="str">
        <f>IF(ISBLANK($KC$3),"",IF(ISBLANK(Tipy!IJ59),0,IF(AND(Tipy!IJ59=Výsledky!$KA$3,Tipy!IL59=Výsledky!$KC$3),60,0)))</f>
        <v/>
      </c>
      <c r="JY65" s="126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6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6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7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0" t="str">
        <f>IF(ISBLANK($KC$3),"",IF(ISBLANK(Tipy!IJ59),"-",SUM(JX65:KB65)))</f>
        <v/>
      </c>
      <c r="KD65" s="129"/>
      <c r="KE65" s="126" t="str">
        <f>IF(ISBLANK($KJ$3),"",IF(ISBLANK(Tipy!IP59),0,IF(AND(Tipy!IP59=Výsledky!$KH$3,Tipy!IR59=Výsledky!$KJ$3),60,0)))</f>
        <v/>
      </c>
      <c r="KF65" s="126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6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6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7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0" t="str">
        <f>IF(ISBLANK($KJ$3),"",IF(ISBLANK(Tipy!IP59),"-",SUM(KE65:KI65)))</f>
        <v/>
      </c>
      <c r="KK65" s="129"/>
      <c r="KL65" s="126" t="str">
        <f>IF(ISBLANK($KQ$3),"",IF(ISBLANK(Tipy!IV59),0,IF(AND(Tipy!IV59=Výsledky!$KO$3,Tipy!IX59=Výsledky!$KQ$3),60,0)))</f>
        <v/>
      </c>
      <c r="KM65" s="126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6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6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7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0" t="str">
        <f>IF(ISBLANK($KQ$3),"",IF(ISBLANK(Tipy!IV59),"-",SUM(KL65:KP65)))</f>
        <v/>
      </c>
      <c r="KR65" s="129"/>
      <c r="KS65" s="126" t="str">
        <f>IF(ISBLANK($KX$3),"",IF(ISBLANK(Tipy!JB59),0,IF(AND(Tipy!JB59=Výsledky!$KV$3,Tipy!JD59=Výsledky!$KX$3),60,0)))</f>
        <v/>
      </c>
      <c r="KT65" s="126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6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6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7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0" t="str">
        <f>IF(ISBLANK($KX$3),"",IF(ISBLANK(Tipy!JB59),"-",SUM(KS65:KW65)))</f>
        <v/>
      </c>
      <c r="KY65" s="129"/>
      <c r="KZ65" s="126" t="str">
        <f>IF(ISBLANK($LE$3),"",IF(ISBLANK(Tipy!JH59),0,IF(AND(Tipy!JH59=Výsledky!$LC$3,Tipy!JJ59=Výsledky!$LE$3),60,0)))</f>
        <v/>
      </c>
      <c r="LA65" s="126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6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6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7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0" t="str">
        <f>IF(ISBLANK($LE$3),"",IF(ISBLANK(Tipy!JH59),"-",SUM(KZ65:LD65)))</f>
        <v/>
      </c>
      <c r="LF65" s="129"/>
      <c r="LG65" s="126" t="str">
        <f>IF(ISBLANK($LL$3),"",IF(ISBLANK(Tipy!JN59),0,IF(AND(Tipy!JN59=Výsledky!$LJ$3,Tipy!JP59=Výsledky!$LL$3),60,0)))</f>
        <v/>
      </c>
      <c r="LH65" s="126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6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6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7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0" t="str">
        <f>IF(ISBLANK($LL$3),"",IF(ISBLANK(Tipy!JN59),"-",SUM(LG65:LK65)))</f>
        <v/>
      </c>
      <c r="LM65" s="129"/>
      <c r="LN65" s="126" t="str">
        <f>IF(ISBLANK($LS$3),"",IF(ISBLANK(Tipy!JT59),0,IF(AND(Tipy!JT59=Výsledky!$LQ$3,Tipy!JV59=Výsledky!$LS$3),60,0)))</f>
        <v/>
      </c>
      <c r="LO65" s="126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6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6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7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0" t="str">
        <f>IF(ISBLANK($LS$3),"",IF(ISBLANK(Tipy!JT59),"-",SUM(LN65:LR65)))</f>
        <v/>
      </c>
      <c r="LT65" s="129"/>
      <c r="LU65" s="126" t="str">
        <f>IF(ISBLANK($LZ$3),"",IF(ISBLANK(Tipy!JZ59),0,IF(AND(Tipy!JZ59=Výsledky!$LX$3,Tipy!KB59=Výsledky!$LZ$3),60,0)))</f>
        <v/>
      </c>
      <c r="LV65" s="126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6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6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7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0" t="str">
        <f>IF(ISBLANK($LZ$3),"",IF(ISBLANK(Tipy!JZ59),"-",SUM(LU65:LY65)))</f>
        <v/>
      </c>
      <c r="MA65" s="129"/>
      <c r="MB65" s="126" t="str">
        <f>IF(ISBLANK($MG$3),"",IF(ISBLANK(Tipy!KF59),0,IF(AND(Tipy!KF59=Výsledky!$ME$3,Tipy!KH59=Výsledky!$MG$3),60,0)))</f>
        <v/>
      </c>
      <c r="MC65" s="126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6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6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7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0" t="str">
        <f>IF(ISBLANK($MG$3),"",IF(ISBLANK(Tipy!KF59),"-",SUM(MB65:MF65)))</f>
        <v/>
      </c>
      <c r="MH65" s="129"/>
      <c r="MI65" s="126" t="str">
        <f>IF(ISBLANK($MN$3),"",IF(ISBLANK(Tipy!KL59),0,IF(AND(Tipy!KL59=Výsledky!$ML$3,Tipy!KN59=Výsledky!$MN$3),60,0)))</f>
        <v/>
      </c>
      <c r="MJ65" s="12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6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6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0" t="str">
        <f>IF(ISBLANK($MN$3),"",IF(ISBLANK(Tipy!KL59),"-",SUM(MI65:MM65)))</f>
        <v/>
      </c>
      <c r="MO65" s="129"/>
      <c r="MP65" s="126" t="str">
        <f>IF(ISBLANK($MU$3),"",IF(ISBLANK(Tipy!KR59),0,IF(AND(Tipy!KR59=Výsledky!$MS$3,Tipy!KT59=Výsledky!$MU$3),60,0)))</f>
        <v/>
      </c>
      <c r="MQ65" s="126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6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6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7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0" t="str">
        <f>IF(ISBLANK($MU$3),"",IF(ISBLANK(Tipy!KR59),"-",SUM(MP65:MT65)))</f>
        <v/>
      </c>
      <c r="MV65" s="129"/>
      <c r="MW65" s="126" t="str">
        <f>IF(ISBLANK($NB$3),"",IF(ISBLANK(Tipy!KX59),0,IF(AND(Tipy!KX59=Výsledky!$MZ$3,Tipy!KZ59=Výsledky!$NB$3),60,0)))</f>
        <v/>
      </c>
      <c r="MX65" s="126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6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6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7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0" t="str">
        <f>IF(ISBLANK($NB$3),"",IF(ISBLANK(Tipy!KX59),"-",SUM(MW65:NA65)))</f>
        <v/>
      </c>
      <c r="NC65" s="129"/>
      <c r="ND65" s="126" t="str">
        <f>IF(ISBLANK($NI$3),"",IF(ISBLANK(Tipy!LD59),0,IF(AND(Tipy!LD59=Výsledky!$NG$3,Tipy!LF59=Výsledky!$NI$3),60,0)))</f>
        <v/>
      </c>
      <c r="NE65" s="126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6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6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7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0" t="str">
        <f>IF(ISBLANK($NI$3),"",IF(ISBLANK(Tipy!LD59),"-",SUM(ND65:NH65)))</f>
        <v/>
      </c>
      <c r="NJ65" s="129"/>
      <c r="NK65" s="126" t="str">
        <f>IF(ISBLANK($NP$3),"",IF(ISBLANK(Tipy!LJ59),0,IF(AND(Tipy!LJ59=Výsledky!$NN$3,Tipy!LL59=Výsledky!$NP$3),60,0)))</f>
        <v/>
      </c>
      <c r="NL65" s="126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6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6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7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0" t="str">
        <f>IF(ISBLANK($NP$3),"",IF(ISBLANK(Tipy!LJ59),"-",SUM(NK65:NO65)))</f>
        <v/>
      </c>
      <c r="NQ65" s="129"/>
      <c r="NR65" s="126" t="str">
        <f>IF(ISBLANK($NW$3),"",IF(ISBLANK(Tipy!LP59),0,IF(AND(Tipy!LP59=Výsledky!$NU$3,Tipy!LR59=Výsledky!$NW$3),60,0)))</f>
        <v/>
      </c>
      <c r="NS65" s="126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6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6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7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0" t="str">
        <f>IF(ISBLANK($NW$3),"",IF(ISBLANK(Tipy!LP59),"-",SUM(NR65:NV65)))</f>
        <v/>
      </c>
      <c r="NX65" s="129"/>
      <c r="NY65" s="126" t="str">
        <f>IF(ISBLANK($OD$3),"",IF(ISBLANK(Tipy!LV59),0,IF(AND(Tipy!LV59=Výsledky!$OB$3,Tipy!LX59=Výsledky!$OD$3),60,0)))</f>
        <v/>
      </c>
      <c r="NZ65" s="126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6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6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7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0" t="str">
        <f>IF(ISBLANK($OD$3),"",IF(ISBLANK(Tipy!LV59),"-",SUM(NY65:OC65)))</f>
        <v/>
      </c>
      <c r="OE65" s="129"/>
      <c r="OF65" s="126" t="str">
        <f>IF(ISBLANK($OK$3),"",IF(ISBLANK(Tipy!MB59),0,IF(AND(Tipy!MB59=Výsledky!$OI$3,Tipy!MD59=Výsledky!$OK$3),60,0)))</f>
        <v/>
      </c>
      <c r="OG65" s="126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6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6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7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0" t="str">
        <f>IF(ISBLANK($OK$3),"",IF(ISBLANK(Tipy!MB59),"-",SUM(OF65:OJ65)))</f>
        <v/>
      </c>
      <c r="OL65" s="129"/>
      <c r="OM65" s="126" t="str">
        <f>IF(ISBLANK($OR$3),"",IF(ISBLANK(Tipy!MH59),0,IF(AND(Tipy!MH59=Výsledky!$OP$3,Tipy!MJ59=Výsledky!$OR$3),60,0)))</f>
        <v/>
      </c>
      <c r="ON65" s="12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6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6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0" t="str">
        <f>IF(ISBLANK($OR$3),"",IF(ISBLANK(Tipy!MH59),"-",SUM(OM65:OQ65)))</f>
        <v/>
      </c>
      <c r="OS65" s="129"/>
      <c r="OT65" s="126" t="str">
        <f>IF(ISBLANK($OY$3),"",IF(ISBLANK(Tipy!MN59),0,IF(AND(Tipy!MN59=Výsledky!$OW$3,Tipy!MP59=Výsledky!$OY$3),60,0)))</f>
        <v/>
      </c>
      <c r="OU65" s="12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6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6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0" t="str">
        <f>IF(ISBLANK($OY$3),"",IF(ISBLANK(Tipy!MN59),"-",SUM(OT65:OX65)))</f>
        <v/>
      </c>
      <c r="OZ65" s="129"/>
      <c r="PA65" s="126" t="str">
        <f>IF(ISBLANK($PF$3),"",IF(ISBLANK(Tipy!MT59),0,IF(AND(Tipy!MT59=Výsledky!$PD$3,Tipy!MV59=Výsledky!$PF$3),60,0)))</f>
        <v/>
      </c>
      <c r="PB65" s="12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6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6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0" t="str">
        <f>IF(ISBLANK($PF$3),"",IF(ISBLANK(Tipy!MT59),"-",SUM(PA65:PE65)))</f>
        <v/>
      </c>
      <c r="PG65" s="129"/>
      <c r="PH65" s="126" t="str">
        <f>IF(ISBLANK($PM$3),"",IF(ISBLANK(Tipy!MZ59),0,IF(AND(Tipy!MZ59=Výsledky!$PK$3,Tipy!NB59=Výsledky!$PM$3),60,0)))</f>
        <v/>
      </c>
      <c r="PI65" s="12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6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6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0" t="str">
        <f>IF(ISBLANK($PM$3),"",IF(ISBLANK(Tipy!MZ59),"-",SUM(PH65:PL65)))</f>
        <v/>
      </c>
      <c r="PN65" s="129"/>
      <c r="PO65" s="126" t="str">
        <f>IF(ISBLANK($PT$3),"",IF(ISBLANK(Tipy!NF59),0,IF(AND(Tipy!NF59=Výsledky!$PR$3,Tipy!NH59=Výsledky!$PT$3),60,0)))</f>
        <v/>
      </c>
      <c r="PP65" s="12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6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6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0" t="str">
        <f>IF(ISBLANK($PT$3),"",IF(ISBLANK(Tipy!NF59),"-",SUM(PO65:PS65)))</f>
        <v/>
      </c>
      <c r="PU65" s="129"/>
      <c r="PV65" s="126" t="str">
        <f>IF(ISBLANK($QA$3),"",IF(ISBLANK(Tipy!NL59),0,IF(AND(Tipy!NL59=Výsledky!$PY$3,Tipy!NN59=Výsledky!$QA$3),60,0)))</f>
        <v/>
      </c>
      <c r="PW65" s="12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6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6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0" t="str">
        <f>IF(ISBLANK($QA$3),"",IF(ISBLANK(Tipy!NL59),"-",SUM(PV65:PZ65)))</f>
        <v/>
      </c>
      <c r="QB65" s="129"/>
      <c r="QC65" s="126" t="str">
        <f>IF(ISBLANK($QH$3),"",IF(ISBLANK(Tipy!NR59),0,IF(AND(Tipy!NR59=Výsledky!$QF$3,Tipy!NT59=Výsledky!$QH$3),60,0)))</f>
        <v/>
      </c>
      <c r="QD65" s="12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6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6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0" t="str">
        <f>IF(ISBLANK($QH$3),"",IF(ISBLANK(Tipy!NR59),"-",SUM(QC65:QG65)))</f>
        <v/>
      </c>
      <c r="QI65" s="131"/>
      <c r="QJ65" s="131"/>
    </row>
    <row r="66" spans="1:452" ht="15" x14ac:dyDescent="0.2">
      <c r="A66" s="124">
        <f>Tipy!A60</f>
        <v>8</v>
      </c>
      <c r="B66" s="166" t="str">
        <f>IF(Tipy!B60="","",Tipy!B60)</f>
        <v>Pikain</v>
      </c>
      <c r="C66" s="125"/>
      <c r="D66" s="126">
        <f>IF(ISBLANK($I$3),"",IF(ISBLANK(Tipy!D60),0,IF(AND(Tipy!D60=Výsledky!$G$3,Tipy!F60=Výsledky!$I$3),60,0)))</f>
        <v>60</v>
      </c>
      <c r="E66" s="12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6">
        <f>IF(ISBLANK($I$3),"",IF(OR(Tipy!G60=Výsledky!$D$6,Tipy!G60=Výsledky!$D$7,Tipy!G60=Výsledky!$D$8,Tipy!G60=Výsledky!$D$9),IF(VLOOKUP(Tipy!G60,'Kategórie hráčov'!$A$2:$B$55,2,FALSE)=30,30,20),0))</f>
        <v>20</v>
      </c>
      <c r="G66" s="126">
        <f>IF(ISBLANK($I$3),"",IF(OR(Tipy!H60=Výsledky!$G$6,Tipy!H60=Výsledky!$G$7,Tipy!H60=Výsledky!$G$8,Tipy!H60=Výsledky!$G$9),IF(VLOOKUP(Tipy!H60,'Kategórie hráčov'!$A$2:$B$55,2,FALSE)=30,30,20),0))</f>
        <v>0</v>
      </c>
      <c r="H66" s="12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8">
        <f>IF(ISBLANK($I$3),"",IF(ISBLANK(Tipy!D60),"-",SUM(D66:H66)))</f>
        <v>80</v>
      </c>
      <c r="J66" s="25"/>
      <c r="K66" s="126">
        <f>IF(ISBLANK($P$3),"",IF(ISBLANK(Tipy!J60),0,IF(AND(Tipy!J60=Výsledky!$N$3,Tipy!L60=Výsledky!$P$3),60,0)))</f>
        <v>0</v>
      </c>
      <c r="L66" s="12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6">
        <f>IF(ISBLANK($P$3),"",IF(OR(Tipy!M60=Výsledky!$K$6,Tipy!M60=Výsledky!$K$7,Tipy!M60=Výsledky!$K$8,Tipy!M60=Výsledky!$K$9),IF(VLOOKUP(Tipy!M60,'Kategórie hráčov'!$A$2:$B$55,2,FALSE)=30,30,20),0))</f>
        <v>20</v>
      </c>
      <c r="N66" s="126">
        <f>IF(ISBLANK($P$3),"",IF(OR(Tipy!N60=Výsledky!$N$6,Tipy!N60=Výsledky!$N$7,Tipy!N60=Výsledky!$N$8,Tipy!N60=Výsledky!$N$9),IF(VLOOKUP(Tipy!N60,'Kategórie hráčov'!$A$2:$B$55,2,FALSE)=30,30,20),0))</f>
        <v>0</v>
      </c>
      <c r="O66" s="12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8">
        <f>IF(ISBLANK($P$3),"",IF(ISBLANK(Tipy!J60),"-",SUM(K66:O66)))</f>
        <v>20</v>
      </c>
      <c r="Q66" s="129"/>
      <c r="R66" s="126">
        <f>IF(ISBLANK($W$3),"",IF(ISBLANK(Tipy!P60),0,IF(AND(Tipy!P60=Výsledky!$U$3,Tipy!R60=Výsledky!$W$3),60,0)))</f>
        <v>0</v>
      </c>
      <c r="S66" s="12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6">
        <f>IF(ISBLANK($W$3),"",IF(OR(Tipy!S60=Výsledky!$R$6,Tipy!S60=Výsledky!$R$7,Tipy!S60=Výsledky!$R$8,Tipy!S60=Výsledky!$R$9),IF(VLOOKUP(Tipy!S60,'Kategórie hráčov'!$A$2:$B$55,2,FALSE)=30,30,20),0))</f>
        <v>0</v>
      </c>
      <c r="U66" s="126">
        <f>IF(ISBLANK($W$3),"",IF(OR(Tipy!T60=Výsledky!$U$6,Tipy!T60=Výsledky!$U$7,Tipy!T60=Výsledky!$U$8,Tipy!T60=Výsledky!$U$9),IF(VLOOKUP(Tipy!T60,'Kategórie hráčov'!$A$2:$B$55,2,FALSE)=30,30,20),0))</f>
        <v>0</v>
      </c>
      <c r="V66" s="12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30">
        <f>IF(ISBLANK($W$3),"",IF(ISBLANK(Tipy!P60),"-",SUM(R66:V66)))</f>
        <v>0</v>
      </c>
      <c r="X66" s="129"/>
      <c r="Y66" s="126">
        <f>IF(ISBLANK($AD$3),"",IF(ISBLANK(Tipy!V60),0,IF(AND(Tipy!V60=Výsledky!$AB$3,Tipy!X60=Výsledky!$AD$3),60,0)))</f>
        <v>0</v>
      </c>
      <c r="Z66" s="12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6">
        <f>IF(ISBLANK($AD$3),"",IF(OR(Tipy!Y60=Výsledky!$Y$6,Tipy!Y60=Výsledky!$Y$7,Tipy!Y60=Výsledky!$Y$8,Tipy!Y60=Výsledky!$Y$9),IF(VLOOKUP(Tipy!Y60,'Kategórie hráčov'!$A$2:$B$55,2,FALSE)=30,30,20),0))</f>
        <v>20</v>
      </c>
      <c r="AB66" s="126">
        <f>IF(ISBLANK($AD$3),"",IF(OR(Tipy!Z60=Výsledky!$AB$6,Tipy!Z60=Výsledky!$AB$7,Tipy!Z60=Výsledky!$AB$8,Tipy!Z60=Výsledky!$AB$9),IF(VLOOKUP(Tipy!Z60,'Kategórie hráčov'!$A$2:$B$55,2,FALSE)=30,30,20),0))</f>
        <v>0</v>
      </c>
      <c r="AC66" s="127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30">
        <f>IF(ISBLANK($AD$3),"",IF(ISBLANK(Tipy!V60),"-",SUM(Y66:AC66)))</f>
        <v>20</v>
      </c>
      <c r="AE66" s="129"/>
      <c r="AF66" s="126">
        <f>IF(ISBLANK($AK$3),"",IF(ISBLANK(Tipy!AB60),0,IF(AND(Tipy!AB60=Výsledky!$AI$3,Tipy!AD60=Výsledky!$AK$3),60,0)))</f>
        <v>0</v>
      </c>
      <c r="AG66" s="12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6">
        <f>IF(ISBLANK($AK$3),"",IF(OR(Tipy!AE60=Výsledky!$AF$6,Tipy!AE60=Výsledky!$AF$7,Tipy!AE60=Výsledky!$AF$8,Tipy!AE60=Výsledky!$AF$9),IF(VLOOKUP(Tipy!AE60,'Kategórie hráčov'!$A$2:$B$55,2,FALSE)=30,30,20),0))</f>
        <v>20</v>
      </c>
      <c r="AI66" s="126">
        <f>IF(ISBLANK($AK$3),"",IF(OR(Tipy!AF60=Výsledky!$AI$6,Tipy!AF60=Výsledky!$AI$7,Tipy!AF60=Výsledky!$AI$8,Tipy!AF60=Výsledky!$AI$9),IF(VLOOKUP(Tipy!AF60,'Kategórie hráčov'!$A$2:$B$55,2,FALSE)=30,30,20),0))</f>
        <v>0</v>
      </c>
      <c r="AJ66" s="12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30">
        <f>IF(ISBLANK($AK$3),"",IF(ISBLANK(Tipy!AB60),"-",SUM(AF66:AJ66)))</f>
        <v>40</v>
      </c>
      <c r="AL66" s="129"/>
      <c r="AM66" s="126">
        <f>IF(ISBLANK($AR$3),"",IF(ISBLANK(Tipy!AH60),0,IF(AND(Tipy!AH60=Výsledky!$AP$3,Tipy!AJ60=Výsledky!$AR$3),60,0)))</f>
        <v>0</v>
      </c>
      <c r="AN66" s="12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6">
        <f>IF(ISBLANK($AR$3),"",IF(OR(Tipy!AK60=Výsledky!$AM$6,Tipy!AK60=Výsledky!$AM$7,Tipy!AK60=Výsledky!$AM$8,Tipy!AK60=Výsledky!$AM$9),IF(VLOOKUP(Tipy!AK60,'Kategórie hráčov'!$A$2:$B$55,2,FALSE)=30,30,20),0))</f>
        <v>0</v>
      </c>
      <c r="AP66" s="126">
        <f>IF(ISBLANK($AR$3),"",IF(OR(Tipy!AL60=Výsledky!$AP$6,Tipy!AL60=Výsledky!$AP$7,Tipy!AL60=Výsledky!$AP$8,Tipy!AL60=Výsledky!$AP$9),IF(VLOOKUP(Tipy!AL60,'Kategórie hráčov'!$A$2:$B$55,2,FALSE)=30,30,20),0))</f>
        <v>0</v>
      </c>
      <c r="AQ66" s="12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30">
        <f>IF(ISBLANK($AR$3),"",IF(ISBLANK(Tipy!AH60),"-",SUM(AM66:AQ66)))</f>
        <v>30</v>
      </c>
      <c r="AS66" s="129"/>
      <c r="AT66" s="126">
        <f>IF(ISBLANK($AY$3),"",IF(ISBLANK(Tipy!AN60),0,IF(AND(Tipy!AN60=Výsledky!$AW$3,Tipy!AP60=Výsledky!$AY$3),60,0)))</f>
        <v>0</v>
      </c>
      <c r="AU66" s="12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6">
        <f>IF(ISBLANK($AY$3),"",IF(OR(Tipy!AQ60=Výsledky!$AT$6,Tipy!AQ60=Výsledky!$AT$7,Tipy!AQ60=Výsledky!$AT$8,Tipy!AQ60=Výsledky!$AT$9),IF(VLOOKUP(Tipy!AQ60,'Kategórie hráčov'!$A$2:$B$55,2,FALSE)=30,30,20),0))</f>
        <v>0</v>
      </c>
      <c r="AW66" s="126">
        <f>IF(ISBLANK($AY$3),"",IF(OR(Tipy!AR60=Výsledky!$AW$6,Tipy!AR60=Výsledky!$AW$7,Tipy!AR60=Výsledky!$AW$8,Tipy!AR60=Výsledky!$AW$9),IF(VLOOKUP(Tipy!AR60,'Kategórie hráčov'!$A$2:$B$55,2,FALSE)=30,30,20),0))</f>
        <v>0</v>
      </c>
      <c r="AX66" s="127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30" t="str">
        <f>IF(ISBLANK($AY$3),"",IF(ISBLANK(Tipy!AN60),"-",SUM(AT66:AX66)))</f>
        <v>-</v>
      </c>
      <c r="AZ66" s="129"/>
      <c r="BA66" s="126">
        <f>IF(ISBLANK($BF$3),"",IF(ISBLANK(Tipy!AT60),0,IF(AND(Tipy!AT60=Výsledky!$BD$3,Tipy!AV60=Výsledky!$BF$3),60,0)))</f>
        <v>0</v>
      </c>
      <c r="BB66" s="12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6">
        <f>IF(ISBLANK($BF$3),"",IF(OR(Tipy!AW60=Výsledky!$BA$6,Tipy!AW60=Výsledky!$BA$7,Tipy!AW60=Výsledky!$BA$8,Tipy!AW60=Výsledky!$BA$9),IF(VLOOKUP(Tipy!AW60,'Kategórie hráčov'!$A$2:$B$55,2,FALSE)=30,30,20),0))</f>
        <v>0</v>
      </c>
      <c r="BD66" s="126">
        <f>IF(ISBLANK($BF$3),"",IF(OR(Tipy!AX60=Výsledky!$BD$6,Tipy!AX60=Výsledky!$BD$7,Tipy!AX60=Výsledky!$BD$8,Tipy!AX60=Výsledky!$BD$9),IF(VLOOKUP(Tipy!AX60,'Kategórie hráčov'!$A$2:$B$55,2,FALSE)=30,30,20),0))</f>
        <v>0</v>
      </c>
      <c r="BE66" s="127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30">
        <f>IF(ISBLANK($BF$3),"",IF(ISBLANK(Tipy!AT60),"-",SUM(BA66:BE66)))</f>
        <v>0</v>
      </c>
      <c r="BG66" s="129"/>
      <c r="BH66" s="126" t="str">
        <f>IF(ISBLANK($BM$3),"",IF(ISBLANK(Tipy!AZ60),0,IF(AND(Tipy!AZ60=Výsledky!$BK$3,Tipy!BB60=Výsledky!$BM$3),60,0)))</f>
        <v/>
      </c>
      <c r="BI66" s="126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6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6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7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0" t="str">
        <f>IF(ISBLANK($BM$3),"",IF(ISBLANK(Tipy!AZ60),"-",SUM(BH66:BL66)))</f>
        <v/>
      </c>
      <c r="BN66" s="129"/>
      <c r="BO66" s="126">
        <f>IF(ISBLANK($BT$3),"",IF(ISBLANK(Tipy!BF60),0,IF(AND(Tipy!BF60=Výsledky!$BR$3,Tipy!BH60=Výsledky!$BT$3),60,0)))</f>
        <v>0</v>
      </c>
      <c r="BP66" s="12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6">
        <f>IF(ISBLANK($BT$3),"",IF(OR(Tipy!BI60=Výsledky!$BO$6,Tipy!BI60=Výsledky!$BO$7,Tipy!BI60=Výsledky!$BO$8,Tipy!BI60=Výsledky!$BO$9),IF(VLOOKUP(Tipy!BI60,'Kategórie hráčov'!$A$2:$B$55,2,FALSE)=30,30,20),0))</f>
        <v>0</v>
      </c>
      <c r="BR66" s="126">
        <f>IF(ISBLANK($BT$3),"",IF(OR(Tipy!BJ60=Výsledky!$BR$6,Tipy!BJ60=Výsledky!$BR$7,Tipy!BJ60=Výsledky!$BR$8,Tipy!BJ60=Výsledky!$BR$9),IF(VLOOKUP(Tipy!BJ60,'Kategórie hráčov'!$A$2:$B$55,2,FALSE)=30,30,20),0))</f>
        <v>0</v>
      </c>
      <c r="BS66" s="127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30" t="str">
        <f>IF(ISBLANK($BT$3),"",IF(ISBLANK(Tipy!BF60),"-",SUM(BO66:BS66)))</f>
        <v>-</v>
      </c>
      <c r="BU66" s="129"/>
      <c r="BV66" s="126" t="str">
        <f>IF(ISBLANK($CA$3),"",IF(ISBLANK(Tipy!BL60),0,IF(AND(Tipy!BL60=Výsledky!$BY$3,Tipy!BN60=Výsledky!$CA$3),60,0)))</f>
        <v/>
      </c>
      <c r="BW66" s="126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6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6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7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0" t="str">
        <f>IF(ISBLANK($CA$3),"",IF(ISBLANK(Tipy!BL60),"-",SUM(BV66:BZ66)))</f>
        <v/>
      </c>
      <c r="CB66" s="129"/>
      <c r="CC66" s="126">
        <f>IF(ISBLANK($CH$3),"",IF(ISBLANK(Tipy!BR60),0,IF(AND(Tipy!BR60=Výsledky!$CF$3,Tipy!BT60=Výsledky!$CH$3),60,0)))</f>
        <v>0</v>
      </c>
      <c r="CD66" s="12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6">
        <f>IF(ISBLANK($CH$3),"",IF(OR(Tipy!BU60=Výsledky!$CC$6,Tipy!BU60=Výsledky!$CC$7,Tipy!BU60=Výsledky!$CC$8,Tipy!BU60=Výsledky!$CC$9),IF(VLOOKUP(Tipy!BU60,'Kategórie hráčov'!$A$2:$B$55,2,FALSE)=30,30,20),0))</f>
        <v>0</v>
      </c>
      <c r="CF66" s="126">
        <f>IF(ISBLANK($CH$3),"",IF(OR(Tipy!BV60=Výsledky!$CF$6,Tipy!BV60=Výsledky!$CF$7,Tipy!BV60=Výsledky!$CF$8,Tipy!BV60=Výsledky!$CF$9),IF(VLOOKUP(Tipy!BV60,'Kategórie hráčov'!$A$2:$B$55,2,FALSE)=30,30,20),0))</f>
        <v>0</v>
      </c>
      <c r="CG66" s="12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30">
        <f>IF(ISBLANK($CH$3),"",IF(ISBLANK(Tipy!BR60),"-",SUM(CC66:CG66)))</f>
        <v>0</v>
      </c>
      <c r="CI66" s="129"/>
      <c r="CJ66" s="126">
        <f>IF(ISBLANK($CO$3),"",IF(ISBLANK(Tipy!BX60),0,IF(AND(Tipy!BX60=Výsledky!$CM$3,Tipy!BZ60=Výsledky!$CO$3),60,0)))</f>
        <v>0</v>
      </c>
      <c r="CK66" s="12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6">
        <f>IF(ISBLANK($CO$3),"",IF(OR(Tipy!CA60=Výsledky!$CJ$6,Tipy!CA60=Výsledky!$CJ$7,Tipy!CA60=Výsledky!$CJ$8,Tipy!CA60=Výsledky!$CJ$9),IF(VLOOKUP(Tipy!CA60,'Kategórie hráčov'!$A$2:$B$55,2,FALSE)=30,30,20),0))</f>
        <v>0</v>
      </c>
      <c r="CM66" s="126">
        <f>IF(ISBLANK($CO$3),"",IF(OR(Tipy!CB60=Výsledky!$CM$6,Tipy!CB60=Výsledky!$CM$7,Tipy!CB60=Výsledky!$CM$8,Tipy!CB60=Výsledky!$CM$9),IF(VLOOKUP(Tipy!CB60,'Kategórie hráčov'!$A$2:$B$55,2,FALSE)=30,30,20),0))</f>
        <v>0</v>
      </c>
      <c r="CN66" s="127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30">
        <f>IF(ISBLANK($CO$3),"",IF(ISBLANK(Tipy!BX60),"-",SUM(CJ66:CN66)))</f>
        <v>30</v>
      </c>
      <c r="CP66" s="129"/>
      <c r="CQ66" s="126" t="str">
        <f>IF(ISBLANK($CV$3),"",IF(ISBLANK(Tipy!CD60),0,IF(AND(Tipy!CD60=Výsledky!$CT$3,Tipy!CF60=Výsledky!$CV$3),60,0)))</f>
        <v/>
      </c>
      <c r="CR66" s="126" t="str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/>
      </c>
      <c r="CS66" s="126" t="str">
        <f>IF(ISBLANK($CV$3),"",IF(OR(Tipy!CG60=Výsledky!$CQ$6,Tipy!CG60=Výsledky!$CQ$7,Tipy!CG60=Výsledky!$CQ$8,Tipy!CG60=Výsledky!$CQ$9),IF(VLOOKUP(Tipy!CG60,'Kategórie hráčov'!$A$2:$B$55,2,FALSE)=30,30,20),0))</f>
        <v/>
      </c>
      <c r="CT66" s="126" t="str">
        <f>IF(ISBLANK($CV$3),"",IF(OR(Tipy!CH60=Výsledky!$CT$6,Tipy!CH60=Výsledky!$CT$7,Tipy!CH60=Výsledky!$CT$8,Tipy!CH60=Výsledky!$CT$9),IF(VLOOKUP(Tipy!CH60,'Kategórie hráčov'!$A$2:$B$55,2,FALSE)=30,30,20),0))</f>
        <v/>
      </c>
      <c r="CU66" s="127" t="str">
        <f>IF(ISBLANK($CV$3),"",IF(ISBLANK(Tipy!CD60),0,IF(OR(AND(Tipy!CD60=Výsledky!$CT$3,OR(Tipy!CF60=Výsledky!$CV$3+1,Tipy!CF60=Výsledky!$CV$3-1)),AND(Tipy!CF60=Výsledky!$CV$3,OR(Tipy!CD60=Výsledky!$CT$3+1,Tipy!CD60=Výsledky!$CT$3-1))),10,0)))</f>
        <v/>
      </c>
      <c r="CV66" s="130" t="str">
        <f>IF(ISBLANK($CV$3),"",IF(ISBLANK(Tipy!CD60),"-",SUM(CQ66:CU66)))</f>
        <v/>
      </c>
      <c r="CW66" s="129"/>
      <c r="CX66" s="126" t="str">
        <f>IF(ISBLANK($DC$3),"",IF(ISBLANK(Tipy!CJ60),0,IF(AND(Tipy!CJ60=Výsledky!$DA$3,Tipy!CL60=Výsledky!$DC$3),60,0)))</f>
        <v/>
      </c>
      <c r="CY66" s="126" t="str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/>
      </c>
      <c r="CZ66" s="126" t="str">
        <f>IF(ISBLANK($DC$3),"",IF(OR(Tipy!CM60=Výsledky!$CX$6,Tipy!CM60=Výsledky!$CX$7,Tipy!CM60=Výsledky!$CX$8,Tipy!CM60=Výsledky!$CX$9),IF(VLOOKUP(Tipy!CM60,'Kategórie hráčov'!$A$2:$B$55,2,FALSE)=30,30,20),0))</f>
        <v/>
      </c>
      <c r="DA66" s="126" t="str">
        <f>IF(ISBLANK($DC$3),"",IF(OR(Tipy!CN60=Výsledky!$DA$6,Tipy!CN60=Výsledky!$DA$7,Tipy!CN60=Výsledky!$DA$8,Tipy!CN60=Výsledky!$DA$9),IF(VLOOKUP(Tipy!CN60,'Kategórie hráčov'!$A$2:$B$55,2,FALSE)=30,30,20),0))</f>
        <v/>
      </c>
      <c r="DB66" s="127" t="str">
        <f>IF(ISBLANK($DC$3),"",IF(ISBLANK(Tipy!CJ60),0,IF(OR(AND(Tipy!CJ60=Výsledky!$DA$3,OR(Tipy!CL60=Výsledky!$DC$3+1,Tipy!CL60=Výsledky!$DC$3-1)),AND(Tipy!CL60=Výsledky!$DC$3,OR(Tipy!CJ60=Výsledky!$DA$3+1,Tipy!CJ60=Výsledky!$DA$3-1))),10,0)))</f>
        <v/>
      </c>
      <c r="DC66" s="130" t="str">
        <f>IF(ISBLANK($DC$3),"",IF(ISBLANK(Tipy!CJ60),"-",SUM(CX66:DB66)))</f>
        <v/>
      </c>
      <c r="DD66" s="129"/>
      <c r="DE66" s="126" t="str">
        <f>IF(ISBLANK($DJ$3),"",IF(ISBLANK(Tipy!CP60),0,IF(AND(Tipy!CP60=Výsledky!$DH$3,Tipy!CR60=Výsledky!$DJ$3),60,0)))</f>
        <v/>
      </c>
      <c r="DF66" s="126" t="str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/>
      </c>
      <c r="DG66" s="126" t="str">
        <f>IF(ISBLANK($DJ$3),"",IF(OR(Tipy!CS60=Výsledky!$DE$6,Tipy!CS60=Výsledky!$DE$7,Tipy!CS60=Výsledky!$DE$8,Tipy!CS60=Výsledky!$DE$9),IF(VLOOKUP(Tipy!CS60,'Kategórie hráčov'!$A$2:$B$55,2,FALSE)=30,30,20),0))</f>
        <v/>
      </c>
      <c r="DH66" s="126" t="str">
        <f>IF(ISBLANK($DJ$3),"",IF(OR(Tipy!CT60=Výsledky!$DH$6,Tipy!CT60=Výsledky!$DH$7,Tipy!CT60=Výsledky!$DH$8,Tipy!CT60=Výsledky!$DH$9),IF(VLOOKUP(Tipy!CT60,'Kategórie hráčov'!$A$2:$B$55,2,FALSE)=30,30,20),0))</f>
        <v/>
      </c>
      <c r="DI66" s="127" t="str">
        <f>IF(ISBLANK($DJ$3),"",IF(ISBLANK(Tipy!CP60),0,IF(OR(AND(Tipy!CP60=Výsledky!$DH$3,OR(Tipy!CR60=Výsledky!$DJ$3+1,Tipy!CR60=Výsledky!$DJ$3-1)),AND(Tipy!CR60=Výsledky!$DJ$3,OR(Tipy!CP60=Výsledky!$DH$3+1,Tipy!CP60=Výsledky!$DH$3-1))),10,0)))</f>
        <v/>
      </c>
      <c r="DJ66" s="130" t="str">
        <f>IF(ISBLANK($DJ$3),"",IF(ISBLANK(Tipy!CP60),"-",SUM(DE66:DI66)))</f>
        <v/>
      </c>
      <c r="DK66" s="129"/>
      <c r="DL66" s="126" t="str">
        <f>IF(ISBLANK($DQ$3),"",IF(ISBLANK(Tipy!CV60),0,IF(AND(Tipy!CV60=Výsledky!$DO$3,Tipy!CX60=Výsledky!$DQ$3),60,0)))</f>
        <v/>
      </c>
      <c r="DM66" s="126" t="str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/>
      </c>
      <c r="DN66" s="126" t="str">
        <f>IF(ISBLANK($DQ$3),"",IF(OR(Tipy!CY60=Výsledky!$DL$6,Tipy!CY60=Výsledky!$DL$7,Tipy!CY60=Výsledky!$DL$8,Tipy!CY60=Výsledky!$DL$9),IF(VLOOKUP(Tipy!CY60,'Kategórie hráčov'!$A$2:$B$55,2,FALSE)=30,30,20),0))</f>
        <v/>
      </c>
      <c r="DO66" s="126" t="str">
        <f>IF(ISBLANK($DQ$3),"",IF(OR(Tipy!CZ60=Výsledky!$DO$6,Tipy!CZ60=Výsledky!$DO$7,Tipy!CZ60=Výsledky!$DO$8,Tipy!CZ60=Výsledky!$DO$9),IF(VLOOKUP(Tipy!CZ60,'Kategórie hráčov'!$A$2:$B$55,2,FALSE)=30,30,20),0))</f>
        <v/>
      </c>
      <c r="DP66" s="127" t="str">
        <f>IF(ISBLANK($DQ$3),"",IF(ISBLANK(Tipy!CV60),0,IF(OR(AND(Tipy!CV60=Výsledky!$DO$3,OR(Tipy!CX60=Výsledky!$DQ$3+1,Tipy!CX60=Výsledky!$DQ$3-1)),AND(Tipy!CX60=Výsledky!$DQ$3,OR(Tipy!CV60=Výsledky!$DO$3+1,Tipy!CV60=Výsledky!$DO$3-1))),10,0)))</f>
        <v/>
      </c>
      <c r="DQ66" s="130" t="str">
        <f>IF(ISBLANK($DQ$3),"",IF(ISBLANK(Tipy!CV60),"-",SUM(DL66:DP66)))</f>
        <v/>
      </c>
      <c r="DR66" s="129"/>
      <c r="DS66" s="126" t="str">
        <f>IF(ISBLANK($DX$3),"",IF(ISBLANK(Tipy!DB60),0,IF(AND(Tipy!DB60=Výsledky!$DV$3,Tipy!DD60=Výsledky!$DX$3),60,0)))</f>
        <v/>
      </c>
      <c r="DT66" s="126" t="str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/>
      </c>
      <c r="DU66" s="126" t="str">
        <f>IF(ISBLANK($DX$3),"",IF(OR(Tipy!DE60=Výsledky!$DS$6,Tipy!DE60=Výsledky!$DS$7,Tipy!DE60=Výsledky!$DS$8,Tipy!DE60=Výsledky!$DS$9),IF(VLOOKUP(Tipy!DE60,'Kategórie hráčov'!$A$2:$B$55,2,FALSE)=30,30,20),0))</f>
        <v/>
      </c>
      <c r="DV66" s="126" t="str">
        <f>IF(ISBLANK($DX$3),"",IF(OR(Tipy!DF60=Výsledky!$DV$6,Tipy!DF60=Výsledky!$DV$7,Tipy!DF60=Výsledky!$DV$8,Tipy!DF60=Výsledky!$DV$9),IF(VLOOKUP(Tipy!DF60,'Kategórie hráčov'!$A$2:$B$55,2,FALSE)=30,30,20),0))</f>
        <v/>
      </c>
      <c r="DW66" s="127" t="str">
        <f>IF(ISBLANK($DX$3),"",IF(ISBLANK(Tipy!DB60),0,IF(OR(AND(Tipy!DB60=Výsledky!$DV$3,OR(Tipy!DD60=Výsledky!$DX$3+1,Tipy!DD60=Výsledky!$DX$3-1)),AND(Tipy!DD60=Výsledky!$DX$3,OR(Tipy!DB60=Výsledky!$DV$3+1,Tipy!DB60=Výsledky!$DV$3-1))),10,0)))</f>
        <v/>
      </c>
      <c r="DX66" s="130" t="str">
        <f>IF(ISBLANK($DX$3),"",IF(ISBLANK(Tipy!DB60),"-",SUM(DS66:DW66)))</f>
        <v/>
      </c>
      <c r="DY66" s="129"/>
      <c r="DZ66" s="126" t="str">
        <f>IF(ISBLANK($EE$3),"",IF(ISBLANK(Tipy!DH60),0,IF(AND(Tipy!DH60=Výsledky!$EC$3,Tipy!DJ60=Výsledky!$EE$3),60,0)))</f>
        <v/>
      </c>
      <c r="EA66" s="126" t="str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/>
      </c>
      <c r="EB66" s="126" t="str">
        <f>IF(ISBLANK($EE$3),"",IF(OR(Tipy!DK60=Výsledky!$DZ$6,Tipy!DK60=Výsledky!$DZ$7,Tipy!DK60=Výsledky!$DZ$8,Tipy!DK60=Výsledky!$DZ$9),IF(VLOOKUP(Tipy!DK60,'Kategórie hráčov'!$A$2:$B$55,2,FALSE)=30,30,20),0))</f>
        <v/>
      </c>
      <c r="EC66" s="126" t="str">
        <f>IF(ISBLANK($EE$3),"",IF(OR(Tipy!DL60=Výsledky!$EC$6,Tipy!DL60=Výsledky!$EC$7,Tipy!DL60=Výsledky!$EC$8,Tipy!DL60=Výsledky!$EC$9),IF(VLOOKUP(Tipy!DL60,'Kategórie hráčov'!$A$2:$B$55,2,FALSE)=30,30,20),0))</f>
        <v/>
      </c>
      <c r="ED66" s="127" t="str">
        <f>IF(ISBLANK($EE$3),"",IF(ISBLANK(Tipy!DH60),0,IF(OR(AND(Tipy!DH60=Výsledky!$EC$3,OR(Tipy!DJ60=Výsledky!$EE$3+1,Tipy!DJ60=Výsledky!$EE$3-1)),AND(Tipy!DJ60=Výsledky!$EE$3,OR(Tipy!DH60=Výsledky!$EC$3+1,Tipy!DH60=Výsledky!$EC$3-1))),10,0)))</f>
        <v/>
      </c>
      <c r="EE66" s="130" t="str">
        <f>IF(ISBLANK($EE$3),"",IF(ISBLANK(Tipy!DH60),"-",SUM(DZ66:ED66)))</f>
        <v/>
      </c>
      <c r="EF66" s="129"/>
      <c r="EG66" s="126" t="str">
        <f>IF(ISBLANK($EL$3),"",IF(ISBLANK(Tipy!DN60),0,IF(AND(Tipy!DN60=Výsledky!$EJ$3,Tipy!DP60=Výsledky!$EL$3),60,0)))</f>
        <v/>
      </c>
      <c r="EH66" s="126" t="str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/>
      </c>
      <c r="EI66" s="126" t="str">
        <f>IF(ISBLANK($EL$3),"",IF(OR(Tipy!DQ60=Výsledky!$EG$6,Tipy!DQ60=Výsledky!$EG$7,Tipy!DQ60=Výsledky!$EG$8,Tipy!DQ60=Výsledky!$EG$9),IF(VLOOKUP(Tipy!DQ60,'Kategórie hráčov'!$A$2:$B$55,2,FALSE)=30,30,20),0))</f>
        <v/>
      </c>
      <c r="EJ66" s="126" t="str">
        <f>IF(ISBLANK($EL$3),"",IF(OR(Tipy!DR60=Výsledky!$EJ$6,Tipy!DR60=Výsledky!$EJ$7,Tipy!DR60=Výsledky!$EJ$8,Tipy!DR60=Výsledky!$EJ$9),IF(VLOOKUP(Tipy!DR60,'Kategórie hráčov'!$A$2:$B$55,2,FALSE)=30,30,20),0))</f>
        <v/>
      </c>
      <c r="EK66" s="127" t="str">
        <f>IF(ISBLANK($EL$3),"",IF(ISBLANK(Tipy!DN60),0,IF(OR(AND(Tipy!DN60=Výsledky!$EJ$3,OR(Tipy!DP60=Výsledky!$EL$3+1,Tipy!DP60=Výsledky!$EL$3-1)),AND(Tipy!DP60=Výsledky!$EL$3,OR(Tipy!DN60=Výsledky!$EJ$3+1,Tipy!DN60=Výsledky!$EJ$3-1))),10,0)))</f>
        <v/>
      </c>
      <c r="EL66" s="130" t="str">
        <f>IF(ISBLANK($EL$3),"",IF(ISBLANK(Tipy!DN60),"-",SUM(EG66:EK66)))</f>
        <v/>
      </c>
      <c r="EM66" s="129"/>
      <c r="EN66" s="126" t="str">
        <f>IF(ISBLANK($ES$3),"",IF(ISBLANK(Tipy!DT60),0,IF(AND(Tipy!DT60=Výsledky!$EQ$3,Tipy!DV60=Výsledky!$ES$3),60,0)))</f>
        <v/>
      </c>
      <c r="EO66" s="126" t="str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/>
      </c>
      <c r="EP66" s="126" t="str">
        <f>IF(ISBLANK($ES$3),"",IF(OR(Tipy!DW60=Výsledky!$EN$6,Tipy!DW60=Výsledky!$EN$7,Tipy!DW60=Výsledky!$EN$8,Tipy!DW60=Výsledky!$EN$9),IF(VLOOKUP(Tipy!DW60,'Kategórie hráčov'!$A$2:$B$55,2,FALSE)=30,30,20),0))</f>
        <v/>
      </c>
      <c r="EQ66" s="126" t="str">
        <f>IF(ISBLANK($ES$3),"",IF(OR(Tipy!DX60=Výsledky!$EQ$6,Tipy!DX60=Výsledky!$EQ$7,Tipy!DX60=Výsledky!$EQ$8,Tipy!DX60=Výsledky!$EQ$9),IF(VLOOKUP(Tipy!DX60,'Kategórie hráčov'!$A$2:$B$55,2,FALSE)=30,30,20),0))</f>
        <v/>
      </c>
      <c r="ER66" s="127" t="str">
        <f>IF(ISBLANK($ES$3),"",IF(ISBLANK(Tipy!DT60),0,IF(OR(AND(Tipy!DT60=Výsledky!$EQ$3,OR(Tipy!DV60=Výsledky!$ES$3+1,Tipy!DV60=Výsledky!$ES$3-1)),AND(Tipy!DV60=Výsledky!$ES$3,OR(Tipy!DT60=Výsledky!$EQ$3+1,Tipy!DT60=Výsledky!$EQ$3-1))),10,0)))</f>
        <v/>
      </c>
      <c r="ES66" s="130" t="str">
        <f>IF(ISBLANK($ES$3),"",IF(ISBLANK(Tipy!DT60),"-",SUM(EN66:ER66)))</f>
        <v/>
      </c>
      <c r="ET66" s="129"/>
      <c r="EU66" s="126" t="str">
        <f>IF(ISBLANK($EZ$3),"",IF(ISBLANK(Tipy!DZ60),0,IF(AND(Tipy!DZ60=Výsledky!$EX$3,Tipy!EB60=Výsledky!$EZ$3),60,0)))</f>
        <v/>
      </c>
      <c r="EV66" s="126" t="str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/>
      </c>
      <c r="EW66" s="126" t="str">
        <f>IF(ISBLANK($EZ$3),"",IF(OR(Tipy!EC60=Výsledky!$EU$6,Tipy!EC60=Výsledky!$EU$7,Tipy!EC60=Výsledky!$EU$8,Tipy!EC60=Výsledky!$EU$9),IF(VLOOKUP(Tipy!EC60,'Kategórie hráčov'!$A$2:$B$55,2,FALSE)=30,30,20),0))</f>
        <v/>
      </c>
      <c r="EX66" s="126" t="str">
        <f>IF(ISBLANK($EZ$3),"",IF(OR(Tipy!ED60=Výsledky!$EX$6,Tipy!ED60=Výsledky!$EX$7,Tipy!ED60=Výsledky!$EX$8,Tipy!ED60=Výsledky!$EX$9),IF(VLOOKUP(Tipy!ED60,'Kategórie hráčov'!$A$2:$B$55,2,FALSE)=30,30,20),0))</f>
        <v/>
      </c>
      <c r="EY66" s="127" t="str">
        <f>IF(ISBLANK($EZ$3),"",IF(ISBLANK(Tipy!DZ60),0,IF(OR(AND(Tipy!DZ60=Výsledky!$EX$3,OR(Tipy!EB60=Výsledky!$EZ$3+1,Tipy!EB60=Výsledky!$EZ$3-1)),AND(Tipy!EB60=Výsledky!$EZ$3,OR(Tipy!DZ60=Výsledky!$EX$3+1,Tipy!DZ60=Výsledky!$EX$3-1))),10,0)))</f>
        <v/>
      </c>
      <c r="EZ66" s="130" t="str">
        <f>IF(ISBLANK($EZ$3),"",IF(ISBLANK(Tipy!DZ60),"-",SUM(EU66:EY66)))</f>
        <v/>
      </c>
      <c r="FA66" s="129"/>
      <c r="FB66" s="126" t="str">
        <f>IF(ISBLANK($FG$3),"",IF(ISBLANK(Tipy!EF60),0,IF(AND(Tipy!EF60=Výsledky!$FE$3,Tipy!EH60=Výsledky!$FG$3),60,0)))</f>
        <v/>
      </c>
      <c r="FC66" s="126" t="str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/>
      </c>
      <c r="FD66" s="126" t="str">
        <f>IF(ISBLANK($FG$3),"",IF(OR(Tipy!EI60=Výsledky!$FB$6,Tipy!EI60=Výsledky!$FB$7,Tipy!EI60=Výsledky!$FB$8,Tipy!EI60=Výsledky!$FB$9),IF(VLOOKUP(Tipy!EI60,'Kategórie hráčov'!$A$2:$B$55,2,FALSE)=30,30,20),0))</f>
        <v/>
      </c>
      <c r="FE66" s="126" t="str">
        <f>IF(ISBLANK($FG$3),"",IF(OR(Tipy!EJ60=Výsledky!$FE$6,Tipy!EJ60=Výsledky!$FE$7,Tipy!EJ60=Výsledky!$FE$8,Tipy!EJ60=Výsledky!$FE$9),IF(VLOOKUP(Tipy!EJ60,'Kategórie hráčov'!$A$2:$B$55,2,FALSE)=30,30,20),0))</f>
        <v/>
      </c>
      <c r="FF66" s="127" t="str">
        <f>IF(ISBLANK($FG$3),"",IF(ISBLANK(Tipy!EF60),0,IF(OR(AND(Tipy!EF60=Výsledky!$FE$3,OR(Tipy!EH60=Výsledky!$FG$3+1,Tipy!EH60=Výsledky!$FG$3-1)),AND(Tipy!EH60=Výsledky!$FG$3,OR(Tipy!EF60=Výsledky!$FE$3+1,Tipy!EF60=Výsledky!$FE$3-1))),10,0)))</f>
        <v/>
      </c>
      <c r="FG66" s="130" t="str">
        <f>IF(ISBLANK($FG$3),"",IF(ISBLANK(Tipy!EF60),"-",SUM(FB66:FF66)))</f>
        <v/>
      </c>
      <c r="FH66" s="129"/>
      <c r="FI66" s="126" t="str">
        <f>IF(ISBLANK($FN$3),"",IF(ISBLANK(Tipy!EL60),0,IF(AND(Tipy!EL60=Výsledky!$FL$3,Tipy!EN60=Výsledky!$FN$3),60,0)))</f>
        <v/>
      </c>
      <c r="FJ66" s="126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126" t="str">
        <f>IF(ISBLANK($FN$3),"",IF(OR(Tipy!EO60=Výsledky!$FI$6,Tipy!EO60=Výsledky!$FI$7,Tipy!EO60=Výsledky!$FI$8,Tipy!EO60=Výsledky!$FI$9),IF(VLOOKUP(Tipy!EO60,'Kategórie hráčov'!$A$2:$B$55,2,FALSE)=30,30,20),0))</f>
        <v/>
      </c>
      <c r="FL66" s="126" t="str">
        <f>IF(ISBLANK($FN$3),"",IF(OR(Tipy!EP60=Výsledky!$FL$6,Tipy!EP60=Výsledky!$FL$7,Tipy!EP60=Výsledky!$FL$8,Tipy!EP60=Výsledky!$FL$9),IF(VLOOKUP(Tipy!EP60,'Kategórie hráčov'!$A$2:$B$55,2,FALSE)=30,30,20),0))</f>
        <v/>
      </c>
      <c r="FM66" s="127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130" t="str">
        <f>IF(ISBLANK($FN$3),"",IF(ISBLANK(Tipy!EL60),"-",SUM(FI66:FM66)))</f>
        <v/>
      </c>
      <c r="FO66" s="129"/>
      <c r="FP66" s="126" t="str">
        <f>IF(ISBLANK($FU$3),"",IF(ISBLANK(Tipy!ER60),0,IF(AND(Tipy!ER60=Výsledky!$FS$3,Tipy!ET60=Výsledky!$FU$3),60,0)))</f>
        <v/>
      </c>
      <c r="FQ66" s="126" t="str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/>
      </c>
      <c r="FR66" s="126" t="str">
        <f>IF(ISBLANK($FU$3),"",IF(OR(Tipy!EU60=Výsledky!$FP$6,Tipy!EU60=Výsledky!$FP$7,Tipy!EU60=Výsledky!$FP$8,Tipy!EU60=Výsledky!$FP$9),IF(VLOOKUP(Tipy!EU60,'Kategórie hráčov'!$A$2:$B$55,2,FALSE)=30,30,20),0))</f>
        <v/>
      </c>
      <c r="FS66" s="126" t="str">
        <f>IF(ISBLANK($FU$3),"",IF(OR(Tipy!EV60=Výsledky!$FS$6,Tipy!EV60=Výsledky!$FS$7,Tipy!EV60=Výsledky!$FS$8,Tipy!EV60=Výsledky!$FS$9),IF(VLOOKUP(Tipy!EV60,'Kategórie hráčov'!$A$2:$B$55,2,FALSE)=30,30,20),0))</f>
        <v/>
      </c>
      <c r="FT66" s="127" t="str">
        <f>IF(ISBLANK($FU$3),"",IF(ISBLANK(Tipy!ER60),0,IF(OR(AND(Tipy!ER60=Výsledky!$FS$3,OR(Tipy!ET60=Výsledky!$FU$3+1,Tipy!ET60=Výsledky!$FU$3-1)),AND(Tipy!ET60=Výsledky!$FU$3,OR(Tipy!ER60=Výsledky!$FS$3+1,Tipy!ER60=Výsledky!$FS$3-1))),10,0)))</f>
        <v/>
      </c>
      <c r="FU66" s="130" t="str">
        <f>IF(ISBLANK($FU$3),"",IF(ISBLANK(Tipy!ER60),"-",SUM(FP66:FT66)))</f>
        <v/>
      </c>
      <c r="FV66" s="129"/>
      <c r="FW66" s="126" t="str">
        <f>IF(ISBLANK($GB$3),"",IF(ISBLANK(Tipy!EX60),0,IF(AND(Tipy!EX60=Výsledky!$FZ$3,Tipy!EZ60=Výsledky!$GB$3),60,0)))</f>
        <v/>
      </c>
      <c r="FX66" s="126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126" t="str">
        <f>IF(ISBLANK($GB$3),"",IF(OR(Tipy!FA60=Výsledky!$FW$6,Tipy!FA60=Výsledky!$FW$7,Tipy!FA60=Výsledky!$FW$8,Tipy!FA60=Výsledky!$FW$9),IF(VLOOKUP(Tipy!FA60,'Kategórie hráčov'!$A$2:$B$55,2,FALSE)=30,30,20),0))</f>
        <v/>
      </c>
      <c r="FZ66" s="126" t="str">
        <f>IF(ISBLANK($GB$3),"",IF(OR(Tipy!FB60=Výsledky!$FZ$6,Tipy!FB60=Výsledky!$FZ$7,Tipy!FB60=Výsledky!$FZ$8,Tipy!FB60=Výsledky!$FZ$9),IF(VLOOKUP(Tipy!FB60,'Kategórie hráčov'!$A$2:$B$55,2,FALSE)=30,30,20),0))</f>
        <v/>
      </c>
      <c r="GA66" s="127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130" t="str">
        <f>IF(ISBLANK($GB$3),"",IF(ISBLANK(Tipy!EX60),"-",SUM(FW66:GA66)))</f>
        <v/>
      </c>
      <c r="GC66" s="129"/>
      <c r="GD66" s="126" t="str">
        <f>IF(ISBLANK($GI$3),"",IF(ISBLANK(Tipy!FD60),0,IF(AND(Tipy!FD60=Výsledky!$GG$3,Tipy!FF60=Výsledky!$GI$3),60,0)))</f>
        <v/>
      </c>
      <c r="GE66" s="126" t="str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/>
      </c>
      <c r="GF66" s="126" t="str">
        <f>IF(ISBLANK($GI$3),"",IF(OR(Tipy!FG60=Výsledky!$GD$6,Tipy!FG60=Výsledky!$GD$7,Tipy!FG60=Výsledky!$GD$8,Tipy!FG60=Výsledky!$GD$9),IF(VLOOKUP(Tipy!FG60,'Kategórie hráčov'!$A$2:$B$55,2,FALSE)=30,30,20),0))</f>
        <v/>
      </c>
      <c r="GG66" s="126" t="str">
        <f>IF(ISBLANK($GI$3),"",IF(OR(Tipy!FH60=Výsledky!$GG$6,Tipy!FH60=Výsledky!$GG$7,Tipy!FH60=Výsledky!$GG$8,Tipy!FH60=Výsledky!$GG$9),IF(VLOOKUP(Tipy!FH60,'Kategórie hráčov'!$A$2:$B$55,2,FALSE)=30,30,20),0))</f>
        <v/>
      </c>
      <c r="GH66" s="127" t="str">
        <f>IF(ISBLANK($GI$3),"",IF(ISBLANK(Tipy!FD60),0,IF(OR(AND(Tipy!FD60=Výsledky!$GG$3,OR(Tipy!FF60=Výsledky!$GI$3+1,Tipy!FF60=Výsledky!$GI$3-1)),AND(Tipy!FF60=Výsledky!$GI$3,OR(Tipy!FD60=Výsledky!$GG$3+1,Tipy!FD60=Výsledky!$GG$3-1))),10,0)))</f>
        <v/>
      </c>
      <c r="GI66" s="130" t="str">
        <f>IF(ISBLANK($GI$3),"",IF(ISBLANK(Tipy!FD60),"-",SUM(GD66:GH66)))</f>
        <v/>
      </c>
      <c r="GJ66" s="129"/>
      <c r="GK66" s="126" t="str">
        <f>IF(ISBLANK($GP$3),"",IF(ISBLANK(Tipy!FJ60),0,IF(AND(Tipy!FJ60=Výsledky!$GN$3,Tipy!FL60=Výsledky!$GP$3),60,0)))</f>
        <v/>
      </c>
      <c r="GL66" s="126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126" t="str">
        <f>IF(ISBLANK($GP$3),"",IF(OR(Tipy!FM60=Výsledky!$GK$6,Tipy!FM60=Výsledky!$GK$7,Tipy!FM60=Výsledky!$GK$8,Tipy!FM60=Výsledky!$GK$9),IF(VLOOKUP(Tipy!FM60,'Kategórie hráčov'!$A$2:$B$55,2,FALSE)=30,30,20),0))</f>
        <v/>
      </c>
      <c r="GN66" s="126" t="str">
        <f>IF(ISBLANK($GP$3),"",IF(OR(Tipy!FN60=Výsledky!$GN$6,Tipy!FN60=Výsledky!$GN$7,Tipy!FN60=Výsledky!$GN$8,Tipy!FN60=Výsledky!$GN$9),IF(VLOOKUP(Tipy!FN60,'Kategórie hráčov'!$A$2:$B$55,2,FALSE)=30,30,20),0))</f>
        <v/>
      </c>
      <c r="GO66" s="127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130" t="str">
        <f>IF(ISBLANK($GP$3),"",IF(ISBLANK(Tipy!FJ60),"-",SUM(GK66:GO66)))</f>
        <v/>
      </c>
      <c r="GQ66" s="129"/>
      <c r="GR66" s="126" t="str">
        <f>IF(ISBLANK($GW$3),"",IF(ISBLANK(Tipy!FP60),0,IF(AND(Tipy!FP60=Výsledky!$GU$3,Tipy!FR60=Výsledky!$GW$3),60,0)))</f>
        <v/>
      </c>
      <c r="GS66" s="126" t="str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/>
      </c>
      <c r="GT66" s="126" t="str">
        <f>IF(ISBLANK($GW$3),"",IF(OR(Tipy!FS60=Výsledky!$GR$6,Tipy!FS60=Výsledky!$GR$7,Tipy!FS60=Výsledky!$GR$8,Tipy!FS60=Výsledky!$GR$9),IF(VLOOKUP(Tipy!FS60,'Kategórie hráčov'!$A$2:$B$55,2,FALSE)=30,30,20),0))</f>
        <v/>
      </c>
      <c r="GU66" s="126" t="str">
        <f>IF(ISBLANK($GW$3),"",IF(OR(Tipy!FT60=Výsledky!$GU$6,Tipy!FT60=Výsledky!$GU$7,Tipy!FT60=Výsledky!$GU$8,Tipy!FT60=Výsledky!$GU$9),IF(VLOOKUP(Tipy!FT60,'Kategórie hráčov'!$A$2:$B$55,2,FALSE)=30,30,20),0))</f>
        <v/>
      </c>
      <c r="GV66" s="127" t="str">
        <f>IF(ISBLANK($GW$3),"",IF(ISBLANK(Tipy!FP60),0,IF(OR(AND(Tipy!FP60=Výsledky!$GU$3,OR(Tipy!FR60=Výsledky!$GW$3+1,Tipy!FR60=Výsledky!$GW$3-1)),AND(Tipy!FR60=Výsledky!$GW$3,OR(Tipy!FP60=Výsledky!$GU$3+1,Tipy!FP60=Výsledky!$GU$3-1))),10,0)))</f>
        <v/>
      </c>
      <c r="GW66" s="130" t="str">
        <f>IF(ISBLANK($GW$3),"",IF(ISBLANK(Tipy!FP60),"-",SUM(GR66:GV66)))</f>
        <v/>
      </c>
      <c r="GX66" s="129"/>
      <c r="GY66" s="126" t="str">
        <f>IF(ISBLANK($HD$3),"",IF(ISBLANK(Tipy!FV60),0,IF(AND(Tipy!FV60=Výsledky!$HB$3,Tipy!FX60=Výsledky!$HD$3),60,0)))</f>
        <v/>
      </c>
      <c r="GZ66" s="126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26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26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27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0" t="str">
        <f>IF(ISBLANK($HD$3),"",IF(ISBLANK(Tipy!FV60),"-",SUM(GY66:HC66)))</f>
        <v/>
      </c>
      <c r="HE66" s="129"/>
      <c r="HF66" s="126" t="str">
        <f>IF(ISBLANK($HK$3),"",IF(ISBLANK(Tipy!GB60),0,IF(AND(Tipy!GB60=Výsledky!$HI$3,Tipy!GD60=Výsledky!$HK$3),60,0)))</f>
        <v/>
      </c>
      <c r="HG66" s="126" t="str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/>
      </c>
      <c r="HH66" s="126" t="str">
        <f>IF(ISBLANK($HK$3),"",IF(OR(Tipy!GE60=Výsledky!$HF$6,Tipy!GE60=Výsledky!$HF$7,Tipy!GE60=Výsledky!$HF$8,Tipy!GE60=Výsledky!$HF$9),IF(VLOOKUP(Tipy!GE60,'Kategórie hráčov'!$A$2:$B$55,2,FALSE)=30,30,20),0))</f>
        <v/>
      </c>
      <c r="HI66" s="126" t="str">
        <f>IF(ISBLANK($HK$3),"",IF(OR(Tipy!GF60=Výsledky!$HI$6,Tipy!GF60=Výsledky!$HI$7,Tipy!GF60=Výsledky!$HI$8,Tipy!GF60=Výsledky!$HI$9),IF(VLOOKUP(Tipy!GF60,'Kategórie hráčov'!$A$2:$B$55,2,FALSE)=30,30,20),0))</f>
        <v/>
      </c>
      <c r="HJ66" s="127" t="str">
        <f>IF(ISBLANK($HK$3),"",IF(ISBLANK(Tipy!GB60),0,IF(OR(AND(Tipy!GB60=Výsledky!$HI$3,OR(Tipy!GD60=Výsledky!$HK$3+1,Tipy!GD60=Výsledky!$HK$3-1)),AND(Tipy!GD60=Výsledky!$HK$3,OR(Tipy!GB60=Výsledky!$HI$3+1,Tipy!GB60=Výsledky!$HI$3-1))),10,0)))</f>
        <v/>
      </c>
      <c r="HK66" s="130" t="str">
        <f>IF(ISBLANK($HK$3),"",IF(ISBLANK(Tipy!GB60),"-",SUM(HF66:HJ66)))</f>
        <v/>
      </c>
      <c r="HL66" s="129"/>
      <c r="HM66" s="126" t="str">
        <f>IF(ISBLANK($HR$3),"",IF(ISBLANK(Tipy!GH60),0,IF(AND(Tipy!GH60=Výsledky!$HP$3,Tipy!GJ60=Výsledky!$HR$3),60,0)))</f>
        <v/>
      </c>
      <c r="HN66" s="126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26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26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27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0" t="str">
        <f>IF(ISBLANK($HR$3),"",IF(ISBLANK(Tipy!GH60),"-",SUM(HM66:HQ66)))</f>
        <v/>
      </c>
      <c r="HS66" s="129"/>
      <c r="HT66" s="126" t="str">
        <f>IF(ISBLANK($HY$3),"",IF(ISBLANK(Tipy!GN60),0,IF(AND(Tipy!GN60=Výsledky!$HW$3,Tipy!GP60=Výsledky!$HY$3),60,0)))</f>
        <v/>
      </c>
      <c r="HU66" s="126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6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6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7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0" t="str">
        <f>IF(ISBLANK($HY$3),"",IF(ISBLANK(Tipy!GN60),"-",SUM(HT66:HX66)))</f>
        <v/>
      </c>
      <c r="HZ66" s="129"/>
      <c r="IA66" s="126" t="str">
        <f>IF(ISBLANK($IF$3),"",IF(ISBLANK(Tipy!GT60),0,IF(AND(Tipy!GT60=Výsledky!$ID$3,Tipy!GV60=Výsledky!$IF$3),60,0)))</f>
        <v/>
      </c>
      <c r="IB66" s="126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26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26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27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0" t="str">
        <f>IF(ISBLANK($IF$3),"",IF(ISBLANK(Tipy!GT60),"-",SUM(IA66:IE66)))</f>
        <v/>
      </c>
      <c r="IG66" s="129"/>
      <c r="IH66" s="126" t="str">
        <f>IF(ISBLANK($IM$3),"",IF(ISBLANK(Tipy!GZ60),0,IF(AND(Tipy!GZ60=Výsledky!$IK$3,Tipy!HB60=Výsledky!$IM$3),60,0)))</f>
        <v/>
      </c>
      <c r="II66" s="126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6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6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7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0" t="str">
        <f>IF(ISBLANK($IM$3),"",IF(ISBLANK(Tipy!GZ60),"-",SUM(IH66:IL66)))</f>
        <v/>
      </c>
      <c r="IN66" s="129"/>
      <c r="IO66" s="126" t="str">
        <f>IF(ISBLANK($IT$3),"",IF(ISBLANK(Tipy!HF60),0,IF(AND(Tipy!HF60=Výsledky!$IR$3,Tipy!HH60=Výsledky!$IT$3),60,0)))</f>
        <v/>
      </c>
      <c r="IP66" s="126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26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26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27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0" t="str">
        <f>IF(ISBLANK($IT$3),"",IF(ISBLANK(Tipy!HF60),"-",SUM(IO66:IS66)))</f>
        <v/>
      </c>
      <c r="IU66" s="129"/>
      <c r="IV66" s="126" t="str">
        <f>IF(ISBLANK($JA$3),"",IF(ISBLANK(Tipy!HL60),0,IF(AND(Tipy!HL60=Výsledky!$IY$3,Tipy!HN60=Výsledky!$JA$3),60,0)))</f>
        <v/>
      </c>
      <c r="IW66" s="126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26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26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27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0" t="str">
        <f>IF(ISBLANK($JA$3),"",IF(ISBLANK(Tipy!HL60),"-",SUM(IV66:IZ66)))</f>
        <v/>
      </c>
      <c r="JB66" s="129"/>
      <c r="JC66" s="126" t="str">
        <f>IF(ISBLANK($JH$3),"",IF(ISBLANK(Tipy!HR60),0,IF(AND(Tipy!HR60=Výsledky!$JF$3,Tipy!HT60=Výsledky!$JH$3),60,0)))</f>
        <v/>
      </c>
      <c r="JD66" s="126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26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26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27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0" t="str">
        <f>IF(ISBLANK($JH$3),"",IF(ISBLANK(Tipy!HR60),"-",SUM(JC66:JG66)))</f>
        <v/>
      </c>
      <c r="JI66" s="129"/>
      <c r="JJ66" s="126" t="str">
        <f>IF(ISBLANK($JO$3),"",IF(ISBLANK(Tipy!HX60),0,IF(AND(Tipy!HX60=Výsledky!$JM$3,Tipy!HZ60=Výsledky!$JO$3),60,0)))</f>
        <v/>
      </c>
      <c r="JK66" s="126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26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26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27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0" t="str">
        <f>IF(ISBLANK($JO$3),"",IF(ISBLANK(Tipy!HX60),"-",SUM(JJ66:JN66)))</f>
        <v/>
      </c>
      <c r="JP66" s="129"/>
      <c r="JQ66" s="126" t="str">
        <f>IF(ISBLANK($JV$3),"",IF(ISBLANK(Tipy!ID60),0,IF(AND(Tipy!ID60=Výsledky!$JT$3,Tipy!IF60=Výsledky!$JV$3),60,0)))</f>
        <v/>
      </c>
      <c r="JR66" s="126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26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26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27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0" t="str">
        <f>IF(ISBLANK($JV$3),"",IF(ISBLANK(Tipy!ID60),"-",SUM(JQ66:JU66)))</f>
        <v/>
      </c>
      <c r="JW66" s="129"/>
      <c r="JX66" s="126" t="str">
        <f>IF(ISBLANK($KC$3),"",IF(ISBLANK(Tipy!IJ60),0,IF(AND(Tipy!IJ60=Výsledky!$KA$3,Tipy!IL60=Výsledky!$KC$3),60,0)))</f>
        <v/>
      </c>
      <c r="JY66" s="126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6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6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7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0" t="str">
        <f>IF(ISBLANK($KC$3),"",IF(ISBLANK(Tipy!IJ60),"-",SUM(JX66:KB66)))</f>
        <v/>
      </c>
      <c r="KD66" s="129"/>
      <c r="KE66" s="126" t="str">
        <f>IF(ISBLANK($KJ$3),"",IF(ISBLANK(Tipy!IP60),0,IF(AND(Tipy!IP60=Výsledky!$KH$3,Tipy!IR60=Výsledky!$KJ$3),60,0)))</f>
        <v/>
      </c>
      <c r="KF66" s="126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6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6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7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0" t="str">
        <f>IF(ISBLANK($KJ$3),"",IF(ISBLANK(Tipy!IP60),"-",SUM(KE66:KI66)))</f>
        <v/>
      </c>
      <c r="KK66" s="129"/>
      <c r="KL66" s="126" t="str">
        <f>IF(ISBLANK($KQ$3),"",IF(ISBLANK(Tipy!IV60),0,IF(AND(Tipy!IV60=Výsledky!$KO$3,Tipy!IX60=Výsledky!$KQ$3),60,0)))</f>
        <v/>
      </c>
      <c r="KM66" s="126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6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6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7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0" t="str">
        <f>IF(ISBLANK($KQ$3),"",IF(ISBLANK(Tipy!IV60),"-",SUM(KL66:KP66)))</f>
        <v/>
      </c>
      <c r="KR66" s="129"/>
      <c r="KS66" s="126" t="str">
        <f>IF(ISBLANK($KX$3),"",IF(ISBLANK(Tipy!JB60),0,IF(AND(Tipy!JB60=Výsledky!$KV$3,Tipy!JD60=Výsledky!$KX$3),60,0)))</f>
        <v/>
      </c>
      <c r="KT66" s="126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6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6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7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0" t="str">
        <f>IF(ISBLANK($KX$3),"",IF(ISBLANK(Tipy!JB60),"-",SUM(KS66:KW66)))</f>
        <v/>
      </c>
      <c r="KY66" s="129"/>
      <c r="KZ66" s="126" t="str">
        <f>IF(ISBLANK($LE$3),"",IF(ISBLANK(Tipy!JH60),0,IF(AND(Tipy!JH60=Výsledky!$LC$3,Tipy!JJ60=Výsledky!$LE$3),60,0)))</f>
        <v/>
      </c>
      <c r="LA66" s="126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6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6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7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0" t="str">
        <f>IF(ISBLANK($LE$3),"",IF(ISBLANK(Tipy!JH60),"-",SUM(KZ66:LD66)))</f>
        <v/>
      </c>
      <c r="LF66" s="129"/>
      <c r="LG66" s="126" t="str">
        <f>IF(ISBLANK($LL$3),"",IF(ISBLANK(Tipy!JN60),0,IF(AND(Tipy!JN60=Výsledky!$LJ$3,Tipy!JP60=Výsledky!$LL$3),60,0)))</f>
        <v/>
      </c>
      <c r="LH66" s="126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6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6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7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0" t="str">
        <f>IF(ISBLANK($LL$3),"",IF(ISBLANK(Tipy!JN60),"-",SUM(LG66:LK66)))</f>
        <v/>
      </c>
      <c r="LM66" s="129"/>
      <c r="LN66" s="126" t="str">
        <f>IF(ISBLANK($LS$3),"",IF(ISBLANK(Tipy!JT60),0,IF(AND(Tipy!JT60=Výsledky!$LQ$3,Tipy!JV60=Výsledky!$LS$3),60,0)))</f>
        <v/>
      </c>
      <c r="LO66" s="126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6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6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7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0" t="str">
        <f>IF(ISBLANK($LS$3),"",IF(ISBLANK(Tipy!JT60),"-",SUM(LN66:LR66)))</f>
        <v/>
      </c>
      <c r="LT66" s="129"/>
      <c r="LU66" s="126" t="str">
        <f>IF(ISBLANK($LZ$3),"",IF(ISBLANK(Tipy!JZ60),0,IF(AND(Tipy!JZ60=Výsledky!$LX$3,Tipy!KB60=Výsledky!$LZ$3),60,0)))</f>
        <v/>
      </c>
      <c r="LV66" s="126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6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6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7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0" t="str">
        <f>IF(ISBLANK($LZ$3),"",IF(ISBLANK(Tipy!JZ60),"-",SUM(LU66:LY66)))</f>
        <v/>
      </c>
      <c r="MA66" s="129"/>
      <c r="MB66" s="126" t="str">
        <f>IF(ISBLANK($MG$3),"",IF(ISBLANK(Tipy!KF60),0,IF(AND(Tipy!KF60=Výsledky!$ME$3,Tipy!KH60=Výsledky!$MG$3),60,0)))</f>
        <v/>
      </c>
      <c r="MC66" s="126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6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6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7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0" t="str">
        <f>IF(ISBLANK($MG$3),"",IF(ISBLANK(Tipy!KF60),"-",SUM(MB66:MF66)))</f>
        <v/>
      </c>
      <c r="MH66" s="129"/>
      <c r="MI66" s="126" t="str">
        <f>IF(ISBLANK($MN$3),"",IF(ISBLANK(Tipy!KL60),0,IF(AND(Tipy!KL60=Výsledky!$ML$3,Tipy!KN60=Výsledky!$MN$3),60,0)))</f>
        <v/>
      </c>
      <c r="MJ66" s="12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6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6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0" t="str">
        <f>IF(ISBLANK($MN$3),"",IF(ISBLANK(Tipy!KL60),"-",SUM(MI66:MM66)))</f>
        <v/>
      </c>
      <c r="MO66" s="129"/>
      <c r="MP66" s="126" t="str">
        <f>IF(ISBLANK($MU$3),"",IF(ISBLANK(Tipy!KR60),0,IF(AND(Tipy!KR60=Výsledky!$MS$3,Tipy!KT60=Výsledky!$MU$3),60,0)))</f>
        <v/>
      </c>
      <c r="MQ66" s="126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6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6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7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0" t="str">
        <f>IF(ISBLANK($MU$3),"",IF(ISBLANK(Tipy!KR60),"-",SUM(MP66:MT66)))</f>
        <v/>
      </c>
      <c r="MV66" s="129"/>
      <c r="MW66" s="126" t="str">
        <f>IF(ISBLANK($NB$3),"",IF(ISBLANK(Tipy!KX60),0,IF(AND(Tipy!KX60=Výsledky!$MZ$3,Tipy!KZ60=Výsledky!$NB$3),60,0)))</f>
        <v/>
      </c>
      <c r="MX66" s="126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6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6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7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0" t="str">
        <f>IF(ISBLANK($NB$3),"",IF(ISBLANK(Tipy!KX60),"-",SUM(MW66:NA66)))</f>
        <v/>
      </c>
      <c r="NC66" s="129"/>
      <c r="ND66" s="126" t="str">
        <f>IF(ISBLANK($NI$3),"",IF(ISBLANK(Tipy!LD60),0,IF(AND(Tipy!LD60=Výsledky!$NG$3,Tipy!LF60=Výsledky!$NI$3),60,0)))</f>
        <v/>
      </c>
      <c r="NE66" s="126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6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6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7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0" t="str">
        <f>IF(ISBLANK($NI$3),"",IF(ISBLANK(Tipy!LD60),"-",SUM(ND66:NH66)))</f>
        <v/>
      </c>
      <c r="NJ66" s="129"/>
      <c r="NK66" s="126" t="str">
        <f>IF(ISBLANK($NP$3),"",IF(ISBLANK(Tipy!LJ60),0,IF(AND(Tipy!LJ60=Výsledky!$NN$3,Tipy!LL60=Výsledky!$NP$3),60,0)))</f>
        <v/>
      </c>
      <c r="NL66" s="126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6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6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7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0" t="str">
        <f>IF(ISBLANK($NP$3),"",IF(ISBLANK(Tipy!LJ60),"-",SUM(NK66:NO66)))</f>
        <v/>
      </c>
      <c r="NQ66" s="129"/>
      <c r="NR66" s="126" t="str">
        <f>IF(ISBLANK($NW$3),"",IF(ISBLANK(Tipy!LP60),0,IF(AND(Tipy!LP60=Výsledky!$NU$3,Tipy!LR60=Výsledky!$NW$3),60,0)))</f>
        <v/>
      </c>
      <c r="NS66" s="126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6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6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7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0" t="str">
        <f>IF(ISBLANK($NW$3),"",IF(ISBLANK(Tipy!LP60),"-",SUM(NR66:NV66)))</f>
        <v/>
      </c>
      <c r="NX66" s="129"/>
      <c r="NY66" s="126" t="str">
        <f>IF(ISBLANK($OD$3),"",IF(ISBLANK(Tipy!LV60),0,IF(AND(Tipy!LV60=Výsledky!$OB$3,Tipy!LX60=Výsledky!$OD$3),60,0)))</f>
        <v/>
      </c>
      <c r="NZ66" s="126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6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6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7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0" t="str">
        <f>IF(ISBLANK($OD$3),"",IF(ISBLANK(Tipy!LV60),"-",SUM(NY66:OC66)))</f>
        <v/>
      </c>
      <c r="OE66" s="129"/>
      <c r="OF66" s="126" t="str">
        <f>IF(ISBLANK($OK$3),"",IF(ISBLANK(Tipy!MB60),0,IF(AND(Tipy!MB60=Výsledky!$OI$3,Tipy!MD60=Výsledky!$OK$3),60,0)))</f>
        <v/>
      </c>
      <c r="OG66" s="126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6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6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7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0" t="str">
        <f>IF(ISBLANK($OK$3),"",IF(ISBLANK(Tipy!MB60),"-",SUM(OF66:OJ66)))</f>
        <v/>
      </c>
      <c r="OL66" s="129"/>
      <c r="OM66" s="126" t="str">
        <f>IF(ISBLANK($OR$3),"",IF(ISBLANK(Tipy!MH60),0,IF(AND(Tipy!MH60=Výsledky!$OP$3,Tipy!MJ60=Výsledky!$OR$3),60,0)))</f>
        <v/>
      </c>
      <c r="ON66" s="12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6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6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0" t="str">
        <f>IF(ISBLANK($OR$3),"",IF(ISBLANK(Tipy!MH60),"-",SUM(OM66:OQ66)))</f>
        <v/>
      </c>
      <c r="OS66" s="129"/>
      <c r="OT66" s="126" t="str">
        <f>IF(ISBLANK($OY$3),"",IF(ISBLANK(Tipy!MN60),0,IF(AND(Tipy!MN60=Výsledky!$OW$3,Tipy!MP60=Výsledky!$OY$3),60,0)))</f>
        <v/>
      </c>
      <c r="OU66" s="12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6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6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0" t="str">
        <f>IF(ISBLANK($OY$3),"",IF(ISBLANK(Tipy!MN60),"-",SUM(OT66:OX66)))</f>
        <v/>
      </c>
      <c r="OZ66" s="129"/>
      <c r="PA66" s="126" t="str">
        <f>IF(ISBLANK($PF$3),"",IF(ISBLANK(Tipy!MT60),0,IF(AND(Tipy!MT60=Výsledky!$PD$3,Tipy!MV60=Výsledky!$PF$3),60,0)))</f>
        <v/>
      </c>
      <c r="PB66" s="12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6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6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0" t="str">
        <f>IF(ISBLANK($PF$3),"",IF(ISBLANK(Tipy!MT60),"-",SUM(PA66:PE66)))</f>
        <v/>
      </c>
      <c r="PG66" s="129"/>
      <c r="PH66" s="126" t="str">
        <f>IF(ISBLANK($PM$3),"",IF(ISBLANK(Tipy!MZ60),0,IF(AND(Tipy!MZ60=Výsledky!$PK$3,Tipy!NB60=Výsledky!$PM$3),60,0)))</f>
        <v/>
      </c>
      <c r="PI66" s="12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6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6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0" t="str">
        <f>IF(ISBLANK($PM$3),"",IF(ISBLANK(Tipy!MZ60),"-",SUM(PH66:PL66)))</f>
        <v/>
      </c>
      <c r="PN66" s="129"/>
      <c r="PO66" s="126" t="str">
        <f>IF(ISBLANK($PT$3),"",IF(ISBLANK(Tipy!NF60),0,IF(AND(Tipy!NF60=Výsledky!$PR$3,Tipy!NH60=Výsledky!$PT$3),60,0)))</f>
        <v/>
      </c>
      <c r="PP66" s="12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6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6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0" t="str">
        <f>IF(ISBLANK($PT$3),"",IF(ISBLANK(Tipy!NF60),"-",SUM(PO66:PS66)))</f>
        <v/>
      </c>
      <c r="PU66" s="129"/>
      <c r="PV66" s="126" t="str">
        <f>IF(ISBLANK($QA$3),"",IF(ISBLANK(Tipy!NL60),0,IF(AND(Tipy!NL60=Výsledky!$PY$3,Tipy!NN60=Výsledky!$QA$3),60,0)))</f>
        <v/>
      </c>
      <c r="PW66" s="12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6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6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0" t="str">
        <f>IF(ISBLANK($QA$3),"",IF(ISBLANK(Tipy!NL60),"-",SUM(PV66:PZ66)))</f>
        <v/>
      </c>
      <c r="QB66" s="129"/>
      <c r="QC66" s="126" t="str">
        <f>IF(ISBLANK($QH$3),"",IF(ISBLANK(Tipy!NR60),0,IF(AND(Tipy!NR60=Výsledky!$QF$3,Tipy!NT60=Výsledky!$QH$3),60,0)))</f>
        <v/>
      </c>
      <c r="QD66" s="12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6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6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0" t="str">
        <f>IF(ISBLANK($QH$3),"",IF(ISBLANK(Tipy!NR60),"-",SUM(QC66:QG66)))</f>
        <v/>
      </c>
      <c r="QI66" s="131"/>
      <c r="QJ66" s="131"/>
    </row>
    <row r="67" spans="1:452" ht="15" x14ac:dyDescent="0.2">
      <c r="A67" s="124">
        <f>Tipy!A61</f>
        <v>58</v>
      </c>
      <c r="B67" s="166" t="str">
        <f>IF(Tipy!B61="","",Tipy!B61)</f>
        <v>Rajjum</v>
      </c>
      <c r="C67" s="125"/>
      <c r="D67" s="126">
        <f>IF(ISBLANK($I$3),"",IF(ISBLANK(Tipy!D61),0,IF(AND(Tipy!D61=Výsledky!$G$3,Tipy!F61=Výsledky!$I$3),60,0)))</f>
        <v>0</v>
      </c>
      <c r="E67" s="12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6">
        <f>IF(ISBLANK($I$3),"",IF(OR(Tipy!G61=Výsledky!$D$6,Tipy!G61=Výsledky!$D$7,Tipy!G61=Výsledky!$D$8,Tipy!G61=Výsledky!$D$9),IF(VLOOKUP(Tipy!G61,'Kategórie hráčov'!$A$2:$B$55,2,FALSE)=30,30,20),0))</f>
        <v>20</v>
      </c>
      <c r="G67" s="126">
        <f>IF(ISBLANK($I$3),"",IF(OR(Tipy!H61=Výsledky!$G$6,Tipy!H61=Výsledky!$G$7,Tipy!H61=Výsledky!$G$8,Tipy!H61=Výsledky!$G$9),IF(VLOOKUP(Tipy!H61,'Kategórie hráčov'!$A$2:$B$55,2,FALSE)=30,30,20),0))</f>
        <v>0</v>
      </c>
      <c r="H67" s="127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8">
        <f>IF(ISBLANK($I$3),"",IF(ISBLANK(Tipy!D61),"-",SUM(D67:H67)))</f>
        <v>50</v>
      </c>
      <c r="J67" s="25"/>
      <c r="K67" s="126">
        <f>IF(ISBLANK($P$3),"",IF(ISBLANK(Tipy!J61),0,IF(AND(Tipy!J61=Výsledky!$N$3,Tipy!L61=Výsledky!$P$3),60,0)))</f>
        <v>0</v>
      </c>
      <c r="L67" s="12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6">
        <f>IF(ISBLANK($P$3),"",IF(OR(Tipy!M61=Výsledky!$K$6,Tipy!M61=Výsledky!$K$7,Tipy!M61=Výsledky!$K$8,Tipy!M61=Výsledky!$K$9),IF(VLOOKUP(Tipy!M61,'Kategórie hráčov'!$A$2:$B$55,2,FALSE)=30,30,20),0))</f>
        <v>20</v>
      </c>
      <c r="N67" s="126">
        <f>IF(ISBLANK($P$3),"",IF(OR(Tipy!N61=Výsledky!$N$6,Tipy!N61=Výsledky!$N$7,Tipy!N61=Výsledky!$N$8,Tipy!N61=Výsledky!$N$9),IF(VLOOKUP(Tipy!N61,'Kategórie hráčov'!$A$2:$B$55,2,FALSE)=30,30,20),0))</f>
        <v>0</v>
      </c>
      <c r="O67" s="12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8">
        <f>IF(ISBLANK($P$3),"",IF(ISBLANK(Tipy!J61),"-",SUM(K67:O67)))</f>
        <v>20</v>
      </c>
      <c r="Q67" s="129"/>
      <c r="R67" s="126">
        <f>IF(ISBLANK($W$3),"",IF(ISBLANK(Tipy!P61),0,IF(AND(Tipy!P61=Výsledky!$U$3,Tipy!R61=Výsledky!$W$3),60,0)))</f>
        <v>0</v>
      </c>
      <c r="S67" s="12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6">
        <f>IF(ISBLANK($W$3),"",IF(OR(Tipy!S61=Výsledky!$R$6,Tipy!S61=Výsledky!$R$7,Tipy!S61=Výsledky!$R$8,Tipy!S61=Výsledky!$R$9),IF(VLOOKUP(Tipy!S61,'Kategórie hráčov'!$A$2:$B$55,2,FALSE)=30,30,20),0))</f>
        <v>0</v>
      </c>
      <c r="U67" s="126">
        <f>IF(ISBLANK($W$3),"",IF(OR(Tipy!T61=Výsledky!$U$6,Tipy!T61=Výsledky!$U$7,Tipy!T61=Výsledky!$U$8,Tipy!T61=Výsledky!$U$9),IF(VLOOKUP(Tipy!T61,'Kategórie hráčov'!$A$2:$B$55,2,FALSE)=30,30,20),0))</f>
        <v>0</v>
      </c>
      <c r="V67" s="127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30">
        <f>IF(ISBLANK($W$3),"",IF(ISBLANK(Tipy!P61),"-",SUM(R67:V67)))</f>
        <v>10</v>
      </c>
      <c r="X67" s="129"/>
      <c r="Y67" s="126">
        <f>IF(ISBLANK($AD$3),"",IF(ISBLANK(Tipy!V61),0,IF(AND(Tipy!V61=Výsledky!$AB$3,Tipy!X61=Výsledky!$AD$3),60,0)))</f>
        <v>0</v>
      </c>
      <c r="Z67" s="12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6">
        <f>IF(ISBLANK($AD$3),"",IF(OR(Tipy!Y61=Výsledky!$Y$6,Tipy!Y61=Výsledky!$Y$7,Tipy!Y61=Výsledky!$Y$8,Tipy!Y61=Výsledky!$Y$9),IF(VLOOKUP(Tipy!Y61,'Kategórie hráčov'!$A$2:$B$55,2,FALSE)=30,30,20),0))</f>
        <v>20</v>
      </c>
      <c r="AB67" s="126">
        <f>IF(ISBLANK($AD$3),"",IF(OR(Tipy!Z61=Výsledky!$AB$6,Tipy!Z61=Výsledky!$AB$7,Tipy!Z61=Výsledky!$AB$8,Tipy!Z61=Výsledky!$AB$9),IF(VLOOKUP(Tipy!Z61,'Kategórie hráčov'!$A$2:$B$55,2,FALSE)=30,30,20),0))</f>
        <v>0</v>
      </c>
      <c r="AC67" s="127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30">
        <f>IF(ISBLANK($AD$3),"",IF(ISBLANK(Tipy!V61),"-",SUM(Y67:AC67)))</f>
        <v>20</v>
      </c>
      <c r="AE67" s="129"/>
      <c r="AF67" s="126">
        <f>IF(ISBLANK($AK$3),"",IF(ISBLANK(Tipy!AB61),0,IF(AND(Tipy!AB61=Výsledky!$AI$3,Tipy!AD61=Výsledky!$AK$3),60,0)))</f>
        <v>0</v>
      </c>
      <c r="AG67" s="12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6">
        <f>IF(ISBLANK($AK$3),"",IF(OR(Tipy!AE61=Výsledky!$AF$6,Tipy!AE61=Výsledky!$AF$7,Tipy!AE61=Výsledky!$AF$8,Tipy!AE61=Výsledky!$AF$9),IF(VLOOKUP(Tipy!AE61,'Kategórie hráčov'!$A$2:$B$55,2,FALSE)=30,30,20),0))</f>
        <v>0</v>
      </c>
      <c r="AI67" s="126">
        <f>IF(ISBLANK($AK$3),"",IF(OR(Tipy!AF61=Výsledky!$AI$6,Tipy!AF61=Výsledky!$AI$7,Tipy!AF61=Výsledky!$AI$8,Tipy!AF61=Výsledky!$AI$9),IF(VLOOKUP(Tipy!AF61,'Kategórie hráčov'!$A$2:$B$55,2,FALSE)=30,30,20),0))</f>
        <v>30</v>
      </c>
      <c r="AJ67" s="12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30">
        <f>IF(ISBLANK($AK$3),"",IF(ISBLANK(Tipy!AB61),"-",SUM(AF67:AJ67)))</f>
        <v>50</v>
      </c>
      <c r="AL67" s="129"/>
      <c r="AM67" s="126">
        <f>IF(ISBLANK($AR$3),"",IF(ISBLANK(Tipy!AH61),0,IF(AND(Tipy!AH61=Výsledky!$AP$3,Tipy!AJ61=Výsledky!$AR$3),60,0)))</f>
        <v>0</v>
      </c>
      <c r="AN67" s="12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6">
        <f>IF(ISBLANK($AR$3),"",IF(OR(Tipy!AK61=Výsledky!$AM$6,Tipy!AK61=Výsledky!$AM$7,Tipy!AK61=Výsledky!$AM$8,Tipy!AK61=Výsledky!$AM$9),IF(VLOOKUP(Tipy!AK61,'Kategórie hráčov'!$A$2:$B$55,2,FALSE)=30,30,20),0))</f>
        <v>0</v>
      </c>
      <c r="AP67" s="126">
        <f>IF(ISBLANK($AR$3),"",IF(OR(Tipy!AL61=Výsledky!$AP$6,Tipy!AL61=Výsledky!$AP$7,Tipy!AL61=Výsledky!$AP$8,Tipy!AL61=Výsledky!$AP$9),IF(VLOOKUP(Tipy!AL61,'Kategórie hráčov'!$A$2:$B$55,2,FALSE)=30,30,20),0))</f>
        <v>0</v>
      </c>
      <c r="AQ67" s="12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30">
        <f>IF(ISBLANK($AR$3),"",IF(ISBLANK(Tipy!AH61),"-",SUM(AM67:AQ67)))</f>
        <v>30</v>
      </c>
      <c r="AS67" s="129"/>
      <c r="AT67" s="126">
        <f>IF(ISBLANK($AY$3),"",IF(ISBLANK(Tipy!AN61),0,IF(AND(Tipy!AN61=Výsledky!$AW$3,Tipy!AP61=Výsledky!$AY$3),60,0)))</f>
        <v>0</v>
      </c>
      <c r="AU67" s="12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6">
        <f>IF(ISBLANK($AY$3),"",IF(OR(Tipy!AQ61=Výsledky!$AT$6,Tipy!AQ61=Výsledky!$AT$7,Tipy!AQ61=Výsledky!$AT$8,Tipy!AQ61=Výsledky!$AT$9),IF(VLOOKUP(Tipy!AQ61,'Kategórie hráčov'!$A$2:$B$55,2,FALSE)=30,30,20),0))</f>
        <v>0</v>
      </c>
      <c r="AW67" s="126">
        <f>IF(ISBLANK($AY$3),"",IF(OR(Tipy!AR61=Výsledky!$AW$6,Tipy!AR61=Výsledky!$AW$7,Tipy!AR61=Výsledky!$AW$8,Tipy!AR61=Výsledky!$AW$9),IF(VLOOKUP(Tipy!AR61,'Kategórie hráčov'!$A$2:$B$55,2,FALSE)=30,30,20),0))</f>
        <v>0</v>
      </c>
      <c r="AX67" s="12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30">
        <f>IF(ISBLANK($AY$3),"",IF(ISBLANK(Tipy!AN61),"-",SUM(AT67:AX67)))</f>
        <v>0</v>
      </c>
      <c r="AZ67" s="129"/>
      <c r="BA67" s="126">
        <f>IF(ISBLANK($BF$3),"",IF(ISBLANK(Tipy!AT61),0,IF(AND(Tipy!AT61=Výsledky!$BD$3,Tipy!AV61=Výsledky!$BF$3),60,0)))</f>
        <v>0</v>
      </c>
      <c r="BB67" s="12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6">
        <f>IF(ISBLANK($BF$3),"",IF(OR(Tipy!AW61=Výsledky!$BA$6,Tipy!AW61=Výsledky!$BA$7,Tipy!AW61=Výsledky!$BA$8,Tipy!AW61=Výsledky!$BA$9),IF(VLOOKUP(Tipy!AW61,'Kategórie hráčov'!$A$2:$B$55,2,FALSE)=30,30,20),0))</f>
        <v>0</v>
      </c>
      <c r="BD67" s="126">
        <f>IF(ISBLANK($BF$3),"",IF(OR(Tipy!AX61=Výsledky!$BD$6,Tipy!AX61=Výsledky!$BD$7,Tipy!AX61=Výsledky!$BD$8,Tipy!AX61=Výsledky!$BD$9),IF(VLOOKUP(Tipy!AX61,'Kategórie hráčov'!$A$2:$B$55,2,FALSE)=30,30,20),0))</f>
        <v>0</v>
      </c>
      <c r="BE67" s="127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30">
        <f>IF(ISBLANK($BF$3),"",IF(ISBLANK(Tipy!AT61),"-",SUM(BA67:BE67)))</f>
        <v>0</v>
      </c>
      <c r="BG67" s="129"/>
      <c r="BH67" s="126" t="str">
        <f>IF(ISBLANK($BM$3),"",IF(ISBLANK(Tipy!AZ61),0,IF(AND(Tipy!AZ61=Výsledky!$BK$3,Tipy!BB61=Výsledky!$BM$3),60,0)))</f>
        <v/>
      </c>
      <c r="BI67" s="126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6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6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7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0" t="str">
        <f>IF(ISBLANK($BM$3),"",IF(ISBLANK(Tipy!AZ61),"-",SUM(BH67:BL67)))</f>
        <v/>
      </c>
      <c r="BN67" s="129"/>
      <c r="BO67" s="126">
        <f>IF(ISBLANK($BT$3),"",IF(ISBLANK(Tipy!BF61),0,IF(AND(Tipy!BF61=Výsledky!$BR$3,Tipy!BH61=Výsledky!$BT$3),60,0)))</f>
        <v>0</v>
      </c>
      <c r="BP67" s="12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6">
        <f>IF(ISBLANK($BT$3),"",IF(OR(Tipy!BI61=Výsledky!$BO$6,Tipy!BI61=Výsledky!$BO$7,Tipy!BI61=Výsledky!$BO$8,Tipy!BI61=Výsledky!$BO$9),IF(VLOOKUP(Tipy!BI61,'Kategórie hráčov'!$A$2:$B$55,2,FALSE)=30,30,20),0))</f>
        <v>0</v>
      </c>
      <c r="BR67" s="126">
        <f>IF(ISBLANK($BT$3),"",IF(OR(Tipy!BJ61=Výsledky!$BR$6,Tipy!BJ61=Výsledky!$BR$7,Tipy!BJ61=Výsledky!$BR$8,Tipy!BJ61=Výsledky!$BR$9),IF(VLOOKUP(Tipy!BJ61,'Kategórie hráčov'!$A$2:$B$55,2,FALSE)=30,30,20),0))</f>
        <v>0</v>
      </c>
      <c r="BS67" s="12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30">
        <f>IF(ISBLANK($BT$3),"",IF(ISBLANK(Tipy!BF61),"-",SUM(BO67:BS67)))</f>
        <v>20</v>
      </c>
      <c r="BU67" s="129"/>
      <c r="BV67" s="126" t="str">
        <f>IF(ISBLANK($CA$3),"",IF(ISBLANK(Tipy!BL61),0,IF(AND(Tipy!BL61=Výsledky!$BY$3,Tipy!BN61=Výsledky!$CA$3),60,0)))</f>
        <v/>
      </c>
      <c r="BW67" s="126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6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6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7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0" t="str">
        <f>IF(ISBLANK($CA$3),"",IF(ISBLANK(Tipy!BL61),"-",SUM(BV67:BZ67)))</f>
        <v/>
      </c>
      <c r="CB67" s="129"/>
      <c r="CC67" s="126">
        <f>IF(ISBLANK($CH$3),"",IF(ISBLANK(Tipy!BR61),0,IF(AND(Tipy!BR61=Výsledky!$CF$3,Tipy!BT61=Výsledky!$CH$3),60,0)))</f>
        <v>0</v>
      </c>
      <c r="CD67" s="12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6">
        <f>IF(ISBLANK($CH$3),"",IF(OR(Tipy!BU61=Výsledky!$CC$6,Tipy!BU61=Výsledky!$CC$7,Tipy!BU61=Výsledky!$CC$8,Tipy!BU61=Výsledky!$CC$9),IF(VLOOKUP(Tipy!BU61,'Kategórie hráčov'!$A$2:$B$55,2,FALSE)=30,30,20),0))</f>
        <v>0</v>
      </c>
      <c r="CF67" s="126">
        <f>IF(ISBLANK($CH$3),"",IF(OR(Tipy!BV61=Výsledky!$CF$6,Tipy!BV61=Výsledky!$CF$7,Tipy!BV61=Výsledky!$CF$8,Tipy!BV61=Výsledky!$CF$9),IF(VLOOKUP(Tipy!BV61,'Kategórie hráčov'!$A$2:$B$55,2,FALSE)=30,30,20),0))</f>
        <v>0</v>
      </c>
      <c r="CG67" s="12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30">
        <f>IF(ISBLANK($CH$3),"",IF(ISBLANK(Tipy!BR61),"-",SUM(CC67:CG67)))</f>
        <v>0</v>
      </c>
      <c r="CI67" s="129"/>
      <c r="CJ67" s="126">
        <f>IF(ISBLANK($CO$3),"",IF(ISBLANK(Tipy!BX61),0,IF(AND(Tipy!BX61=Výsledky!$CM$3,Tipy!BZ61=Výsledky!$CO$3),60,0)))</f>
        <v>0</v>
      </c>
      <c r="CK67" s="12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6">
        <f>IF(ISBLANK($CO$3),"",IF(OR(Tipy!CA61=Výsledky!$CJ$6,Tipy!CA61=Výsledky!$CJ$7,Tipy!CA61=Výsledky!$CJ$8,Tipy!CA61=Výsledky!$CJ$9),IF(VLOOKUP(Tipy!CA61,'Kategórie hráčov'!$A$2:$B$55,2,FALSE)=30,30,20),0))</f>
        <v>20</v>
      </c>
      <c r="CM67" s="126">
        <f>IF(ISBLANK($CO$3),"",IF(OR(Tipy!CB61=Výsledky!$CM$6,Tipy!CB61=Výsledky!$CM$7,Tipy!CB61=Výsledky!$CM$8,Tipy!CB61=Výsledky!$CM$9),IF(VLOOKUP(Tipy!CB61,'Kategórie hráčov'!$A$2:$B$55,2,FALSE)=30,30,20),0))</f>
        <v>0</v>
      </c>
      <c r="CN67" s="127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30">
        <f>IF(ISBLANK($CO$3),"",IF(ISBLANK(Tipy!BX61),"-",SUM(CJ67:CN67)))</f>
        <v>50</v>
      </c>
      <c r="CP67" s="129"/>
      <c r="CQ67" s="126" t="str">
        <f>IF(ISBLANK($CV$3),"",IF(ISBLANK(Tipy!CD61),0,IF(AND(Tipy!CD61=Výsledky!$CT$3,Tipy!CF61=Výsledky!$CV$3),60,0)))</f>
        <v/>
      </c>
      <c r="CR67" s="126" t="str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/>
      </c>
      <c r="CS67" s="126" t="str">
        <f>IF(ISBLANK($CV$3),"",IF(OR(Tipy!CG61=Výsledky!$CQ$6,Tipy!CG61=Výsledky!$CQ$7,Tipy!CG61=Výsledky!$CQ$8,Tipy!CG61=Výsledky!$CQ$9),IF(VLOOKUP(Tipy!CG61,'Kategórie hráčov'!$A$2:$B$55,2,FALSE)=30,30,20),0))</f>
        <v/>
      </c>
      <c r="CT67" s="126" t="str">
        <f>IF(ISBLANK($CV$3),"",IF(OR(Tipy!CH61=Výsledky!$CT$6,Tipy!CH61=Výsledky!$CT$7,Tipy!CH61=Výsledky!$CT$8,Tipy!CH61=Výsledky!$CT$9),IF(VLOOKUP(Tipy!CH61,'Kategórie hráčov'!$A$2:$B$55,2,FALSE)=30,30,20),0))</f>
        <v/>
      </c>
      <c r="CU67" s="127" t="str">
        <f>IF(ISBLANK($CV$3),"",IF(ISBLANK(Tipy!CD61),0,IF(OR(AND(Tipy!CD61=Výsledky!$CT$3,OR(Tipy!CF61=Výsledky!$CV$3+1,Tipy!CF61=Výsledky!$CV$3-1)),AND(Tipy!CF61=Výsledky!$CV$3,OR(Tipy!CD61=Výsledky!$CT$3+1,Tipy!CD61=Výsledky!$CT$3-1))),10,0)))</f>
        <v/>
      </c>
      <c r="CV67" s="130" t="str">
        <f>IF(ISBLANK($CV$3),"",IF(ISBLANK(Tipy!CD61),"-",SUM(CQ67:CU67)))</f>
        <v/>
      </c>
      <c r="CW67" s="129"/>
      <c r="CX67" s="126" t="str">
        <f>IF(ISBLANK($DC$3),"",IF(ISBLANK(Tipy!CJ61),0,IF(AND(Tipy!CJ61=Výsledky!$DA$3,Tipy!CL61=Výsledky!$DC$3),60,0)))</f>
        <v/>
      </c>
      <c r="CY67" s="126" t="str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/>
      </c>
      <c r="CZ67" s="126" t="str">
        <f>IF(ISBLANK($DC$3),"",IF(OR(Tipy!CM61=Výsledky!$CX$6,Tipy!CM61=Výsledky!$CX$7,Tipy!CM61=Výsledky!$CX$8,Tipy!CM61=Výsledky!$CX$9),IF(VLOOKUP(Tipy!CM61,'Kategórie hráčov'!$A$2:$B$55,2,FALSE)=30,30,20),0))</f>
        <v/>
      </c>
      <c r="DA67" s="126" t="str">
        <f>IF(ISBLANK($DC$3),"",IF(OR(Tipy!CN61=Výsledky!$DA$6,Tipy!CN61=Výsledky!$DA$7,Tipy!CN61=Výsledky!$DA$8,Tipy!CN61=Výsledky!$DA$9),IF(VLOOKUP(Tipy!CN61,'Kategórie hráčov'!$A$2:$B$55,2,FALSE)=30,30,20),0))</f>
        <v/>
      </c>
      <c r="DB67" s="127" t="str">
        <f>IF(ISBLANK($DC$3),"",IF(ISBLANK(Tipy!CJ61),0,IF(OR(AND(Tipy!CJ61=Výsledky!$DA$3,OR(Tipy!CL61=Výsledky!$DC$3+1,Tipy!CL61=Výsledky!$DC$3-1)),AND(Tipy!CL61=Výsledky!$DC$3,OR(Tipy!CJ61=Výsledky!$DA$3+1,Tipy!CJ61=Výsledky!$DA$3-1))),10,0)))</f>
        <v/>
      </c>
      <c r="DC67" s="130" t="str">
        <f>IF(ISBLANK($DC$3),"",IF(ISBLANK(Tipy!CJ61),"-",SUM(CX67:DB67)))</f>
        <v/>
      </c>
      <c r="DD67" s="129"/>
      <c r="DE67" s="126" t="str">
        <f>IF(ISBLANK($DJ$3),"",IF(ISBLANK(Tipy!CP61),0,IF(AND(Tipy!CP61=Výsledky!$DH$3,Tipy!CR61=Výsledky!$DJ$3),60,0)))</f>
        <v/>
      </c>
      <c r="DF67" s="126" t="str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/>
      </c>
      <c r="DG67" s="126" t="str">
        <f>IF(ISBLANK($DJ$3),"",IF(OR(Tipy!CS61=Výsledky!$DE$6,Tipy!CS61=Výsledky!$DE$7,Tipy!CS61=Výsledky!$DE$8,Tipy!CS61=Výsledky!$DE$9),IF(VLOOKUP(Tipy!CS61,'Kategórie hráčov'!$A$2:$B$55,2,FALSE)=30,30,20),0))</f>
        <v/>
      </c>
      <c r="DH67" s="126" t="str">
        <f>IF(ISBLANK($DJ$3),"",IF(OR(Tipy!CT61=Výsledky!$DH$6,Tipy!CT61=Výsledky!$DH$7,Tipy!CT61=Výsledky!$DH$8,Tipy!CT61=Výsledky!$DH$9),IF(VLOOKUP(Tipy!CT61,'Kategórie hráčov'!$A$2:$B$55,2,FALSE)=30,30,20),0))</f>
        <v/>
      </c>
      <c r="DI67" s="127" t="str">
        <f>IF(ISBLANK($DJ$3),"",IF(ISBLANK(Tipy!CP61),0,IF(OR(AND(Tipy!CP61=Výsledky!$DH$3,OR(Tipy!CR61=Výsledky!$DJ$3+1,Tipy!CR61=Výsledky!$DJ$3-1)),AND(Tipy!CR61=Výsledky!$DJ$3,OR(Tipy!CP61=Výsledky!$DH$3+1,Tipy!CP61=Výsledky!$DH$3-1))),10,0)))</f>
        <v/>
      </c>
      <c r="DJ67" s="130" t="str">
        <f>IF(ISBLANK($DJ$3),"",IF(ISBLANK(Tipy!CP61),"-",SUM(DE67:DI67)))</f>
        <v/>
      </c>
      <c r="DK67" s="129"/>
      <c r="DL67" s="126" t="str">
        <f>IF(ISBLANK($DQ$3),"",IF(ISBLANK(Tipy!CV61),0,IF(AND(Tipy!CV61=Výsledky!$DO$3,Tipy!CX61=Výsledky!$DQ$3),60,0)))</f>
        <v/>
      </c>
      <c r="DM67" s="126" t="str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/>
      </c>
      <c r="DN67" s="126" t="str">
        <f>IF(ISBLANK($DQ$3),"",IF(OR(Tipy!CY61=Výsledky!$DL$6,Tipy!CY61=Výsledky!$DL$7,Tipy!CY61=Výsledky!$DL$8,Tipy!CY61=Výsledky!$DL$9),IF(VLOOKUP(Tipy!CY61,'Kategórie hráčov'!$A$2:$B$55,2,FALSE)=30,30,20),0))</f>
        <v/>
      </c>
      <c r="DO67" s="126" t="str">
        <f>IF(ISBLANK($DQ$3),"",IF(OR(Tipy!CZ61=Výsledky!$DO$6,Tipy!CZ61=Výsledky!$DO$7,Tipy!CZ61=Výsledky!$DO$8,Tipy!CZ61=Výsledky!$DO$9),IF(VLOOKUP(Tipy!CZ61,'Kategórie hráčov'!$A$2:$B$55,2,FALSE)=30,30,20),0))</f>
        <v/>
      </c>
      <c r="DP67" s="127" t="str">
        <f>IF(ISBLANK($DQ$3),"",IF(ISBLANK(Tipy!CV61),0,IF(OR(AND(Tipy!CV61=Výsledky!$DO$3,OR(Tipy!CX61=Výsledky!$DQ$3+1,Tipy!CX61=Výsledky!$DQ$3-1)),AND(Tipy!CX61=Výsledky!$DQ$3,OR(Tipy!CV61=Výsledky!$DO$3+1,Tipy!CV61=Výsledky!$DO$3-1))),10,0)))</f>
        <v/>
      </c>
      <c r="DQ67" s="130" t="str">
        <f>IF(ISBLANK($DQ$3),"",IF(ISBLANK(Tipy!CV61),"-",SUM(DL67:DP67)))</f>
        <v/>
      </c>
      <c r="DR67" s="129"/>
      <c r="DS67" s="126" t="str">
        <f>IF(ISBLANK($DX$3),"",IF(ISBLANK(Tipy!DB61),0,IF(AND(Tipy!DB61=Výsledky!$DV$3,Tipy!DD61=Výsledky!$DX$3),60,0)))</f>
        <v/>
      </c>
      <c r="DT67" s="126" t="str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/>
      </c>
      <c r="DU67" s="126" t="str">
        <f>IF(ISBLANK($DX$3),"",IF(OR(Tipy!DE61=Výsledky!$DS$6,Tipy!DE61=Výsledky!$DS$7,Tipy!DE61=Výsledky!$DS$8,Tipy!DE61=Výsledky!$DS$9),IF(VLOOKUP(Tipy!DE61,'Kategórie hráčov'!$A$2:$B$55,2,FALSE)=30,30,20),0))</f>
        <v/>
      </c>
      <c r="DV67" s="126" t="str">
        <f>IF(ISBLANK($DX$3),"",IF(OR(Tipy!DF61=Výsledky!$DV$6,Tipy!DF61=Výsledky!$DV$7,Tipy!DF61=Výsledky!$DV$8,Tipy!DF61=Výsledky!$DV$9),IF(VLOOKUP(Tipy!DF61,'Kategórie hráčov'!$A$2:$B$55,2,FALSE)=30,30,20),0))</f>
        <v/>
      </c>
      <c r="DW67" s="127" t="str">
        <f>IF(ISBLANK($DX$3),"",IF(ISBLANK(Tipy!DB61),0,IF(OR(AND(Tipy!DB61=Výsledky!$DV$3,OR(Tipy!DD61=Výsledky!$DX$3+1,Tipy!DD61=Výsledky!$DX$3-1)),AND(Tipy!DD61=Výsledky!$DX$3,OR(Tipy!DB61=Výsledky!$DV$3+1,Tipy!DB61=Výsledky!$DV$3-1))),10,0)))</f>
        <v/>
      </c>
      <c r="DX67" s="130" t="str">
        <f>IF(ISBLANK($DX$3),"",IF(ISBLANK(Tipy!DB61),"-",SUM(DS67:DW67)))</f>
        <v/>
      </c>
      <c r="DY67" s="129"/>
      <c r="DZ67" s="126" t="str">
        <f>IF(ISBLANK($EE$3),"",IF(ISBLANK(Tipy!DH61),0,IF(AND(Tipy!DH61=Výsledky!$EC$3,Tipy!DJ61=Výsledky!$EE$3),60,0)))</f>
        <v/>
      </c>
      <c r="EA67" s="126" t="str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/>
      </c>
      <c r="EB67" s="126" t="str">
        <f>IF(ISBLANK($EE$3),"",IF(OR(Tipy!DK61=Výsledky!$DZ$6,Tipy!DK61=Výsledky!$DZ$7,Tipy!DK61=Výsledky!$DZ$8,Tipy!DK61=Výsledky!$DZ$9),IF(VLOOKUP(Tipy!DK61,'Kategórie hráčov'!$A$2:$B$55,2,FALSE)=30,30,20),0))</f>
        <v/>
      </c>
      <c r="EC67" s="126" t="str">
        <f>IF(ISBLANK($EE$3),"",IF(OR(Tipy!DL61=Výsledky!$EC$6,Tipy!DL61=Výsledky!$EC$7,Tipy!DL61=Výsledky!$EC$8,Tipy!DL61=Výsledky!$EC$9),IF(VLOOKUP(Tipy!DL61,'Kategórie hráčov'!$A$2:$B$55,2,FALSE)=30,30,20),0))</f>
        <v/>
      </c>
      <c r="ED67" s="127" t="str">
        <f>IF(ISBLANK($EE$3),"",IF(ISBLANK(Tipy!DH61),0,IF(OR(AND(Tipy!DH61=Výsledky!$EC$3,OR(Tipy!DJ61=Výsledky!$EE$3+1,Tipy!DJ61=Výsledky!$EE$3-1)),AND(Tipy!DJ61=Výsledky!$EE$3,OR(Tipy!DH61=Výsledky!$EC$3+1,Tipy!DH61=Výsledky!$EC$3-1))),10,0)))</f>
        <v/>
      </c>
      <c r="EE67" s="130" t="str">
        <f>IF(ISBLANK($EE$3),"",IF(ISBLANK(Tipy!DH61),"-",SUM(DZ67:ED67)))</f>
        <v/>
      </c>
      <c r="EF67" s="129"/>
      <c r="EG67" s="126" t="str">
        <f>IF(ISBLANK($EL$3),"",IF(ISBLANK(Tipy!DN61),0,IF(AND(Tipy!DN61=Výsledky!$EJ$3,Tipy!DP61=Výsledky!$EL$3),60,0)))</f>
        <v/>
      </c>
      <c r="EH67" s="126" t="str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/>
      </c>
      <c r="EI67" s="126" t="str">
        <f>IF(ISBLANK($EL$3),"",IF(OR(Tipy!DQ61=Výsledky!$EG$6,Tipy!DQ61=Výsledky!$EG$7,Tipy!DQ61=Výsledky!$EG$8,Tipy!DQ61=Výsledky!$EG$9),IF(VLOOKUP(Tipy!DQ61,'Kategórie hráčov'!$A$2:$B$55,2,FALSE)=30,30,20),0))</f>
        <v/>
      </c>
      <c r="EJ67" s="126" t="str">
        <f>IF(ISBLANK($EL$3),"",IF(OR(Tipy!DR61=Výsledky!$EJ$6,Tipy!DR61=Výsledky!$EJ$7,Tipy!DR61=Výsledky!$EJ$8,Tipy!DR61=Výsledky!$EJ$9),IF(VLOOKUP(Tipy!DR61,'Kategórie hráčov'!$A$2:$B$55,2,FALSE)=30,30,20),0))</f>
        <v/>
      </c>
      <c r="EK67" s="127" t="str">
        <f>IF(ISBLANK($EL$3),"",IF(ISBLANK(Tipy!DN61),0,IF(OR(AND(Tipy!DN61=Výsledky!$EJ$3,OR(Tipy!DP61=Výsledky!$EL$3+1,Tipy!DP61=Výsledky!$EL$3-1)),AND(Tipy!DP61=Výsledky!$EL$3,OR(Tipy!DN61=Výsledky!$EJ$3+1,Tipy!DN61=Výsledky!$EJ$3-1))),10,0)))</f>
        <v/>
      </c>
      <c r="EL67" s="130" t="str">
        <f>IF(ISBLANK($EL$3),"",IF(ISBLANK(Tipy!DN61),"-",SUM(EG67:EK67)))</f>
        <v/>
      </c>
      <c r="EM67" s="129"/>
      <c r="EN67" s="126" t="str">
        <f>IF(ISBLANK($ES$3),"",IF(ISBLANK(Tipy!DT61),0,IF(AND(Tipy!DT61=Výsledky!$EQ$3,Tipy!DV61=Výsledky!$ES$3),60,0)))</f>
        <v/>
      </c>
      <c r="EO67" s="126" t="str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/>
      </c>
      <c r="EP67" s="126" t="str">
        <f>IF(ISBLANK($ES$3),"",IF(OR(Tipy!DW61=Výsledky!$EN$6,Tipy!DW61=Výsledky!$EN$7,Tipy!DW61=Výsledky!$EN$8,Tipy!DW61=Výsledky!$EN$9),IF(VLOOKUP(Tipy!DW61,'Kategórie hráčov'!$A$2:$B$55,2,FALSE)=30,30,20),0))</f>
        <v/>
      </c>
      <c r="EQ67" s="126" t="str">
        <f>IF(ISBLANK($ES$3),"",IF(OR(Tipy!DX61=Výsledky!$EQ$6,Tipy!DX61=Výsledky!$EQ$7,Tipy!DX61=Výsledky!$EQ$8,Tipy!DX61=Výsledky!$EQ$9),IF(VLOOKUP(Tipy!DX61,'Kategórie hráčov'!$A$2:$B$55,2,FALSE)=30,30,20),0))</f>
        <v/>
      </c>
      <c r="ER67" s="127" t="str">
        <f>IF(ISBLANK($ES$3),"",IF(ISBLANK(Tipy!DT61),0,IF(OR(AND(Tipy!DT61=Výsledky!$EQ$3,OR(Tipy!DV61=Výsledky!$ES$3+1,Tipy!DV61=Výsledky!$ES$3-1)),AND(Tipy!DV61=Výsledky!$ES$3,OR(Tipy!DT61=Výsledky!$EQ$3+1,Tipy!DT61=Výsledky!$EQ$3-1))),10,0)))</f>
        <v/>
      </c>
      <c r="ES67" s="130" t="str">
        <f>IF(ISBLANK($ES$3),"",IF(ISBLANK(Tipy!DT61),"-",SUM(EN67:ER67)))</f>
        <v/>
      </c>
      <c r="ET67" s="129"/>
      <c r="EU67" s="126" t="str">
        <f>IF(ISBLANK($EZ$3),"",IF(ISBLANK(Tipy!DZ61),0,IF(AND(Tipy!DZ61=Výsledky!$EX$3,Tipy!EB61=Výsledky!$EZ$3),60,0)))</f>
        <v/>
      </c>
      <c r="EV67" s="126" t="str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/>
      </c>
      <c r="EW67" s="126" t="str">
        <f>IF(ISBLANK($EZ$3),"",IF(OR(Tipy!EC61=Výsledky!$EU$6,Tipy!EC61=Výsledky!$EU$7,Tipy!EC61=Výsledky!$EU$8,Tipy!EC61=Výsledky!$EU$9),IF(VLOOKUP(Tipy!EC61,'Kategórie hráčov'!$A$2:$B$55,2,FALSE)=30,30,20),0))</f>
        <v/>
      </c>
      <c r="EX67" s="126" t="str">
        <f>IF(ISBLANK($EZ$3),"",IF(OR(Tipy!ED61=Výsledky!$EX$6,Tipy!ED61=Výsledky!$EX$7,Tipy!ED61=Výsledky!$EX$8,Tipy!ED61=Výsledky!$EX$9),IF(VLOOKUP(Tipy!ED61,'Kategórie hráčov'!$A$2:$B$55,2,FALSE)=30,30,20),0))</f>
        <v/>
      </c>
      <c r="EY67" s="127" t="str">
        <f>IF(ISBLANK($EZ$3),"",IF(ISBLANK(Tipy!DZ61),0,IF(OR(AND(Tipy!DZ61=Výsledky!$EX$3,OR(Tipy!EB61=Výsledky!$EZ$3+1,Tipy!EB61=Výsledky!$EZ$3-1)),AND(Tipy!EB61=Výsledky!$EZ$3,OR(Tipy!DZ61=Výsledky!$EX$3+1,Tipy!DZ61=Výsledky!$EX$3-1))),10,0)))</f>
        <v/>
      </c>
      <c r="EZ67" s="130" t="str">
        <f>IF(ISBLANK($EZ$3),"",IF(ISBLANK(Tipy!DZ61),"-",SUM(EU67:EY67)))</f>
        <v/>
      </c>
      <c r="FA67" s="129"/>
      <c r="FB67" s="126" t="str">
        <f>IF(ISBLANK($FG$3),"",IF(ISBLANK(Tipy!EF61),0,IF(AND(Tipy!EF61=Výsledky!$FE$3,Tipy!EH61=Výsledky!$FG$3),60,0)))</f>
        <v/>
      </c>
      <c r="FC67" s="126" t="str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/>
      </c>
      <c r="FD67" s="126" t="str">
        <f>IF(ISBLANK($FG$3),"",IF(OR(Tipy!EI61=Výsledky!$FB$6,Tipy!EI61=Výsledky!$FB$7,Tipy!EI61=Výsledky!$FB$8,Tipy!EI61=Výsledky!$FB$9),IF(VLOOKUP(Tipy!EI61,'Kategórie hráčov'!$A$2:$B$55,2,FALSE)=30,30,20),0))</f>
        <v/>
      </c>
      <c r="FE67" s="126" t="str">
        <f>IF(ISBLANK($FG$3),"",IF(OR(Tipy!EJ61=Výsledky!$FE$6,Tipy!EJ61=Výsledky!$FE$7,Tipy!EJ61=Výsledky!$FE$8,Tipy!EJ61=Výsledky!$FE$9),IF(VLOOKUP(Tipy!EJ61,'Kategórie hráčov'!$A$2:$B$55,2,FALSE)=30,30,20),0))</f>
        <v/>
      </c>
      <c r="FF67" s="127" t="str">
        <f>IF(ISBLANK($FG$3),"",IF(ISBLANK(Tipy!EF61),0,IF(OR(AND(Tipy!EF61=Výsledky!$FE$3,OR(Tipy!EH61=Výsledky!$FG$3+1,Tipy!EH61=Výsledky!$FG$3-1)),AND(Tipy!EH61=Výsledky!$FG$3,OR(Tipy!EF61=Výsledky!$FE$3+1,Tipy!EF61=Výsledky!$FE$3-1))),10,0)))</f>
        <v/>
      </c>
      <c r="FG67" s="130" t="str">
        <f>IF(ISBLANK($FG$3),"",IF(ISBLANK(Tipy!EF61),"-",SUM(FB67:FF67)))</f>
        <v/>
      </c>
      <c r="FH67" s="129"/>
      <c r="FI67" s="126" t="str">
        <f>IF(ISBLANK($FN$3),"",IF(ISBLANK(Tipy!EL61),0,IF(AND(Tipy!EL61=Výsledky!$FL$3,Tipy!EN61=Výsledky!$FN$3),60,0)))</f>
        <v/>
      </c>
      <c r="FJ67" s="126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126" t="str">
        <f>IF(ISBLANK($FN$3),"",IF(OR(Tipy!EO61=Výsledky!$FI$6,Tipy!EO61=Výsledky!$FI$7,Tipy!EO61=Výsledky!$FI$8,Tipy!EO61=Výsledky!$FI$9),IF(VLOOKUP(Tipy!EO61,'Kategórie hráčov'!$A$2:$B$55,2,FALSE)=30,30,20),0))</f>
        <v/>
      </c>
      <c r="FL67" s="126" t="str">
        <f>IF(ISBLANK($FN$3),"",IF(OR(Tipy!EP61=Výsledky!$FL$6,Tipy!EP61=Výsledky!$FL$7,Tipy!EP61=Výsledky!$FL$8,Tipy!EP61=Výsledky!$FL$9),IF(VLOOKUP(Tipy!EP61,'Kategórie hráčov'!$A$2:$B$55,2,FALSE)=30,30,20),0))</f>
        <v/>
      </c>
      <c r="FM67" s="127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130" t="str">
        <f>IF(ISBLANK($FN$3),"",IF(ISBLANK(Tipy!EL61),"-",SUM(FI67:FM67)))</f>
        <v/>
      </c>
      <c r="FO67" s="129"/>
      <c r="FP67" s="126" t="str">
        <f>IF(ISBLANK($FU$3),"",IF(ISBLANK(Tipy!ER61),0,IF(AND(Tipy!ER61=Výsledky!$FS$3,Tipy!ET61=Výsledky!$FU$3),60,0)))</f>
        <v/>
      </c>
      <c r="FQ67" s="126" t="str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/>
      </c>
      <c r="FR67" s="126" t="str">
        <f>IF(ISBLANK($FU$3),"",IF(OR(Tipy!EU61=Výsledky!$FP$6,Tipy!EU61=Výsledky!$FP$7,Tipy!EU61=Výsledky!$FP$8,Tipy!EU61=Výsledky!$FP$9),IF(VLOOKUP(Tipy!EU61,'Kategórie hráčov'!$A$2:$B$55,2,FALSE)=30,30,20),0))</f>
        <v/>
      </c>
      <c r="FS67" s="126" t="str">
        <f>IF(ISBLANK($FU$3),"",IF(OR(Tipy!EV61=Výsledky!$FS$6,Tipy!EV61=Výsledky!$FS$7,Tipy!EV61=Výsledky!$FS$8,Tipy!EV61=Výsledky!$FS$9),IF(VLOOKUP(Tipy!EV61,'Kategórie hráčov'!$A$2:$B$55,2,FALSE)=30,30,20),0))</f>
        <v/>
      </c>
      <c r="FT67" s="127" t="str">
        <f>IF(ISBLANK($FU$3),"",IF(ISBLANK(Tipy!ER61),0,IF(OR(AND(Tipy!ER61=Výsledky!$FS$3,OR(Tipy!ET61=Výsledky!$FU$3+1,Tipy!ET61=Výsledky!$FU$3-1)),AND(Tipy!ET61=Výsledky!$FU$3,OR(Tipy!ER61=Výsledky!$FS$3+1,Tipy!ER61=Výsledky!$FS$3-1))),10,0)))</f>
        <v/>
      </c>
      <c r="FU67" s="130" t="str">
        <f>IF(ISBLANK($FU$3),"",IF(ISBLANK(Tipy!ER61),"-",SUM(FP67:FT67)))</f>
        <v/>
      </c>
      <c r="FV67" s="129"/>
      <c r="FW67" s="126" t="str">
        <f>IF(ISBLANK($GB$3),"",IF(ISBLANK(Tipy!EX61),0,IF(AND(Tipy!EX61=Výsledky!$FZ$3,Tipy!EZ61=Výsledky!$GB$3),60,0)))</f>
        <v/>
      </c>
      <c r="FX67" s="126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126" t="str">
        <f>IF(ISBLANK($GB$3),"",IF(OR(Tipy!FA61=Výsledky!$FW$6,Tipy!FA61=Výsledky!$FW$7,Tipy!FA61=Výsledky!$FW$8,Tipy!FA61=Výsledky!$FW$9),IF(VLOOKUP(Tipy!FA61,'Kategórie hráčov'!$A$2:$B$55,2,FALSE)=30,30,20),0))</f>
        <v/>
      </c>
      <c r="FZ67" s="126" t="str">
        <f>IF(ISBLANK($GB$3),"",IF(OR(Tipy!FB61=Výsledky!$FZ$6,Tipy!FB61=Výsledky!$FZ$7,Tipy!FB61=Výsledky!$FZ$8,Tipy!FB61=Výsledky!$FZ$9),IF(VLOOKUP(Tipy!FB61,'Kategórie hráčov'!$A$2:$B$55,2,FALSE)=30,30,20),0))</f>
        <v/>
      </c>
      <c r="GA67" s="127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130" t="str">
        <f>IF(ISBLANK($GB$3),"",IF(ISBLANK(Tipy!EX61),"-",SUM(FW67:GA67)))</f>
        <v/>
      </c>
      <c r="GC67" s="129"/>
      <c r="GD67" s="126" t="str">
        <f>IF(ISBLANK($GI$3),"",IF(ISBLANK(Tipy!FD61),0,IF(AND(Tipy!FD61=Výsledky!$GG$3,Tipy!FF61=Výsledky!$GI$3),60,0)))</f>
        <v/>
      </c>
      <c r="GE67" s="126" t="str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/>
      </c>
      <c r="GF67" s="126" t="str">
        <f>IF(ISBLANK($GI$3),"",IF(OR(Tipy!FG61=Výsledky!$GD$6,Tipy!FG61=Výsledky!$GD$7,Tipy!FG61=Výsledky!$GD$8,Tipy!FG61=Výsledky!$GD$9),IF(VLOOKUP(Tipy!FG61,'Kategórie hráčov'!$A$2:$B$55,2,FALSE)=30,30,20),0))</f>
        <v/>
      </c>
      <c r="GG67" s="126" t="str">
        <f>IF(ISBLANK($GI$3),"",IF(OR(Tipy!FH61=Výsledky!$GG$6,Tipy!FH61=Výsledky!$GG$7,Tipy!FH61=Výsledky!$GG$8,Tipy!FH61=Výsledky!$GG$9),IF(VLOOKUP(Tipy!FH61,'Kategórie hráčov'!$A$2:$B$55,2,FALSE)=30,30,20),0))</f>
        <v/>
      </c>
      <c r="GH67" s="127" t="str">
        <f>IF(ISBLANK($GI$3),"",IF(ISBLANK(Tipy!FD61),0,IF(OR(AND(Tipy!FD61=Výsledky!$GG$3,OR(Tipy!FF61=Výsledky!$GI$3+1,Tipy!FF61=Výsledky!$GI$3-1)),AND(Tipy!FF61=Výsledky!$GI$3,OR(Tipy!FD61=Výsledky!$GG$3+1,Tipy!FD61=Výsledky!$GG$3-1))),10,0)))</f>
        <v/>
      </c>
      <c r="GI67" s="130" t="str">
        <f>IF(ISBLANK($GI$3),"",IF(ISBLANK(Tipy!FD61),"-",SUM(GD67:GH67)))</f>
        <v/>
      </c>
      <c r="GJ67" s="129"/>
      <c r="GK67" s="126" t="str">
        <f>IF(ISBLANK($GP$3),"",IF(ISBLANK(Tipy!FJ61),0,IF(AND(Tipy!FJ61=Výsledky!$GN$3,Tipy!FL61=Výsledky!$GP$3),60,0)))</f>
        <v/>
      </c>
      <c r="GL67" s="126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126" t="str">
        <f>IF(ISBLANK($GP$3),"",IF(OR(Tipy!FM61=Výsledky!$GK$6,Tipy!FM61=Výsledky!$GK$7,Tipy!FM61=Výsledky!$GK$8,Tipy!FM61=Výsledky!$GK$9),IF(VLOOKUP(Tipy!FM61,'Kategórie hráčov'!$A$2:$B$55,2,FALSE)=30,30,20),0))</f>
        <v/>
      </c>
      <c r="GN67" s="126" t="str">
        <f>IF(ISBLANK($GP$3),"",IF(OR(Tipy!FN61=Výsledky!$GN$6,Tipy!FN61=Výsledky!$GN$7,Tipy!FN61=Výsledky!$GN$8,Tipy!FN61=Výsledky!$GN$9),IF(VLOOKUP(Tipy!FN61,'Kategórie hráčov'!$A$2:$B$55,2,FALSE)=30,30,20),0))</f>
        <v/>
      </c>
      <c r="GO67" s="127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130" t="str">
        <f>IF(ISBLANK($GP$3),"",IF(ISBLANK(Tipy!FJ61),"-",SUM(GK67:GO67)))</f>
        <v/>
      </c>
      <c r="GQ67" s="129"/>
      <c r="GR67" s="126" t="str">
        <f>IF(ISBLANK($GW$3),"",IF(ISBLANK(Tipy!FP61),0,IF(AND(Tipy!FP61=Výsledky!$GU$3,Tipy!FR61=Výsledky!$GW$3),60,0)))</f>
        <v/>
      </c>
      <c r="GS67" s="126" t="str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/>
      </c>
      <c r="GT67" s="126" t="str">
        <f>IF(ISBLANK($GW$3),"",IF(OR(Tipy!FS61=Výsledky!$GR$6,Tipy!FS61=Výsledky!$GR$7,Tipy!FS61=Výsledky!$GR$8,Tipy!FS61=Výsledky!$GR$9),IF(VLOOKUP(Tipy!FS61,'Kategórie hráčov'!$A$2:$B$55,2,FALSE)=30,30,20),0))</f>
        <v/>
      </c>
      <c r="GU67" s="126" t="str">
        <f>IF(ISBLANK($GW$3),"",IF(OR(Tipy!FT61=Výsledky!$GU$6,Tipy!FT61=Výsledky!$GU$7,Tipy!FT61=Výsledky!$GU$8,Tipy!FT61=Výsledky!$GU$9),IF(VLOOKUP(Tipy!FT61,'Kategórie hráčov'!$A$2:$B$55,2,FALSE)=30,30,20),0))</f>
        <v/>
      </c>
      <c r="GV67" s="127" t="str">
        <f>IF(ISBLANK($GW$3),"",IF(ISBLANK(Tipy!FP61),0,IF(OR(AND(Tipy!FP61=Výsledky!$GU$3,OR(Tipy!FR61=Výsledky!$GW$3+1,Tipy!FR61=Výsledky!$GW$3-1)),AND(Tipy!FR61=Výsledky!$GW$3,OR(Tipy!FP61=Výsledky!$GU$3+1,Tipy!FP61=Výsledky!$GU$3-1))),10,0)))</f>
        <v/>
      </c>
      <c r="GW67" s="130" t="str">
        <f>IF(ISBLANK($GW$3),"",IF(ISBLANK(Tipy!FP61),"-",SUM(GR67:GV67)))</f>
        <v/>
      </c>
      <c r="GX67" s="129"/>
      <c r="GY67" s="126" t="str">
        <f>IF(ISBLANK($HD$3),"",IF(ISBLANK(Tipy!FV61),0,IF(AND(Tipy!FV61=Výsledky!$HB$3,Tipy!FX61=Výsledky!$HD$3),60,0)))</f>
        <v/>
      </c>
      <c r="GZ67" s="126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26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26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27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0" t="str">
        <f>IF(ISBLANK($HD$3),"",IF(ISBLANK(Tipy!FV61),"-",SUM(GY67:HC67)))</f>
        <v/>
      </c>
      <c r="HE67" s="129"/>
      <c r="HF67" s="126" t="str">
        <f>IF(ISBLANK($HK$3),"",IF(ISBLANK(Tipy!GB61),0,IF(AND(Tipy!GB61=Výsledky!$HI$3,Tipy!GD61=Výsledky!$HK$3),60,0)))</f>
        <v/>
      </c>
      <c r="HG67" s="126" t="str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/>
      </c>
      <c r="HH67" s="126" t="str">
        <f>IF(ISBLANK($HK$3),"",IF(OR(Tipy!GE61=Výsledky!$HF$6,Tipy!GE61=Výsledky!$HF$7,Tipy!GE61=Výsledky!$HF$8,Tipy!GE61=Výsledky!$HF$9),IF(VLOOKUP(Tipy!GE61,'Kategórie hráčov'!$A$2:$B$55,2,FALSE)=30,30,20),0))</f>
        <v/>
      </c>
      <c r="HI67" s="126" t="str">
        <f>IF(ISBLANK($HK$3),"",IF(OR(Tipy!GF61=Výsledky!$HI$6,Tipy!GF61=Výsledky!$HI$7,Tipy!GF61=Výsledky!$HI$8,Tipy!GF61=Výsledky!$HI$9),IF(VLOOKUP(Tipy!GF61,'Kategórie hráčov'!$A$2:$B$55,2,FALSE)=30,30,20),0))</f>
        <v/>
      </c>
      <c r="HJ67" s="127" t="str">
        <f>IF(ISBLANK($HK$3),"",IF(ISBLANK(Tipy!GB61),0,IF(OR(AND(Tipy!GB61=Výsledky!$HI$3,OR(Tipy!GD61=Výsledky!$HK$3+1,Tipy!GD61=Výsledky!$HK$3-1)),AND(Tipy!GD61=Výsledky!$HK$3,OR(Tipy!GB61=Výsledky!$HI$3+1,Tipy!GB61=Výsledky!$HI$3-1))),10,0)))</f>
        <v/>
      </c>
      <c r="HK67" s="130" t="str">
        <f>IF(ISBLANK($HK$3),"",IF(ISBLANK(Tipy!GB61),"-",SUM(HF67:HJ67)))</f>
        <v/>
      </c>
      <c r="HL67" s="129"/>
      <c r="HM67" s="126" t="str">
        <f>IF(ISBLANK($HR$3),"",IF(ISBLANK(Tipy!GH61),0,IF(AND(Tipy!GH61=Výsledky!$HP$3,Tipy!GJ61=Výsledky!$HR$3),60,0)))</f>
        <v/>
      </c>
      <c r="HN67" s="126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26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26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27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0" t="str">
        <f>IF(ISBLANK($HR$3),"",IF(ISBLANK(Tipy!GH61),"-",SUM(HM67:HQ67)))</f>
        <v/>
      </c>
      <c r="HS67" s="129"/>
      <c r="HT67" s="126" t="str">
        <f>IF(ISBLANK($HY$3),"",IF(ISBLANK(Tipy!GN61),0,IF(AND(Tipy!GN61=Výsledky!$HW$3,Tipy!GP61=Výsledky!$HY$3),60,0)))</f>
        <v/>
      </c>
      <c r="HU67" s="126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6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6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7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0" t="str">
        <f>IF(ISBLANK($HY$3),"",IF(ISBLANK(Tipy!GN61),"-",SUM(HT67:HX67)))</f>
        <v/>
      </c>
      <c r="HZ67" s="129"/>
      <c r="IA67" s="126" t="str">
        <f>IF(ISBLANK($IF$3),"",IF(ISBLANK(Tipy!GT61),0,IF(AND(Tipy!GT61=Výsledky!$ID$3,Tipy!GV61=Výsledky!$IF$3),60,0)))</f>
        <v/>
      </c>
      <c r="IB67" s="126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26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26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27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0" t="str">
        <f>IF(ISBLANK($IF$3),"",IF(ISBLANK(Tipy!GT61),"-",SUM(IA67:IE67)))</f>
        <v/>
      </c>
      <c r="IG67" s="129"/>
      <c r="IH67" s="126" t="str">
        <f>IF(ISBLANK($IM$3),"",IF(ISBLANK(Tipy!GZ61),0,IF(AND(Tipy!GZ61=Výsledky!$IK$3,Tipy!HB61=Výsledky!$IM$3),60,0)))</f>
        <v/>
      </c>
      <c r="II67" s="126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6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6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7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0" t="str">
        <f>IF(ISBLANK($IM$3),"",IF(ISBLANK(Tipy!GZ61),"-",SUM(IH67:IL67)))</f>
        <v/>
      </c>
      <c r="IN67" s="129"/>
      <c r="IO67" s="126" t="str">
        <f>IF(ISBLANK($IT$3),"",IF(ISBLANK(Tipy!HF61),0,IF(AND(Tipy!HF61=Výsledky!$IR$3,Tipy!HH61=Výsledky!$IT$3),60,0)))</f>
        <v/>
      </c>
      <c r="IP67" s="126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26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26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27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0" t="str">
        <f>IF(ISBLANK($IT$3),"",IF(ISBLANK(Tipy!HF61),"-",SUM(IO67:IS67)))</f>
        <v/>
      </c>
      <c r="IU67" s="129"/>
      <c r="IV67" s="126" t="str">
        <f>IF(ISBLANK($JA$3),"",IF(ISBLANK(Tipy!HL61),0,IF(AND(Tipy!HL61=Výsledky!$IY$3,Tipy!HN61=Výsledky!$JA$3),60,0)))</f>
        <v/>
      </c>
      <c r="IW67" s="126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26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26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27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0" t="str">
        <f>IF(ISBLANK($JA$3),"",IF(ISBLANK(Tipy!HL61),"-",SUM(IV67:IZ67)))</f>
        <v/>
      </c>
      <c r="JB67" s="129"/>
      <c r="JC67" s="126" t="str">
        <f>IF(ISBLANK($JH$3),"",IF(ISBLANK(Tipy!HR61),0,IF(AND(Tipy!HR61=Výsledky!$JF$3,Tipy!HT61=Výsledky!$JH$3),60,0)))</f>
        <v/>
      </c>
      <c r="JD67" s="126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26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26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27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0" t="str">
        <f>IF(ISBLANK($JH$3),"",IF(ISBLANK(Tipy!HR61),"-",SUM(JC67:JG67)))</f>
        <v/>
      </c>
      <c r="JI67" s="129"/>
      <c r="JJ67" s="126" t="str">
        <f>IF(ISBLANK($JO$3),"",IF(ISBLANK(Tipy!HX61),0,IF(AND(Tipy!HX61=Výsledky!$JM$3,Tipy!HZ61=Výsledky!$JO$3),60,0)))</f>
        <v/>
      </c>
      <c r="JK67" s="126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26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26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27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0" t="str">
        <f>IF(ISBLANK($JO$3),"",IF(ISBLANK(Tipy!HX61),"-",SUM(JJ67:JN67)))</f>
        <v/>
      </c>
      <c r="JP67" s="129"/>
      <c r="JQ67" s="126" t="str">
        <f>IF(ISBLANK($JV$3),"",IF(ISBLANK(Tipy!ID61),0,IF(AND(Tipy!ID61=Výsledky!$JT$3,Tipy!IF61=Výsledky!$JV$3),60,0)))</f>
        <v/>
      </c>
      <c r="JR67" s="126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26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26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27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0" t="str">
        <f>IF(ISBLANK($JV$3),"",IF(ISBLANK(Tipy!ID61),"-",SUM(JQ67:JU67)))</f>
        <v/>
      </c>
      <c r="JW67" s="129"/>
      <c r="JX67" s="126" t="str">
        <f>IF(ISBLANK($KC$3),"",IF(ISBLANK(Tipy!IJ61),0,IF(AND(Tipy!IJ61=Výsledky!$KA$3,Tipy!IL61=Výsledky!$KC$3),60,0)))</f>
        <v/>
      </c>
      <c r="JY67" s="126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6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6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7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0" t="str">
        <f>IF(ISBLANK($KC$3),"",IF(ISBLANK(Tipy!IJ61),"-",SUM(JX67:KB67)))</f>
        <v/>
      </c>
      <c r="KD67" s="129"/>
      <c r="KE67" s="126" t="str">
        <f>IF(ISBLANK($KJ$3),"",IF(ISBLANK(Tipy!IP61),0,IF(AND(Tipy!IP61=Výsledky!$KH$3,Tipy!IR61=Výsledky!$KJ$3),60,0)))</f>
        <v/>
      </c>
      <c r="KF67" s="126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6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6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7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0" t="str">
        <f>IF(ISBLANK($KJ$3),"",IF(ISBLANK(Tipy!IP61),"-",SUM(KE67:KI67)))</f>
        <v/>
      </c>
      <c r="KK67" s="129"/>
      <c r="KL67" s="126" t="str">
        <f>IF(ISBLANK($KQ$3),"",IF(ISBLANK(Tipy!IV61),0,IF(AND(Tipy!IV61=Výsledky!$KO$3,Tipy!IX61=Výsledky!$KQ$3),60,0)))</f>
        <v/>
      </c>
      <c r="KM67" s="126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6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6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7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0" t="str">
        <f>IF(ISBLANK($KQ$3),"",IF(ISBLANK(Tipy!IV61),"-",SUM(KL67:KP67)))</f>
        <v/>
      </c>
      <c r="KR67" s="129"/>
      <c r="KS67" s="126" t="str">
        <f>IF(ISBLANK($KX$3),"",IF(ISBLANK(Tipy!JB61),0,IF(AND(Tipy!JB61=Výsledky!$KV$3,Tipy!JD61=Výsledky!$KX$3),60,0)))</f>
        <v/>
      </c>
      <c r="KT67" s="126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6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6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7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0" t="str">
        <f>IF(ISBLANK($KX$3),"",IF(ISBLANK(Tipy!JB61),"-",SUM(KS67:KW67)))</f>
        <v/>
      </c>
      <c r="KY67" s="129"/>
      <c r="KZ67" s="126" t="str">
        <f>IF(ISBLANK($LE$3),"",IF(ISBLANK(Tipy!JH61),0,IF(AND(Tipy!JH61=Výsledky!$LC$3,Tipy!JJ61=Výsledky!$LE$3),60,0)))</f>
        <v/>
      </c>
      <c r="LA67" s="126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6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6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7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0" t="str">
        <f>IF(ISBLANK($LE$3),"",IF(ISBLANK(Tipy!JH61),"-",SUM(KZ67:LD67)))</f>
        <v/>
      </c>
      <c r="LF67" s="129"/>
      <c r="LG67" s="126" t="str">
        <f>IF(ISBLANK($LL$3),"",IF(ISBLANK(Tipy!JN61),0,IF(AND(Tipy!JN61=Výsledky!$LJ$3,Tipy!JP61=Výsledky!$LL$3),60,0)))</f>
        <v/>
      </c>
      <c r="LH67" s="126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6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6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7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0" t="str">
        <f>IF(ISBLANK($LL$3),"",IF(ISBLANK(Tipy!JN61),"-",SUM(LG67:LK67)))</f>
        <v/>
      </c>
      <c r="LM67" s="129"/>
      <c r="LN67" s="126" t="str">
        <f>IF(ISBLANK($LS$3),"",IF(ISBLANK(Tipy!JT61),0,IF(AND(Tipy!JT61=Výsledky!$LQ$3,Tipy!JV61=Výsledky!$LS$3),60,0)))</f>
        <v/>
      </c>
      <c r="LO67" s="126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6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6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7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0" t="str">
        <f>IF(ISBLANK($LS$3),"",IF(ISBLANK(Tipy!JT61),"-",SUM(LN67:LR67)))</f>
        <v/>
      </c>
      <c r="LT67" s="129"/>
      <c r="LU67" s="126" t="str">
        <f>IF(ISBLANK($LZ$3),"",IF(ISBLANK(Tipy!JZ61),0,IF(AND(Tipy!JZ61=Výsledky!$LX$3,Tipy!KB61=Výsledky!$LZ$3),60,0)))</f>
        <v/>
      </c>
      <c r="LV67" s="126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6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6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7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0" t="str">
        <f>IF(ISBLANK($LZ$3),"",IF(ISBLANK(Tipy!JZ61),"-",SUM(LU67:LY67)))</f>
        <v/>
      </c>
      <c r="MA67" s="129"/>
      <c r="MB67" s="126" t="str">
        <f>IF(ISBLANK($MG$3),"",IF(ISBLANK(Tipy!KF61),0,IF(AND(Tipy!KF61=Výsledky!$ME$3,Tipy!KH61=Výsledky!$MG$3),60,0)))</f>
        <v/>
      </c>
      <c r="MC67" s="126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6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6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7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0" t="str">
        <f>IF(ISBLANK($MG$3),"",IF(ISBLANK(Tipy!KF61),"-",SUM(MB67:MF67)))</f>
        <v/>
      </c>
      <c r="MH67" s="129"/>
      <c r="MI67" s="126" t="str">
        <f>IF(ISBLANK($MN$3),"",IF(ISBLANK(Tipy!KL61),0,IF(AND(Tipy!KL61=Výsledky!$ML$3,Tipy!KN61=Výsledky!$MN$3),60,0)))</f>
        <v/>
      </c>
      <c r="MJ67" s="12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6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6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0" t="str">
        <f>IF(ISBLANK($MN$3),"",IF(ISBLANK(Tipy!KL61),"-",SUM(MI67:MM67)))</f>
        <v/>
      </c>
      <c r="MO67" s="129"/>
      <c r="MP67" s="126" t="str">
        <f>IF(ISBLANK($MU$3),"",IF(ISBLANK(Tipy!KR61),0,IF(AND(Tipy!KR61=Výsledky!$MS$3,Tipy!KT61=Výsledky!$MU$3),60,0)))</f>
        <v/>
      </c>
      <c r="MQ67" s="126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6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6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7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0" t="str">
        <f>IF(ISBLANK($MU$3),"",IF(ISBLANK(Tipy!KR61),"-",SUM(MP67:MT67)))</f>
        <v/>
      </c>
      <c r="MV67" s="129"/>
      <c r="MW67" s="126" t="str">
        <f>IF(ISBLANK($NB$3),"",IF(ISBLANK(Tipy!KX61),0,IF(AND(Tipy!KX61=Výsledky!$MZ$3,Tipy!KZ61=Výsledky!$NB$3),60,0)))</f>
        <v/>
      </c>
      <c r="MX67" s="126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6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6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7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0" t="str">
        <f>IF(ISBLANK($NB$3),"",IF(ISBLANK(Tipy!KX61),"-",SUM(MW67:NA67)))</f>
        <v/>
      </c>
      <c r="NC67" s="129"/>
      <c r="ND67" s="126" t="str">
        <f>IF(ISBLANK($NI$3),"",IF(ISBLANK(Tipy!LD61),0,IF(AND(Tipy!LD61=Výsledky!$NG$3,Tipy!LF61=Výsledky!$NI$3),60,0)))</f>
        <v/>
      </c>
      <c r="NE67" s="126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6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6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7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0" t="str">
        <f>IF(ISBLANK($NI$3),"",IF(ISBLANK(Tipy!LD61),"-",SUM(ND67:NH67)))</f>
        <v/>
      </c>
      <c r="NJ67" s="129"/>
      <c r="NK67" s="126" t="str">
        <f>IF(ISBLANK($NP$3),"",IF(ISBLANK(Tipy!LJ61),0,IF(AND(Tipy!LJ61=Výsledky!$NN$3,Tipy!LL61=Výsledky!$NP$3),60,0)))</f>
        <v/>
      </c>
      <c r="NL67" s="126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6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6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7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0" t="str">
        <f>IF(ISBLANK($NP$3),"",IF(ISBLANK(Tipy!LJ61),"-",SUM(NK67:NO67)))</f>
        <v/>
      </c>
      <c r="NQ67" s="129"/>
      <c r="NR67" s="126" t="str">
        <f>IF(ISBLANK($NW$3),"",IF(ISBLANK(Tipy!LP61),0,IF(AND(Tipy!LP61=Výsledky!$NU$3,Tipy!LR61=Výsledky!$NW$3),60,0)))</f>
        <v/>
      </c>
      <c r="NS67" s="126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6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6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7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0" t="str">
        <f>IF(ISBLANK($NW$3),"",IF(ISBLANK(Tipy!LP61),"-",SUM(NR67:NV67)))</f>
        <v/>
      </c>
      <c r="NX67" s="129"/>
      <c r="NY67" s="126" t="str">
        <f>IF(ISBLANK($OD$3),"",IF(ISBLANK(Tipy!LV61),0,IF(AND(Tipy!LV61=Výsledky!$OB$3,Tipy!LX61=Výsledky!$OD$3),60,0)))</f>
        <v/>
      </c>
      <c r="NZ67" s="126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6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6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7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0" t="str">
        <f>IF(ISBLANK($OD$3),"",IF(ISBLANK(Tipy!LV61),"-",SUM(NY67:OC67)))</f>
        <v/>
      </c>
      <c r="OE67" s="129"/>
      <c r="OF67" s="126" t="str">
        <f>IF(ISBLANK($OK$3),"",IF(ISBLANK(Tipy!MB61),0,IF(AND(Tipy!MB61=Výsledky!$OI$3,Tipy!MD61=Výsledky!$OK$3),60,0)))</f>
        <v/>
      </c>
      <c r="OG67" s="126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6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6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7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0" t="str">
        <f>IF(ISBLANK($OK$3),"",IF(ISBLANK(Tipy!MB61),"-",SUM(OF67:OJ67)))</f>
        <v/>
      </c>
      <c r="OL67" s="129"/>
      <c r="OM67" s="126" t="str">
        <f>IF(ISBLANK($OR$3),"",IF(ISBLANK(Tipy!MH61),0,IF(AND(Tipy!MH61=Výsledky!$OP$3,Tipy!MJ61=Výsledky!$OR$3),60,0)))</f>
        <v/>
      </c>
      <c r="ON67" s="12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6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6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0" t="str">
        <f>IF(ISBLANK($OR$3),"",IF(ISBLANK(Tipy!MH61),"-",SUM(OM67:OQ67)))</f>
        <v/>
      </c>
      <c r="OS67" s="129"/>
      <c r="OT67" s="126" t="str">
        <f>IF(ISBLANK($OY$3),"",IF(ISBLANK(Tipy!MN61),0,IF(AND(Tipy!MN61=Výsledky!$OW$3,Tipy!MP61=Výsledky!$OY$3),60,0)))</f>
        <v/>
      </c>
      <c r="OU67" s="12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6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6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0" t="str">
        <f>IF(ISBLANK($OY$3),"",IF(ISBLANK(Tipy!MN61),"-",SUM(OT67:OX67)))</f>
        <v/>
      </c>
      <c r="OZ67" s="129"/>
      <c r="PA67" s="126" t="str">
        <f>IF(ISBLANK($PF$3),"",IF(ISBLANK(Tipy!MT61),0,IF(AND(Tipy!MT61=Výsledky!$PD$3,Tipy!MV61=Výsledky!$PF$3),60,0)))</f>
        <v/>
      </c>
      <c r="PB67" s="12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6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6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0" t="str">
        <f>IF(ISBLANK($PF$3),"",IF(ISBLANK(Tipy!MT61),"-",SUM(PA67:PE67)))</f>
        <v/>
      </c>
      <c r="PG67" s="129"/>
      <c r="PH67" s="126" t="str">
        <f>IF(ISBLANK($PM$3),"",IF(ISBLANK(Tipy!MZ61),0,IF(AND(Tipy!MZ61=Výsledky!$PK$3,Tipy!NB61=Výsledky!$PM$3),60,0)))</f>
        <v/>
      </c>
      <c r="PI67" s="12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6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6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0" t="str">
        <f>IF(ISBLANK($PM$3),"",IF(ISBLANK(Tipy!MZ61),"-",SUM(PH67:PL67)))</f>
        <v/>
      </c>
      <c r="PN67" s="129"/>
      <c r="PO67" s="126" t="str">
        <f>IF(ISBLANK($PT$3),"",IF(ISBLANK(Tipy!NF61),0,IF(AND(Tipy!NF61=Výsledky!$PR$3,Tipy!NH61=Výsledky!$PT$3),60,0)))</f>
        <v/>
      </c>
      <c r="PP67" s="12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6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6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0" t="str">
        <f>IF(ISBLANK($PT$3),"",IF(ISBLANK(Tipy!NF61),"-",SUM(PO67:PS67)))</f>
        <v/>
      </c>
      <c r="PU67" s="129"/>
      <c r="PV67" s="126" t="str">
        <f>IF(ISBLANK($QA$3),"",IF(ISBLANK(Tipy!NL61),0,IF(AND(Tipy!NL61=Výsledky!$PY$3,Tipy!NN61=Výsledky!$QA$3),60,0)))</f>
        <v/>
      </c>
      <c r="PW67" s="12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6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6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0" t="str">
        <f>IF(ISBLANK($QA$3),"",IF(ISBLANK(Tipy!NL61),"-",SUM(PV67:PZ67)))</f>
        <v/>
      </c>
      <c r="QB67" s="129"/>
      <c r="QC67" s="126" t="str">
        <f>IF(ISBLANK($QH$3),"",IF(ISBLANK(Tipy!NR61),0,IF(AND(Tipy!NR61=Výsledky!$QF$3,Tipy!NT61=Výsledky!$QH$3),60,0)))</f>
        <v/>
      </c>
      <c r="QD67" s="12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6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6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0" t="str">
        <f>IF(ISBLANK($QH$3),"",IF(ISBLANK(Tipy!NR61),"-",SUM(QC67:QG67)))</f>
        <v/>
      </c>
      <c r="QI67" s="131"/>
      <c r="QJ67" s="131"/>
    </row>
    <row r="68" spans="1:452" ht="15" x14ac:dyDescent="0.2">
      <c r="A68" s="124">
        <f>Tipy!A62</f>
        <v>42</v>
      </c>
      <c r="B68" s="166" t="str">
        <f>IF(Tipy!B62="","",Tipy!B62)</f>
        <v>REDbull</v>
      </c>
      <c r="C68" s="125"/>
      <c r="D68" s="126">
        <f>IF(ISBLANK($I$3),"",IF(ISBLANK(Tipy!D62),0,IF(AND(Tipy!D62=Výsledky!$G$3,Tipy!F62=Výsledky!$I$3),60,0)))</f>
        <v>0</v>
      </c>
      <c r="E68" s="12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6">
        <f>IF(ISBLANK($I$3),"",IF(OR(Tipy!G62=Výsledky!$D$6,Tipy!G62=Výsledky!$D$7,Tipy!G62=Výsledky!$D$8,Tipy!G62=Výsledky!$D$9),IF(VLOOKUP(Tipy!G62,'Kategórie hráčov'!$A$2:$B$55,2,FALSE)=30,30,20),0))</f>
        <v>0</v>
      </c>
      <c r="G68" s="126">
        <f>IF(ISBLANK($I$3),"",IF(OR(Tipy!H62=Výsledky!$G$6,Tipy!H62=Výsledky!$G$7,Tipy!H62=Výsledky!$G$8,Tipy!H62=Výsledky!$G$9),IF(VLOOKUP(Tipy!H62,'Kategórie hráčov'!$A$2:$B$55,2,FALSE)=30,30,20),0))</f>
        <v>0</v>
      </c>
      <c r="H68" s="12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8">
        <f>IF(ISBLANK($I$3),"",IF(ISBLANK(Tipy!D62),"-",SUM(D68:H68)))</f>
        <v>0</v>
      </c>
      <c r="J68" s="25"/>
      <c r="K68" s="126">
        <f>IF(ISBLANK($P$3),"",IF(ISBLANK(Tipy!J62),0,IF(AND(Tipy!J62=Výsledky!$N$3,Tipy!L62=Výsledky!$P$3),60,0)))</f>
        <v>0</v>
      </c>
      <c r="L68" s="12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6">
        <f>IF(ISBLANK($P$3),"",IF(OR(Tipy!M62=Výsledky!$K$6,Tipy!M62=Výsledky!$K$7,Tipy!M62=Výsledky!$K$8,Tipy!M62=Výsledky!$K$9),IF(VLOOKUP(Tipy!M62,'Kategórie hráčov'!$A$2:$B$55,2,FALSE)=30,30,20),0))</f>
        <v>0</v>
      </c>
      <c r="N68" s="126">
        <f>IF(ISBLANK($P$3),"",IF(OR(Tipy!N62=Výsledky!$N$6,Tipy!N62=Výsledky!$N$7,Tipy!N62=Výsledky!$N$8,Tipy!N62=Výsledky!$N$9),IF(VLOOKUP(Tipy!N62,'Kategórie hráčov'!$A$2:$B$55,2,FALSE)=30,30,20),0))</f>
        <v>0</v>
      </c>
      <c r="O68" s="12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8">
        <f>IF(ISBLANK($P$3),"",IF(ISBLANK(Tipy!J62),"-",SUM(K68:O68)))</f>
        <v>0</v>
      </c>
      <c r="Q68" s="129"/>
      <c r="R68" s="126">
        <f>IF(ISBLANK($W$3),"",IF(ISBLANK(Tipy!P62),0,IF(AND(Tipy!P62=Výsledky!$U$3,Tipy!R62=Výsledky!$W$3),60,0)))</f>
        <v>0</v>
      </c>
      <c r="S68" s="12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6">
        <f>IF(ISBLANK($W$3),"",IF(OR(Tipy!S62=Výsledky!$R$6,Tipy!S62=Výsledky!$R$7,Tipy!S62=Výsledky!$R$8,Tipy!S62=Výsledky!$R$9),IF(VLOOKUP(Tipy!S62,'Kategórie hráčov'!$A$2:$B$55,2,FALSE)=30,30,20),0))</f>
        <v>0</v>
      </c>
      <c r="U68" s="126">
        <f>IF(ISBLANK($W$3),"",IF(OR(Tipy!T62=Výsledky!$U$6,Tipy!T62=Výsledky!$U$7,Tipy!T62=Výsledky!$U$8,Tipy!T62=Výsledky!$U$9),IF(VLOOKUP(Tipy!T62,'Kategórie hráčov'!$A$2:$B$55,2,FALSE)=30,30,20),0))</f>
        <v>0</v>
      </c>
      <c r="V68" s="12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30">
        <f>IF(ISBLANK($W$3),"",IF(ISBLANK(Tipy!P62),"-",SUM(R68:V68)))</f>
        <v>0</v>
      </c>
      <c r="X68" s="129"/>
      <c r="Y68" s="126">
        <f>IF(ISBLANK($AD$3),"",IF(ISBLANK(Tipy!V62),0,IF(AND(Tipy!V62=Výsledky!$AB$3,Tipy!X62=Výsledky!$AD$3),60,0)))</f>
        <v>0</v>
      </c>
      <c r="Z68" s="12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6">
        <f>IF(ISBLANK($AD$3),"",IF(OR(Tipy!Y62=Výsledky!$Y$6,Tipy!Y62=Výsledky!$Y$7,Tipy!Y62=Výsledky!$Y$8,Tipy!Y62=Výsledky!$Y$9),IF(VLOOKUP(Tipy!Y62,'Kategórie hráčov'!$A$2:$B$55,2,FALSE)=30,30,20),0))</f>
        <v>0</v>
      </c>
      <c r="AB68" s="126">
        <f>IF(ISBLANK($AD$3),"",IF(OR(Tipy!Z62=Výsledky!$AB$6,Tipy!Z62=Výsledky!$AB$7,Tipy!Z62=Výsledky!$AB$8,Tipy!Z62=Výsledky!$AB$9),IF(VLOOKUP(Tipy!Z62,'Kategórie hráčov'!$A$2:$B$55,2,FALSE)=30,30,20),0))</f>
        <v>0</v>
      </c>
      <c r="AC68" s="12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30">
        <f>IF(ISBLANK($AD$3),"",IF(ISBLANK(Tipy!V62),"-",SUM(Y68:AC68)))</f>
        <v>0</v>
      </c>
      <c r="AE68" s="129"/>
      <c r="AF68" s="126">
        <f>IF(ISBLANK($AK$3),"",IF(ISBLANK(Tipy!AB62),0,IF(AND(Tipy!AB62=Výsledky!$AI$3,Tipy!AD62=Výsledky!$AK$3),60,0)))</f>
        <v>0</v>
      </c>
      <c r="AG68" s="12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6">
        <f>IF(ISBLANK($AK$3),"",IF(OR(Tipy!AE62=Výsledky!$AF$6,Tipy!AE62=Výsledky!$AF$7,Tipy!AE62=Výsledky!$AF$8,Tipy!AE62=Výsledky!$AF$9),IF(VLOOKUP(Tipy!AE62,'Kategórie hráčov'!$A$2:$B$55,2,FALSE)=30,30,20),0))</f>
        <v>20</v>
      </c>
      <c r="AI68" s="126">
        <f>IF(ISBLANK($AK$3),"",IF(OR(Tipy!AF62=Výsledky!$AI$6,Tipy!AF62=Výsledky!$AI$7,Tipy!AF62=Výsledky!$AI$8,Tipy!AF62=Výsledky!$AI$9),IF(VLOOKUP(Tipy!AF62,'Kategórie hráčov'!$A$2:$B$55,2,FALSE)=30,30,20),0))</f>
        <v>0</v>
      </c>
      <c r="AJ68" s="12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30">
        <f>IF(ISBLANK($AK$3),"",IF(ISBLANK(Tipy!AB62),"-",SUM(AF68:AJ68)))</f>
        <v>40</v>
      </c>
      <c r="AL68" s="129"/>
      <c r="AM68" s="126">
        <f>IF(ISBLANK($AR$3),"",IF(ISBLANK(Tipy!AH62),0,IF(AND(Tipy!AH62=Výsledky!$AP$3,Tipy!AJ62=Výsledky!$AR$3),60,0)))</f>
        <v>0</v>
      </c>
      <c r="AN68" s="12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6">
        <f>IF(ISBLANK($AR$3),"",IF(OR(Tipy!AK62=Výsledky!$AM$6,Tipy!AK62=Výsledky!$AM$7,Tipy!AK62=Výsledky!$AM$8,Tipy!AK62=Výsledky!$AM$9),IF(VLOOKUP(Tipy!AK62,'Kategórie hráčov'!$A$2:$B$55,2,FALSE)=30,30,20),0))</f>
        <v>0</v>
      </c>
      <c r="AP68" s="126">
        <f>IF(ISBLANK($AR$3),"",IF(OR(Tipy!AL62=Výsledky!$AP$6,Tipy!AL62=Výsledky!$AP$7,Tipy!AL62=Výsledky!$AP$8,Tipy!AL62=Výsledky!$AP$9),IF(VLOOKUP(Tipy!AL62,'Kategórie hráčov'!$A$2:$B$55,2,FALSE)=30,30,20),0))</f>
        <v>20</v>
      </c>
      <c r="AQ68" s="127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30">
        <f>IF(ISBLANK($AR$3),"",IF(ISBLANK(Tipy!AH62),"-",SUM(AM68:AQ68)))</f>
        <v>40</v>
      </c>
      <c r="AS68" s="129"/>
      <c r="AT68" s="126">
        <f>IF(ISBLANK($AY$3),"",IF(ISBLANK(Tipy!AN62),0,IF(AND(Tipy!AN62=Výsledky!$AW$3,Tipy!AP62=Výsledky!$AY$3),60,0)))</f>
        <v>0</v>
      </c>
      <c r="AU68" s="12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6">
        <f>IF(ISBLANK($AY$3),"",IF(OR(Tipy!AQ62=Výsledky!$AT$6,Tipy!AQ62=Výsledky!$AT$7,Tipy!AQ62=Výsledky!$AT$8,Tipy!AQ62=Výsledky!$AT$9),IF(VLOOKUP(Tipy!AQ62,'Kategórie hráčov'!$A$2:$B$55,2,FALSE)=30,30,20),0))</f>
        <v>0</v>
      </c>
      <c r="AW68" s="126">
        <f>IF(ISBLANK($AY$3),"",IF(OR(Tipy!AR62=Výsledky!$AW$6,Tipy!AR62=Výsledky!$AW$7,Tipy!AR62=Výsledky!$AW$8,Tipy!AR62=Výsledky!$AW$9),IF(VLOOKUP(Tipy!AR62,'Kategórie hráčov'!$A$2:$B$55,2,FALSE)=30,30,20),0))</f>
        <v>0</v>
      </c>
      <c r="AX68" s="12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30">
        <f>IF(ISBLANK($AY$3),"",IF(ISBLANK(Tipy!AN62),"-",SUM(AT68:AX68)))</f>
        <v>0</v>
      </c>
      <c r="AZ68" s="129"/>
      <c r="BA68" s="126">
        <f>IF(ISBLANK($BF$3),"",IF(ISBLANK(Tipy!AT62),0,IF(AND(Tipy!AT62=Výsledky!$BD$3,Tipy!AV62=Výsledky!$BF$3),60,0)))</f>
        <v>0</v>
      </c>
      <c r="BB68" s="12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6">
        <f>IF(ISBLANK($BF$3),"",IF(OR(Tipy!AW62=Výsledky!$BA$6,Tipy!AW62=Výsledky!$BA$7,Tipy!AW62=Výsledky!$BA$8,Tipy!AW62=Výsledky!$BA$9),IF(VLOOKUP(Tipy!AW62,'Kategórie hráčov'!$A$2:$B$55,2,FALSE)=30,30,20),0))</f>
        <v>20</v>
      </c>
      <c r="BD68" s="126">
        <f>IF(ISBLANK($BF$3),"",IF(OR(Tipy!AX62=Výsledky!$BD$6,Tipy!AX62=Výsledky!$BD$7,Tipy!AX62=Výsledky!$BD$8,Tipy!AX62=Výsledky!$BD$9),IF(VLOOKUP(Tipy!AX62,'Kategórie hráčov'!$A$2:$B$55,2,FALSE)=30,30,20),0))</f>
        <v>0</v>
      </c>
      <c r="BE68" s="127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30">
        <f>IF(ISBLANK($BF$3),"",IF(ISBLANK(Tipy!AT62),"-",SUM(BA68:BE68)))</f>
        <v>20</v>
      </c>
      <c r="BG68" s="129"/>
      <c r="BH68" s="126" t="str">
        <f>IF(ISBLANK($BM$3),"",IF(ISBLANK(Tipy!AZ62),0,IF(AND(Tipy!AZ62=Výsledky!$BK$3,Tipy!BB62=Výsledky!$BM$3),60,0)))</f>
        <v/>
      </c>
      <c r="BI68" s="126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6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6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7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0" t="str">
        <f>IF(ISBLANK($BM$3),"",IF(ISBLANK(Tipy!AZ62),"-",SUM(BH68:BL68)))</f>
        <v/>
      </c>
      <c r="BN68" s="129"/>
      <c r="BO68" s="126">
        <f>IF(ISBLANK($BT$3),"",IF(ISBLANK(Tipy!BF62),0,IF(AND(Tipy!BF62=Výsledky!$BR$3,Tipy!BH62=Výsledky!$BT$3),60,0)))</f>
        <v>0</v>
      </c>
      <c r="BP68" s="12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6">
        <f>IF(ISBLANK($BT$3),"",IF(OR(Tipy!BI62=Výsledky!$BO$6,Tipy!BI62=Výsledky!$BO$7,Tipy!BI62=Výsledky!$BO$8,Tipy!BI62=Výsledky!$BO$9),IF(VLOOKUP(Tipy!BI62,'Kategórie hráčov'!$A$2:$B$55,2,FALSE)=30,30,20),0))</f>
        <v>0</v>
      </c>
      <c r="BR68" s="126">
        <f>IF(ISBLANK($BT$3),"",IF(OR(Tipy!BJ62=Výsledky!$BR$6,Tipy!BJ62=Výsledky!$BR$7,Tipy!BJ62=Výsledky!$BR$8,Tipy!BJ62=Výsledky!$BR$9),IF(VLOOKUP(Tipy!BJ62,'Kategórie hráčov'!$A$2:$B$55,2,FALSE)=30,30,20),0))</f>
        <v>0</v>
      </c>
      <c r="BS68" s="12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30">
        <f>IF(ISBLANK($BT$3),"",IF(ISBLANK(Tipy!BF62),"-",SUM(BO68:BS68)))</f>
        <v>0</v>
      </c>
      <c r="BU68" s="129"/>
      <c r="BV68" s="126" t="str">
        <f>IF(ISBLANK($CA$3),"",IF(ISBLANK(Tipy!BL62),0,IF(AND(Tipy!BL62=Výsledky!$BY$3,Tipy!BN62=Výsledky!$CA$3),60,0)))</f>
        <v/>
      </c>
      <c r="BW68" s="126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6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6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7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0" t="str">
        <f>IF(ISBLANK($CA$3),"",IF(ISBLANK(Tipy!BL62),"-",SUM(BV68:BZ68)))</f>
        <v/>
      </c>
      <c r="CB68" s="129"/>
      <c r="CC68" s="126">
        <f>IF(ISBLANK($CH$3),"",IF(ISBLANK(Tipy!BR62),0,IF(AND(Tipy!BR62=Výsledky!$CF$3,Tipy!BT62=Výsledky!$CH$3),60,0)))</f>
        <v>0</v>
      </c>
      <c r="CD68" s="12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6">
        <f>IF(ISBLANK($CH$3),"",IF(OR(Tipy!BU62=Výsledky!$CC$6,Tipy!BU62=Výsledky!$CC$7,Tipy!BU62=Výsledky!$CC$8,Tipy!BU62=Výsledky!$CC$9),IF(VLOOKUP(Tipy!BU62,'Kategórie hráčov'!$A$2:$B$55,2,FALSE)=30,30,20),0))</f>
        <v>0</v>
      </c>
      <c r="CF68" s="126">
        <f>IF(ISBLANK($CH$3),"",IF(OR(Tipy!BV62=Výsledky!$CF$6,Tipy!BV62=Výsledky!$CF$7,Tipy!BV62=Výsledky!$CF$8,Tipy!BV62=Výsledky!$CF$9),IF(VLOOKUP(Tipy!BV62,'Kategórie hráčov'!$A$2:$B$55,2,FALSE)=30,30,20),0))</f>
        <v>0</v>
      </c>
      <c r="CG68" s="12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30">
        <f>IF(ISBLANK($CH$3),"",IF(ISBLANK(Tipy!BR62),"-",SUM(CC68:CG68)))</f>
        <v>0</v>
      </c>
      <c r="CI68" s="129"/>
      <c r="CJ68" s="126">
        <f>IF(ISBLANK($CO$3),"",IF(ISBLANK(Tipy!BX62),0,IF(AND(Tipy!BX62=Výsledky!$CM$3,Tipy!BZ62=Výsledky!$CO$3),60,0)))</f>
        <v>0</v>
      </c>
      <c r="CK68" s="12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6">
        <f>IF(ISBLANK($CO$3),"",IF(OR(Tipy!CA62=Výsledky!$CJ$6,Tipy!CA62=Výsledky!$CJ$7,Tipy!CA62=Výsledky!$CJ$8,Tipy!CA62=Výsledky!$CJ$9),IF(VLOOKUP(Tipy!CA62,'Kategórie hráčov'!$A$2:$B$55,2,FALSE)=30,30,20),0))</f>
        <v>0</v>
      </c>
      <c r="CM68" s="126">
        <f>IF(ISBLANK($CO$3),"",IF(OR(Tipy!CB62=Výsledky!$CM$6,Tipy!CB62=Výsledky!$CM$7,Tipy!CB62=Výsledky!$CM$8,Tipy!CB62=Výsledky!$CM$9),IF(VLOOKUP(Tipy!CB62,'Kategórie hráčov'!$A$2:$B$55,2,FALSE)=30,30,20),0))</f>
        <v>0</v>
      </c>
      <c r="CN68" s="127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30">
        <f>IF(ISBLANK($CO$3),"",IF(ISBLANK(Tipy!BX62),"-",SUM(CJ68:CN68)))</f>
        <v>30</v>
      </c>
      <c r="CP68" s="129"/>
      <c r="CQ68" s="126" t="str">
        <f>IF(ISBLANK($CV$3),"",IF(ISBLANK(Tipy!CD62),0,IF(AND(Tipy!CD62=Výsledky!$CT$3,Tipy!CF62=Výsledky!$CV$3),60,0)))</f>
        <v/>
      </c>
      <c r="CR68" s="126" t="str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/>
      </c>
      <c r="CS68" s="126" t="str">
        <f>IF(ISBLANK($CV$3),"",IF(OR(Tipy!CG62=Výsledky!$CQ$6,Tipy!CG62=Výsledky!$CQ$7,Tipy!CG62=Výsledky!$CQ$8,Tipy!CG62=Výsledky!$CQ$9),IF(VLOOKUP(Tipy!CG62,'Kategórie hráčov'!$A$2:$B$55,2,FALSE)=30,30,20),0))</f>
        <v/>
      </c>
      <c r="CT68" s="126" t="str">
        <f>IF(ISBLANK($CV$3),"",IF(OR(Tipy!CH62=Výsledky!$CT$6,Tipy!CH62=Výsledky!$CT$7,Tipy!CH62=Výsledky!$CT$8,Tipy!CH62=Výsledky!$CT$9),IF(VLOOKUP(Tipy!CH62,'Kategórie hráčov'!$A$2:$B$55,2,FALSE)=30,30,20),0))</f>
        <v/>
      </c>
      <c r="CU68" s="127" t="str">
        <f>IF(ISBLANK($CV$3),"",IF(ISBLANK(Tipy!CD62),0,IF(OR(AND(Tipy!CD62=Výsledky!$CT$3,OR(Tipy!CF62=Výsledky!$CV$3+1,Tipy!CF62=Výsledky!$CV$3-1)),AND(Tipy!CF62=Výsledky!$CV$3,OR(Tipy!CD62=Výsledky!$CT$3+1,Tipy!CD62=Výsledky!$CT$3-1))),10,0)))</f>
        <v/>
      </c>
      <c r="CV68" s="130" t="str">
        <f>IF(ISBLANK($CV$3),"",IF(ISBLANK(Tipy!CD62),"-",SUM(CQ68:CU68)))</f>
        <v/>
      </c>
      <c r="CW68" s="129"/>
      <c r="CX68" s="126" t="str">
        <f>IF(ISBLANK($DC$3),"",IF(ISBLANK(Tipy!CJ62),0,IF(AND(Tipy!CJ62=Výsledky!$DA$3,Tipy!CL62=Výsledky!$DC$3),60,0)))</f>
        <v/>
      </c>
      <c r="CY68" s="126" t="str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/>
      </c>
      <c r="CZ68" s="126" t="str">
        <f>IF(ISBLANK($DC$3),"",IF(OR(Tipy!CM62=Výsledky!$CX$6,Tipy!CM62=Výsledky!$CX$7,Tipy!CM62=Výsledky!$CX$8,Tipy!CM62=Výsledky!$CX$9),IF(VLOOKUP(Tipy!CM62,'Kategórie hráčov'!$A$2:$B$55,2,FALSE)=30,30,20),0))</f>
        <v/>
      </c>
      <c r="DA68" s="126" t="str">
        <f>IF(ISBLANK($DC$3),"",IF(OR(Tipy!CN62=Výsledky!$DA$6,Tipy!CN62=Výsledky!$DA$7,Tipy!CN62=Výsledky!$DA$8,Tipy!CN62=Výsledky!$DA$9),IF(VLOOKUP(Tipy!CN62,'Kategórie hráčov'!$A$2:$B$55,2,FALSE)=30,30,20),0))</f>
        <v/>
      </c>
      <c r="DB68" s="127" t="str">
        <f>IF(ISBLANK($DC$3),"",IF(ISBLANK(Tipy!CJ62),0,IF(OR(AND(Tipy!CJ62=Výsledky!$DA$3,OR(Tipy!CL62=Výsledky!$DC$3+1,Tipy!CL62=Výsledky!$DC$3-1)),AND(Tipy!CL62=Výsledky!$DC$3,OR(Tipy!CJ62=Výsledky!$DA$3+1,Tipy!CJ62=Výsledky!$DA$3-1))),10,0)))</f>
        <v/>
      </c>
      <c r="DC68" s="130" t="str">
        <f>IF(ISBLANK($DC$3),"",IF(ISBLANK(Tipy!CJ62),"-",SUM(CX68:DB68)))</f>
        <v/>
      </c>
      <c r="DD68" s="129"/>
      <c r="DE68" s="126" t="str">
        <f>IF(ISBLANK($DJ$3),"",IF(ISBLANK(Tipy!CP62),0,IF(AND(Tipy!CP62=Výsledky!$DH$3,Tipy!CR62=Výsledky!$DJ$3),60,0)))</f>
        <v/>
      </c>
      <c r="DF68" s="126" t="str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/>
      </c>
      <c r="DG68" s="126" t="str">
        <f>IF(ISBLANK($DJ$3),"",IF(OR(Tipy!CS62=Výsledky!$DE$6,Tipy!CS62=Výsledky!$DE$7,Tipy!CS62=Výsledky!$DE$8,Tipy!CS62=Výsledky!$DE$9),IF(VLOOKUP(Tipy!CS62,'Kategórie hráčov'!$A$2:$B$55,2,FALSE)=30,30,20),0))</f>
        <v/>
      </c>
      <c r="DH68" s="126" t="str">
        <f>IF(ISBLANK($DJ$3),"",IF(OR(Tipy!CT62=Výsledky!$DH$6,Tipy!CT62=Výsledky!$DH$7,Tipy!CT62=Výsledky!$DH$8,Tipy!CT62=Výsledky!$DH$9),IF(VLOOKUP(Tipy!CT62,'Kategórie hráčov'!$A$2:$B$55,2,FALSE)=30,30,20),0))</f>
        <v/>
      </c>
      <c r="DI68" s="127" t="str">
        <f>IF(ISBLANK($DJ$3),"",IF(ISBLANK(Tipy!CP62),0,IF(OR(AND(Tipy!CP62=Výsledky!$DH$3,OR(Tipy!CR62=Výsledky!$DJ$3+1,Tipy!CR62=Výsledky!$DJ$3-1)),AND(Tipy!CR62=Výsledky!$DJ$3,OR(Tipy!CP62=Výsledky!$DH$3+1,Tipy!CP62=Výsledky!$DH$3-1))),10,0)))</f>
        <v/>
      </c>
      <c r="DJ68" s="130" t="str">
        <f>IF(ISBLANK($DJ$3),"",IF(ISBLANK(Tipy!CP62),"-",SUM(DE68:DI68)))</f>
        <v/>
      </c>
      <c r="DK68" s="129"/>
      <c r="DL68" s="126" t="str">
        <f>IF(ISBLANK($DQ$3),"",IF(ISBLANK(Tipy!CV62),0,IF(AND(Tipy!CV62=Výsledky!$DO$3,Tipy!CX62=Výsledky!$DQ$3),60,0)))</f>
        <v/>
      </c>
      <c r="DM68" s="126" t="str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/>
      </c>
      <c r="DN68" s="126" t="str">
        <f>IF(ISBLANK($DQ$3),"",IF(OR(Tipy!CY62=Výsledky!$DL$6,Tipy!CY62=Výsledky!$DL$7,Tipy!CY62=Výsledky!$DL$8,Tipy!CY62=Výsledky!$DL$9),IF(VLOOKUP(Tipy!CY62,'Kategórie hráčov'!$A$2:$B$55,2,FALSE)=30,30,20),0))</f>
        <v/>
      </c>
      <c r="DO68" s="126" t="str">
        <f>IF(ISBLANK($DQ$3),"",IF(OR(Tipy!CZ62=Výsledky!$DO$6,Tipy!CZ62=Výsledky!$DO$7,Tipy!CZ62=Výsledky!$DO$8,Tipy!CZ62=Výsledky!$DO$9),IF(VLOOKUP(Tipy!CZ62,'Kategórie hráčov'!$A$2:$B$55,2,FALSE)=30,30,20),0))</f>
        <v/>
      </c>
      <c r="DP68" s="127" t="str">
        <f>IF(ISBLANK($DQ$3),"",IF(ISBLANK(Tipy!CV62),0,IF(OR(AND(Tipy!CV62=Výsledky!$DO$3,OR(Tipy!CX62=Výsledky!$DQ$3+1,Tipy!CX62=Výsledky!$DQ$3-1)),AND(Tipy!CX62=Výsledky!$DQ$3,OR(Tipy!CV62=Výsledky!$DO$3+1,Tipy!CV62=Výsledky!$DO$3-1))),10,0)))</f>
        <v/>
      </c>
      <c r="DQ68" s="130" t="str">
        <f>IF(ISBLANK($DQ$3),"",IF(ISBLANK(Tipy!CV62),"-",SUM(DL68:DP68)))</f>
        <v/>
      </c>
      <c r="DR68" s="129"/>
      <c r="DS68" s="126" t="str">
        <f>IF(ISBLANK($DX$3),"",IF(ISBLANK(Tipy!DB62),0,IF(AND(Tipy!DB62=Výsledky!$DV$3,Tipy!DD62=Výsledky!$DX$3),60,0)))</f>
        <v/>
      </c>
      <c r="DT68" s="126" t="str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/>
      </c>
      <c r="DU68" s="126" t="str">
        <f>IF(ISBLANK($DX$3),"",IF(OR(Tipy!DE62=Výsledky!$DS$6,Tipy!DE62=Výsledky!$DS$7,Tipy!DE62=Výsledky!$DS$8,Tipy!DE62=Výsledky!$DS$9),IF(VLOOKUP(Tipy!DE62,'Kategórie hráčov'!$A$2:$B$55,2,FALSE)=30,30,20),0))</f>
        <v/>
      </c>
      <c r="DV68" s="126" t="str">
        <f>IF(ISBLANK($DX$3),"",IF(OR(Tipy!DF62=Výsledky!$DV$6,Tipy!DF62=Výsledky!$DV$7,Tipy!DF62=Výsledky!$DV$8,Tipy!DF62=Výsledky!$DV$9),IF(VLOOKUP(Tipy!DF62,'Kategórie hráčov'!$A$2:$B$55,2,FALSE)=30,30,20),0))</f>
        <v/>
      </c>
      <c r="DW68" s="127" t="str">
        <f>IF(ISBLANK($DX$3),"",IF(ISBLANK(Tipy!DB62),0,IF(OR(AND(Tipy!DB62=Výsledky!$DV$3,OR(Tipy!DD62=Výsledky!$DX$3+1,Tipy!DD62=Výsledky!$DX$3-1)),AND(Tipy!DD62=Výsledky!$DX$3,OR(Tipy!DB62=Výsledky!$DV$3+1,Tipy!DB62=Výsledky!$DV$3-1))),10,0)))</f>
        <v/>
      </c>
      <c r="DX68" s="130" t="str">
        <f>IF(ISBLANK($DX$3),"",IF(ISBLANK(Tipy!DB62),"-",SUM(DS68:DW68)))</f>
        <v/>
      </c>
      <c r="DY68" s="129"/>
      <c r="DZ68" s="126" t="str">
        <f>IF(ISBLANK($EE$3),"",IF(ISBLANK(Tipy!DH62),0,IF(AND(Tipy!DH62=Výsledky!$EC$3,Tipy!DJ62=Výsledky!$EE$3),60,0)))</f>
        <v/>
      </c>
      <c r="EA68" s="126" t="str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/>
      </c>
      <c r="EB68" s="126" t="str">
        <f>IF(ISBLANK($EE$3),"",IF(OR(Tipy!DK62=Výsledky!$DZ$6,Tipy!DK62=Výsledky!$DZ$7,Tipy!DK62=Výsledky!$DZ$8,Tipy!DK62=Výsledky!$DZ$9),IF(VLOOKUP(Tipy!DK62,'Kategórie hráčov'!$A$2:$B$55,2,FALSE)=30,30,20),0))</f>
        <v/>
      </c>
      <c r="EC68" s="126" t="str">
        <f>IF(ISBLANK($EE$3),"",IF(OR(Tipy!DL62=Výsledky!$EC$6,Tipy!DL62=Výsledky!$EC$7,Tipy!DL62=Výsledky!$EC$8,Tipy!DL62=Výsledky!$EC$9),IF(VLOOKUP(Tipy!DL62,'Kategórie hráčov'!$A$2:$B$55,2,FALSE)=30,30,20),0))</f>
        <v/>
      </c>
      <c r="ED68" s="127" t="str">
        <f>IF(ISBLANK($EE$3),"",IF(ISBLANK(Tipy!DH62),0,IF(OR(AND(Tipy!DH62=Výsledky!$EC$3,OR(Tipy!DJ62=Výsledky!$EE$3+1,Tipy!DJ62=Výsledky!$EE$3-1)),AND(Tipy!DJ62=Výsledky!$EE$3,OR(Tipy!DH62=Výsledky!$EC$3+1,Tipy!DH62=Výsledky!$EC$3-1))),10,0)))</f>
        <v/>
      </c>
      <c r="EE68" s="130" t="str">
        <f>IF(ISBLANK($EE$3),"",IF(ISBLANK(Tipy!DH62),"-",SUM(DZ68:ED68)))</f>
        <v/>
      </c>
      <c r="EF68" s="129"/>
      <c r="EG68" s="126" t="str">
        <f>IF(ISBLANK($EL$3),"",IF(ISBLANK(Tipy!DN62),0,IF(AND(Tipy!DN62=Výsledky!$EJ$3,Tipy!DP62=Výsledky!$EL$3),60,0)))</f>
        <v/>
      </c>
      <c r="EH68" s="126" t="str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/>
      </c>
      <c r="EI68" s="126" t="str">
        <f>IF(ISBLANK($EL$3),"",IF(OR(Tipy!DQ62=Výsledky!$EG$6,Tipy!DQ62=Výsledky!$EG$7,Tipy!DQ62=Výsledky!$EG$8,Tipy!DQ62=Výsledky!$EG$9),IF(VLOOKUP(Tipy!DQ62,'Kategórie hráčov'!$A$2:$B$55,2,FALSE)=30,30,20),0))</f>
        <v/>
      </c>
      <c r="EJ68" s="126" t="str">
        <f>IF(ISBLANK($EL$3),"",IF(OR(Tipy!DR62=Výsledky!$EJ$6,Tipy!DR62=Výsledky!$EJ$7,Tipy!DR62=Výsledky!$EJ$8,Tipy!DR62=Výsledky!$EJ$9),IF(VLOOKUP(Tipy!DR62,'Kategórie hráčov'!$A$2:$B$55,2,FALSE)=30,30,20),0))</f>
        <v/>
      </c>
      <c r="EK68" s="127" t="str">
        <f>IF(ISBLANK($EL$3),"",IF(ISBLANK(Tipy!DN62),0,IF(OR(AND(Tipy!DN62=Výsledky!$EJ$3,OR(Tipy!DP62=Výsledky!$EL$3+1,Tipy!DP62=Výsledky!$EL$3-1)),AND(Tipy!DP62=Výsledky!$EL$3,OR(Tipy!DN62=Výsledky!$EJ$3+1,Tipy!DN62=Výsledky!$EJ$3-1))),10,0)))</f>
        <v/>
      </c>
      <c r="EL68" s="130" t="str">
        <f>IF(ISBLANK($EL$3),"",IF(ISBLANK(Tipy!DN62),"-",SUM(EG68:EK68)))</f>
        <v/>
      </c>
      <c r="EM68" s="129"/>
      <c r="EN68" s="126" t="str">
        <f>IF(ISBLANK($ES$3),"",IF(ISBLANK(Tipy!DT62),0,IF(AND(Tipy!DT62=Výsledky!$EQ$3,Tipy!DV62=Výsledky!$ES$3),60,0)))</f>
        <v/>
      </c>
      <c r="EO68" s="126" t="str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/>
      </c>
      <c r="EP68" s="126" t="str">
        <f>IF(ISBLANK($ES$3),"",IF(OR(Tipy!DW62=Výsledky!$EN$6,Tipy!DW62=Výsledky!$EN$7,Tipy!DW62=Výsledky!$EN$8,Tipy!DW62=Výsledky!$EN$9),IF(VLOOKUP(Tipy!DW62,'Kategórie hráčov'!$A$2:$B$55,2,FALSE)=30,30,20),0))</f>
        <v/>
      </c>
      <c r="EQ68" s="126" t="str">
        <f>IF(ISBLANK($ES$3),"",IF(OR(Tipy!DX62=Výsledky!$EQ$6,Tipy!DX62=Výsledky!$EQ$7,Tipy!DX62=Výsledky!$EQ$8,Tipy!DX62=Výsledky!$EQ$9),IF(VLOOKUP(Tipy!DX62,'Kategórie hráčov'!$A$2:$B$55,2,FALSE)=30,30,20),0))</f>
        <v/>
      </c>
      <c r="ER68" s="127" t="str">
        <f>IF(ISBLANK($ES$3),"",IF(ISBLANK(Tipy!DT62),0,IF(OR(AND(Tipy!DT62=Výsledky!$EQ$3,OR(Tipy!DV62=Výsledky!$ES$3+1,Tipy!DV62=Výsledky!$ES$3-1)),AND(Tipy!DV62=Výsledky!$ES$3,OR(Tipy!DT62=Výsledky!$EQ$3+1,Tipy!DT62=Výsledky!$EQ$3-1))),10,0)))</f>
        <v/>
      </c>
      <c r="ES68" s="130" t="str">
        <f>IF(ISBLANK($ES$3),"",IF(ISBLANK(Tipy!DT62),"-",SUM(EN68:ER68)))</f>
        <v/>
      </c>
      <c r="ET68" s="129"/>
      <c r="EU68" s="126" t="str">
        <f>IF(ISBLANK($EZ$3),"",IF(ISBLANK(Tipy!DZ62),0,IF(AND(Tipy!DZ62=Výsledky!$EX$3,Tipy!EB62=Výsledky!$EZ$3),60,0)))</f>
        <v/>
      </c>
      <c r="EV68" s="126" t="str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/>
      </c>
      <c r="EW68" s="126" t="str">
        <f>IF(ISBLANK($EZ$3),"",IF(OR(Tipy!EC62=Výsledky!$EU$6,Tipy!EC62=Výsledky!$EU$7,Tipy!EC62=Výsledky!$EU$8,Tipy!EC62=Výsledky!$EU$9),IF(VLOOKUP(Tipy!EC62,'Kategórie hráčov'!$A$2:$B$55,2,FALSE)=30,30,20),0))</f>
        <v/>
      </c>
      <c r="EX68" s="126" t="str">
        <f>IF(ISBLANK($EZ$3),"",IF(OR(Tipy!ED62=Výsledky!$EX$6,Tipy!ED62=Výsledky!$EX$7,Tipy!ED62=Výsledky!$EX$8,Tipy!ED62=Výsledky!$EX$9),IF(VLOOKUP(Tipy!ED62,'Kategórie hráčov'!$A$2:$B$55,2,FALSE)=30,30,20),0))</f>
        <v/>
      </c>
      <c r="EY68" s="127" t="str">
        <f>IF(ISBLANK($EZ$3),"",IF(ISBLANK(Tipy!DZ62),0,IF(OR(AND(Tipy!DZ62=Výsledky!$EX$3,OR(Tipy!EB62=Výsledky!$EZ$3+1,Tipy!EB62=Výsledky!$EZ$3-1)),AND(Tipy!EB62=Výsledky!$EZ$3,OR(Tipy!DZ62=Výsledky!$EX$3+1,Tipy!DZ62=Výsledky!$EX$3-1))),10,0)))</f>
        <v/>
      </c>
      <c r="EZ68" s="130" t="str">
        <f>IF(ISBLANK($EZ$3),"",IF(ISBLANK(Tipy!DZ62),"-",SUM(EU68:EY68)))</f>
        <v/>
      </c>
      <c r="FA68" s="129"/>
      <c r="FB68" s="126" t="str">
        <f>IF(ISBLANK($FG$3),"",IF(ISBLANK(Tipy!EF62),0,IF(AND(Tipy!EF62=Výsledky!$FE$3,Tipy!EH62=Výsledky!$FG$3),60,0)))</f>
        <v/>
      </c>
      <c r="FC68" s="126" t="str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/>
      </c>
      <c r="FD68" s="126" t="str">
        <f>IF(ISBLANK($FG$3),"",IF(OR(Tipy!EI62=Výsledky!$FB$6,Tipy!EI62=Výsledky!$FB$7,Tipy!EI62=Výsledky!$FB$8,Tipy!EI62=Výsledky!$FB$9),IF(VLOOKUP(Tipy!EI62,'Kategórie hráčov'!$A$2:$B$55,2,FALSE)=30,30,20),0))</f>
        <v/>
      </c>
      <c r="FE68" s="126" t="str">
        <f>IF(ISBLANK($FG$3),"",IF(OR(Tipy!EJ62=Výsledky!$FE$6,Tipy!EJ62=Výsledky!$FE$7,Tipy!EJ62=Výsledky!$FE$8,Tipy!EJ62=Výsledky!$FE$9),IF(VLOOKUP(Tipy!EJ62,'Kategórie hráčov'!$A$2:$B$55,2,FALSE)=30,30,20),0))</f>
        <v/>
      </c>
      <c r="FF68" s="127" t="str">
        <f>IF(ISBLANK($FG$3),"",IF(ISBLANK(Tipy!EF62),0,IF(OR(AND(Tipy!EF62=Výsledky!$FE$3,OR(Tipy!EH62=Výsledky!$FG$3+1,Tipy!EH62=Výsledky!$FG$3-1)),AND(Tipy!EH62=Výsledky!$FG$3,OR(Tipy!EF62=Výsledky!$FE$3+1,Tipy!EF62=Výsledky!$FE$3-1))),10,0)))</f>
        <v/>
      </c>
      <c r="FG68" s="130" t="str">
        <f>IF(ISBLANK($FG$3),"",IF(ISBLANK(Tipy!EF62),"-",SUM(FB68:FF68)))</f>
        <v/>
      </c>
      <c r="FH68" s="129"/>
      <c r="FI68" s="126" t="str">
        <f>IF(ISBLANK($FN$3),"",IF(ISBLANK(Tipy!EL62),0,IF(AND(Tipy!EL62=Výsledky!$FL$3,Tipy!EN62=Výsledky!$FN$3),60,0)))</f>
        <v/>
      </c>
      <c r="FJ68" s="126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126" t="str">
        <f>IF(ISBLANK($FN$3),"",IF(OR(Tipy!EO62=Výsledky!$FI$6,Tipy!EO62=Výsledky!$FI$7,Tipy!EO62=Výsledky!$FI$8,Tipy!EO62=Výsledky!$FI$9),IF(VLOOKUP(Tipy!EO62,'Kategórie hráčov'!$A$2:$B$55,2,FALSE)=30,30,20),0))</f>
        <v/>
      </c>
      <c r="FL68" s="126" t="str">
        <f>IF(ISBLANK($FN$3),"",IF(OR(Tipy!EP62=Výsledky!$FL$6,Tipy!EP62=Výsledky!$FL$7,Tipy!EP62=Výsledky!$FL$8,Tipy!EP62=Výsledky!$FL$9),IF(VLOOKUP(Tipy!EP62,'Kategórie hráčov'!$A$2:$B$55,2,FALSE)=30,30,20),0))</f>
        <v/>
      </c>
      <c r="FM68" s="127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130" t="str">
        <f>IF(ISBLANK($FN$3),"",IF(ISBLANK(Tipy!EL62),"-",SUM(FI68:FM68)))</f>
        <v/>
      </c>
      <c r="FO68" s="129"/>
      <c r="FP68" s="126" t="str">
        <f>IF(ISBLANK($FU$3),"",IF(ISBLANK(Tipy!ER62),0,IF(AND(Tipy!ER62=Výsledky!$FS$3,Tipy!ET62=Výsledky!$FU$3),60,0)))</f>
        <v/>
      </c>
      <c r="FQ68" s="126" t="str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/>
      </c>
      <c r="FR68" s="126" t="str">
        <f>IF(ISBLANK($FU$3),"",IF(OR(Tipy!EU62=Výsledky!$FP$6,Tipy!EU62=Výsledky!$FP$7,Tipy!EU62=Výsledky!$FP$8,Tipy!EU62=Výsledky!$FP$9),IF(VLOOKUP(Tipy!EU62,'Kategórie hráčov'!$A$2:$B$55,2,FALSE)=30,30,20),0))</f>
        <v/>
      </c>
      <c r="FS68" s="126" t="str">
        <f>IF(ISBLANK($FU$3),"",IF(OR(Tipy!EV62=Výsledky!$FS$6,Tipy!EV62=Výsledky!$FS$7,Tipy!EV62=Výsledky!$FS$8,Tipy!EV62=Výsledky!$FS$9),IF(VLOOKUP(Tipy!EV62,'Kategórie hráčov'!$A$2:$B$55,2,FALSE)=30,30,20),0))</f>
        <v/>
      </c>
      <c r="FT68" s="127" t="str">
        <f>IF(ISBLANK($FU$3),"",IF(ISBLANK(Tipy!ER62),0,IF(OR(AND(Tipy!ER62=Výsledky!$FS$3,OR(Tipy!ET62=Výsledky!$FU$3+1,Tipy!ET62=Výsledky!$FU$3-1)),AND(Tipy!ET62=Výsledky!$FU$3,OR(Tipy!ER62=Výsledky!$FS$3+1,Tipy!ER62=Výsledky!$FS$3-1))),10,0)))</f>
        <v/>
      </c>
      <c r="FU68" s="130" t="str">
        <f>IF(ISBLANK($FU$3),"",IF(ISBLANK(Tipy!ER62),"-",SUM(FP68:FT68)))</f>
        <v/>
      </c>
      <c r="FV68" s="129"/>
      <c r="FW68" s="126" t="str">
        <f>IF(ISBLANK($GB$3),"",IF(ISBLANK(Tipy!EX62),0,IF(AND(Tipy!EX62=Výsledky!$FZ$3,Tipy!EZ62=Výsledky!$GB$3),60,0)))</f>
        <v/>
      </c>
      <c r="FX68" s="126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126" t="str">
        <f>IF(ISBLANK($GB$3),"",IF(OR(Tipy!FA62=Výsledky!$FW$6,Tipy!FA62=Výsledky!$FW$7,Tipy!FA62=Výsledky!$FW$8,Tipy!FA62=Výsledky!$FW$9),IF(VLOOKUP(Tipy!FA62,'Kategórie hráčov'!$A$2:$B$55,2,FALSE)=30,30,20),0))</f>
        <v/>
      </c>
      <c r="FZ68" s="126" t="str">
        <f>IF(ISBLANK($GB$3),"",IF(OR(Tipy!FB62=Výsledky!$FZ$6,Tipy!FB62=Výsledky!$FZ$7,Tipy!FB62=Výsledky!$FZ$8,Tipy!FB62=Výsledky!$FZ$9),IF(VLOOKUP(Tipy!FB62,'Kategórie hráčov'!$A$2:$B$55,2,FALSE)=30,30,20),0))</f>
        <v/>
      </c>
      <c r="GA68" s="127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130" t="str">
        <f>IF(ISBLANK($GB$3),"",IF(ISBLANK(Tipy!EX62),"-",SUM(FW68:GA68)))</f>
        <v/>
      </c>
      <c r="GC68" s="129"/>
      <c r="GD68" s="126" t="str">
        <f>IF(ISBLANK($GI$3),"",IF(ISBLANK(Tipy!FD62),0,IF(AND(Tipy!FD62=Výsledky!$GG$3,Tipy!FF62=Výsledky!$GI$3),60,0)))</f>
        <v/>
      </c>
      <c r="GE68" s="126" t="str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/>
      </c>
      <c r="GF68" s="126" t="str">
        <f>IF(ISBLANK($GI$3),"",IF(OR(Tipy!FG62=Výsledky!$GD$6,Tipy!FG62=Výsledky!$GD$7,Tipy!FG62=Výsledky!$GD$8,Tipy!FG62=Výsledky!$GD$9),IF(VLOOKUP(Tipy!FG62,'Kategórie hráčov'!$A$2:$B$55,2,FALSE)=30,30,20),0))</f>
        <v/>
      </c>
      <c r="GG68" s="126" t="str">
        <f>IF(ISBLANK($GI$3),"",IF(OR(Tipy!FH62=Výsledky!$GG$6,Tipy!FH62=Výsledky!$GG$7,Tipy!FH62=Výsledky!$GG$8,Tipy!FH62=Výsledky!$GG$9),IF(VLOOKUP(Tipy!FH62,'Kategórie hráčov'!$A$2:$B$55,2,FALSE)=30,30,20),0))</f>
        <v/>
      </c>
      <c r="GH68" s="127" t="str">
        <f>IF(ISBLANK($GI$3),"",IF(ISBLANK(Tipy!FD62),0,IF(OR(AND(Tipy!FD62=Výsledky!$GG$3,OR(Tipy!FF62=Výsledky!$GI$3+1,Tipy!FF62=Výsledky!$GI$3-1)),AND(Tipy!FF62=Výsledky!$GI$3,OR(Tipy!FD62=Výsledky!$GG$3+1,Tipy!FD62=Výsledky!$GG$3-1))),10,0)))</f>
        <v/>
      </c>
      <c r="GI68" s="130" t="str">
        <f>IF(ISBLANK($GI$3),"",IF(ISBLANK(Tipy!FD62),"-",SUM(GD68:GH68)))</f>
        <v/>
      </c>
      <c r="GJ68" s="129"/>
      <c r="GK68" s="126" t="str">
        <f>IF(ISBLANK($GP$3),"",IF(ISBLANK(Tipy!FJ62),0,IF(AND(Tipy!FJ62=Výsledky!$GN$3,Tipy!FL62=Výsledky!$GP$3),60,0)))</f>
        <v/>
      </c>
      <c r="GL68" s="126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126" t="str">
        <f>IF(ISBLANK($GP$3),"",IF(OR(Tipy!FM62=Výsledky!$GK$6,Tipy!FM62=Výsledky!$GK$7,Tipy!FM62=Výsledky!$GK$8,Tipy!FM62=Výsledky!$GK$9),IF(VLOOKUP(Tipy!FM62,'Kategórie hráčov'!$A$2:$B$55,2,FALSE)=30,30,20),0))</f>
        <v/>
      </c>
      <c r="GN68" s="126" t="str">
        <f>IF(ISBLANK($GP$3),"",IF(OR(Tipy!FN62=Výsledky!$GN$6,Tipy!FN62=Výsledky!$GN$7,Tipy!FN62=Výsledky!$GN$8,Tipy!FN62=Výsledky!$GN$9),IF(VLOOKUP(Tipy!FN62,'Kategórie hráčov'!$A$2:$B$55,2,FALSE)=30,30,20),0))</f>
        <v/>
      </c>
      <c r="GO68" s="127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130" t="str">
        <f>IF(ISBLANK($GP$3),"",IF(ISBLANK(Tipy!FJ62),"-",SUM(GK68:GO68)))</f>
        <v/>
      </c>
      <c r="GQ68" s="129"/>
      <c r="GR68" s="126" t="str">
        <f>IF(ISBLANK($GW$3),"",IF(ISBLANK(Tipy!FP62),0,IF(AND(Tipy!FP62=Výsledky!$GU$3,Tipy!FR62=Výsledky!$GW$3),60,0)))</f>
        <v/>
      </c>
      <c r="GS68" s="126" t="str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/>
      </c>
      <c r="GT68" s="126" t="str">
        <f>IF(ISBLANK($GW$3),"",IF(OR(Tipy!FS62=Výsledky!$GR$6,Tipy!FS62=Výsledky!$GR$7,Tipy!FS62=Výsledky!$GR$8,Tipy!FS62=Výsledky!$GR$9),IF(VLOOKUP(Tipy!FS62,'Kategórie hráčov'!$A$2:$B$55,2,FALSE)=30,30,20),0))</f>
        <v/>
      </c>
      <c r="GU68" s="126" t="str">
        <f>IF(ISBLANK($GW$3),"",IF(OR(Tipy!FT62=Výsledky!$GU$6,Tipy!FT62=Výsledky!$GU$7,Tipy!FT62=Výsledky!$GU$8,Tipy!FT62=Výsledky!$GU$9),IF(VLOOKUP(Tipy!FT62,'Kategórie hráčov'!$A$2:$B$55,2,FALSE)=30,30,20),0))</f>
        <v/>
      </c>
      <c r="GV68" s="127" t="str">
        <f>IF(ISBLANK($GW$3),"",IF(ISBLANK(Tipy!FP62),0,IF(OR(AND(Tipy!FP62=Výsledky!$GU$3,OR(Tipy!FR62=Výsledky!$GW$3+1,Tipy!FR62=Výsledky!$GW$3-1)),AND(Tipy!FR62=Výsledky!$GW$3,OR(Tipy!FP62=Výsledky!$GU$3+1,Tipy!FP62=Výsledky!$GU$3-1))),10,0)))</f>
        <v/>
      </c>
      <c r="GW68" s="130" t="str">
        <f>IF(ISBLANK($GW$3),"",IF(ISBLANK(Tipy!FP62),"-",SUM(GR68:GV68)))</f>
        <v/>
      </c>
      <c r="GX68" s="129"/>
      <c r="GY68" s="126" t="str">
        <f>IF(ISBLANK($HD$3),"",IF(ISBLANK(Tipy!FV62),0,IF(AND(Tipy!FV62=Výsledky!$HB$3,Tipy!FX62=Výsledky!$HD$3),60,0)))</f>
        <v/>
      </c>
      <c r="GZ68" s="126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26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26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27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0" t="str">
        <f>IF(ISBLANK($HD$3),"",IF(ISBLANK(Tipy!FV62),"-",SUM(GY68:HC68)))</f>
        <v/>
      </c>
      <c r="HE68" s="129"/>
      <c r="HF68" s="126" t="str">
        <f>IF(ISBLANK($HK$3),"",IF(ISBLANK(Tipy!GB62),0,IF(AND(Tipy!GB62=Výsledky!$HI$3,Tipy!GD62=Výsledky!$HK$3),60,0)))</f>
        <v/>
      </c>
      <c r="HG68" s="126" t="str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/>
      </c>
      <c r="HH68" s="126" t="str">
        <f>IF(ISBLANK($HK$3),"",IF(OR(Tipy!GE62=Výsledky!$HF$6,Tipy!GE62=Výsledky!$HF$7,Tipy!GE62=Výsledky!$HF$8,Tipy!GE62=Výsledky!$HF$9),IF(VLOOKUP(Tipy!GE62,'Kategórie hráčov'!$A$2:$B$55,2,FALSE)=30,30,20),0))</f>
        <v/>
      </c>
      <c r="HI68" s="126" t="str">
        <f>IF(ISBLANK($HK$3),"",IF(OR(Tipy!GF62=Výsledky!$HI$6,Tipy!GF62=Výsledky!$HI$7,Tipy!GF62=Výsledky!$HI$8,Tipy!GF62=Výsledky!$HI$9),IF(VLOOKUP(Tipy!GF62,'Kategórie hráčov'!$A$2:$B$55,2,FALSE)=30,30,20),0))</f>
        <v/>
      </c>
      <c r="HJ68" s="127" t="str">
        <f>IF(ISBLANK($HK$3),"",IF(ISBLANK(Tipy!GB62),0,IF(OR(AND(Tipy!GB62=Výsledky!$HI$3,OR(Tipy!GD62=Výsledky!$HK$3+1,Tipy!GD62=Výsledky!$HK$3-1)),AND(Tipy!GD62=Výsledky!$HK$3,OR(Tipy!GB62=Výsledky!$HI$3+1,Tipy!GB62=Výsledky!$HI$3-1))),10,0)))</f>
        <v/>
      </c>
      <c r="HK68" s="130" t="str">
        <f>IF(ISBLANK($HK$3),"",IF(ISBLANK(Tipy!GB62),"-",SUM(HF68:HJ68)))</f>
        <v/>
      </c>
      <c r="HL68" s="129"/>
      <c r="HM68" s="126" t="str">
        <f>IF(ISBLANK($HR$3),"",IF(ISBLANK(Tipy!GH62),0,IF(AND(Tipy!GH62=Výsledky!$HP$3,Tipy!GJ62=Výsledky!$HR$3),60,0)))</f>
        <v/>
      </c>
      <c r="HN68" s="126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26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26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27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0" t="str">
        <f>IF(ISBLANK($HR$3),"",IF(ISBLANK(Tipy!GH62),"-",SUM(HM68:HQ68)))</f>
        <v/>
      </c>
      <c r="HS68" s="129"/>
      <c r="HT68" s="126" t="str">
        <f>IF(ISBLANK($HY$3),"",IF(ISBLANK(Tipy!GN62),0,IF(AND(Tipy!GN62=Výsledky!$HW$3,Tipy!GP62=Výsledky!$HY$3),60,0)))</f>
        <v/>
      </c>
      <c r="HU68" s="126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6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6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7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0" t="str">
        <f>IF(ISBLANK($HY$3),"",IF(ISBLANK(Tipy!GN62),"-",SUM(HT68:HX68)))</f>
        <v/>
      </c>
      <c r="HZ68" s="129"/>
      <c r="IA68" s="126" t="str">
        <f>IF(ISBLANK($IF$3),"",IF(ISBLANK(Tipy!GT62),0,IF(AND(Tipy!GT62=Výsledky!$ID$3,Tipy!GV62=Výsledky!$IF$3),60,0)))</f>
        <v/>
      </c>
      <c r="IB68" s="126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26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26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27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0" t="str">
        <f>IF(ISBLANK($IF$3),"",IF(ISBLANK(Tipy!GT62),"-",SUM(IA68:IE68)))</f>
        <v/>
      </c>
      <c r="IG68" s="129"/>
      <c r="IH68" s="126" t="str">
        <f>IF(ISBLANK($IM$3),"",IF(ISBLANK(Tipy!GZ62),0,IF(AND(Tipy!GZ62=Výsledky!$IK$3,Tipy!HB62=Výsledky!$IM$3),60,0)))</f>
        <v/>
      </c>
      <c r="II68" s="126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6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6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7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0" t="str">
        <f>IF(ISBLANK($IM$3),"",IF(ISBLANK(Tipy!GZ62),"-",SUM(IH68:IL68)))</f>
        <v/>
      </c>
      <c r="IN68" s="129"/>
      <c r="IO68" s="126" t="str">
        <f>IF(ISBLANK($IT$3),"",IF(ISBLANK(Tipy!HF62),0,IF(AND(Tipy!HF62=Výsledky!$IR$3,Tipy!HH62=Výsledky!$IT$3),60,0)))</f>
        <v/>
      </c>
      <c r="IP68" s="126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26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26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27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0" t="str">
        <f>IF(ISBLANK($IT$3),"",IF(ISBLANK(Tipy!HF62),"-",SUM(IO68:IS68)))</f>
        <v/>
      </c>
      <c r="IU68" s="129"/>
      <c r="IV68" s="126" t="str">
        <f>IF(ISBLANK($JA$3),"",IF(ISBLANK(Tipy!HL62),0,IF(AND(Tipy!HL62=Výsledky!$IY$3,Tipy!HN62=Výsledky!$JA$3),60,0)))</f>
        <v/>
      </c>
      <c r="IW68" s="126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26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26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27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0" t="str">
        <f>IF(ISBLANK($JA$3),"",IF(ISBLANK(Tipy!HL62),"-",SUM(IV68:IZ68)))</f>
        <v/>
      </c>
      <c r="JB68" s="129"/>
      <c r="JC68" s="126" t="str">
        <f>IF(ISBLANK($JH$3),"",IF(ISBLANK(Tipy!HR62),0,IF(AND(Tipy!HR62=Výsledky!$JF$3,Tipy!HT62=Výsledky!$JH$3),60,0)))</f>
        <v/>
      </c>
      <c r="JD68" s="126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26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26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27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0" t="str">
        <f>IF(ISBLANK($JH$3),"",IF(ISBLANK(Tipy!HR62),"-",SUM(JC68:JG68)))</f>
        <v/>
      </c>
      <c r="JI68" s="129"/>
      <c r="JJ68" s="126" t="str">
        <f>IF(ISBLANK($JO$3),"",IF(ISBLANK(Tipy!HX62),0,IF(AND(Tipy!HX62=Výsledky!$JM$3,Tipy!HZ62=Výsledky!$JO$3),60,0)))</f>
        <v/>
      </c>
      <c r="JK68" s="126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26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26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27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0" t="str">
        <f>IF(ISBLANK($JO$3),"",IF(ISBLANK(Tipy!HX62),"-",SUM(JJ68:JN68)))</f>
        <v/>
      </c>
      <c r="JP68" s="129"/>
      <c r="JQ68" s="126" t="str">
        <f>IF(ISBLANK($JV$3),"",IF(ISBLANK(Tipy!ID62),0,IF(AND(Tipy!ID62=Výsledky!$JT$3,Tipy!IF62=Výsledky!$JV$3),60,0)))</f>
        <v/>
      </c>
      <c r="JR68" s="126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26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26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27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0" t="str">
        <f>IF(ISBLANK($JV$3),"",IF(ISBLANK(Tipy!ID62),"-",SUM(JQ68:JU68)))</f>
        <v/>
      </c>
      <c r="JW68" s="129"/>
      <c r="JX68" s="126" t="str">
        <f>IF(ISBLANK($KC$3),"",IF(ISBLANK(Tipy!IJ62),0,IF(AND(Tipy!IJ62=Výsledky!$KA$3,Tipy!IL62=Výsledky!$KC$3),60,0)))</f>
        <v/>
      </c>
      <c r="JY68" s="126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6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6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7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0" t="str">
        <f>IF(ISBLANK($KC$3),"",IF(ISBLANK(Tipy!IJ62),"-",SUM(JX68:KB68)))</f>
        <v/>
      </c>
      <c r="KD68" s="129"/>
      <c r="KE68" s="126" t="str">
        <f>IF(ISBLANK($KJ$3),"",IF(ISBLANK(Tipy!IP62),0,IF(AND(Tipy!IP62=Výsledky!$KH$3,Tipy!IR62=Výsledky!$KJ$3),60,0)))</f>
        <v/>
      </c>
      <c r="KF68" s="126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6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6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7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0" t="str">
        <f>IF(ISBLANK($KJ$3),"",IF(ISBLANK(Tipy!IP62),"-",SUM(KE68:KI68)))</f>
        <v/>
      </c>
      <c r="KK68" s="129"/>
      <c r="KL68" s="126" t="str">
        <f>IF(ISBLANK($KQ$3),"",IF(ISBLANK(Tipy!IV62),0,IF(AND(Tipy!IV62=Výsledky!$KO$3,Tipy!IX62=Výsledky!$KQ$3),60,0)))</f>
        <v/>
      </c>
      <c r="KM68" s="126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6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6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7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0" t="str">
        <f>IF(ISBLANK($KQ$3),"",IF(ISBLANK(Tipy!IV62),"-",SUM(KL68:KP68)))</f>
        <v/>
      </c>
      <c r="KR68" s="129"/>
      <c r="KS68" s="126" t="str">
        <f>IF(ISBLANK($KX$3),"",IF(ISBLANK(Tipy!JB62),0,IF(AND(Tipy!JB62=Výsledky!$KV$3,Tipy!JD62=Výsledky!$KX$3),60,0)))</f>
        <v/>
      </c>
      <c r="KT68" s="126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6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6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7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0" t="str">
        <f>IF(ISBLANK($KX$3),"",IF(ISBLANK(Tipy!JB62),"-",SUM(KS68:KW68)))</f>
        <v/>
      </c>
      <c r="KY68" s="129"/>
      <c r="KZ68" s="126" t="str">
        <f>IF(ISBLANK($LE$3),"",IF(ISBLANK(Tipy!JH62),0,IF(AND(Tipy!JH62=Výsledky!$LC$3,Tipy!JJ62=Výsledky!$LE$3),60,0)))</f>
        <v/>
      </c>
      <c r="LA68" s="126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6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6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7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0" t="str">
        <f>IF(ISBLANK($LE$3),"",IF(ISBLANK(Tipy!JH62),"-",SUM(KZ68:LD68)))</f>
        <v/>
      </c>
      <c r="LF68" s="129"/>
      <c r="LG68" s="126" t="str">
        <f>IF(ISBLANK($LL$3),"",IF(ISBLANK(Tipy!JN62),0,IF(AND(Tipy!JN62=Výsledky!$LJ$3,Tipy!JP62=Výsledky!$LL$3),60,0)))</f>
        <v/>
      </c>
      <c r="LH68" s="126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6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6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7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0" t="str">
        <f>IF(ISBLANK($LL$3),"",IF(ISBLANK(Tipy!JN62),"-",SUM(LG68:LK68)))</f>
        <v/>
      </c>
      <c r="LM68" s="129"/>
      <c r="LN68" s="126" t="str">
        <f>IF(ISBLANK($LS$3),"",IF(ISBLANK(Tipy!JT62),0,IF(AND(Tipy!JT62=Výsledky!$LQ$3,Tipy!JV62=Výsledky!$LS$3),60,0)))</f>
        <v/>
      </c>
      <c r="LO68" s="126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6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6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7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0" t="str">
        <f>IF(ISBLANK($LS$3),"",IF(ISBLANK(Tipy!JT62),"-",SUM(LN68:LR68)))</f>
        <v/>
      </c>
      <c r="LT68" s="129"/>
      <c r="LU68" s="126" t="str">
        <f>IF(ISBLANK($LZ$3),"",IF(ISBLANK(Tipy!JZ62),0,IF(AND(Tipy!JZ62=Výsledky!$LX$3,Tipy!KB62=Výsledky!$LZ$3),60,0)))</f>
        <v/>
      </c>
      <c r="LV68" s="126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6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6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7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0" t="str">
        <f>IF(ISBLANK($LZ$3),"",IF(ISBLANK(Tipy!JZ62),"-",SUM(LU68:LY68)))</f>
        <v/>
      </c>
      <c r="MA68" s="129"/>
      <c r="MB68" s="126" t="str">
        <f>IF(ISBLANK($MG$3),"",IF(ISBLANK(Tipy!KF62),0,IF(AND(Tipy!KF62=Výsledky!$ME$3,Tipy!KH62=Výsledky!$MG$3),60,0)))</f>
        <v/>
      </c>
      <c r="MC68" s="126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6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6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7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0" t="str">
        <f>IF(ISBLANK($MG$3),"",IF(ISBLANK(Tipy!KF62),"-",SUM(MB68:MF68)))</f>
        <v/>
      </c>
      <c r="MH68" s="129"/>
      <c r="MI68" s="126" t="str">
        <f>IF(ISBLANK($MN$3),"",IF(ISBLANK(Tipy!KL62),0,IF(AND(Tipy!KL62=Výsledky!$ML$3,Tipy!KN62=Výsledky!$MN$3),60,0)))</f>
        <v/>
      </c>
      <c r="MJ68" s="12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6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6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0" t="str">
        <f>IF(ISBLANK($MN$3),"",IF(ISBLANK(Tipy!KL62),"-",SUM(MI68:MM68)))</f>
        <v/>
      </c>
      <c r="MO68" s="129"/>
      <c r="MP68" s="126" t="str">
        <f>IF(ISBLANK($MU$3),"",IF(ISBLANK(Tipy!KR62),0,IF(AND(Tipy!KR62=Výsledky!$MS$3,Tipy!KT62=Výsledky!$MU$3),60,0)))</f>
        <v/>
      </c>
      <c r="MQ68" s="126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6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6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7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0" t="str">
        <f>IF(ISBLANK($MU$3),"",IF(ISBLANK(Tipy!KR62),"-",SUM(MP68:MT68)))</f>
        <v/>
      </c>
      <c r="MV68" s="129"/>
      <c r="MW68" s="126" t="str">
        <f>IF(ISBLANK($NB$3),"",IF(ISBLANK(Tipy!KX62),0,IF(AND(Tipy!KX62=Výsledky!$MZ$3,Tipy!KZ62=Výsledky!$NB$3),60,0)))</f>
        <v/>
      </c>
      <c r="MX68" s="126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6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6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7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0" t="str">
        <f>IF(ISBLANK($NB$3),"",IF(ISBLANK(Tipy!KX62),"-",SUM(MW68:NA68)))</f>
        <v/>
      </c>
      <c r="NC68" s="129"/>
      <c r="ND68" s="126" t="str">
        <f>IF(ISBLANK($NI$3),"",IF(ISBLANK(Tipy!LD62),0,IF(AND(Tipy!LD62=Výsledky!$NG$3,Tipy!LF62=Výsledky!$NI$3),60,0)))</f>
        <v/>
      </c>
      <c r="NE68" s="126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6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6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7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0" t="str">
        <f>IF(ISBLANK($NI$3),"",IF(ISBLANK(Tipy!LD62),"-",SUM(ND68:NH68)))</f>
        <v/>
      </c>
      <c r="NJ68" s="129"/>
      <c r="NK68" s="126" t="str">
        <f>IF(ISBLANK($NP$3),"",IF(ISBLANK(Tipy!LJ62),0,IF(AND(Tipy!LJ62=Výsledky!$NN$3,Tipy!LL62=Výsledky!$NP$3),60,0)))</f>
        <v/>
      </c>
      <c r="NL68" s="126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6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6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7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0" t="str">
        <f>IF(ISBLANK($NP$3),"",IF(ISBLANK(Tipy!LJ62),"-",SUM(NK68:NO68)))</f>
        <v/>
      </c>
      <c r="NQ68" s="129"/>
      <c r="NR68" s="126" t="str">
        <f>IF(ISBLANK($NW$3),"",IF(ISBLANK(Tipy!LP62),0,IF(AND(Tipy!LP62=Výsledky!$NU$3,Tipy!LR62=Výsledky!$NW$3),60,0)))</f>
        <v/>
      </c>
      <c r="NS68" s="126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6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6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7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0" t="str">
        <f>IF(ISBLANK($NW$3),"",IF(ISBLANK(Tipy!LP62),"-",SUM(NR68:NV68)))</f>
        <v/>
      </c>
      <c r="NX68" s="129"/>
      <c r="NY68" s="126" t="str">
        <f>IF(ISBLANK($OD$3),"",IF(ISBLANK(Tipy!LV62),0,IF(AND(Tipy!LV62=Výsledky!$OB$3,Tipy!LX62=Výsledky!$OD$3),60,0)))</f>
        <v/>
      </c>
      <c r="NZ68" s="126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6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6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7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0" t="str">
        <f>IF(ISBLANK($OD$3),"",IF(ISBLANK(Tipy!LV62),"-",SUM(NY68:OC68)))</f>
        <v/>
      </c>
      <c r="OE68" s="129"/>
      <c r="OF68" s="126" t="str">
        <f>IF(ISBLANK($OK$3),"",IF(ISBLANK(Tipy!MB62),0,IF(AND(Tipy!MB62=Výsledky!$OI$3,Tipy!MD62=Výsledky!$OK$3),60,0)))</f>
        <v/>
      </c>
      <c r="OG68" s="126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6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6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7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0" t="str">
        <f>IF(ISBLANK($OK$3),"",IF(ISBLANK(Tipy!MB62),"-",SUM(OF68:OJ68)))</f>
        <v/>
      </c>
      <c r="OL68" s="129"/>
      <c r="OM68" s="126" t="str">
        <f>IF(ISBLANK($OR$3),"",IF(ISBLANK(Tipy!MH62),0,IF(AND(Tipy!MH62=Výsledky!$OP$3,Tipy!MJ62=Výsledky!$OR$3),60,0)))</f>
        <v/>
      </c>
      <c r="ON68" s="12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6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6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0" t="str">
        <f>IF(ISBLANK($OR$3),"",IF(ISBLANK(Tipy!MH62),"-",SUM(OM68:OQ68)))</f>
        <v/>
      </c>
      <c r="OS68" s="129"/>
      <c r="OT68" s="126" t="str">
        <f>IF(ISBLANK($OY$3),"",IF(ISBLANK(Tipy!MN62),0,IF(AND(Tipy!MN62=Výsledky!$OW$3,Tipy!MP62=Výsledky!$OY$3),60,0)))</f>
        <v/>
      </c>
      <c r="OU68" s="12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6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6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0" t="str">
        <f>IF(ISBLANK($OY$3),"",IF(ISBLANK(Tipy!MN62),"-",SUM(OT68:OX68)))</f>
        <v/>
      </c>
      <c r="OZ68" s="129"/>
      <c r="PA68" s="126" t="str">
        <f>IF(ISBLANK($PF$3),"",IF(ISBLANK(Tipy!MT62),0,IF(AND(Tipy!MT62=Výsledky!$PD$3,Tipy!MV62=Výsledky!$PF$3),60,0)))</f>
        <v/>
      </c>
      <c r="PB68" s="12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6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6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0" t="str">
        <f>IF(ISBLANK($PF$3),"",IF(ISBLANK(Tipy!MT62),"-",SUM(PA68:PE68)))</f>
        <v/>
      </c>
      <c r="PG68" s="129"/>
      <c r="PH68" s="126" t="str">
        <f>IF(ISBLANK($PM$3),"",IF(ISBLANK(Tipy!MZ62),0,IF(AND(Tipy!MZ62=Výsledky!$PK$3,Tipy!NB62=Výsledky!$PM$3),60,0)))</f>
        <v/>
      </c>
      <c r="PI68" s="12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6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6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0" t="str">
        <f>IF(ISBLANK($PM$3),"",IF(ISBLANK(Tipy!MZ62),"-",SUM(PH68:PL68)))</f>
        <v/>
      </c>
      <c r="PN68" s="129"/>
      <c r="PO68" s="126" t="str">
        <f>IF(ISBLANK($PT$3),"",IF(ISBLANK(Tipy!NF62),0,IF(AND(Tipy!NF62=Výsledky!$PR$3,Tipy!NH62=Výsledky!$PT$3),60,0)))</f>
        <v/>
      </c>
      <c r="PP68" s="12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6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6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0" t="str">
        <f>IF(ISBLANK($PT$3),"",IF(ISBLANK(Tipy!NF62),"-",SUM(PO68:PS68)))</f>
        <v/>
      </c>
      <c r="PU68" s="129"/>
      <c r="PV68" s="126" t="str">
        <f>IF(ISBLANK($QA$3),"",IF(ISBLANK(Tipy!NL62),0,IF(AND(Tipy!NL62=Výsledky!$PY$3,Tipy!NN62=Výsledky!$QA$3),60,0)))</f>
        <v/>
      </c>
      <c r="PW68" s="12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6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6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0" t="str">
        <f>IF(ISBLANK($QA$3),"",IF(ISBLANK(Tipy!NL62),"-",SUM(PV68:PZ68)))</f>
        <v/>
      </c>
      <c r="QB68" s="129"/>
      <c r="QC68" s="126" t="str">
        <f>IF(ISBLANK($QH$3),"",IF(ISBLANK(Tipy!NR62),0,IF(AND(Tipy!NR62=Výsledky!$QF$3,Tipy!NT62=Výsledky!$QH$3),60,0)))</f>
        <v/>
      </c>
      <c r="QD68" s="12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6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6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0" t="str">
        <f>IF(ISBLANK($QH$3),"",IF(ISBLANK(Tipy!NR62),"-",SUM(QC68:QG68)))</f>
        <v/>
      </c>
      <c r="QI68" s="131"/>
      <c r="QJ68" s="131"/>
    </row>
    <row r="69" spans="1:452" ht="15" x14ac:dyDescent="0.2">
      <c r="A69" s="124">
        <f>Tipy!A63</f>
        <v>51</v>
      </c>
      <c r="B69" s="166" t="str">
        <f>IF(Tipy!B63="","",Tipy!B63)</f>
        <v>Robbie66Fowler</v>
      </c>
      <c r="C69" s="125"/>
      <c r="D69" s="126">
        <f>IF(ISBLANK($I$3),"",IF(ISBLANK(Tipy!D63),0,IF(AND(Tipy!D63=Výsledky!$G$3,Tipy!F63=Výsledky!$I$3),60,0)))</f>
        <v>0</v>
      </c>
      <c r="E69" s="12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6">
        <f>IF(ISBLANK($I$3),"",IF(OR(Tipy!G63=Výsledky!$D$6,Tipy!G63=Výsledky!$D$7,Tipy!G63=Výsledky!$D$8,Tipy!G63=Výsledky!$D$9),IF(VLOOKUP(Tipy!G63,'Kategórie hráčov'!$A$2:$B$55,2,FALSE)=30,30,20),0))</f>
        <v>0</v>
      </c>
      <c r="G69" s="126">
        <f>IF(ISBLANK($I$3),"",IF(OR(Tipy!H63=Výsledky!$G$6,Tipy!H63=Výsledky!$G$7,Tipy!H63=Výsledky!$G$8,Tipy!H63=Výsledky!$G$9),IF(VLOOKUP(Tipy!H63,'Kategórie hráčov'!$A$2:$B$55,2,FALSE)=30,30,20),0))</f>
        <v>0</v>
      </c>
      <c r="H69" s="12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8" t="str">
        <f>IF(ISBLANK($I$3),"",IF(ISBLANK(Tipy!D63),"-",SUM(D69:H69)))</f>
        <v>-</v>
      </c>
      <c r="J69" s="25"/>
      <c r="K69" s="126">
        <f>IF(ISBLANK($P$3),"",IF(ISBLANK(Tipy!J63),0,IF(AND(Tipy!J63=Výsledky!$N$3,Tipy!L63=Výsledky!$P$3),60,0)))</f>
        <v>0</v>
      </c>
      <c r="L69" s="12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6">
        <f>IF(ISBLANK($P$3),"",IF(OR(Tipy!M63=Výsledky!$K$6,Tipy!M63=Výsledky!$K$7,Tipy!M63=Výsledky!$K$8,Tipy!M63=Výsledky!$K$9),IF(VLOOKUP(Tipy!M63,'Kategórie hráčov'!$A$2:$B$55,2,FALSE)=30,30,20),0))</f>
        <v>20</v>
      </c>
      <c r="N69" s="126">
        <f>IF(ISBLANK($P$3),"",IF(OR(Tipy!N63=Výsledky!$N$6,Tipy!N63=Výsledky!$N$7,Tipy!N63=Výsledky!$N$8,Tipy!N63=Výsledky!$N$9),IF(VLOOKUP(Tipy!N63,'Kategórie hráčov'!$A$2:$B$55,2,FALSE)=30,30,20),0))</f>
        <v>0</v>
      </c>
      <c r="O69" s="12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8">
        <f>IF(ISBLANK($P$3),"",IF(ISBLANK(Tipy!J63),"-",SUM(K69:O69)))</f>
        <v>20</v>
      </c>
      <c r="Q69" s="129"/>
      <c r="R69" s="126">
        <f>IF(ISBLANK($W$3),"",IF(ISBLANK(Tipy!P63),0,IF(AND(Tipy!P63=Výsledky!$U$3,Tipy!R63=Výsledky!$W$3),60,0)))</f>
        <v>0</v>
      </c>
      <c r="S69" s="12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6">
        <f>IF(ISBLANK($W$3),"",IF(OR(Tipy!S63=Výsledky!$R$6,Tipy!S63=Výsledky!$R$7,Tipy!S63=Výsledky!$R$8,Tipy!S63=Výsledky!$R$9),IF(VLOOKUP(Tipy!S63,'Kategórie hráčov'!$A$2:$B$55,2,FALSE)=30,30,20),0))</f>
        <v>0</v>
      </c>
      <c r="U69" s="126">
        <f>IF(ISBLANK($W$3),"",IF(OR(Tipy!T63=Výsledky!$U$6,Tipy!T63=Výsledky!$U$7,Tipy!T63=Výsledky!$U$8,Tipy!T63=Výsledky!$U$9),IF(VLOOKUP(Tipy!T63,'Kategórie hráčov'!$A$2:$B$55,2,FALSE)=30,30,20),0))</f>
        <v>0</v>
      </c>
      <c r="V69" s="12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30">
        <f>IF(ISBLANK($W$3),"",IF(ISBLANK(Tipy!P63),"-",SUM(R69:V69)))</f>
        <v>0</v>
      </c>
      <c r="X69" s="129"/>
      <c r="Y69" s="126">
        <f>IF(ISBLANK($AD$3),"",IF(ISBLANK(Tipy!V63),0,IF(AND(Tipy!V63=Výsledky!$AB$3,Tipy!X63=Výsledky!$AD$3),60,0)))</f>
        <v>0</v>
      </c>
      <c r="Z69" s="12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6">
        <f>IF(ISBLANK($AD$3),"",IF(OR(Tipy!Y63=Výsledky!$Y$6,Tipy!Y63=Výsledky!$Y$7,Tipy!Y63=Výsledky!$Y$8,Tipy!Y63=Výsledky!$Y$9),IF(VLOOKUP(Tipy!Y63,'Kategórie hráčov'!$A$2:$B$55,2,FALSE)=30,30,20),0))</f>
        <v>20</v>
      </c>
      <c r="AB69" s="126">
        <f>IF(ISBLANK($AD$3),"",IF(OR(Tipy!Z63=Výsledky!$AB$6,Tipy!Z63=Výsledky!$AB$7,Tipy!Z63=Výsledky!$AB$8,Tipy!Z63=Výsledky!$AB$9),IF(VLOOKUP(Tipy!Z63,'Kategórie hráčov'!$A$2:$B$55,2,FALSE)=30,30,20),0))</f>
        <v>0</v>
      </c>
      <c r="AC69" s="127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30">
        <f>IF(ISBLANK($AD$3),"",IF(ISBLANK(Tipy!V63),"-",SUM(Y69:AC69)))</f>
        <v>20</v>
      </c>
      <c r="AE69" s="129"/>
      <c r="AF69" s="126">
        <f>IF(ISBLANK($AK$3),"",IF(ISBLANK(Tipy!AB63),0,IF(AND(Tipy!AB63=Výsledky!$AI$3,Tipy!AD63=Výsledky!$AK$3),60,0)))</f>
        <v>0</v>
      </c>
      <c r="AG69" s="12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6">
        <f>IF(ISBLANK($AK$3),"",IF(OR(Tipy!AE63=Výsledky!$AF$6,Tipy!AE63=Výsledky!$AF$7,Tipy!AE63=Výsledky!$AF$8,Tipy!AE63=Výsledky!$AF$9),IF(VLOOKUP(Tipy!AE63,'Kategórie hráčov'!$A$2:$B$55,2,FALSE)=30,30,20),0))</f>
        <v>20</v>
      </c>
      <c r="AI69" s="126">
        <f>IF(ISBLANK($AK$3),"",IF(OR(Tipy!AF63=Výsledky!$AI$6,Tipy!AF63=Výsledky!$AI$7,Tipy!AF63=Výsledky!$AI$8,Tipy!AF63=Výsledky!$AI$9),IF(VLOOKUP(Tipy!AF63,'Kategórie hráčov'!$A$2:$B$55,2,FALSE)=30,30,20),0))</f>
        <v>0</v>
      </c>
      <c r="AJ69" s="127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30">
        <f>IF(ISBLANK($AK$3),"",IF(ISBLANK(Tipy!AB63),"-",SUM(AF69:AJ69)))</f>
        <v>40</v>
      </c>
      <c r="AL69" s="129"/>
      <c r="AM69" s="126">
        <f>IF(ISBLANK($AR$3),"",IF(ISBLANK(Tipy!AH63),0,IF(AND(Tipy!AH63=Výsledky!$AP$3,Tipy!AJ63=Výsledky!$AR$3),60,0)))</f>
        <v>60</v>
      </c>
      <c r="AN69" s="12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6">
        <f>IF(ISBLANK($AR$3),"",IF(OR(Tipy!AK63=Výsledky!$AM$6,Tipy!AK63=Výsledky!$AM$7,Tipy!AK63=Výsledky!$AM$8,Tipy!AK63=Výsledky!$AM$9),IF(VLOOKUP(Tipy!AK63,'Kategórie hráčov'!$A$2:$B$55,2,FALSE)=30,30,20),0))</f>
        <v>0</v>
      </c>
      <c r="AP69" s="126">
        <f>IF(ISBLANK($AR$3),"",IF(OR(Tipy!AL63=Výsledky!$AP$6,Tipy!AL63=Výsledky!$AP$7,Tipy!AL63=Výsledky!$AP$8,Tipy!AL63=Výsledky!$AP$9),IF(VLOOKUP(Tipy!AL63,'Kategórie hráčov'!$A$2:$B$55,2,FALSE)=30,30,20),0))</f>
        <v>0</v>
      </c>
      <c r="AQ69" s="127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30">
        <f>IF(ISBLANK($AR$3),"",IF(ISBLANK(Tipy!AH63),"-",SUM(AM69:AQ69)))</f>
        <v>60</v>
      </c>
      <c r="AS69" s="129"/>
      <c r="AT69" s="126">
        <f>IF(ISBLANK($AY$3),"",IF(ISBLANK(Tipy!AN63),0,IF(AND(Tipy!AN63=Výsledky!$AW$3,Tipy!AP63=Výsledky!$AY$3),60,0)))</f>
        <v>0</v>
      </c>
      <c r="AU69" s="12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6">
        <f>IF(ISBLANK($AY$3),"",IF(OR(Tipy!AQ63=Výsledky!$AT$6,Tipy!AQ63=Výsledky!$AT$7,Tipy!AQ63=Výsledky!$AT$8,Tipy!AQ63=Výsledky!$AT$9),IF(VLOOKUP(Tipy!AQ63,'Kategórie hráčov'!$A$2:$B$55,2,FALSE)=30,30,20),0))</f>
        <v>0</v>
      </c>
      <c r="AW69" s="126">
        <f>IF(ISBLANK($AY$3),"",IF(OR(Tipy!AR63=Výsledky!$AW$6,Tipy!AR63=Výsledky!$AW$7,Tipy!AR63=Výsledky!$AW$8,Tipy!AR63=Výsledky!$AW$9),IF(VLOOKUP(Tipy!AR63,'Kategórie hráčov'!$A$2:$B$55,2,FALSE)=30,30,20),0))</f>
        <v>0</v>
      </c>
      <c r="AX69" s="12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30">
        <f>IF(ISBLANK($AY$3),"",IF(ISBLANK(Tipy!AN63),"-",SUM(AT69:AX69)))</f>
        <v>0</v>
      </c>
      <c r="AZ69" s="129"/>
      <c r="BA69" s="126">
        <f>IF(ISBLANK($BF$3),"",IF(ISBLANK(Tipy!AT63),0,IF(AND(Tipy!AT63=Výsledky!$BD$3,Tipy!AV63=Výsledky!$BF$3),60,0)))</f>
        <v>0</v>
      </c>
      <c r="BB69" s="12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6">
        <f>IF(ISBLANK($BF$3),"",IF(OR(Tipy!AW63=Výsledky!$BA$6,Tipy!AW63=Výsledky!$BA$7,Tipy!AW63=Výsledky!$BA$8,Tipy!AW63=Výsledky!$BA$9),IF(VLOOKUP(Tipy!AW63,'Kategórie hráčov'!$A$2:$B$55,2,FALSE)=30,30,20),0))</f>
        <v>20</v>
      </c>
      <c r="BD69" s="126">
        <f>IF(ISBLANK($BF$3),"",IF(OR(Tipy!AX63=Výsledky!$BD$6,Tipy!AX63=Výsledky!$BD$7,Tipy!AX63=Výsledky!$BD$8,Tipy!AX63=Výsledky!$BD$9),IF(VLOOKUP(Tipy!AX63,'Kategórie hráčov'!$A$2:$B$55,2,FALSE)=30,30,20),0))</f>
        <v>0</v>
      </c>
      <c r="BE69" s="127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30">
        <f>IF(ISBLANK($BF$3),"",IF(ISBLANK(Tipy!AT63),"-",SUM(BA69:BE69)))</f>
        <v>20</v>
      </c>
      <c r="BG69" s="129"/>
      <c r="BH69" s="126" t="str">
        <f>IF(ISBLANK($BM$3),"",IF(ISBLANK(Tipy!AZ63),0,IF(AND(Tipy!AZ63=Výsledky!$BK$3,Tipy!BB63=Výsledky!$BM$3),60,0)))</f>
        <v/>
      </c>
      <c r="BI69" s="126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6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6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7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0" t="str">
        <f>IF(ISBLANK($BM$3),"",IF(ISBLANK(Tipy!AZ63),"-",SUM(BH69:BL69)))</f>
        <v/>
      </c>
      <c r="BN69" s="129"/>
      <c r="BO69" s="126">
        <f>IF(ISBLANK($BT$3),"",IF(ISBLANK(Tipy!BF63),0,IF(AND(Tipy!BF63=Výsledky!$BR$3,Tipy!BH63=Výsledky!$BT$3),60,0)))</f>
        <v>60</v>
      </c>
      <c r="BP69" s="12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6">
        <f>IF(ISBLANK($BT$3),"",IF(OR(Tipy!BI63=Výsledky!$BO$6,Tipy!BI63=Výsledky!$BO$7,Tipy!BI63=Výsledky!$BO$8,Tipy!BI63=Výsledky!$BO$9),IF(VLOOKUP(Tipy!BI63,'Kategórie hráčov'!$A$2:$B$55,2,FALSE)=30,30,20),0))</f>
        <v>0</v>
      </c>
      <c r="BR69" s="126">
        <f>IF(ISBLANK($BT$3),"",IF(OR(Tipy!BJ63=Výsledky!$BR$6,Tipy!BJ63=Výsledky!$BR$7,Tipy!BJ63=Výsledky!$BR$8,Tipy!BJ63=Výsledky!$BR$9),IF(VLOOKUP(Tipy!BJ63,'Kategórie hráčov'!$A$2:$B$55,2,FALSE)=30,30,20),0))</f>
        <v>30</v>
      </c>
      <c r="BS69" s="12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30">
        <f>IF(ISBLANK($BT$3),"",IF(ISBLANK(Tipy!BF63),"-",SUM(BO69:BS69)))</f>
        <v>90</v>
      </c>
      <c r="BU69" s="129"/>
      <c r="BV69" s="126" t="str">
        <f>IF(ISBLANK($CA$3),"",IF(ISBLANK(Tipy!BL63),0,IF(AND(Tipy!BL63=Výsledky!$BY$3,Tipy!BN63=Výsledky!$CA$3),60,0)))</f>
        <v/>
      </c>
      <c r="BW69" s="126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6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6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7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0" t="str">
        <f>IF(ISBLANK($CA$3),"",IF(ISBLANK(Tipy!BL63),"-",SUM(BV69:BZ69)))</f>
        <v/>
      </c>
      <c r="CB69" s="129"/>
      <c r="CC69" s="126">
        <f>IF(ISBLANK($CH$3),"",IF(ISBLANK(Tipy!BR63),0,IF(AND(Tipy!BR63=Výsledky!$CF$3,Tipy!BT63=Výsledky!$CH$3),60,0)))</f>
        <v>0</v>
      </c>
      <c r="CD69" s="12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6">
        <f>IF(ISBLANK($CH$3),"",IF(OR(Tipy!BU63=Výsledky!$CC$6,Tipy!BU63=Výsledky!$CC$7,Tipy!BU63=Výsledky!$CC$8,Tipy!BU63=Výsledky!$CC$9),IF(VLOOKUP(Tipy!BU63,'Kategórie hráčov'!$A$2:$B$55,2,FALSE)=30,30,20),0))</f>
        <v>0</v>
      </c>
      <c r="CF69" s="126">
        <f>IF(ISBLANK($CH$3),"",IF(OR(Tipy!BV63=Výsledky!$CF$6,Tipy!BV63=Výsledky!$CF$7,Tipy!BV63=Výsledky!$CF$8,Tipy!BV63=Výsledky!$CF$9),IF(VLOOKUP(Tipy!BV63,'Kategórie hráčov'!$A$2:$B$55,2,FALSE)=30,30,20),0))</f>
        <v>0</v>
      </c>
      <c r="CG69" s="12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30">
        <f>IF(ISBLANK($CH$3),"",IF(ISBLANK(Tipy!BR63),"-",SUM(CC69:CG69)))</f>
        <v>0</v>
      </c>
      <c r="CI69" s="129"/>
      <c r="CJ69" s="126">
        <f>IF(ISBLANK($CO$3),"",IF(ISBLANK(Tipy!BX63),0,IF(AND(Tipy!BX63=Výsledky!$CM$3,Tipy!BZ63=Výsledky!$CO$3),60,0)))</f>
        <v>0</v>
      </c>
      <c r="CK69" s="12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6">
        <f>IF(ISBLANK($CO$3),"",IF(OR(Tipy!CA63=Výsledky!$CJ$6,Tipy!CA63=Výsledky!$CJ$7,Tipy!CA63=Výsledky!$CJ$8,Tipy!CA63=Výsledky!$CJ$9),IF(VLOOKUP(Tipy!CA63,'Kategórie hráčov'!$A$2:$B$55,2,FALSE)=30,30,20),0))</f>
        <v>0</v>
      </c>
      <c r="CM69" s="126">
        <f>IF(ISBLANK($CO$3),"",IF(OR(Tipy!CB63=Výsledky!$CM$6,Tipy!CB63=Výsledky!$CM$7,Tipy!CB63=Výsledky!$CM$8,Tipy!CB63=Výsledky!$CM$9),IF(VLOOKUP(Tipy!CB63,'Kategórie hráčov'!$A$2:$B$55,2,FALSE)=30,30,20),0))</f>
        <v>0</v>
      </c>
      <c r="CN69" s="12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30">
        <f>IF(ISBLANK($CO$3),"",IF(ISBLANK(Tipy!BX63),"-",SUM(CJ69:CN69)))</f>
        <v>20</v>
      </c>
      <c r="CP69" s="129"/>
      <c r="CQ69" s="126" t="str">
        <f>IF(ISBLANK($CV$3),"",IF(ISBLANK(Tipy!CD63),0,IF(AND(Tipy!CD63=Výsledky!$CT$3,Tipy!CF63=Výsledky!$CV$3),60,0)))</f>
        <v/>
      </c>
      <c r="CR69" s="126" t="str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/>
      </c>
      <c r="CS69" s="126" t="str">
        <f>IF(ISBLANK($CV$3),"",IF(OR(Tipy!CG63=Výsledky!$CQ$6,Tipy!CG63=Výsledky!$CQ$7,Tipy!CG63=Výsledky!$CQ$8,Tipy!CG63=Výsledky!$CQ$9),IF(VLOOKUP(Tipy!CG63,'Kategórie hráčov'!$A$2:$B$55,2,FALSE)=30,30,20),0))</f>
        <v/>
      </c>
      <c r="CT69" s="126" t="str">
        <f>IF(ISBLANK($CV$3),"",IF(OR(Tipy!CH63=Výsledky!$CT$6,Tipy!CH63=Výsledky!$CT$7,Tipy!CH63=Výsledky!$CT$8,Tipy!CH63=Výsledky!$CT$9),IF(VLOOKUP(Tipy!CH63,'Kategórie hráčov'!$A$2:$B$55,2,FALSE)=30,30,20),0))</f>
        <v/>
      </c>
      <c r="CU69" s="127" t="str">
        <f>IF(ISBLANK($CV$3),"",IF(ISBLANK(Tipy!CD63),0,IF(OR(AND(Tipy!CD63=Výsledky!$CT$3,OR(Tipy!CF63=Výsledky!$CV$3+1,Tipy!CF63=Výsledky!$CV$3-1)),AND(Tipy!CF63=Výsledky!$CV$3,OR(Tipy!CD63=Výsledky!$CT$3+1,Tipy!CD63=Výsledky!$CT$3-1))),10,0)))</f>
        <v/>
      </c>
      <c r="CV69" s="130" t="str">
        <f>IF(ISBLANK($CV$3),"",IF(ISBLANK(Tipy!CD63),"-",SUM(CQ69:CU69)))</f>
        <v/>
      </c>
      <c r="CW69" s="129"/>
      <c r="CX69" s="126" t="str">
        <f>IF(ISBLANK($DC$3),"",IF(ISBLANK(Tipy!CJ63),0,IF(AND(Tipy!CJ63=Výsledky!$DA$3,Tipy!CL63=Výsledky!$DC$3),60,0)))</f>
        <v/>
      </c>
      <c r="CY69" s="126" t="str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/>
      </c>
      <c r="CZ69" s="126" t="str">
        <f>IF(ISBLANK($DC$3),"",IF(OR(Tipy!CM63=Výsledky!$CX$6,Tipy!CM63=Výsledky!$CX$7,Tipy!CM63=Výsledky!$CX$8,Tipy!CM63=Výsledky!$CX$9),IF(VLOOKUP(Tipy!CM63,'Kategórie hráčov'!$A$2:$B$55,2,FALSE)=30,30,20),0))</f>
        <v/>
      </c>
      <c r="DA69" s="126" t="str">
        <f>IF(ISBLANK($DC$3),"",IF(OR(Tipy!CN63=Výsledky!$DA$6,Tipy!CN63=Výsledky!$DA$7,Tipy!CN63=Výsledky!$DA$8,Tipy!CN63=Výsledky!$DA$9),IF(VLOOKUP(Tipy!CN63,'Kategórie hráčov'!$A$2:$B$55,2,FALSE)=30,30,20),0))</f>
        <v/>
      </c>
      <c r="DB69" s="127" t="str">
        <f>IF(ISBLANK($DC$3),"",IF(ISBLANK(Tipy!CJ63),0,IF(OR(AND(Tipy!CJ63=Výsledky!$DA$3,OR(Tipy!CL63=Výsledky!$DC$3+1,Tipy!CL63=Výsledky!$DC$3-1)),AND(Tipy!CL63=Výsledky!$DC$3,OR(Tipy!CJ63=Výsledky!$DA$3+1,Tipy!CJ63=Výsledky!$DA$3-1))),10,0)))</f>
        <v/>
      </c>
      <c r="DC69" s="130" t="str">
        <f>IF(ISBLANK($DC$3),"",IF(ISBLANK(Tipy!CJ63),"-",SUM(CX69:DB69)))</f>
        <v/>
      </c>
      <c r="DD69" s="129"/>
      <c r="DE69" s="126" t="str">
        <f>IF(ISBLANK($DJ$3),"",IF(ISBLANK(Tipy!CP63),0,IF(AND(Tipy!CP63=Výsledky!$DH$3,Tipy!CR63=Výsledky!$DJ$3),60,0)))</f>
        <v/>
      </c>
      <c r="DF69" s="126" t="str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/>
      </c>
      <c r="DG69" s="126" t="str">
        <f>IF(ISBLANK($DJ$3),"",IF(OR(Tipy!CS63=Výsledky!$DE$6,Tipy!CS63=Výsledky!$DE$7,Tipy!CS63=Výsledky!$DE$8,Tipy!CS63=Výsledky!$DE$9),IF(VLOOKUP(Tipy!CS63,'Kategórie hráčov'!$A$2:$B$55,2,FALSE)=30,30,20),0))</f>
        <v/>
      </c>
      <c r="DH69" s="126" t="str">
        <f>IF(ISBLANK($DJ$3),"",IF(OR(Tipy!CT63=Výsledky!$DH$6,Tipy!CT63=Výsledky!$DH$7,Tipy!CT63=Výsledky!$DH$8,Tipy!CT63=Výsledky!$DH$9),IF(VLOOKUP(Tipy!CT63,'Kategórie hráčov'!$A$2:$B$55,2,FALSE)=30,30,20),0))</f>
        <v/>
      </c>
      <c r="DI69" s="127" t="str">
        <f>IF(ISBLANK($DJ$3),"",IF(ISBLANK(Tipy!CP63),0,IF(OR(AND(Tipy!CP63=Výsledky!$DH$3,OR(Tipy!CR63=Výsledky!$DJ$3+1,Tipy!CR63=Výsledky!$DJ$3-1)),AND(Tipy!CR63=Výsledky!$DJ$3,OR(Tipy!CP63=Výsledky!$DH$3+1,Tipy!CP63=Výsledky!$DH$3-1))),10,0)))</f>
        <v/>
      </c>
      <c r="DJ69" s="130" t="str">
        <f>IF(ISBLANK($DJ$3),"",IF(ISBLANK(Tipy!CP63),"-",SUM(DE69:DI69)))</f>
        <v/>
      </c>
      <c r="DK69" s="129"/>
      <c r="DL69" s="126" t="str">
        <f>IF(ISBLANK($DQ$3),"",IF(ISBLANK(Tipy!CV63),0,IF(AND(Tipy!CV63=Výsledky!$DO$3,Tipy!CX63=Výsledky!$DQ$3),60,0)))</f>
        <v/>
      </c>
      <c r="DM69" s="126" t="str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/>
      </c>
      <c r="DN69" s="126" t="str">
        <f>IF(ISBLANK($DQ$3),"",IF(OR(Tipy!CY63=Výsledky!$DL$6,Tipy!CY63=Výsledky!$DL$7,Tipy!CY63=Výsledky!$DL$8,Tipy!CY63=Výsledky!$DL$9),IF(VLOOKUP(Tipy!CY63,'Kategórie hráčov'!$A$2:$B$55,2,FALSE)=30,30,20),0))</f>
        <v/>
      </c>
      <c r="DO69" s="126" t="str">
        <f>IF(ISBLANK($DQ$3),"",IF(OR(Tipy!CZ63=Výsledky!$DO$6,Tipy!CZ63=Výsledky!$DO$7,Tipy!CZ63=Výsledky!$DO$8,Tipy!CZ63=Výsledky!$DO$9),IF(VLOOKUP(Tipy!CZ63,'Kategórie hráčov'!$A$2:$B$55,2,FALSE)=30,30,20),0))</f>
        <v/>
      </c>
      <c r="DP69" s="127" t="str">
        <f>IF(ISBLANK($DQ$3),"",IF(ISBLANK(Tipy!CV63),0,IF(OR(AND(Tipy!CV63=Výsledky!$DO$3,OR(Tipy!CX63=Výsledky!$DQ$3+1,Tipy!CX63=Výsledky!$DQ$3-1)),AND(Tipy!CX63=Výsledky!$DQ$3,OR(Tipy!CV63=Výsledky!$DO$3+1,Tipy!CV63=Výsledky!$DO$3-1))),10,0)))</f>
        <v/>
      </c>
      <c r="DQ69" s="130" t="str">
        <f>IF(ISBLANK($DQ$3),"",IF(ISBLANK(Tipy!CV63),"-",SUM(DL69:DP69)))</f>
        <v/>
      </c>
      <c r="DR69" s="129"/>
      <c r="DS69" s="126" t="str">
        <f>IF(ISBLANK($DX$3),"",IF(ISBLANK(Tipy!DB63),0,IF(AND(Tipy!DB63=Výsledky!$DV$3,Tipy!DD63=Výsledky!$DX$3),60,0)))</f>
        <v/>
      </c>
      <c r="DT69" s="126" t="str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/>
      </c>
      <c r="DU69" s="126" t="str">
        <f>IF(ISBLANK($DX$3),"",IF(OR(Tipy!DE63=Výsledky!$DS$6,Tipy!DE63=Výsledky!$DS$7,Tipy!DE63=Výsledky!$DS$8,Tipy!DE63=Výsledky!$DS$9),IF(VLOOKUP(Tipy!DE63,'Kategórie hráčov'!$A$2:$B$55,2,FALSE)=30,30,20),0))</f>
        <v/>
      </c>
      <c r="DV69" s="126" t="str">
        <f>IF(ISBLANK($DX$3),"",IF(OR(Tipy!DF63=Výsledky!$DV$6,Tipy!DF63=Výsledky!$DV$7,Tipy!DF63=Výsledky!$DV$8,Tipy!DF63=Výsledky!$DV$9),IF(VLOOKUP(Tipy!DF63,'Kategórie hráčov'!$A$2:$B$55,2,FALSE)=30,30,20),0))</f>
        <v/>
      </c>
      <c r="DW69" s="127" t="str">
        <f>IF(ISBLANK($DX$3),"",IF(ISBLANK(Tipy!DB63),0,IF(OR(AND(Tipy!DB63=Výsledky!$DV$3,OR(Tipy!DD63=Výsledky!$DX$3+1,Tipy!DD63=Výsledky!$DX$3-1)),AND(Tipy!DD63=Výsledky!$DX$3,OR(Tipy!DB63=Výsledky!$DV$3+1,Tipy!DB63=Výsledky!$DV$3-1))),10,0)))</f>
        <v/>
      </c>
      <c r="DX69" s="130" t="str">
        <f>IF(ISBLANK($DX$3),"",IF(ISBLANK(Tipy!DB63),"-",SUM(DS69:DW69)))</f>
        <v/>
      </c>
      <c r="DY69" s="129"/>
      <c r="DZ69" s="126" t="str">
        <f>IF(ISBLANK($EE$3),"",IF(ISBLANK(Tipy!DH63),0,IF(AND(Tipy!DH63=Výsledky!$EC$3,Tipy!DJ63=Výsledky!$EE$3),60,0)))</f>
        <v/>
      </c>
      <c r="EA69" s="126" t="str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/>
      </c>
      <c r="EB69" s="126" t="str">
        <f>IF(ISBLANK($EE$3),"",IF(OR(Tipy!DK63=Výsledky!$DZ$6,Tipy!DK63=Výsledky!$DZ$7,Tipy!DK63=Výsledky!$DZ$8,Tipy!DK63=Výsledky!$DZ$9),IF(VLOOKUP(Tipy!DK63,'Kategórie hráčov'!$A$2:$B$55,2,FALSE)=30,30,20),0))</f>
        <v/>
      </c>
      <c r="EC69" s="126" t="str">
        <f>IF(ISBLANK($EE$3),"",IF(OR(Tipy!DL63=Výsledky!$EC$6,Tipy!DL63=Výsledky!$EC$7,Tipy!DL63=Výsledky!$EC$8,Tipy!DL63=Výsledky!$EC$9),IF(VLOOKUP(Tipy!DL63,'Kategórie hráčov'!$A$2:$B$55,2,FALSE)=30,30,20),0))</f>
        <v/>
      </c>
      <c r="ED69" s="127" t="str">
        <f>IF(ISBLANK($EE$3),"",IF(ISBLANK(Tipy!DH63),0,IF(OR(AND(Tipy!DH63=Výsledky!$EC$3,OR(Tipy!DJ63=Výsledky!$EE$3+1,Tipy!DJ63=Výsledky!$EE$3-1)),AND(Tipy!DJ63=Výsledky!$EE$3,OR(Tipy!DH63=Výsledky!$EC$3+1,Tipy!DH63=Výsledky!$EC$3-1))),10,0)))</f>
        <v/>
      </c>
      <c r="EE69" s="130" t="str">
        <f>IF(ISBLANK($EE$3),"",IF(ISBLANK(Tipy!DH63),"-",SUM(DZ69:ED69)))</f>
        <v/>
      </c>
      <c r="EF69" s="129"/>
      <c r="EG69" s="126" t="str">
        <f>IF(ISBLANK($EL$3),"",IF(ISBLANK(Tipy!DN63),0,IF(AND(Tipy!DN63=Výsledky!$EJ$3,Tipy!DP63=Výsledky!$EL$3),60,0)))</f>
        <v/>
      </c>
      <c r="EH69" s="126" t="str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/>
      </c>
      <c r="EI69" s="126" t="str">
        <f>IF(ISBLANK($EL$3),"",IF(OR(Tipy!DQ63=Výsledky!$EG$6,Tipy!DQ63=Výsledky!$EG$7,Tipy!DQ63=Výsledky!$EG$8,Tipy!DQ63=Výsledky!$EG$9),IF(VLOOKUP(Tipy!DQ63,'Kategórie hráčov'!$A$2:$B$55,2,FALSE)=30,30,20),0))</f>
        <v/>
      </c>
      <c r="EJ69" s="126" t="str">
        <f>IF(ISBLANK($EL$3),"",IF(OR(Tipy!DR63=Výsledky!$EJ$6,Tipy!DR63=Výsledky!$EJ$7,Tipy!DR63=Výsledky!$EJ$8,Tipy!DR63=Výsledky!$EJ$9),IF(VLOOKUP(Tipy!DR63,'Kategórie hráčov'!$A$2:$B$55,2,FALSE)=30,30,20),0))</f>
        <v/>
      </c>
      <c r="EK69" s="127" t="str">
        <f>IF(ISBLANK($EL$3),"",IF(ISBLANK(Tipy!DN63),0,IF(OR(AND(Tipy!DN63=Výsledky!$EJ$3,OR(Tipy!DP63=Výsledky!$EL$3+1,Tipy!DP63=Výsledky!$EL$3-1)),AND(Tipy!DP63=Výsledky!$EL$3,OR(Tipy!DN63=Výsledky!$EJ$3+1,Tipy!DN63=Výsledky!$EJ$3-1))),10,0)))</f>
        <v/>
      </c>
      <c r="EL69" s="130" t="str">
        <f>IF(ISBLANK($EL$3),"",IF(ISBLANK(Tipy!DN63),"-",SUM(EG69:EK69)))</f>
        <v/>
      </c>
      <c r="EM69" s="129"/>
      <c r="EN69" s="126" t="str">
        <f>IF(ISBLANK($ES$3),"",IF(ISBLANK(Tipy!DT63),0,IF(AND(Tipy!DT63=Výsledky!$EQ$3,Tipy!DV63=Výsledky!$ES$3),60,0)))</f>
        <v/>
      </c>
      <c r="EO69" s="126" t="str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/>
      </c>
      <c r="EP69" s="126" t="str">
        <f>IF(ISBLANK($ES$3),"",IF(OR(Tipy!DW63=Výsledky!$EN$6,Tipy!DW63=Výsledky!$EN$7,Tipy!DW63=Výsledky!$EN$8,Tipy!DW63=Výsledky!$EN$9),IF(VLOOKUP(Tipy!DW63,'Kategórie hráčov'!$A$2:$B$55,2,FALSE)=30,30,20),0))</f>
        <v/>
      </c>
      <c r="EQ69" s="126" t="str">
        <f>IF(ISBLANK($ES$3),"",IF(OR(Tipy!DX63=Výsledky!$EQ$6,Tipy!DX63=Výsledky!$EQ$7,Tipy!DX63=Výsledky!$EQ$8,Tipy!DX63=Výsledky!$EQ$9),IF(VLOOKUP(Tipy!DX63,'Kategórie hráčov'!$A$2:$B$55,2,FALSE)=30,30,20),0))</f>
        <v/>
      </c>
      <c r="ER69" s="127" t="str">
        <f>IF(ISBLANK($ES$3),"",IF(ISBLANK(Tipy!DT63),0,IF(OR(AND(Tipy!DT63=Výsledky!$EQ$3,OR(Tipy!DV63=Výsledky!$ES$3+1,Tipy!DV63=Výsledky!$ES$3-1)),AND(Tipy!DV63=Výsledky!$ES$3,OR(Tipy!DT63=Výsledky!$EQ$3+1,Tipy!DT63=Výsledky!$EQ$3-1))),10,0)))</f>
        <v/>
      </c>
      <c r="ES69" s="130" t="str">
        <f>IF(ISBLANK($ES$3),"",IF(ISBLANK(Tipy!DT63),"-",SUM(EN69:ER69)))</f>
        <v/>
      </c>
      <c r="ET69" s="129"/>
      <c r="EU69" s="126" t="str">
        <f>IF(ISBLANK($EZ$3),"",IF(ISBLANK(Tipy!DZ63),0,IF(AND(Tipy!DZ63=Výsledky!$EX$3,Tipy!EB63=Výsledky!$EZ$3),60,0)))</f>
        <v/>
      </c>
      <c r="EV69" s="126" t="str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/>
      </c>
      <c r="EW69" s="126" t="str">
        <f>IF(ISBLANK($EZ$3),"",IF(OR(Tipy!EC63=Výsledky!$EU$6,Tipy!EC63=Výsledky!$EU$7,Tipy!EC63=Výsledky!$EU$8,Tipy!EC63=Výsledky!$EU$9),IF(VLOOKUP(Tipy!EC63,'Kategórie hráčov'!$A$2:$B$55,2,FALSE)=30,30,20),0))</f>
        <v/>
      </c>
      <c r="EX69" s="126" t="str">
        <f>IF(ISBLANK($EZ$3),"",IF(OR(Tipy!ED63=Výsledky!$EX$6,Tipy!ED63=Výsledky!$EX$7,Tipy!ED63=Výsledky!$EX$8,Tipy!ED63=Výsledky!$EX$9),IF(VLOOKUP(Tipy!ED63,'Kategórie hráčov'!$A$2:$B$55,2,FALSE)=30,30,20),0))</f>
        <v/>
      </c>
      <c r="EY69" s="127" t="str">
        <f>IF(ISBLANK($EZ$3),"",IF(ISBLANK(Tipy!DZ63),0,IF(OR(AND(Tipy!DZ63=Výsledky!$EX$3,OR(Tipy!EB63=Výsledky!$EZ$3+1,Tipy!EB63=Výsledky!$EZ$3-1)),AND(Tipy!EB63=Výsledky!$EZ$3,OR(Tipy!DZ63=Výsledky!$EX$3+1,Tipy!DZ63=Výsledky!$EX$3-1))),10,0)))</f>
        <v/>
      </c>
      <c r="EZ69" s="130" t="str">
        <f>IF(ISBLANK($EZ$3),"",IF(ISBLANK(Tipy!DZ63),"-",SUM(EU69:EY69)))</f>
        <v/>
      </c>
      <c r="FA69" s="129"/>
      <c r="FB69" s="126" t="str">
        <f>IF(ISBLANK($FG$3),"",IF(ISBLANK(Tipy!EF63),0,IF(AND(Tipy!EF63=Výsledky!$FE$3,Tipy!EH63=Výsledky!$FG$3),60,0)))</f>
        <v/>
      </c>
      <c r="FC69" s="126" t="str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/>
      </c>
      <c r="FD69" s="126" t="str">
        <f>IF(ISBLANK($FG$3),"",IF(OR(Tipy!EI63=Výsledky!$FB$6,Tipy!EI63=Výsledky!$FB$7,Tipy!EI63=Výsledky!$FB$8,Tipy!EI63=Výsledky!$FB$9),IF(VLOOKUP(Tipy!EI63,'Kategórie hráčov'!$A$2:$B$55,2,FALSE)=30,30,20),0))</f>
        <v/>
      </c>
      <c r="FE69" s="126" t="str">
        <f>IF(ISBLANK($FG$3),"",IF(OR(Tipy!EJ63=Výsledky!$FE$6,Tipy!EJ63=Výsledky!$FE$7,Tipy!EJ63=Výsledky!$FE$8,Tipy!EJ63=Výsledky!$FE$9),IF(VLOOKUP(Tipy!EJ63,'Kategórie hráčov'!$A$2:$B$55,2,FALSE)=30,30,20),0))</f>
        <v/>
      </c>
      <c r="FF69" s="127" t="str">
        <f>IF(ISBLANK($FG$3),"",IF(ISBLANK(Tipy!EF63),0,IF(OR(AND(Tipy!EF63=Výsledky!$FE$3,OR(Tipy!EH63=Výsledky!$FG$3+1,Tipy!EH63=Výsledky!$FG$3-1)),AND(Tipy!EH63=Výsledky!$FG$3,OR(Tipy!EF63=Výsledky!$FE$3+1,Tipy!EF63=Výsledky!$FE$3-1))),10,0)))</f>
        <v/>
      </c>
      <c r="FG69" s="130" t="str">
        <f>IF(ISBLANK($FG$3),"",IF(ISBLANK(Tipy!EF63),"-",SUM(FB69:FF69)))</f>
        <v/>
      </c>
      <c r="FH69" s="129"/>
      <c r="FI69" s="126" t="str">
        <f>IF(ISBLANK($FN$3),"",IF(ISBLANK(Tipy!EL63),0,IF(AND(Tipy!EL63=Výsledky!$FL$3,Tipy!EN63=Výsledky!$FN$3),60,0)))</f>
        <v/>
      </c>
      <c r="FJ69" s="126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126" t="str">
        <f>IF(ISBLANK($FN$3),"",IF(OR(Tipy!EO63=Výsledky!$FI$6,Tipy!EO63=Výsledky!$FI$7,Tipy!EO63=Výsledky!$FI$8,Tipy!EO63=Výsledky!$FI$9),IF(VLOOKUP(Tipy!EO63,'Kategórie hráčov'!$A$2:$B$55,2,FALSE)=30,30,20),0))</f>
        <v/>
      </c>
      <c r="FL69" s="126" t="str">
        <f>IF(ISBLANK($FN$3),"",IF(OR(Tipy!EP63=Výsledky!$FL$6,Tipy!EP63=Výsledky!$FL$7,Tipy!EP63=Výsledky!$FL$8,Tipy!EP63=Výsledky!$FL$9),IF(VLOOKUP(Tipy!EP63,'Kategórie hráčov'!$A$2:$B$55,2,FALSE)=30,30,20),0))</f>
        <v/>
      </c>
      <c r="FM69" s="127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130" t="str">
        <f>IF(ISBLANK($FN$3),"",IF(ISBLANK(Tipy!EL63),"-",SUM(FI69:FM69)))</f>
        <v/>
      </c>
      <c r="FO69" s="129"/>
      <c r="FP69" s="126" t="str">
        <f>IF(ISBLANK($FU$3),"",IF(ISBLANK(Tipy!ER63),0,IF(AND(Tipy!ER63=Výsledky!$FS$3,Tipy!ET63=Výsledky!$FU$3),60,0)))</f>
        <v/>
      </c>
      <c r="FQ69" s="126" t="str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/>
      </c>
      <c r="FR69" s="126" t="str">
        <f>IF(ISBLANK($FU$3),"",IF(OR(Tipy!EU63=Výsledky!$FP$6,Tipy!EU63=Výsledky!$FP$7,Tipy!EU63=Výsledky!$FP$8,Tipy!EU63=Výsledky!$FP$9),IF(VLOOKUP(Tipy!EU63,'Kategórie hráčov'!$A$2:$B$55,2,FALSE)=30,30,20),0))</f>
        <v/>
      </c>
      <c r="FS69" s="126" t="str">
        <f>IF(ISBLANK($FU$3),"",IF(OR(Tipy!EV63=Výsledky!$FS$6,Tipy!EV63=Výsledky!$FS$7,Tipy!EV63=Výsledky!$FS$8,Tipy!EV63=Výsledky!$FS$9),IF(VLOOKUP(Tipy!EV63,'Kategórie hráčov'!$A$2:$B$55,2,FALSE)=30,30,20),0))</f>
        <v/>
      </c>
      <c r="FT69" s="127" t="str">
        <f>IF(ISBLANK($FU$3),"",IF(ISBLANK(Tipy!ER63),0,IF(OR(AND(Tipy!ER63=Výsledky!$FS$3,OR(Tipy!ET63=Výsledky!$FU$3+1,Tipy!ET63=Výsledky!$FU$3-1)),AND(Tipy!ET63=Výsledky!$FU$3,OR(Tipy!ER63=Výsledky!$FS$3+1,Tipy!ER63=Výsledky!$FS$3-1))),10,0)))</f>
        <v/>
      </c>
      <c r="FU69" s="130" t="str">
        <f>IF(ISBLANK($FU$3),"",IF(ISBLANK(Tipy!ER63),"-",SUM(FP69:FT69)))</f>
        <v/>
      </c>
      <c r="FV69" s="129"/>
      <c r="FW69" s="126" t="str">
        <f>IF(ISBLANK($GB$3),"",IF(ISBLANK(Tipy!EX63),0,IF(AND(Tipy!EX63=Výsledky!$FZ$3,Tipy!EZ63=Výsledky!$GB$3),60,0)))</f>
        <v/>
      </c>
      <c r="FX69" s="126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126" t="str">
        <f>IF(ISBLANK($GB$3),"",IF(OR(Tipy!FA63=Výsledky!$FW$6,Tipy!FA63=Výsledky!$FW$7,Tipy!FA63=Výsledky!$FW$8,Tipy!FA63=Výsledky!$FW$9),IF(VLOOKUP(Tipy!FA63,'Kategórie hráčov'!$A$2:$B$55,2,FALSE)=30,30,20),0))</f>
        <v/>
      </c>
      <c r="FZ69" s="126" t="str">
        <f>IF(ISBLANK($GB$3),"",IF(OR(Tipy!FB63=Výsledky!$FZ$6,Tipy!FB63=Výsledky!$FZ$7,Tipy!FB63=Výsledky!$FZ$8,Tipy!FB63=Výsledky!$FZ$9),IF(VLOOKUP(Tipy!FB63,'Kategórie hráčov'!$A$2:$B$55,2,FALSE)=30,30,20),0))</f>
        <v/>
      </c>
      <c r="GA69" s="127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130" t="str">
        <f>IF(ISBLANK($GB$3),"",IF(ISBLANK(Tipy!EX63),"-",SUM(FW69:GA69)))</f>
        <v/>
      </c>
      <c r="GC69" s="129"/>
      <c r="GD69" s="126" t="str">
        <f>IF(ISBLANK($GI$3),"",IF(ISBLANK(Tipy!FD63),0,IF(AND(Tipy!FD63=Výsledky!$GG$3,Tipy!FF63=Výsledky!$GI$3),60,0)))</f>
        <v/>
      </c>
      <c r="GE69" s="126" t="str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/>
      </c>
      <c r="GF69" s="126" t="str">
        <f>IF(ISBLANK($GI$3),"",IF(OR(Tipy!FG63=Výsledky!$GD$6,Tipy!FG63=Výsledky!$GD$7,Tipy!FG63=Výsledky!$GD$8,Tipy!FG63=Výsledky!$GD$9),IF(VLOOKUP(Tipy!FG63,'Kategórie hráčov'!$A$2:$B$55,2,FALSE)=30,30,20),0))</f>
        <v/>
      </c>
      <c r="GG69" s="126" t="str">
        <f>IF(ISBLANK($GI$3),"",IF(OR(Tipy!FH63=Výsledky!$GG$6,Tipy!FH63=Výsledky!$GG$7,Tipy!FH63=Výsledky!$GG$8,Tipy!FH63=Výsledky!$GG$9),IF(VLOOKUP(Tipy!FH63,'Kategórie hráčov'!$A$2:$B$55,2,FALSE)=30,30,20),0))</f>
        <v/>
      </c>
      <c r="GH69" s="127" t="str">
        <f>IF(ISBLANK($GI$3),"",IF(ISBLANK(Tipy!FD63),0,IF(OR(AND(Tipy!FD63=Výsledky!$GG$3,OR(Tipy!FF63=Výsledky!$GI$3+1,Tipy!FF63=Výsledky!$GI$3-1)),AND(Tipy!FF63=Výsledky!$GI$3,OR(Tipy!FD63=Výsledky!$GG$3+1,Tipy!FD63=Výsledky!$GG$3-1))),10,0)))</f>
        <v/>
      </c>
      <c r="GI69" s="130" t="str">
        <f>IF(ISBLANK($GI$3),"",IF(ISBLANK(Tipy!FD63),"-",SUM(GD69:GH69)))</f>
        <v/>
      </c>
      <c r="GJ69" s="129"/>
      <c r="GK69" s="126" t="str">
        <f>IF(ISBLANK($GP$3),"",IF(ISBLANK(Tipy!FJ63),0,IF(AND(Tipy!FJ63=Výsledky!$GN$3,Tipy!FL63=Výsledky!$GP$3),60,0)))</f>
        <v/>
      </c>
      <c r="GL69" s="126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126" t="str">
        <f>IF(ISBLANK($GP$3),"",IF(OR(Tipy!FM63=Výsledky!$GK$6,Tipy!FM63=Výsledky!$GK$7,Tipy!FM63=Výsledky!$GK$8,Tipy!FM63=Výsledky!$GK$9),IF(VLOOKUP(Tipy!FM63,'Kategórie hráčov'!$A$2:$B$55,2,FALSE)=30,30,20),0))</f>
        <v/>
      </c>
      <c r="GN69" s="126" t="str">
        <f>IF(ISBLANK($GP$3),"",IF(OR(Tipy!FN63=Výsledky!$GN$6,Tipy!FN63=Výsledky!$GN$7,Tipy!FN63=Výsledky!$GN$8,Tipy!FN63=Výsledky!$GN$9),IF(VLOOKUP(Tipy!FN63,'Kategórie hráčov'!$A$2:$B$55,2,FALSE)=30,30,20),0))</f>
        <v/>
      </c>
      <c r="GO69" s="127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130" t="str">
        <f>IF(ISBLANK($GP$3),"",IF(ISBLANK(Tipy!FJ63),"-",SUM(GK69:GO69)))</f>
        <v/>
      </c>
      <c r="GQ69" s="129"/>
      <c r="GR69" s="126" t="str">
        <f>IF(ISBLANK($GW$3),"",IF(ISBLANK(Tipy!FP63),0,IF(AND(Tipy!FP63=Výsledky!$GU$3,Tipy!FR63=Výsledky!$GW$3),60,0)))</f>
        <v/>
      </c>
      <c r="GS69" s="126" t="str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/>
      </c>
      <c r="GT69" s="126" t="str">
        <f>IF(ISBLANK($GW$3),"",IF(OR(Tipy!FS63=Výsledky!$GR$6,Tipy!FS63=Výsledky!$GR$7,Tipy!FS63=Výsledky!$GR$8,Tipy!FS63=Výsledky!$GR$9),IF(VLOOKUP(Tipy!FS63,'Kategórie hráčov'!$A$2:$B$55,2,FALSE)=30,30,20),0))</f>
        <v/>
      </c>
      <c r="GU69" s="126" t="str">
        <f>IF(ISBLANK($GW$3),"",IF(OR(Tipy!FT63=Výsledky!$GU$6,Tipy!FT63=Výsledky!$GU$7,Tipy!FT63=Výsledky!$GU$8,Tipy!FT63=Výsledky!$GU$9),IF(VLOOKUP(Tipy!FT63,'Kategórie hráčov'!$A$2:$B$55,2,FALSE)=30,30,20),0))</f>
        <v/>
      </c>
      <c r="GV69" s="127" t="str">
        <f>IF(ISBLANK($GW$3),"",IF(ISBLANK(Tipy!FP63),0,IF(OR(AND(Tipy!FP63=Výsledky!$GU$3,OR(Tipy!FR63=Výsledky!$GW$3+1,Tipy!FR63=Výsledky!$GW$3-1)),AND(Tipy!FR63=Výsledky!$GW$3,OR(Tipy!FP63=Výsledky!$GU$3+1,Tipy!FP63=Výsledky!$GU$3-1))),10,0)))</f>
        <v/>
      </c>
      <c r="GW69" s="130" t="str">
        <f>IF(ISBLANK($GW$3),"",IF(ISBLANK(Tipy!FP63),"-",SUM(GR69:GV69)))</f>
        <v/>
      </c>
      <c r="GX69" s="129"/>
      <c r="GY69" s="126" t="str">
        <f>IF(ISBLANK($HD$3),"",IF(ISBLANK(Tipy!FV63),0,IF(AND(Tipy!FV63=Výsledky!$HB$3,Tipy!FX63=Výsledky!$HD$3),60,0)))</f>
        <v/>
      </c>
      <c r="GZ69" s="126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26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26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27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0" t="str">
        <f>IF(ISBLANK($HD$3),"",IF(ISBLANK(Tipy!FV63),"-",SUM(GY69:HC69)))</f>
        <v/>
      </c>
      <c r="HE69" s="129"/>
      <c r="HF69" s="126" t="str">
        <f>IF(ISBLANK($HK$3),"",IF(ISBLANK(Tipy!GB63),0,IF(AND(Tipy!GB63=Výsledky!$HI$3,Tipy!GD63=Výsledky!$HK$3),60,0)))</f>
        <v/>
      </c>
      <c r="HG69" s="126" t="str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/>
      </c>
      <c r="HH69" s="126" t="str">
        <f>IF(ISBLANK($HK$3),"",IF(OR(Tipy!GE63=Výsledky!$HF$6,Tipy!GE63=Výsledky!$HF$7,Tipy!GE63=Výsledky!$HF$8,Tipy!GE63=Výsledky!$HF$9),IF(VLOOKUP(Tipy!GE63,'Kategórie hráčov'!$A$2:$B$55,2,FALSE)=30,30,20),0))</f>
        <v/>
      </c>
      <c r="HI69" s="126" t="str">
        <f>IF(ISBLANK($HK$3),"",IF(OR(Tipy!GF63=Výsledky!$HI$6,Tipy!GF63=Výsledky!$HI$7,Tipy!GF63=Výsledky!$HI$8,Tipy!GF63=Výsledky!$HI$9),IF(VLOOKUP(Tipy!GF63,'Kategórie hráčov'!$A$2:$B$55,2,FALSE)=30,30,20),0))</f>
        <v/>
      </c>
      <c r="HJ69" s="127" t="str">
        <f>IF(ISBLANK($HK$3),"",IF(ISBLANK(Tipy!GB63),0,IF(OR(AND(Tipy!GB63=Výsledky!$HI$3,OR(Tipy!GD63=Výsledky!$HK$3+1,Tipy!GD63=Výsledky!$HK$3-1)),AND(Tipy!GD63=Výsledky!$HK$3,OR(Tipy!GB63=Výsledky!$HI$3+1,Tipy!GB63=Výsledky!$HI$3-1))),10,0)))</f>
        <v/>
      </c>
      <c r="HK69" s="130" t="str">
        <f>IF(ISBLANK($HK$3),"",IF(ISBLANK(Tipy!GB63),"-",SUM(HF69:HJ69)))</f>
        <v/>
      </c>
      <c r="HL69" s="129"/>
      <c r="HM69" s="126" t="str">
        <f>IF(ISBLANK($HR$3),"",IF(ISBLANK(Tipy!GH63),0,IF(AND(Tipy!GH63=Výsledky!$HP$3,Tipy!GJ63=Výsledky!$HR$3),60,0)))</f>
        <v/>
      </c>
      <c r="HN69" s="126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26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26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27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0" t="str">
        <f>IF(ISBLANK($HR$3),"",IF(ISBLANK(Tipy!GH63),"-",SUM(HM69:HQ69)))</f>
        <v/>
      </c>
      <c r="HS69" s="129"/>
      <c r="HT69" s="126" t="str">
        <f>IF(ISBLANK($HY$3),"",IF(ISBLANK(Tipy!GN63),0,IF(AND(Tipy!GN63=Výsledky!$HW$3,Tipy!GP63=Výsledky!$HY$3),60,0)))</f>
        <v/>
      </c>
      <c r="HU69" s="126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6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6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7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0" t="str">
        <f>IF(ISBLANK($HY$3),"",IF(ISBLANK(Tipy!GN63),"-",SUM(HT69:HX69)))</f>
        <v/>
      </c>
      <c r="HZ69" s="129"/>
      <c r="IA69" s="126" t="str">
        <f>IF(ISBLANK($IF$3),"",IF(ISBLANK(Tipy!GT63),0,IF(AND(Tipy!GT63=Výsledky!$ID$3,Tipy!GV63=Výsledky!$IF$3),60,0)))</f>
        <v/>
      </c>
      <c r="IB69" s="126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26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26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27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0" t="str">
        <f>IF(ISBLANK($IF$3),"",IF(ISBLANK(Tipy!GT63),"-",SUM(IA69:IE69)))</f>
        <v/>
      </c>
      <c r="IG69" s="129"/>
      <c r="IH69" s="126" t="str">
        <f>IF(ISBLANK($IM$3),"",IF(ISBLANK(Tipy!GZ63),0,IF(AND(Tipy!GZ63=Výsledky!$IK$3,Tipy!HB63=Výsledky!$IM$3),60,0)))</f>
        <v/>
      </c>
      <c r="II69" s="126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6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6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7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0" t="str">
        <f>IF(ISBLANK($IM$3),"",IF(ISBLANK(Tipy!GZ63),"-",SUM(IH69:IL69)))</f>
        <v/>
      </c>
      <c r="IN69" s="129"/>
      <c r="IO69" s="126" t="str">
        <f>IF(ISBLANK($IT$3),"",IF(ISBLANK(Tipy!HF63),0,IF(AND(Tipy!HF63=Výsledky!$IR$3,Tipy!HH63=Výsledky!$IT$3),60,0)))</f>
        <v/>
      </c>
      <c r="IP69" s="126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26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26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27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0" t="str">
        <f>IF(ISBLANK($IT$3),"",IF(ISBLANK(Tipy!HF63),"-",SUM(IO69:IS69)))</f>
        <v/>
      </c>
      <c r="IU69" s="129"/>
      <c r="IV69" s="126" t="str">
        <f>IF(ISBLANK($JA$3),"",IF(ISBLANK(Tipy!HL63),0,IF(AND(Tipy!HL63=Výsledky!$IY$3,Tipy!HN63=Výsledky!$JA$3),60,0)))</f>
        <v/>
      </c>
      <c r="IW69" s="126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26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26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27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0" t="str">
        <f>IF(ISBLANK($JA$3),"",IF(ISBLANK(Tipy!HL63),"-",SUM(IV69:IZ69)))</f>
        <v/>
      </c>
      <c r="JB69" s="129"/>
      <c r="JC69" s="126" t="str">
        <f>IF(ISBLANK($JH$3),"",IF(ISBLANK(Tipy!HR63),0,IF(AND(Tipy!HR63=Výsledky!$JF$3,Tipy!HT63=Výsledky!$JH$3),60,0)))</f>
        <v/>
      </c>
      <c r="JD69" s="126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26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26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27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0" t="str">
        <f>IF(ISBLANK($JH$3),"",IF(ISBLANK(Tipy!HR63),"-",SUM(JC69:JG69)))</f>
        <v/>
      </c>
      <c r="JI69" s="129"/>
      <c r="JJ69" s="126" t="str">
        <f>IF(ISBLANK($JO$3),"",IF(ISBLANK(Tipy!HX63),0,IF(AND(Tipy!HX63=Výsledky!$JM$3,Tipy!HZ63=Výsledky!$JO$3),60,0)))</f>
        <v/>
      </c>
      <c r="JK69" s="126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26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26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27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0" t="str">
        <f>IF(ISBLANK($JO$3),"",IF(ISBLANK(Tipy!HX63),"-",SUM(JJ69:JN69)))</f>
        <v/>
      </c>
      <c r="JP69" s="129"/>
      <c r="JQ69" s="126" t="str">
        <f>IF(ISBLANK($JV$3),"",IF(ISBLANK(Tipy!ID63),0,IF(AND(Tipy!ID63=Výsledky!$JT$3,Tipy!IF63=Výsledky!$JV$3),60,0)))</f>
        <v/>
      </c>
      <c r="JR69" s="126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26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26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27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0" t="str">
        <f>IF(ISBLANK($JV$3),"",IF(ISBLANK(Tipy!ID63),"-",SUM(JQ69:JU69)))</f>
        <v/>
      </c>
      <c r="JW69" s="129"/>
      <c r="JX69" s="126" t="str">
        <f>IF(ISBLANK($KC$3),"",IF(ISBLANK(Tipy!IJ63),0,IF(AND(Tipy!IJ63=Výsledky!$KA$3,Tipy!IL63=Výsledky!$KC$3),60,0)))</f>
        <v/>
      </c>
      <c r="JY69" s="126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6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6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7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0" t="str">
        <f>IF(ISBLANK($KC$3),"",IF(ISBLANK(Tipy!IJ63),"-",SUM(JX69:KB69)))</f>
        <v/>
      </c>
      <c r="KD69" s="129"/>
      <c r="KE69" s="126" t="str">
        <f>IF(ISBLANK($KJ$3),"",IF(ISBLANK(Tipy!IP63),0,IF(AND(Tipy!IP63=Výsledky!$KH$3,Tipy!IR63=Výsledky!$KJ$3),60,0)))</f>
        <v/>
      </c>
      <c r="KF69" s="126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6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6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7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0" t="str">
        <f>IF(ISBLANK($KJ$3),"",IF(ISBLANK(Tipy!IP63),"-",SUM(KE69:KI69)))</f>
        <v/>
      </c>
      <c r="KK69" s="129"/>
      <c r="KL69" s="126" t="str">
        <f>IF(ISBLANK($KQ$3),"",IF(ISBLANK(Tipy!IV63),0,IF(AND(Tipy!IV63=Výsledky!$KO$3,Tipy!IX63=Výsledky!$KQ$3),60,0)))</f>
        <v/>
      </c>
      <c r="KM69" s="126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6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6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7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0" t="str">
        <f>IF(ISBLANK($KQ$3),"",IF(ISBLANK(Tipy!IV63),"-",SUM(KL69:KP69)))</f>
        <v/>
      </c>
      <c r="KR69" s="129"/>
      <c r="KS69" s="126" t="str">
        <f>IF(ISBLANK($KX$3),"",IF(ISBLANK(Tipy!JB63),0,IF(AND(Tipy!JB63=Výsledky!$KV$3,Tipy!JD63=Výsledky!$KX$3),60,0)))</f>
        <v/>
      </c>
      <c r="KT69" s="126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6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6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7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0" t="str">
        <f>IF(ISBLANK($KX$3),"",IF(ISBLANK(Tipy!JB63),"-",SUM(KS69:KW69)))</f>
        <v/>
      </c>
      <c r="KY69" s="129"/>
      <c r="KZ69" s="126" t="str">
        <f>IF(ISBLANK($LE$3),"",IF(ISBLANK(Tipy!JH63),0,IF(AND(Tipy!JH63=Výsledky!$LC$3,Tipy!JJ63=Výsledky!$LE$3),60,0)))</f>
        <v/>
      </c>
      <c r="LA69" s="126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6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6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7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0" t="str">
        <f>IF(ISBLANK($LE$3),"",IF(ISBLANK(Tipy!JH63),"-",SUM(KZ69:LD69)))</f>
        <v/>
      </c>
      <c r="LF69" s="129"/>
      <c r="LG69" s="126" t="str">
        <f>IF(ISBLANK($LL$3),"",IF(ISBLANK(Tipy!JN63),0,IF(AND(Tipy!JN63=Výsledky!$LJ$3,Tipy!JP63=Výsledky!$LL$3),60,0)))</f>
        <v/>
      </c>
      <c r="LH69" s="126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6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6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7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0" t="str">
        <f>IF(ISBLANK($LL$3),"",IF(ISBLANK(Tipy!JN63),"-",SUM(LG69:LK69)))</f>
        <v/>
      </c>
      <c r="LM69" s="129"/>
      <c r="LN69" s="126" t="str">
        <f>IF(ISBLANK($LS$3),"",IF(ISBLANK(Tipy!JT63),0,IF(AND(Tipy!JT63=Výsledky!$LQ$3,Tipy!JV63=Výsledky!$LS$3),60,0)))</f>
        <v/>
      </c>
      <c r="LO69" s="126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6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6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7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0" t="str">
        <f>IF(ISBLANK($LS$3),"",IF(ISBLANK(Tipy!JT63),"-",SUM(LN69:LR69)))</f>
        <v/>
      </c>
      <c r="LT69" s="129"/>
      <c r="LU69" s="126" t="str">
        <f>IF(ISBLANK($LZ$3),"",IF(ISBLANK(Tipy!JZ63),0,IF(AND(Tipy!JZ63=Výsledky!$LX$3,Tipy!KB63=Výsledky!$LZ$3),60,0)))</f>
        <v/>
      </c>
      <c r="LV69" s="126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6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6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7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0" t="str">
        <f>IF(ISBLANK($LZ$3),"",IF(ISBLANK(Tipy!JZ63),"-",SUM(LU69:LY69)))</f>
        <v/>
      </c>
      <c r="MA69" s="129"/>
      <c r="MB69" s="126" t="str">
        <f>IF(ISBLANK($MG$3),"",IF(ISBLANK(Tipy!KF63),0,IF(AND(Tipy!KF63=Výsledky!$ME$3,Tipy!KH63=Výsledky!$MG$3),60,0)))</f>
        <v/>
      </c>
      <c r="MC69" s="126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6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6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7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0" t="str">
        <f>IF(ISBLANK($MG$3),"",IF(ISBLANK(Tipy!KF63),"-",SUM(MB69:MF69)))</f>
        <v/>
      </c>
      <c r="MH69" s="129"/>
      <c r="MI69" s="126" t="str">
        <f>IF(ISBLANK($MN$3),"",IF(ISBLANK(Tipy!KL63),0,IF(AND(Tipy!KL63=Výsledky!$ML$3,Tipy!KN63=Výsledky!$MN$3),60,0)))</f>
        <v/>
      </c>
      <c r="MJ69" s="12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6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6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0" t="str">
        <f>IF(ISBLANK($MN$3),"",IF(ISBLANK(Tipy!KL63),"-",SUM(MI69:MM69)))</f>
        <v/>
      </c>
      <c r="MO69" s="129"/>
      <c r="MP69" s="126" t="str">
        <f>IF(ISBLANK($MU$3),"",IF(ISBLANK(Tipy!KR63),0,IF(AND(Tipy!KR63=Výsledky!$MS$3,Tipy!KT63=Výsledky!$MU$3),60,0)))</f>
        <v/>
      </c>
      <c r="MQ69" s="126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6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6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7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0" t="str">
        <f>IF(ISBLANK($MU$3),"",IF(ISBLANK(Tipy!KR63),"-",SUM(MP69:MT69)))</f>
        <v/>
      </c>
      <c r="MV69" s="129"/>
      <c r="MW69" s="126" t="str">
        <f>IF(ISBLANK($NB$3),"",IF(ISBLANK(Tipy!KX63),0,IF(AND(Tipy!KX63=Výsledky!$MZ$3,Tipy!KZ63=Výsledky!$NB$3),60,0)))</f>
        <v/>
      </c>
      <c r="MX69" s="126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6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6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7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0" t="str">
        <f>IF(ISBLANK($NB$3),"",IF(ISBLANK(Tipy!KX63),"-",SUM(MW69:NA69)))</f>
        <v/>
      </c>
      <c r="NC69" s="129"/>
      <c r="ND69" s="126" t="str">
        <f>IF(ISBLANK($NI$3),"",IF(ISBLANK(Tipy!LD63),0,IF(AND(Tipy!LD63=Výsledky!$NG$3,Tipy!LF63=Výsledky!$NI$3),60,0)))</f>
        <v/>
      </c>
      <c r="NE69" s="126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6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6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7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0" t="str">
        <f>IF(ISBLANK($NI$3),"",IF(ISBLANK(Tipy!LD63),"-",SUM(ND69:NH69)))</f>
        <v/>
      </c>
      <c r="NJ69" s="129"/>
      <c r="NK69" s="126" t="str">
        <f>IF(ISBLANK($NP$3),"",IF(ISBLANK(Tipy!LJ63),0,IF(AND(Tipy!LJ63=Výsledky!$NN$3,Tipy!LL63=Výsledky!$NP$3),60,0)))</f>
        <v/>
      </c>
      <c r="NL69" s="126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6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6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7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0" t="str">
        <f>IF(ISBLANK($NP$3),"",IF(ISBLANK(Tipy!LJ63),"-",SUM(NK69:NO69)))</f>
        <v/>
      </c>
      <c r="NQ69" s="129"/>
      <c r="NR69" s="126" t="str">
        <f>IF(ISBLANK($NW$3),"",IF(ISBLANK(Tipy!LP63),0,IF(AND(Tipy!LP63=Výsledky!$NU$3,Tipy!LR63=Výsledky!$NW$3),60,0)))</f>
        <v/>
      </c>
      <c r="NS69" s="126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6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6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7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0" t="str">
        <f>IF(ISBLANK($NW$3),"",IF(ISBLANK(Tipy!LP63),"-",SUM(NR69:NV69)))</f>
        <v/>
      </c>
      <c r="NX69" s="129"/>
      <c r="NY69" s="126" t="str">
        <f>IF(ISBLANK($OD$3),"",IF(ISBLANK(Tipy!LV63),0,IF(AND(Tipy!LV63=Výsledky!$OB$3,Tipy!LX63=Výsledky!$OD$3),60,0)))</f>
        <v/>
      </c>
      <c r="NZ69" s="126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6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6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7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0" t="str">
        <f>IF(ISBLANK($OD$3),"",IF(ISBLANK(Tipy!LV63),"-",SUM(NY69:OC69)))</f>
        <v/>
      </c>
      <c r="OE69" s="129"/>
      <c r="OF69" s="126" t="str">
        <f>IF(ISBLANK($OK$3),"",IF(ISBLANK(Tipy!MB63),0,IF(AND(Tipy!MB63=Výsledky!$OI$3,Tipy!MD63=Výsledky!$OK$3),60,0)))</f>
        <v/>
      </c>
      <c r="OG69" s="126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6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6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7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0" t="str">
        <f>IF(ISBLANK($OK$3),"",IF(ISBLANK(Tipy!MB63),"-",SUM(OF69:OJ69)))</f>
        <v/>
      </c>
      <c r="OL69" s="129"/>
      <c r="OM69" s="126" t="str">
        <f>IF(ISBLANK($OR$3),"",IF(ISBLANK(Tipy!MH63),0,IF(AND(Tipy!MH63=Výsledky!$OP$3,Tipy!MJ63=Výsledky!$OR$3),60,0)))</f>
        <v/>
      </c>
      <c r="ON69" s="12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6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6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0" t="str">
        <f>IF(ISBLANK($OR$3),"",IF(ISBLANK(Tipy!MH63),"-",SUM(OM69:OQ69)))</f>
        <v/>
      </c>
      <c r="OS69" s="129"/>
      <c r="OT69" s="126" t="str">
        <f>IF(ISBLANK($OY$3),"",IF(ISBLANK(Tipy!MN63),0,IF(AND(Tipy!MN63=Výsledky!$OW$3,Tipy!MP63=Výsledky!$OY$3),60,0)))</f>
        <v/>
      </c>
      <c r="OU69" s="12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6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6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0" t="str">
        <f>IF(ISBLANK($OY$3),"",IF(ISBLANK(Tipy!MN63),"-",SUM(OT69:OX69)))</f>
        <v/>
      </c>
      <c r="OZ69" s="129"/>
      <c r="PA69" s="126" t="str">
        <f>IF(ISBLANK($PF$3),"",IF(ISBLANK(Tipy!MT63),0,IF(AND(Tipy!MT63=Výsledky!$PD$3,Tipy!MV63=Výsledky!$PF$3),60,0)))</f>
        <v/>
      </c>
      <c r="PB69" s="12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6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6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0" t="str">
        <f>IF(ISBLANK($PF$3),"",IF(ISBLANK(Tipy!MT63),"-",SUM(PA69:PE69)))</f>
        <v/>
      </c>
      <c r="PG69" s="129"/>
      <c r="PH69" s="126" t="str">
        <f>IF(ISBLANK($PM$3),"",IF(ISBLANK(Tipy!MZ63),0,IF(AND(Tipy!MZ63=Výsledky!$PK$3,Tipy!NB63=Výsledky!$PM$3),60,0)))</f>
        <v/>
      </c>
      <c r="PI69" s="12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6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6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0" t="str">
        <f>IF(ISBLANK($PM$3),"",IF(ISBLANK(Tipy!MZ63),"-",SUM(PH69:PL69)))</f>
        <v/>
      </c>
      <c r="PN69" s="129"/>
      <c r="PO69" s="126" t="str">
        <f>IF(ISBLANK($PT$3),"",IF(ISBLANK(Tipy!NF63),0,IF(AND(Tipy!NF63=Výsledky!$PR$3,Tipy!NH63=Výsledky!$PT$3),60,0)))</f>
        <v/>
      </c>
      <c r="PP69" s="12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6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6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0" t="str">
        <f>IF(ISBLANK($PT$3),"",IF(ISBLANK(Tipy!NF63),"-",SUM(PO69:PS69)))</f>
        <v/>
      </c>
      <c r="PU69" s="129"/>
      <c r="PV69" s="126" t="str">
        <f>IF(ISBLANK($QA$3),"",IF(ISBLANK(Tipy!NL63),0,IF(AND(Tipy!NL63=Výsledky!$PY$3,Tipy!NN63=Výsledky!$QA$3),60,0)))</f>
        <v/>
      </c>
      <c r="PW69" s="12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6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6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0" t="str">
        <f>IF(ISBLANK($QA$3),"",IF(ISBLANK(Tipy!NL63),"-",SUM(PV69:PZ69)))</f>
        <v/>
      </c>
      <c r="QB69" s="129"/>
      <c r="QC69" s="126" t="str">
        <f>IF(ISBLANK($QH$3),"",IF(ISBLANK(Tipy!NR63),0,IF(AND(Tipy!NR63=Výsledky!$QF$3,Tipy!NT63=Výsledky!$QH$3),60,0)))</f>
        <v/>
      </c>
      <c r="QD69" s="12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6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6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0" t="str">
        <f>IF(ISBLANK($QH$3),"",IF(ISBLANK(Tipy!NR63),"-",SUM(QC69:QG69)))</f>
        <v/>
      </c>
      <c r="QI69" s="131"/>
      <c r="QJ69" s="131"/>
    </row>
    <row r="70" spans="1:452" ht="12.75" customHeight="1" x14ac:dyDescent="0.2">
      <c r="A70" s="124">
        <f>Tipy!A64</f>
        <v>19</v>
      </c>
      <c r="B70" s="166" t="str">
        <f>IF(Tipy!B64="","",Tipy!B64)</f>
        <v>Roman9YNWA</v>
      </c>
      <c r="C70" s="125"/>
      <c r="D70" s="126">
        <f>IF(ISBLANK($I$3),"",IF(ISBLANK(Tipy!D64),0,IF(AND(Tipy!D64=Výsledky!$G$3,Tipy!F64=Výsledky!$I$3),60,0)))</f>
        <v>0</v>
      </c>
      <c r="E70" s="12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6">
        <f>IF(ISBLANK($I$3),"",IF(OR(Tipy!G64=Výsledky!$D$6,Tipy!G64=Výsledky!$D$7,Tipy!G64=Výsledky!$D$8,Tipy!G64=Výsledky!$D$9),IF(VLOOKUP(Tipy!G64,'Kategórie hráčov'!$A$2:$B$55,2,FALSE)=30,30,20),0))</f>
        <v>0</v>
      </c>
      <c r="G70" s="126">
        <f>IF(ISBLANK($I$3),"",IF(OR(Tipy!H64=Výsledky!$G$6,Tipy!H64=Výsledky!$G$7,Tipy!H64=Výsledky!$G$8,Tipy!H64=Výsledky!$G$9),IF(VLOOKUP(Tipy!H64,'Kategórie hráčov'!$A$2:$B$55,2,FALSE)=30,30,20),0))</f>
        <v>20</v>
      </c>
      <c r="H70" s="12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8">
        <f>IF(ISBLANK($I$3),"",IF(ISBLANK(Tipy!D64),"-",SUM(D70:H70)))</f>
        <v>20</v>
      </c>
      <c r="J70" s="25"/>
      <c r="K70" s="126">
        <f>IF(ISBLANK($P$3),"",IF(ISBLANK(Tipy!J64),0,IF(AND(Tipy!J64=Výsledky!$N$3,Tipy!L64=Výsledky!$P$3),60,0)))</f>
        <v>0</v>
      </c>
      <c r="L70" s="12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6">
        <f>IF(ISBLANK($P$3),"",IF(OR(Tipy!M64=Výsledky!$K$6,Tipy!M64=Výsledky!$K$7,Tipy!M64=Výsledky!$K$8,Tipy!M64=Výsledky!$K$9),IF(VLOOKUP(Tipy!M64,'Kategórie hráčov'!$A$2:$B$55,2,FALSE)=30,30,20),0))</f>
        <v>20</v>
      </c>
      <c r="N70" s="126">
        <f>IF(ISBLANK($P$3),"",IF(OR(Tipy!N64=Výsledky!$N$6,Tipy!N64=Výsledky!$N$7,Tipy!N64=Výsledky!$N$8,Tipy!N64=Výsledky!$N$9),IF(VLOOKUP(Tipy!N64,'Kategórie hráčov'!$A$2:$B$55,2,FALSE)=30,30,20),0))</f>
        <v>0</v>
      </c>
      <c r="O70" s="127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8">
        <f>IF(ISBLANK($P$3),"",IF(ISBLANK(Tipy!J64),"-",SUM(K70:O70)))</f>
        <v>30</v>
      </c>
      <c r="Q70" s="129"/>
      <c r="R70" s="126">
        <f>IF(ISBLANK($W$3),"",IF(ISBLANK(Tipy!P64),0,IF(AND(Tipy!P64=Výsledky!$U$3,Tipy!R64=Výsledky!$W$3),60,0)))</f>
        <v>0</v>
      </c>
      <c r="S70" s="12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6">
        <f>IF(ISBLANK($W$3),"",IF(OR(Tipy!S64=Výsledky!$R$6,Tipy!S64=Výsledky!$R$7,Tipy!S64=Výsledky!$R$8,Tipy!S64=Výsledky!$R$9),IF(VLOOKUP(Tipy!S64,'Kategórie hráčov'!$A$2:$B$55,2,FALSE)=30,30,20),0))</f>
        <v>0</v>
      </c>
      <c r="U70" s="126">
        <f>IF(ISBLANK($W$3),"",IF(OR(Tipy!T64=Výsledky!$U$6,Tipy!T64=Výsledky!$U$7,Tipy!T64=Výsledky!$U$8,Tipy!T64=Výsledky!$U$9),IF(VLOOKUP(Tipy!T64,'Kategórie hráčov'!$A$2:$B$55,2,FALSE)=30,30,20),0))</f>
        <v>0</v>
      </c>
      <c r="V70" s="127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30">
        <f>IF(ISBLANK($W$3),"",IF(ISBLANK(Tipy!P64),"-",SUM(R70:V70)))</f>
        <v>10</v>
      </c>
      <c r="X70" s="129"/>
      <c r="Y70" s="126">
        <f>IF(ISBLANK($AD$3),"",IF(ISBLANK(Tipy!V64),0,IF(AND(Tipy!V64=Výsledky!$AB$3,Tipy!X64=Výsledky!$AD$3),60,0)))</f>
        <v>0</v>
      </c>
      <c r="Z70" s="12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6">
        <f>IF(ISBLANK($AD$3),"",IF(OR(Tipy!Y64=Výsledky!$Y$6,Tipy!Y64=Výsledky!$Y$7,Tipy!Y64=Výsledky!$Y$8,Tipy!Y64=Výsledky!$Y$9),IF(VLOOKUP(Tipy!Y64,'Kategórie hráčov'!$A$2:$B$55,2,FALSE)=30,30,20),0))</f>
        <v>0</v>
      </c>
      <c r="AB70" s="126">
        <f>IF(ISBLANK($AD$3),"",IF(OR(Tipy!Z64=Výsledky!$AB$6,Tipy!Z64=Výsledky!$AB$7,Tipy!Z64=Výsledky!$AB$8,Tipy!Z64=Výsledky!$AB$9),IF(VLOOKUP(Tipy!Z64,'Kategórie hráčov'!$A$2:$B$55,2,FALSE)=30,30,20),0))</f>
        <v>0</v>
      </c>
      <c r="AC70" s="12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30">
        <f>IF(ISBLANK($AD$3),"",IF(ISBLANK(Tipy!V64),"-",SUM(Y70:AC70)))</f>
        <v>0</v>
      </c>
      <c r="AE70" s="129"/>
      <c r="AF70" s="126">
        <f>IF(ISBLANK($AK$3),"",IF(ISBLANK(Tipy!AB64),0,IF(AND(Tipy!AB64=Výsledky!$AI$3,Tipy!AD64=Výsledky!$AK$3),60,0)))</f>
        <v>0</v>
      </c>
      <c r="AG70" s="12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6">
        <f>IF(ISBLANK($AK$3),"",IF(OR(Tipy!AE64=Výsledky!$AF$6,Tipy!AE64=Výsledky!$AF$7,Tipy!AE64=Výsledky!$AF$8,Tipy!AE64=Výsledky!$AF$9),IF(VLOOKUP(Tipy!AE64,'Kategórie hráčov'!$A$2:$B$55,2,FALSE)=30,30,20),0))</f>
        <v>20</v>
      </c>
      <c r="AI70" s="126">
        <f>IF(ISBLANK($AK$3),"",IF(OR(Tipy!AF64=Výsledky!$AI$6,Tipy!AF64=Výsledky!$AI$7,Tipy!AF64=Výsledky!$AI$8,Tipy!AF64=Výsledky!$AI$9),IF(VLOOKUP(Tipy!AF64,'Kategórie hráčov'!$A$2:$B$55,2,FALSE)=30,30,20),0))</f>
        <v>0</v>
      </c>
      <c r="AJ70" s="12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30">
        <f>IF(ISBLANK($AK$3),"",IF(ISBLANK(Tipy!AB64),"-",SUM(AF70:AJ70)))</f>
        <v>40</v>
      </c>
      <c r="AL70" s="129"/>
      <c r="AM70" s="126">
        <f>IF(ISBLANK($AR$3),"",IF(ISBLANK(Tipy!AH64),0,IF(AND(Tipy!AH64=Výsledky!$AP$3,Tipy!AJ64=Výsledky!$AR$3),60,0)))</f>
        <v>60</v>
      </c>
      <c r="AN70" s="12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6">
        <f>IF(ISBLANK($AR$3),"",IF(OR(Tipy!AK64=Výsledky!$AM$6,Tipy!AK64=Výsledky!$AM$7,Tipy!AK64=Výsledky!$AM$8,Tipy!AK64=Výsledky!$AM$9),IF(VLOOKUP(Tipy!AK64,'Kategórie hráčov'!$A$2:$B$55,2,FALSE)=30,30,20),0))</f>
        <v>0</v>
      </c>
      <c r="AP70" s="126">
        <f>IF(ISBLANK($AR$3),"",IF(OR(Tipy!AL64=Výsledky!$AP$6,Tipy!AL64=Výsledky!$AP$7,Tipy!AL64=Výsledky!$AP$8,Tipy!AL64=Výsledky!$AP$9),IF(VLOOKUP(Tipy!AL64,'Kategórie hráčov'!$A$2:$B$55,2,FALSE)=30,30,20),0))</f>
        <v>0</v>
      </c>
      <c r="AQ70" s="127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30">
        <f>IF(ISBLANK($AR$3),"",IF(ISBLANK(Tipy!AH64),"-",SUM(AM70:AQ70)))</f>
        <v>60</v>
      </c>
      <c r="AS70" s="129"/>
      <c r="AT70" s="126">
        <f>IF(ISBLANK($AY$3),"",IF(ISBLANK(Tipy!AN64),0,IF(AND(Tipy!AN64=Výsledky!$AW$3,Tipy!AP64=Výsledky!$AY$3),60,0)))</f>
        <v>0</v>
      </c>
      <c r="AU70" s="12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6">
        <f>IF(ISBLANK($AY$3),"",IF(OR(Tipy!AQ64=Výsledky!$AT$6,Tipy!AQ64=Výsledky!$AT$7,Tipy!AQ64=Výsledky!$AT$8,Tipy!AQ64=Výsledky!$AT$9),IF(VLOOKUP(Tipy!AQ64,'Kategórie hráčov'!$A$2:$B$55,2,FALSE)=30,30,20),0))</f>
        <v>0</v>
      </c>
      <c r="AW70" s="126">
        <f>IF(ISBLANK($AY$3),"",IF(OR(Tipy!AR64=Výsledky!$AW$6,Tipy!AR64=Výsledky!$AW$7,Tipy!AR64=Výsledky!$AW$8,Tipy!AR64=Výsledky!$AW$9),IF(VLOOKUP(Tipy!AR64,'Kategórie hráčov'!$A$2:$B$55,2,FALSE)=30,30,20),0))</f>
        <v>0</v>
      </c>
      <c r="AX70" s="127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30">
        <f>IF(ISBLANK($AY$3),"",IF(ISBLANK(Tipy!AN64),"-",SUM(AT70:AX70)))</f>
        <v>0</v>
      </c>
      <c r="AZ70" s="129"/>
      <c r="BA70" s="126">
        <f>IF(ISBLANK($BF$3),"",IF(ISBLANK(Tipy!AT64),0,IF(AND(Tipy!AT64=Výsledky!$BD$3,Tipy!AV64=Výsledky!$BF$3),60,0)))</f>
        <v>0</v>
      </c>
      <c r="BB70" s="12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6">
        <f>IF(ISBLANK($BF$3),"",IF(OR(Tipy!AW64=Výsledky!$BA$6,Tipy!AW64=Výsledky!$BA$7,Tipy!AW64=Výsledky!$BA$8,Tipy!AW64=Výsledky!$BA$9),IF(VLOOKUP(Tipy!AW64,'Kategórie hráčov'!$A$2:$B$55,2,FALSE)=30,30,20),0))</f>
        <v>0</v>
      </c>
      <c r="BD70" s="126">
        <f>IF(ISBLANK($BF$3),"",IF(OR(Tipy!AX64=Výsledky!$BD$6,Tipy!AX64=Výsledky!$BD$7,Tipy!AX64=Výsledky!$BD$8,Tipy!AX64=Výsledky!$BD$9),IF(VLOOKUP(Tipy!AX64,'Kategórie hráčov'!$A$2:$B$55,2,FALSE)=30,30,20),0))</f>
        <v>0</v>
      </c>
      <c r="BE70" s="127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30">
        <f>IF(ISBLANK($BF$3),"",IF(ISBLANK(Tipy!AT64),"-",SUM(BA70:BE70)))</f>
        <v>0</v>
      </c>
      <c r="BG70" s="129"/>
      <c r="BH70" s="126" t="str">
        <f>IF(ISBLANK($BM$3),"",IF(ISBLANK(Tipy!AZ64),0,IF(AND(Tipy!AZ64=Výsledky!$BK$3,Tipy!BB64=Výsledky!$BM$3),60,0)))</f>
        <v/>
      </c>
      <c r="BI70" s="126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6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6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7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0" t="str">
        <f>IF(ISBLANK($BM$3),"",IF(ISBLANK(Tipy!AZ64),"-",SUM(BH70:BL70)))</f>
        <v/>
      </c>
      <c r="BN70" s="129"/>
      <c r="BO70" s="126">
        <f>IF(ISBLANK($BT$3),"",IF(ISBLANK(Tipy!BF64),0,IF(AND(Tipy!BF64=Výsledky!$BR$3,Tipy!BH64=Výsledky!$BT$3),60,0)))</f>
        <v>60</v>
      </c>
      <c r="BP70" s="12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6">
        <f>IF(ISBLANK($BT$3),"",IF(OR(Tipy!BI64=Výsledky!$BO$6,Tipy!BI64=Výsledky!$BO$7,Tipy!BI64=Výsledky!$BO$8,Tipy!BI64=Výsledky!$BO$9),IF(VLOOKUP(Tipy!BI64,'Kategórie hráčov'!$A$2:$B$55,2,FALSE)=30,30,20),0))</f>
        <v>0</v>
      </c>
      <c r="BR70" s="126">
        <f>IF(ISBLANK($BT$3),"",IF(OR(Tipy!BJ64=Výsledky!$BR$6,Tipy!BJ64=Výsledky!$BR$7,Tipy!BJ64=Výsledky!$BR$8,Tipy!BJ64=Výsledky!$BR$9),IF(VLOOKUP(Tipy!BJ64,'Kategórie hráčov'!$A$2:$B$55,2,FALSE)=30,30,20),0))</f>
        <v>0</v>
      </c>
      <c r="BS70" s="12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30">
        <f>IF(ISBLANK($BT$3),"",IF(ISBLANK(Tipy!BF64),"-",SUM(BO70:BS70)))</f>
        <v>60</v>
      </c>
      <c r="BU70" s="129"/>
      <c r="BV70" s="126" t="str">
        <f>IF(ISBLANK($CA$3),"",IF(ISBLANK(Tipy!BL64),0,IF(AND(Tipy!BL64=Výsledky!$BY$3,Tipy!BN64=Výsledky!$CA$3),60,0)))</f>
        <v/>
      </c>
      <c r="BW70" s="126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6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6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7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0" t="str">
        <f>IF(ISBLANK($CA$3),"",IF(ISBLANK(Tipy!BL64),"-",SUM(BV70:BZ70)))</f>
        <v/>
      </c>
      <c r="CB70" s="129"/>
      <c r="CC70" s="126">
        <f>IF(ISBLANK($CH$3),"",IF(ISBLANK(Tipy!BR64),0,IF(AND(Tipy!BR64=Výsledky!$CF$3,Tipy!BT64=Výsledky!$CH$3),60,0)))</f>
        <v>0</v>
      </c>
      <c r="CD70" s="12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6">
        <f>IF(ISBLANK($CH$3),"",IF(OR(Tipy!BU64=Výsledky!$CC$6,Tipy!BU64=Výsledky!$CC$7,Tipy!BU64=Výsledky!$CC$8,Tipy!BU64=Výsledky!$CC$9),IF(VLOOKUP(Tipy!BU64,'Kategórie hráčov'!$A$2:$B$55,2,FALSE)=30,30,20),0))</f>
        <v>0</v>
      </c>
      <c r="CF70" s="126">
        <f>IF(ISBLANK($CH$3),"",IF(OR(Tipy!BV64=Výsledky!$CF$6,Tipy!BV64=Výsledky!$CF$7,Tipy!BV64=Výsledky!$CF$8,Tipy!BV64=Výsledky!$CF$9),IF(VLOOKUP(Tipy!BV64,'Kategórie hráčov'!$A$2:$B$55,2,FALSE)=30,30,20),0))</f>
        <v>0</v>
      </c>
      <c r="CG70" s="12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30">
        <f>IF(ISBLANK($CH$3),"",IF(ISBLANK(Tipy!BR64),"-",SUM(CC70:CG70)))</f>
        <v>0</v>
      </c>
      <c r="CI70" s="129"/>
      <c r="CJ70" s="126">
        <f>IF(ISBLANK($CO$3),"",IF(ISBLANK(Tipy!BX64),0,IF(AND(Tipy!BX64=Výsledky!$CM$3,Tipy!BZ64=Výsledky!$CO$3),60,0)))</f>
        <v>0</v>
      </c>
      <c r="CK70" s="12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6">
        <f>IF(ISBLANK($CO$3),"",IF(OR(Tipy!CA64=Výsledky!$CJ$6,Tipy!CA64=Výsledky!$CJ$7,Tipy!CA64=Výsledky!$CJ$8,Tipy!CA64=Výsledky!$CJ$9),IF(VLOOKUP(Tipy!CA64,'Kategórie hráčov'!$A$2:$B$55,2,FALSE)=30,30,20),0))</f>
        <v>20</v>
      </c>
      <c r="CM70" s="126">
        <f>IF(ISBLANK($CO$3),"",IF(OR(Tipy!CB64=Výsledky!$CM$6,Tipy!CB64=Výsledky!$CM$7,Tipy!CB64=Výsledky!$CM$8,Tipy!CB64=Výsledky!$CM$9),IF(VLOOKUP(Tipy!CB64,'Kategórie hráčov'!$A$2:$B$55,2,FALSE)=30,30,20),0))</f>
        <v>0</v>
      </c>
      <c r="CN70" s="12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30">
        <f>IF(ISBLANK($CO$3),"",IF(ISBLANK(Tipy!BX64),"-",SUM(CJ70:CN70)))</f>
        <v>40</v>
      </c>
      <c r="CP70" s="129"/>
      <c r="CQ70" s="126" t="str">
        <f>IF(ISBLANK($CV$3),"",IF(ISBLANK(Tipy!CD64),0,IF(AND(Tipy!CD64=Výsledky!$CT$3,Tipy!CF64=Výsledky!$CV$3),60,0)))</f>
        <v/>
      </c>
      <c r="CR70" s="126" t="str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/>
      </c>
      <c r="CS70" s="126" t="str">
        <f>IF(ISBLANK($CV$3),"",IF(OR(Tipy!CG64=Výsledky!$CQ$6,Tipy!CG64=Výsledky!$CQ$7,Tipy!CG64=Výsledky!$CQ$8,Tipy!CG64=Výsledky!$CQ$9),IF(VLOOKUP(Tipy!CG64,'Kategórie hráčov'!$A$2:$B$55,2,FALSE)=30,30,20),0))</f>
        <v/>
      </c>
      <c r="CT70" s="126" t="str">
        <f>IF(ISBLANK($CV$3),"",IF(OR(Tipy!CH64=Výsledky!$CT$6,Tipy!CH64=Výsledky!$CT$7,Tipy!CH64=Výsledky!$CT$8,Tipy!CH64=Výsledky!$CT$9),IF(VLOOKUP(Tipy!CH64,'Kategórie hráčov'!$A$2:$B$55,2,FALSE)=30,30,20),0))</f>
        <v/>
      </c>
      <c r="CU70" s="127" t="str">
        <f>IF(ISBLANK($CV$3),"",IF(ISBLANK(Tipy!CD64),0,IF(OR(AND(Tipy!CD64=Výsledky!$CT$3,OR(Tipy!CF64=Výsledky!$CV$3+1,Tipy!CF64=Výsledky!$CV$3-1)),AND(Tipy!CF64=Výsledky!$CV$3,OR(Tipy!CD64=Výsledky!$CT$3+1,Tipy!CD64=Výsledky!$CT$3-1))),10,0)))</f>
        <v/>
      </c>
      <c r="CV70" s="130" t="str">
        <f>IF(ISBLANK($CV$3),"",IF(ISBLANK(Tipy!CD64),"-",SUM(CQ70:CU70)))</f>
        <v/>
      </c>
      <c r="CW70" s="129"/>
      <c r="CX70" s="126" t="str">
        <f>IF(ISBLANK($DC$3),"",IF(ISBLANK(Tipy!CJ64),0,IF(AND(Tipy!CJ64=Výsledky!$DA$3,Tipy!CL64=Výsledky!$DC$3),60,0)))</f>
        <v/>
      </c>
      <c r="CY70" s="126" t="str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/>
      </c>
      <c r="CZ70" s="126" t="str">
        <f>IF(ISBLANK($DC$3),"",IF(OR(Tipy!CM64=Výsledky!$CX$6,Tipy!CM64=Výsledky!$CX$7,Tipy!CM64=Výsledky!$CX$8,Tipy!CM64=Výsledky!$CX$9),IF(VLOOKUP(Tipy!CM64,'Kategórie hráčov'!$A$2:$B$55,2,FALSE)=30,30,20),0))</f>
        <v/>
      </c>
      <c r="DA70" s="126" t="str">
        <f>IF(ISBLANK($DC$3),"",IF(OR(Tipy!CN64=Výsledky!$DA$6,Tipy!CN64=Výsledky!$DA$7,Tipy!CN64=Výsledky!$DA$8,Tipy!CN64=Výsledky!$DA$9),IF(VLOOKUP(Tipy!CN64,'Kategórie hráčov'!$A$2:$B$55,2,FALSE)=30,30,20),0))</f>
        <v/>
      </c>
      <c r="DB70" s="127" t="str">
        <f>IF(ISBLANK($DC$3),"",IF(ISBLANK(Tipy!CJ64),0,IF(OR(AND(Tipy!CJ64=Výsledky!$DA$3,OR(Tipy!CL64=Výsledky!$DC$3+1,Tipy!CL64=Výsledky!$DC$3-1)),AND(Tipy!CL64=Výsledky!$DC$3,OR(Tipy!CJ64=Výsledky!$DA$3+1,Tipy!CJ64=Výsledky!$DA$3-1))),10,0)))</f>
        <v/>
      </c>
      <c r="DC70" s="130" t="str">
        <f>IF(ISBLANK($DC$3),"",IF(ISBLANK(Tipy!CJ64),"-",SUM(CX70:DB70)))</f>
        <v/>
      </c>
      <c r="DD70" s="129"/>
      <c r="DE70" s="126" t="str">
        <f>IF(ISBLANK($DJ$3),"",IF(ISBLANK(Tipy!CP64),0,IF(AND(Tipy!CP64=Výsledky!$DH$3,Tipy!CR64=Výsledky!$DJ$3),60,0)))</f>
        <v/>
      </c>
      <c r="DF70" s="126" t="str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/>
      </c>
      <c r="DG70" s="126" t="str">
        <f>IF(ISBLANK($DJ$3),"",IF(OR(Tipy!CS64=Výsledky!$DE$6,Tipy!CS64=Výsledky!$DE$7,Tipy!CS64=Výsledky!$DE$8,Tipy!CS64=Výsledky!$DE$9),IF(VLOOKUP(Tipy!CS64,'Kategórie hráčov'!$A$2:$B$55,2,FALSE)=30,30,20),0))</f>
        <v/>
      </c>
      <c r="DH70" s="126" t="str">
        <f>IF(ISBLANK($DJ$3),"",IF(OR(Tipy!CT64=Výsledky!$DH$6,Tipy!CT64=Výsledky!$DH$7,Tipy!CT64=Výsledky!$DH$8,Tipy!CT64=Výsledky!$DH$9),IF(VLOOKUP(Tipy!CT64,'Kategórie hráčov'!$A$2:$B$55,2,FALSE)=30,30,20),0))</f>
        <v/>
      </c>
      <c r="DI70" s="127" t="str">
        <f>IF(ISBLANK($DJ$3),"",IF(ISBLANK(Tipy!CP64),0,IF(OR(AND(Tipy!CP64=Výsledky!$DH$3,OR(Tipy!CR64=Výsledky!$DJ$3+1,Tipy!CR64=Výsledky!$DJ$3-1)),AND(Tipy!CR64=Výsledky!$DJ$3,OR(Tipy!CP64=Výsledky!$DH$3+1,Tipy!CP64=Výsledky!$DH$3-1))),10,0)))</f>
        <v/>
      </c>
      <c r="DJ70" s="130" t="str">
        <f>IF(ISBLANK($DJ$3),"",IF(ISBLANK(Tipy!CP64),"-",SUM(DE70:DI70)))</f>
        <v/>
      </c>
      <c r="DK70" s="129"/>
      <c r="DL70" s="126" t="str">
        <f>IF(ISBLANK($DQ$3),"",IF(ISBLANK(Tipy!CV64),0,IF(AND(Tipy!CV64=Výsledky!$DO$3,Tipy!CX64=Výsledky!$DQ$3),60,0)))</f>
        <v/>
      </c>
      <c r="DM70" s="126" t="str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/>
      </c>
      <c r="DN70" s="126" t="str">
        <f>IF(ISBLANK($DQ$3),"",IF(OR(Tipy!CY64=Výsledky!$DL$6,Tipy!CY64=Výsledky!$DL$7,Tipy!CY64=Výsledky!$DL$8,Tipy!CY64=Výsledky!$DL$9),IF(VLOOKUP(Tipy!CY64,'Kategórie hráčov'!$A$2:$B$55,2,FALSE)=30,30,20),0))</f>
        <v/>
      </c>
      <c r="DO70" s="126" t="str">
        <f>IF(ISBLANK($DQ$3),"",IF(OR(Tipy!CZ64=Výsledky!$DO$6,Tipy!CZ64=Výsledky!$DO$7,Tipy!CZ64=Výsledky!$DO$8,Tipy!CZ64=Výsledky!$DO$9),IF(VLOOKUP(Tipy!CZ64,'Kategórie hráčov'!$A$2:$B$55,2,FALSE)=30,30,20),0))</f>
        <v/>
      </c>
      <c r="DP70" s="127" t="str">
        <f>IF(ISBLANK($DQ$3),"",IF(ISBLANK(Tipy!CV64),0,IF(OR(AND(Tipy!CV64=Výsledky!$DO$3,OR(Tipy!CX64=Výsledky!$DQ$3+1,Tipy!CX64=Výsledky!$DQ$3-1)),AND(Tipy!CX64=Výsledky!$DQ$3,OR(Tipy!CV64=Výsledky!$DO$3+1,Tipy!CV64=Výsledky!$DO$3-1))),10,0)))</f>
        <v/>
      </c>
      <c r="DQ70" s="130" t="str">
        <f>IF(ISBLANK($DQ$3),"",IF(ISBLANK(Tipy!CV64),"-",SUM(DL70:DP70)))</f>
        <v/>
      </c>
      <c r="DR70" s="129"/>
      <c r="DS70" s="126" t="str">
        <f>IF(ISBLANK($DX$3),"",IF(ISBLANK(Tipy!DB64),0,IF(AND(Tipy!DB64=Výsledky!$DV$3,Tipy!DD64=Výsledky!$DX$3),60,0)))</f>
        <v/>
      </c>
      <c r="DT70" s="126" t="str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/>
      </c>
      <c r="DU70" s="126" t="str">
        <f>IF(ISBLANK($DX$3),"",IF(OR(Tipy!DE64=Výsledky!$DS$6,Tipy!DE64=Výsledky!$DS$7,Tipy!DE64=Výsledky!$DS$8,Tipy!DE64=Výsledky!$DS$9),IF(VLOOKUP(Tipy!DE64,'Kategórie hráčov'!$A$2:$B$55,2,FALSE)=30,30,20),0))</f>
        <v/>
      </c>
      <c r="DV70" s="126" t="str">
        <f>IF(ISBLANK($DX$3),"",IF(OR(Tipy!DF64=Výsledky!$DV$6,Tipy!DF64=Výsledky!$DV$7,Tipy!DF64=Výsledky!$DV$8,Tipy!DF64=Výsledky!$DV$9),IF(VLOOKUP(Tipy!DF64,'Kategórie hráčov'!$A$2:$B$55,2,FALSE)=30,30,20),0))</f>
        <v/>
      </c>
      <c r="DW70" s="127" t="str">
        <f>IF(ISBLANK($DX$3),"",IF(ISBLANK(Tipy!DB64),0,IF(OR(AND(Tipy!DB64=Výsledky!$DV$3,OR(Tipy!DD64=Výsledky!$DX$3+1,Tipy!DD64=Výsledky!$DX$3-1)),AND(Tipy!DD64=Výsledky!$DX$3,OR(Tipy!DB64=Výsledky!$DV$3+1,Tipy!DB64=Výsledky!$DV$3-1))),10,0)))</f>
        <v/>
      </c>
      <c r="DX70" s="130" t="str">
        <f>IF(ISBLANK($DX$3),"",IF(ISBLANK(Tipy!DB64),"-",SUM(DS70:DW70)))</f>
        <v/>
      </c>
      <c r="DY70" s="129"/>
      <c r="DZ70" s="126" t="str">
        <f>IF(ISBLANK($EE$3),"",IF(ISBLANK(Tipy!DH64),0,IF(AND(Tipy!DH64=Výsledky!$EC$3,Tipy!DJ64=Výsledky!$EE$3),60,0)))</f>
        <v/>
      </c>
      <c r="EA70" s="126" t="str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/>
      </c>
      <c r="EB70" s="126" t="str">
        <f>IF(ISBLANK($EE$3),"",IF(OR(Tipy!DK64=Výsledky!$DZ$6,Tipy!DK64=Výsledky!$DZ$7,Tipy!DK64=Výsledky!$DZ$8,Tipy!DK64=Výsledky!$DZ$9),IF(VLOOKUP(Tipy!DK64,'Kategórie hráčov'!$A$2:$B$55,2,FALSE)=30,30,20),0))</f>
        <v/>
      </c>
      <c r="EC70" s="126" t="str">
        <f>IF(ISBLANK($EE$3),"",IF(OR(Tipy!DL64=Výsledky!$EC$6,Tipy!DL64=Výsledky!$EC$7,Tipy!DL64=Výsledky!$EC$8,Tipy!DL64=Výsledky!$EC$9),IF(VLOOKUP(Tipy!DL64,'Kategórie hráčov'!$A$2:$B$55,2,FALSE)=30,30,20),0))</f>
        <v/>
      </c>
      <c r="ED70" s="127" t="str">
        <f>IF(ISBLANK($EE$3),"",IF(ISBLANK(Tipy!DH64),0,IF(OR(AND(Tipy!DH64=Výsledky!$EC$3,OR(Tipy!DJ64=Výsledky!$EE$3+1,Tipy!DJ64=Výsledky!$EE$3-1)),AND(Tipy!DJ64=Výsledky!$EE$3,OR(Tipy!DH64=Výsledky!$EC$3+1,Tipy!DH64=Výsledky!$EC$3-1))),10,0)))</f>
        <v/>
      </c>
      <c r="EE70" s="130" t="str">
        <f>IF(ISBLANK($EE$3),"",IF(ISBLANK(Tipy!DH64),"-",SUM(DZ70:ED70)))</f>
        <v/>
      </c>
      <c r="EF70" s="129"/>
      <c r="EG70" s="126" t="str">
        <f>IF(ISBLANK($EL$3),"",IF(ISBLANK(Tipy!DN64),0,IF(AND(Tipy!DN64=Výsledky!$EJ$3,Tipy!DP64=Výsledky!$EL$3),60,0)))</f>
        <v/>
      </c>
      <c r="EH70" s="126" t="str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/>
      </c>
      <c r="EI70" s="126" t="str">
        <f>IF(ISBLANK($EL$3),"",IF(OR(Tipy!DQ64=Výsledky!$EG$6,Tipy!DQ64=Výsledky!$EG$7,Tipy!DQ64=Výsledky!$EG$8,Tipy!DQ64=Výsledky!$EG$9),IF(VLOOKUP(Tipy!DQ64,'Kategórie hráčov'!$A$2:$B$55,2,FALSE)=30,30,20),0))</f>
        <v/>
      </c>
      <c r="EJ70" s="126" t="str">
        <f>IF(ISBLANK($EL$3),"",IF(OR(Tipy!DR64=Výsledky!$EJ$6,Tipy!DR64=Výsledky!$EJ$7,Tipy!DR64=Výsledky!$EJ$8,Tipy!DR64=Výsledky!$EJ$9),IF(VLOOKUP(Tipy!DR64,'Kategórie hráčov'!$A$2:$B$55,2,FALSE)=30,30,20),0))</f>
        <v/>
      </c>
      <c r="EK70" s="127" t="str">
        <f>IF(ISBLANK($EL$3),"",IF(ISBLANK(Tipy!DN64),0,IF(OR(AND(Tipy!DN64=Výsledky!$EJ$3,OR(Tipy!DP64=Výsledky!$EL$3+1,Tipy!DP64=Výsledky!$EL$3-1)),AND(Tipy!DP64=Výsledky!$EL$3,OR(Tipy!DN64=Výsledky!$EJ$3+1,Tipy!DN64=Výsledky!$EJ$3-1))),10,0)))</f>
        <v/>
      </c>
      <c r="EL70" s="130" t="str">
        <f>IF(ISBLANK($EL$3),"",IF(ISBLANK(Tipy!DN64),"-",SUM(EG70:EK70)))</f>
        <v/>
      </c>
      <c r="EM70" s="129"/>
      <c r="EN70" s="126" t="str">
        <f>IF(ISBLANK($ES$3),"",IF(ISBLANK(Tipy!DT64),0,IF(AND(Tipy!DT64=Výsledky!$EQ$3,Tipy!DV64=Výsledky!$ES$3),60,0)))</f>
        <v/>
      </c>
      <c r="EO70" s="126" t="str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/>
      </c>
      <c r="EP70" s="126" t="str">
        <f>IF(ISBLANK($ES$3),"",IF(OR(Tipy!DW64=Výsledky!$EN$6,Tipy!DW64=Výsledky!$EN$7,Tipy!DW64=Výsledky!$EN$8,Tipy!DW64=Výsledky!$EN$9),IF(VLOOKUP(Tipy!DW64,'Kategórie hráčov'!$A$2:$B$55,2,FALSE)=30,30,20),0))</f>
        <v/>
      </c>
      <c r="EQ70" s="126" t="str">
        <f>IF(ISBLANK($ES$3),"",IF(OR(Tipy!DX64=Výsledky!$EQ$6,Tipy!DX64=Výsledky!$EQ$7,Tipy!DX64=Výsledky!$EQ$8,Tipy!DX64=Výsledky!$EQ$9),IF(VLOOKUP(Tipy!DX64,'Kategórie hráčov'!$A$2:$B$55,2,FALSE)=30,30,20),0))</f>
        <v/>
      </c>
      <c r="ER70" s="127" t="str">
        <f>IF(ISBLANK($ES$3),"",IF(ISBLANK(Tipy!DT64),0,IF(OR(AND(Tipy!DT64=Výsledky!$EQ$3,OR(Tipy!DV64=Výsledky!$ES$3+1,Tipy!DV64=Výsledky!$ES$3-1)),AND(Tipy!DV64=Výsledky!$ES$3,OR(Tipy!DT64=Výsledky!$EQ$3+1,Tipy!DT64=Výsledky!$EQ$3-1))),10,0)))</f>
        <v/>
      </c>
      <c r="ES70" s="130" t="str">
        <f>IF(ISBLANK($ES$3),"",IF(ISBLANK(Tipy!DT64),"-",SUM(EN70:ER70)))</f>
        <v/>
      </c>
      <c r="ET70" s="129"/>
      <c r="EU70" s="126" t="str">
        <f>IF(ISBLANK($EZ$3),"",IF(ISBLANK(Tipy!DZ64),0,IF(AND(Tipy!DZ64=Výsledky!$EX$3,Tipy!EB64=Výsledky!$EZ$3),60,0)))</f>
        <v/>
      </c>
      <c r="EV70" s="126" t="str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/>
      </c>
      <c r="EW70" s="126" t="str">
        <f>IF(ISBLANK($EZ$3),"",IF(OR(Tipy!EC64=Výsledky!$EU$6,Tipy!EC64=Výsledky!$EU$7,Tipy!EC64=Výsledky!$EU$8,Tipy!EC64=Výsledky!$EU$9),IF(VLOOKUP(Tipy!EC64,'Kategórie hráčov'!$A$2:$B$55,2,FALSE)=30,30,20),0))</f>
        <v/>
      </c>
      <c r="EX70" s="126" t="str">
        <f>IF(ISBLANK($EZ$3),"",IF(OR(Tipy!ED64=Výsledky!$EX$6,Tipy!ED64=Výsledky!$EX$7,Tipy!ED64=Výsledky!$EX$8,Tipy!ED64=Výsledky!$EX$9),IF(VLOOKUP(Tipy!ED64,'Kategórie hráčov'!$A$2:$B$55,2,FALSE)=30,30,20),0))</f>
        <v/>
      </c>
      <c r="EY70" s="127" t="str">
        <f>IF(ISBLANK($EZ$3),"",IF(ISBLANK(Tipy!DZ64),0,IF(OR(AND(Tipy!DZ64=Výsledky!$EX$3,OR(Tipy!EB64=Výsledky!$EZ$3+1,Tipy!EB64=Výsledky!$EZ$3-1)),AND(Tipy!EB64=Výsledky!$EZ$3,OR(Tipy!DZ64=Výsledky!$EX$3+1,Tipy!DZ64=Výsledky!$EX$3-1))),10,0)))</f>
        <v/>
      </c>
      <c r="EZ70" s="130" t="str">
        <f>IF(ISBLANK($EZ$3),"",IF(ISBLANK(Tipy!DZ64),"-",SUM(EU70:EY70)))</f>
        <v/>
      </c>
      <c r="FA70" s="129"/>
      <c r="FB70" s="126" t="str">
        <f>IF(ISBLANK($FG$3),"",IF(ISBLANK(Tipy!EF64),0,IF(AND(Tipy!EF64=Výsledky!$FE$3,Tipy!EH64=Výsledky!$FG$3),60,0)))</f>
        <v/>
      </c>
      <c r="FC70" s="126" t="str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/>
      </c>
      <c r="FD70" s="126" t="str">
        <f>IF(ISBLANK($FG$3),"",IF(OR(Tipy!EI64=Výsledky!$FB$6,Tipy!EI64=Výsledky!$FB$7,Tipy!EI64=Výsledky!$FB$8,Tipy!EI64=Výsledky!$FB$9),IF(VLOOKUP(Tipy!EI64,'Kategórie hráčov'!$A$2:$B$55,2,FALSE)=30,30,20),0))</f>
        <v/>
      </c>
      <c r="FE70" s="126" t="str">
        <f>IF(ISBLANK($FG$3),"",IF(OR(Tipy!EJ64=Výsledky!$FE$6,Tipy!EJ64=Výsledky!$FE$7,Tipy!EJ64=Výsledky!$FE$8,Tipy!EJ64=Výsledky!$FE$9),IF(VLOOKUP(Tipy!EJ64,'Kategórie hráčov'!$A$2:$B$55,2,FALSE)=30,30,20),0))</f>
        <v/>
      </c>
      <c r="FF70" s="127" t="str">
        <f>IF(ISBLANK($FG$3),"",IF(ISBLANK(Tipy!EF64),0,IF(OR(AND(Tipy!EF64=Výsledky!$FE$3,OR(Tipy!EH64=Výsledky!$FG$3+1,Tipy!EH64=Výsledky!$FG$3-1)),AND(Tipy!EH64=Výsledky!$FG$3,OR(Tipy!EF64=Výsledky!$FE$3+1,Tipy!EF64=Výsledky!$FE$3-1))),10,0)))</f>
        <v/>
      </c>
      <c r="FG70" s="130" t="str">
        <f>IF(ISBLANK($FG$3),"",IF(ISBLANK(Tipy!EF64),"-",SUM(FB70:FF70)))</f>
        <v/>
      </c>
      <c r="FH70" s="129"/>
      <c r="FI70" s="126" t="str">
        <f>IF(ISBLANK($FN$3),"",IF(ISBLANK(Tipy!EL64),0,IF(AND(Tipy!EL64=Výsledky!$FL$3,Tipy!EN64=Výsledky!$FN$3),60,0)))</f>
        <v/>
      </c>
      <c r="FJ70" s="126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126" t="str">
        <f>IF(ISBLANK($FN$3),"",IF(OR(Tipy!EO64=Výsledky!$FI$6,Tipy!EO64=Výsledky!$FI$7,Tipy!EO64=Výsledky!$FI$8,Tipy!EO64=Výsledky!$FI$9),IF(VLOOKUP(Tipy!EO64,'Kategórie hráčov'!$A$2:$B$55,2,FALSE)=30,30,20),0))</f>
        <v/>
      </c>
      <c r="FL70" s="126" t="str">
        <f>IF(ISBLANK($FN$3),"",IF(OR(Tipy!EP64=Výsledky!$FL$6,Tipy!EP64=Výsledky!$FL$7,Tipy!EP64=Výsledky!$FL$8,Tipy!EP64=Výsledky!$FL$9),IF(VLOOKUP(Tipy!EP64,'Kategórie hráčov'!$A$2:$B$55,2,FALSE)=30,30,20),0))</f>
        <v/>
      </c>
      <c r="FM70" s="127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130" t="str">
        <f>IF(ISBLANK($FN$3),"",IF(ISBLANK(Tipy!EL64),"-",SUM(FI70:FM70)))</f>
        <v/>
      </c>
      <c r="FO70" s="129"/>
      <c r="FP70" s="126" t="str">
        <f>IF(ISBLANK($FU$3),"",IF(ISBLANK(Tipy!ER64),0,IF(AND(Tipy!ER64=Výsledky!$FS$3,Tipy!ET64=Výsledky!$FU$3),60,0)))</f>
        <v/>
      </c>
      <c r="FQ70" s="126" t="str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/>
      </c>
      <c r="FR70" s="126" t="str">
        <f>IF(ISBLANK($FU$3),"",IF(OR(Tipy!EU64=Výsledky!$FP$6,Tipy!EU64=Výsledky!$FP$7,Tipy!EU64=Výsledky!$FP$8,Tipy!EU64=Výsledky!$FP$9),IF(VLOOKUP(Tipy!EU64,'Kategórie hráčov'!$A$2:$B$55,2,FALSE)=30,30,20),0))</f>
        <v/>
      </c>
      <c r="FS70" s="126" t="str">
        <f>IF(ISBLANK($FU$3),"",IF(OR(Tipy!EV64=Výsledky!$FS$6,Tipy!EV64=Výsledky!$FS$7,Tipy!EV64=Výsledky!$FS$8,Tipy!EV64=Výsledky!$FS$9),IF(VLOOKUP(Tipy!EV64,'Kategórie hráčov'!$A$2:$B$55,2,FALSE)=30,30,20),0))</f>
        <v/>
      </c>
      <c r="FT70" s="127" t="str">
        <f>IF(ISBLANK($FU$3),"",IF(ISBLANK(Tipy!ER64),0,IF(OR(AND(Tipy!ER64=Výsledky!$FS$3,OR(Tipy!ET64=Výsledky!$FU$3+1,Tipy!ET64=Výsledky!$FU$3-1)),AND(Tipy!ET64=Výsledky!$FU$3,OR(Tipy!ER64=Výsledky!$FS$3+1,Tipy!ER64=Výsledky!$FS$3-1))),10,0)))</f>
        <v/>
      </c>
      <c r="FU70" s="130" t="str">
        <f>IF(ISBLANK($FU$3),"",IF(ISBLANK(Tipy!ER64),"-",SUM(FP70:FT70)))</f>
        <v/>
      </c>
      <c r="FV70" s="129"/>
      <c r="FW70" s="126" t="str">
        <f>IF(ISBLANK($GB$3),"",IF(ISBLANK(Tipy!EX64),0,IF(AND(Tipy!EX64=Výsledky!$FZ$3,Tipy!EZ64=Výsledky!$GB$3),60,0)))</f>
        <v/>
      </c>
      <c r="FX70" s="126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126" t="str">
        <f>IF(ISBLANK($GB$3),"",IF(OR(Tipy!FA64=Výsledky!$FW$6,Tipy!FA64=Výsledky!$FW$7,Tipy!FA64=Výsledky!$FW$8,Tipy!FA64=Výsledky!$FW$9),IF(VLOOKUP(Tipy!FA64,'Kategórie hráčov'!$A$2:$B$55,2,FALSE)=30,30,20),0))</f>
        <v/>
      </c>
      <c r="FZ70" s="126" t="str">
        <f>IF(ISBLANK($GB$3),"",IF(OR(Tipy!FB64=Výsledky!$FZ$6,Tipy!FB64=Výsledky!$FZ$7,Tipy!FB64=Výsledky!$FZ$8,Tipy!FB64=Výsledky!$FZ$9),IF(VLOOKUP(Tipy!FB64,'Kategórie hráčov'!$A$2:$B$55,2,FALSE)=30,30,20),0))</f>
        <v/>
      </c>
      <c r="GA70" s="127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130" t="str">
        <f>IF(ISBLANK($GB$3),"",IF(ISBLANK(Tipy!EX64),"-",SUM(FW70:GA70)))</f>
        <v/>
      </c>
      <c r="GC70" s="129"/>
      <c r="GD70" s="126" t="str">
        <f>IF(ISBLANK($GI$3),"",IF(ISBLANK(Tipy!FD64),0,IF(AND(Tipy!FD64=Výsledky!$GG$3,Tipy!FF64=Výsledky!$GI$3),60,0)))</f>
        <v/>
      </c>
      <c r="GE70" s="126" t="str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/>
      </c>
      <c r="GF70" s="126" t="str">
        <f>IF(ISBLANK($GI$3),"",IF(OR(Tipy!FG64=Výsledky!$GD$6,Tipy!FG64=Výsledky!$GD$7,Tipy!FG64=Výsledky!$GD$8,Tipy!FG64=Výsledky!$GD$9),IF(VLOOKUP(Tipy!FG64,'Kategórie hráčov'!$A$2:$B$55,2,FALSE)=30,30,20),0))</f>
        <v/>
      </c>
      <c r="GG70" s="126" t="str">
        <f>IF(ISBLANK($GI$3),"",IF(OR(Tipy!FH64=Výsledky!$GG$6,Tipy!FH64=Výsledky!$GG$7,Tipy!FH64=Výsledky!$GG$8,Tipy!FH64=Výsledky!$GG$9),IF(VLOOKUP(Tipy!FH64,'Kategórie hráčov'!$A$2:$B$55,2,FALSE)=30,30,20),0))</f>
        <v/>
      </c>
      <c r="GH70" s="127" t="str">
        <f>IF(ISBLANK($GI$3),"",IF(ISBLANK(Tipy!FD64),0,IF(OR(AND(Tipy!FD64=Výsledky!$GG$3,OR(Tipy!FF64=Výsledky!$GI$3+1,Tipy!FF64=Výsledky!$GI$3-1)),AND(Tipy!FF64=Výsledky!$GI$3,OR(Tipy!FD64=Výsledky!$GG$3+1,Tipy!FD64=Výsledky!$GG$3-1))),10,0)))</f>
        <v/>
      </c>
      <c r="GI70" s="130" t="str">
        <f>IF(ISBLANK($GI$3),"",IF(ISBLANK(Tipy!FD64),"-",SUM(GD70:GH70)))</f>
        <v/>
      </c>
      <c r="GJ70" s="129"/>
      <c r="GK70" s="126" t="str">
        <f>IF(ISBLANK($GP$3),"",IF(ISBLANK(Tipy!FJ64),0,IF(AND(Tipy!FJ64=Výsledky!$GN$3,Tipy!FL64=Výsledky!$GP$3),60,0)))</f>
        <v/>
      </c>
      <c r="GL70" s="126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126" t="str">
        <f>IF(ISBLANK($GP$3),"",IF(OR(Tipy!FM64=Výsledky!$GK$6,Tipy!FM64=Výsledky!$GK$7,Tipy!FM64=Výsledky!$GK$8,Tipy!FM64=Výsledky!$GK$9),IF(VLOOKUP(Tipy!FM64,'Kategórie hráčov'!$A$2:$B$55,2,FALSE)=30,30,20),0))</f>
        <v/>
      </c>
      <c r="GN70" s="126" t="str">
        <f>IF(ISBLANK($GP$3),"",IF(OR(Tipy!FN64=Výsledky!$GN$6,Tipy!FN64=Výsledky!$GN$7,Tipy!FN64=Výsledky!$GN$8,Tipy!FN64=Výsledky!$GN$9),IF(VLOOKUP(Tipy!FN64,'Kategórie hráčov'!$A$2:$B$55,2,FALSE)=30,30,20),0))</f>
        <v/>
      </c>
      <c r="GO70" s="127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130" t="str">
        <f>IF(ISBLANK($GP$3),"",IF(ISBLANK(Tipy!FJ64),"-",SUM(GK70:GO70)))</f>
        <v/>
      </c>
      <c r="GQ70" s="129"/>
      <c r="GR70" s="126" t="str">
        <f>IF(ISBLANK($GW$3),"",IF(ISBLANK(Tipy!FP64),0,IF(AND(Tipy!FP64=Výsledky!$GU$3,Tipy!FR64=Výsledky!$GW$3),60,0)))</f>
        <v/>
      </c>
      <c r="GS70" s="126" t="str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/>
      </c>
      <c r="GT70" s="126" t="str">
        <f>IF(ISBLANK($GW$3),"",IF(OR(Tipy!FS64=Výsledky!$GR$6,Tipy!FS64=Výsledky!$GR$7,Tipy!FS64=Výsledky!$GR$8,Tipy!FS64=Výsledky!$GR$9),IF(VLOOKUP(Tipy!FS64,'Kategórie hráčov'!$A$2:$B$55,2,FALSE)=30,30,20),0))</f>
        <v/>
      </c>
      <c r="GU70" s="126" t="str">
        <f>IF(ISBLANK($GW$3),"",IF(OR(Tipy!FT64=Výsledky!$GU$6,Tipy!FT64=Výsledky!$GU$7,Tipy!FT64=Výsledky!$GU$8,Tipy!FT64=Výsledky!$GU$9),IF(VLOOKUP(Tipy!FT64,'Kategórie hráčov'!$A$2:$B$55,2,FALSE)=30,30,20),0))</f>
        <v/>
      </c>
      <c r="GV70" s="127" t="str">
        <f>IF(ISBLANK($GW$3),"",IF(ISBLANK(Tipy!FP64),0,IF(OR(AND(Tipy!FP64=Výsledky!$GU$3,OR(Tipy!FR64=Výsledky!$GW$3+1,Tipy!FR64=Výsledky!$GW$3-1)),AND(Tipy!FR64=Výsledky!$GW$3,OR(Tipy!FP64=Výsledky!$GU$3+1,Tipy!FP64=Výsledky!$GU$3-1))),10,0)))</f>
        <v/>
      </c>
      <c r="GW70" s="130" t="str">
        <f>IF(ISBLANK($GW$3),"",IF(ISBLANK(Tipy!FP64),"-",SUM(GR70:GV70)))</f>
        <v/>
      </c>
      <c r="GX70" s="129"/>
      <c r="GY70" s="126" t="str">
        <f>IF(ISBLANK($HD$3),"",IF(ISBLANK(Tipy!FV64),0,IF(AND(Tipy!FV64=Výsledky!$HB$3,Tipy!FX64=Výsledky!$HD$3),60,0)))</f>
        <v/>
      </c>
      <c r="GZ70" s="126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26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26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27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0" t="str">
        <f>IF(ISBLANK($HD$3),"",IF(ISBLANK(Tipy!FV64),"-",SUM(GY70:HC70)))</f>
        <v/>
      </c>
      <c r="HE70" s="129"/>
      <c r="HF70" s="126" t="str">
        <f>IF(ISBLANK($HK$3),"",IF(ISBLANK(Tipy!GB64),0,IF(AND(Tipy!GB64=Výsledky!$HI$3,Tipy!GD64=Výsledky!$HK$3),60,0)))</f>
        <v/>
      </c>
      <c r="HG70" s="126" t="str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/>
      </c>
      <c r="HH70" s="126" t="str">
        <f>IF(ISBLANK($HK$3),"",IF(OR(Tipy!GE64=Výsledky!$HF$6,Tipy!GE64=Výsledky!$HF$7,Tipy!GE64=Výsledky!$HF$8,Tipy!GE64=Výsledky!$HF$9),IF(VLOOKUP(Tipy!GE64,'Kategórie hráčov'!$A$2:$B$55,2,FALSE)=30,30,20),0))</f>
        <v/>
      </c>
      <c r="HI70" s="126" t="str">
        <f>IF(ISBLANK($HK$3),"",IF(OR(Tipy!GF64=Výsledky!$HI$6,Tipy!GF64=Výsledky!$HI$7,Tipy!GF64=Výsledky!$HI$8,Tipy!GF64=Výsledky!$HI$9),IF(VLOOKUP(Tipy!GF64,'Kategórie hráčov'!$A$2:$B$55,2,FALSE)=30,30,20),0))</f>
        <v/>
      </c>
      <c r="HJ70" s="127" t="str">
        <f>IF(ISBLANK($HK$3),"",IF(ISBLANK(Tipy!GB64),0,IF(OR(AND(Tipy!GB64=Výsledky!$HI$3,OR(Tipy!GD64=Výsledky!$HK$3+1,Tipy!GD64=Výsledky!$HK$3-1)),AND(Tipy!GD64=Výsledky!$HK$3,OR(Tipy!GB64=Výsledky!$HI$3+1,Tipy!GB64=Výsledky!$HI$3-1))),10,0)))</f>
        <v/>
      </c>
      <c r="HK70" s="130" t="str">
        <f>IF(ISBLANK($HK$3),"",IF(ISBLANK(Tipy!GB64),"-",SUM(HF70:HJ70)))</f>
        <v/>
      </c>
      <c r="HL70" s="129"/>
      <c r="HM70" s="126" t="str">
        <f>IF(ISBLANK($HR$3),"",IF(ISBLANK(Tipy!GH64),0,IF(AND(Tipy!GH64=Výsledky!$HP$3,Tipy!GJ64=Výsledky!$HR$3),60,0)))</f>
        <v/>
      </c>
      <c r="HN70" s="126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26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26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27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0" t="str">
        <f>IF(ISBLANK($HR$3),"",IF(ISBLANK(Tipy!GH64),"-",SUM(HM70:HQ70)))</f>
        <v/>
      </c>
      <c r="HS70" s="129"/>
      <c r="HT70" s="126" t="str">
        <f>IF(ISBLANK($HY$3),"",IF(ISBLANK(Tipy!GN64),0,IF(AND(Tipy!GN64=Výsledky!$HW$3,Tipy!GP64=Výsledky!$HY$3),60,0)))</f>
        <v/>
      </c>
      <c r="HU70" s="126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6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6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7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0" t="str">
        <f>IF(ISBLANK($HY$3),"",IF(ISBLANK(Tipy!GN64),"-",SUM(HT70:HX70)))</f>
        <v/>
      </c>
      <c r="HZ70" s="129"/>
      <c r="IA70" s="126" t="str">
        <f>IF(ISBLANK($IF$3),"",IF(ISBLANK(Tipy!GT64),0,IF(AND(Tipy!GT64=Výsledky!$ID$3,Tipy!GV64=Výsledky!$IF$3),60,0)))</f>
        <v/>
      </c>
      <c r="IB70" s="126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26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26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27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0" t="str">
        <f>IF(ISBLANK($IF$3),"",IF(ISBLANK(Tipy!GT64),"-",SUM(IA70:IE70)))</f>
        <v/>
      </c>
      <c r="IG70" s="129"/>
      <c r="IH70" s="126" t="str">
        <f>IF(ISBLANK($IM$3),"",IF(ISBLANK(Tipy!GZ64),0,IF(AND(Tipy!GZ64=Výsledky!$IK$3,Tipy!HB64=Výsledky!$IM$3),60,0)))</f>
        <v/>
      </c>
      <c r="II70" s="126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6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6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7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0" t="str">
        <f>IF(ISBLANK($IM$3),"",IF(ISBLANK(Tipy!GZ64),"-",SUM(IH70:IL70)))</f>
        <v/>
      </c>
      <c r="IN70" s="129"/>
      <c r="IO70" s="126" t="str">
        <f>IF(ISBLANK($IT$3),"",IF(ISBLANK(Tipy!HF64),0,IF(AND(Tipy!HF64=Výsledky!$IR$3,Tipy!HH64=Výsledky!$IT$3),60,0)))</f>
        <v/>
      </c>
      <c r="IP70" s="126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26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26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27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0" t="str">
        <f>IF(ISBLANK($IT$3),"",IF(ISBLANK(Tipy!HF64),"-",SUM(IO70:IS70)))</f>
        <v/>
      </c>
      <c r="IU70" s="129"/>
      <c r="IV70" s="126" t="str">
        <f>IF(ISBLANK($JA$3),"",IF(ISBLANK(Tipy!HL64),0,IF(AND(Tipy!HL64=Výsledky!$IY$3,Tipy!HN64=Výsledky!$JA$3),60,0)))</f>
        <v/>
      </c>
      <c r="IW70" s="126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26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26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27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0" t="str">
        <f>IF(ISBLANK($JA$3),"",IF(ISBLANK(Tipy!HL64),"-",SUM(IV70:IZ70)))</f>
        <v/>
      </c>
      <c r="JB70" s="129"/>
      <c r="JC70" s="126" t="str">
        <f>IF(ISBLANK($JH$3),"",IF(ISBLANK(Tipy!HR64),0,IF(AND(Tipy!HR64=Výsledky!$JF$3,Tipy!HT64=Výsledky!$JH$3),60,0)))</f>
        <v/>
      </c>
      <c r="JD70" s="126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26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26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27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0" t="str">
        <f>IF(ISBLANK($JH$3),"",IF(ISBLANK(Tipy!HR64),"-",SUM(JC70:JG70)))</f>
        <v/>
      </c>
      <c r="JI70" s="129"/>
      <c r="JJ70" s="126" t="str">
        <f>IF(ISBLANK($JO$3),"",IF(ISBLANK(Tipy!HX64),0,IF(AND(Tipy!HX64=Výsledky!$JM$3,Tipy!HZ64=Výsledky!$JO$3),60,0)))</f>
        <v/>
      </c>
      <c r="JK70" s="126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26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26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27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0" t="str">
        <f>IF(ISBLANK($JO$3),"",IF(ISBLANK(Tipy!HX64),"-",SUM(JJ70:JN70)))</f>
        <v/>
      </c>
      <c r="JP70" s="129"/>
      <c r="JQ70" s="126" t="str">
        <f>IF(ISBLANK($JV$3),"",IF(ISBLANK(Tipy!ID64),0,IF(AND(Tipy!ID64=Výsledky!$JT$3,Tipy!IF64=Výsledky!$JV$3),60,0)))</f>
        <v/>
      </c>
      <c r="JR70" s="126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26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26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27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0" t="str">
        <f>IF(ISBLANK($JV$3),"",IF(ISBLANK(Tipy!ID64),"-",SUM(JQ70:JU70)))</f>
        <v/>
      </c>
      <c r="JW70" s="129"/>
      <c r="JX70" s="126" t="str">
        <f>IF(ISBLANK($KC$3),"",IF(ISBLANK(Tipy!IJ64),0,IF(AND(Tipy!IJ64=Výsledky!$KA$3,Tipy!IL64=Výsledky!$KC$3),60,0)))</f>
        <v/>
      </c>
      <c r="JY70" s="126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6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6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7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0" t="str">
        <f>IF(ISBLANK($KC$3),"",IF(ISBLANK(Tipy!IJ64),"-",SUM(JX70:KB70)))</f>
        <v/>
      </c>
      <c r="KD70" s="129"/>
      <c r="KE70" s="126" t="str">
        <f>IF(ISBLANK($KJ$3),"",IF(ISBLANK(Tipy!IP64),0,IF(AND(Tipy!IP64=Výsledky!$KH$3,Tipy!IR64=Výsledky!$KJ$3),60,0)))</f>
        <v/>
      </c>
      <c r="KF70" s="126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6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6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7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0" t="str">
        <f>IF(ISBLANK($KJ$3),"",IF(ISBLANK(Tipy!IP64),"-",SUM(KE70:KI70)))</f>
        <v/>
      </c>
      <c r="KK70" s="129"/>
      <c r="KL70" s="126" t="str">
        <f>IF(ISBLANK($KQ$3),"",IF(ISBLANK(Tipy!IV64),0,IF(AND(Tipy!IV64=Výsledky!$KO$3,Tipy!IX64=Výsledky!$KQ$3),60,0)))</f>
        <v/>
      </c>
      <c r="KM70" s="126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6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6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7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0" t="str">
        <f>IF(ISBLANK($KQ$3),"",IF(ISBLANK(Tipy!IV64),"-",SUM(KL70:KP70)))</f>
        <v/>
      </c>
      <c r="KR70" s="129"/>
      <c r="KS70" s="126" t="str">
        <f>IF(ISBLANK($KX$3),"",IF(ISBLANK(Tipy!JB64),0,IF(AND(Tipy!JB64=Výsledky!$KV$3,Tipy!JD64=Výsledky!$KX$3),60,0)))</f>
        <v/>
      </c>
      <c r="KT70" s="126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6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6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7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0" t="str">
        <f>IF(ISBLANK($KX$3),"",IF(ISBLANK(Tipy!JB64),"-",SUM(KS70:KW70)))</f>
        <v/>
      </c>
      <c r="KY70" s="129"/>
      <c r="KZ70" s="126" t="str">
        <f>IF(ISBLANK($LE$3),"",IF(ISBLANK(Tipy!JH64),0,IF(AND(Tipy!JH64=Výsledky!$LC$3,Tipy!JJ64=Výsledky!$LE$3),60,0)))</f>
        <v/>
      </c>
      <c r="LA70" s="126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6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6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7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0" t="str">
        <f>IF(ISBLANK($LE$3),"",IF(ISBLANK(Tipy!JH64),"-",SUM(KZ70:LD70)))</f>
        <v/>
      </c>
      <c r="LF70" s="129"/>
      <c r="LG70" s="126" t="str">
        <f>IF(ISBLANK($LL$3),"",IF(ISBLANK(Tipy!JN64),0,IF(AND(Tipy!JN64=Výsledky!$LJ$3,Tipy!JP64=Výsledky!$LL$3),60,0)))</f>
        <v/>
      </c>
      <c r="LH70" s="126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6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6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7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0" t="str">
        <f>IF(ISBLANK($LL$3),"",IF(ISBLANK(Tipy!JN64),"-",SUM(LG70:LK70)))</f>
        <v/>
      </c>
      <c r="LM70" s="129"/>
      <c r="LN70" s="126" t="str">
        <f>IF(ISBLANK($LS$3),"",IF(ISBLANK(Tipy!JT64),0,IF(AND(Tipy!JT64=Výsledky!$LQ$3,Tipy!JV64=Výsledky!$LS$3),60,0)))</f>
        <v/>
      </c>
      <c r="LO70" s="126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6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6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7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0" t="str">
        <f>IF(ISBLANK($LS$3),"",IF(ISBLANK(Tipy!JT64),"-",SUM(LN70:LR70)))</f>
        <v/>
      </c>
      <c r="LT70" s="129"/>
      <c r="LU70" s="126" t="str">
        <f>IF(ISBLANK($LZ$3),"",IF(ISBLANK(Tipy!JZ64),0,IF(AND(Tipy!JZ64=Výsledky!$LX$3,Tipy!KB64=Výsledky!$LZ$3),60,0)))</f>
        <v/>
      </c>
      <c r="LV70" s="126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6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6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7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0" t="str">
        <f>IF(ISBLANK($LZ$3),"",IF(ISBLANK(Tipy!JZ64),"-",SUM(LU70:LY70)))</f>
        <v/>
      </c>
      <c r="MA70" s="129"/>
      <c r="MB70" s="126" t="str">
        <f>IF(ISBLANK($MG$3),"",IF(ISBLANK(Tipy!KF64),0,IF(AND(Tipy!KF64=Výsledky!$ME$3,Tipy!KH64=Výsledky!$MG$3),60,0)))</f>
        <v/>
      </c>
      <c r="MC70" s="126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6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6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7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0" t="str">
        <f>IF(ISBLANK($MG$3),"",IF(ISBLANK(Tipy!KF64),"-",SUM(MB70:MF70)))</f>
        <v/>
      </c>
      <c r="MH70" s="129"/>
      <c r="MI70" s="126" t="str">
        <f>IF(ISBLANK($MN$3),"",IF(ISBLANK(Tipy!KL64),0,IF(AND(Tipy!KL64=Výsledky!$ML$3,Tipy!KN64=Výsledky!$MN$3),60,0)))</f>
        <v/>
      </c>
      <c r="MJ70" s="12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6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6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0" t="str">
        <f>IF(ISBLANK($MN$3),"",IF(ISBLANK(Tipy!KL64),"-",SUM(MI70:MM70)))</f>
        <v/>
      </c>
      <c r="MO70" s="129"/>
      <c r="MP70" s="126" t="str">
        <f>IF(ISBLANK($MU$3),"",IF(ISBLANK(Tipy!KR64),0,IF(AND(Tipy!KR64=Výsledky!$MS$3,Tipy!KT64=Výsledky!$MU$3),60,0)))</f>
        <v/>
      </c>
      <c r="MQ70" s="126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6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6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7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0" t="str">
        <f>IF(ISBLANK($MU$3),"",IF(ISBLANK(Tipy!KR64),"-",SUM(MP70:MT70)))</f>
        <v/>
      </c>
      <c r="MV70" s="129"/>
      <c r="MW70" s="126" t="str">
        <f>IF(ISBLANK($NB$3),"",IF(ISBLANK(Tipy!KX64),0,IF(AND(Tipy!KX64=Výsledky!$MZ$3,Tipy!KZ64=Výsledky!$NB$3),60,0)))</f>
        <v/>
      </c>
      <c r="MX70" s="126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6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6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7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0" t="str">
        <f>IF(ISBLANK($NB$3),"",IF(ISBLANK(Tipy!KX64),"-",SUM(MW70:NA70)))</f>
        <v/>
      </c>
      <c r="NC70" s="129"/>
      <c r="ND70" s="126" t="str">
        <f>IF(ISBLANK($NI$3),"",IF(ISBLANK(Tipy!LD64),0,IF(AND(Tipy!LD64=Výsledky!$NG$3,Tipy!LF64=Výsledky!$NI$3),60,0)))</f>
        <v/>
      </c>
      <c r="NE70" s="126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6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6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7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0" t="str">
        <f>IF(ISBLANK($NI$3),"",IF(ISBLANK(Tipy!LD64),"-",SUM(ND70:NH70)))</f>
        <v/>
      </c>
      <c r="NJ70" s="129"/>
      <c r="NK70" s="126" t="str">
        <f>IF(ISBLANK($NP$3),"",IF(ISBLANK(Tipy!LJ64),0,IF(AND(Tipy!LJ64=Výsledky!$NN$3,Tipy!LL64=Výsledky!$NP$3),60,0)))</f>
        <v/>
      </c>
      <c r="NL70" s="126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6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6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7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0" t="str">
        <f>IF(ISBLANK($NP$3),"",IF(ISBLANK(Tipy!LJ64),"-",SUM(NK70:NO70)))</f>
        <v/>
      </c>
      <c r="NQ70" s="129"/>
      <c r="NR70" s="126" t="str">
        <f>IF(ISBLANK($NW$3),"",IF(ISBLANK(Tipy!LP64),0,IF(AND(Tipy!LP64=Výsledky!$NU$3,Tipy!LR64=Výsledky!$NW$3),60,0)))</f>
        <v/>
      </c>
      <c r="NS70" s="126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6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6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7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0" t="str">
        <f>IF(ISBLANK($NW$3),"",IF(ISBLANK(Tipy!LP64),"-",SUM(NR70:NV70)))</f>
        <v/>
      </c>
      <c r="NX70" s="129"/>
      <c r="NY70" s="126" t="str">
        <f>IF(ISBLANK($OD$3),"",IF(ISBLANK(Tipy!LV64),0,IF(AND(Tipy!LV64=Výsledky!$OB$3,Tipy!LX64=Výsledky!$OD$3),60,0)))</f>
        <v/>
      </c>
      <c r="NZ70" s="126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6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6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7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0" t="str">
        <f>IF(ISBLANK($OD$3),"",IF(ISBLANK(Tipy!LV64),"-",SUM(NY70:OC70)))</f>
        <v/>
      </c>
      <c r="OE70" s="129"/>
      <c r="OF70" s="126" t="str">
        <f>IF(ISBLANK($OK$3),"",IF(ISBLANK(Tipy!MB64),0,IF(AND(Tipy!MB64=Výsledky!$OI$3,Tipy!MD64=Výsledky!$OK$3),60,0)))</f>
        <v/>
      </c>
      <c r="OG70" s="126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6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6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7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0" t="str">
        <f>IF(ISBLANK($OK$3),"",IF(ISBLANK(Tipy!MB64),"-",SUM(OF70:OJ70)))</f>
        <v/>
      </c>
      <c r="OL70" s="129"/>
      <c r="OM70" s="126" t="str">
        <f>IF(ISBLANK($OR$3),"",IF(ISBLANK(Tipy!MH64),0,IF(AND(Tipy!MH64=Výsledky!$OP$3,Tipy!MJ64=Výsledky!$OR$3),60,0)))</f>
        <v/>
      </c>
      <c r="ON70" s="12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6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6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0" t="str">
        <f>IF(ISBLANK($OR$3),"",IF(ISBLANK(Tipy!MH64),"-",SUM(OM70:OQ70)))</f>
        <v/>
      </c>
      <c r="OS70" s="129"/>
      <c r="OT70" s="126" t="str">
        <f>IF(ISBLANK($OY$3),"",IF(ISBLANK(Tipy!MN64),0,IF(AND(Tipy!MN64=Výsledky!$OW$3,Tipy!MP64=Výsledky!$OY$3),60,0)))</f>
        <v/>
      </c>
      <c r="OU70" s="12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6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6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0" t="str">
        <f>IF(ISBLANK($OY$3),"",IF(ISBLANK(Tipy!MN64),"-",SUM(OT70:OX70)))</f>
        <v/>
      </c>
      <c r="OZ70" s="129"/>
      <c r="PA70" s="126" t="str">
        <f>IF(ISBLANK($PF$3),"",IF(ISBLANK(Tipy!MT64),0,IF(AND(Tipy!MT64=Výsledky!$PD$3,Tipy!MV64=Výsledky!$PF$3),60,0)))</f>
        <v/>
      </c>
      <c r="PB70" s="12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6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6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0" t="str">
        <f>IF(ISBLANK($PF$3),"",IF(ISBLANK(Tipy!MT64),"-",SUM(PA70:PE70)))</f>
        <v/>
      </c>
      <c r="PG70" s="129"/>
      <c r="PH70" s="126" t="str">
        <f>IF(ISBLANK($PM$3),"",IF(ISBLANK(Tipy!MZ64),0,IF(AND(Tipy!MZ64=Výsledky!$PK$3,Tipy!NB64=Výsledky!$PM$3),60,0)))</f>
        <v/>
      </c>
      <c r="PI70" s="12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6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6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0" t="str">
        <f>IF(ISBLANK($PM$3),"",IF(ISBLANK(Tipy!MZ64),"-",SUM(PH70:PL70)))</f>
        <v/>
      </c>
      <c r="PN70" s="129"/>
      <c r="PO70" s="126" t="str">
        <f>IF(ISBLANK($PT$3),"",IF(ISBLANK(Tipy!NF64),0,IF(AND(Tipy!NF64=Výsledky!$PR$3,Tipy!NH64=Výsledky!$PT$3),60,0)))</f>
        <v/>
      </c>
      <c r="PP70" s="12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6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6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0" t="str">
        <f>IF(ISBLANK($PT$3),"",IF(ISBLANK(Tipy!NF64),"-",SUM(PO70:PS70)))</f>
        <v/>
      </c>
      <c r="PU70" s="129"/>
      <c r="PV70" s="126" t="str">
        <f>IF(ISBLANK($QA$3),"",IF(ISBLANK(Tipy!NL64),0,IF(AND(Tipy!NL64=Výsledky!$PY$3,Tipy!NN64=Výsledky!$QA$3),60,0)))</f>
        <v/>
      </c>
      <c r="PW70" s="12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6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6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0" t="str">
        <f>IF(ISBLANK($QA$3),"",IF(ISBLANK(Tipy!NL64),"-",SUM(PV70:PZ70)))</f>
        <v/>
      </c>
      <c r="QB70" s="129"/>
      <c r="QC70" s="126" t="str">
        <f>IF(ISBLANK($QH$3),"",IF(ISBLANK(Tipy!NR64),0,IF(AND(Tipy!NR64=Výsledky!$QF$3,Tipy!NT64=Výsledky!$QH$3),60,0)))</f>
        <v/>
      </c>
      <c r="QD70" s="12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6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6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0" t="str">
        <f>IF(ISBLANK($QH$3),"",IF(ISBLANK(Tipy!NR64),"-",SUM(QC70:QG70)))</f>
        <v/>
      </c>
      <c r="QI70" s="131"/>
      <c r="QJ70" s="131"/>
    </row>
    <row r="71" spans="1:452" ht="15" x14ac:dyDescent="0.2">
      <c r="A71" s="124">
        <f>Tipy!A65</f>
        <v>60</v>
      </c>
      <c r="B71" s="166" t="str">
        <f>IF(Tipy!B65="","",Tipy!B65)</f>
        <v>Saty7</v>
      </c>
      <c r="C71" s="125"/>
      <c r="D71" s="126">
        <f>IF(ISBLANK($I$3),"",IF(ISBLANK(Tipy!D65),0,IF(AND(Tipy!D65=Výsledky!$G$3,Tipy!F65=Výsledky!$I$3),60,0)))</f>
        <v>0</v>
      </c>
      <c r="E71" s="12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6">
        <f>IF(ISBLANK($I$3),"",IF(OR(Tipy!G65=Výsledky!$D$6,Tipy!G65=Výsledky!$D$7,Tipy!G65=Výsledky!$D$8,Tipy!G65=Výsledky!$D$9),IF(VLOOKUP(Tipy!G65,'Kategórie hráčov'!$A$2:$B$55,2,FALSE)=30,30,20),0))</f>
        <v>0</v>
      </c>
      <c r="G71" s="126">
        <f>IF(ISBLANK($I$3),"",IF(OR(Tipy!H65=Výsledky!$G$6,Tipy!H65=Výsledky!$G$7,Tipy!H65=Výsledky!$G$8,Tipy!H65=Výsledky!$G$9),IF(VLOOKUP(Tipy!H65,'Kategórie hráčov'!$A$2:$B$55,2,FALSE)=30,30,20),0))</f>
        <v>0</v>
      </c>
      <c r="H71" s="12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8" t="str">
        <f>IF(ISBLANK($I$3),"",IF(ISBLANK(Tipy!D65),"-",SUM(D71:H71)))</f>
        <v>-</v>
      </c>
      <c r="J71" s="25"/>
      <c r="K71" s="126">
        <f>IF(ISBLANK($P$3),"",IF(ISBLANK(Tipy!J65),0,IF(AND(Tipy!J65=Výsledky!$N$3,Tipy!L65=Výsledky!$P$3),60,0)))</f>
        <v>0</v>
      </c>
      <c r="L71" s="12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6">
        <f>IF(ISBLANK($P$3),"",IF(OR(Tipy!M65=Výsledky!$K$6,Tipy!M65=Výsledky!$K$7,Tipy!M65=Výsledky!$K$8,Tipy!M65=Výsledky!$K$9),IF(VLOOKUP(Tipy!M65,'Kategórie hráčov'!$A$2:$B$55,2,FALSE)=30,30,20),0))</f>
        <v>0</v>
      </c>
      <c r="N71" s="126">
        <f>IF(ISBLANK($P$3),"",IF(OR(Tipy!N65=Výsledky!$N$6,Tipy!N65=Výsledky!$N$7,Tipy!N65=Výsledky!$N$8,Tipy!N65=Výsledky!$N$9),IF(VLOOKUP(Tipy!N65,'Kategórie hráčov'!$A$2:$B$55,2,FALSE)=30,30,20),0))</f>
        <v>0</v>
      </c>
      <c r="O71" s="12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8" t="str">
        <f>IF(ISBLANK($P$3),"",IF(ISBLANK(Tipy!J65),"-",SUM(K71:O71)))</f>
        <v>-</v>
      </c>
      <c r="Q71" s="129"/>
      <c r="R71" s="126">
        <f>IF(ISBLANK($W$3),"",IF(ISBLANK(Tipy!P65),0,IF(AND(Tipy!P65=Výsledky!$U$3,Tipy!R65=Výsledky!$W$3),60,0)))</f>
        <v>0</v>
      </c>
      <c r="S71" s="12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6">
        <f>IF(ISBLANK($W$3),"",IF(OR(Tipy!S65=Výsledky!$R$6,Tipy!S65=Výsledky!$R$7,Tipy!S65=Výsledky!$R$8,Tipy!S65=Výsledky!$R$9),IF(VLOOKUP(Tipy!S65,'Kategórie hráčov'!$A$2:$B$55,2,FALSE)=30,30,20),0))</f>
        <v>0</v>
      </c>
      <c r="U71" s="126">
        <f>IF(ISBLANK($W$3),"",IF(OR(Tipy!T65=Výsledky!$U$6,Tipy!T65=Výsledky!$U$7,Tipy!T65=Výsledky!$U$8,Tipy!T65=Výsledky!$U$9),IF(VLOOKUP(Tipy!T65,'Kategórie hráčov'!$A$2:$B$55,2,FALSE)=30,30,20),0))</f>
        <v>0</v>
      </c>
      <c r="V71" s="127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30">
        <f>IF(ISBLANK($W$3),"",IF(ISBLANK(Tipy!P65),"-",SUM(R71:V71)))</f>
        <v>0</v>
      </c>
      <c r="X71" s="129"/>
      <c r="Y71" s="126">
        <f>IF(ISBLANK($AD$3),"",IF(ISBLANK(Tipy!V65),0,IF(AND(Tipy!V65=Výsledky!$AB$3,Tipy!X65=Výsledky!$AD$3),60,0)))</f>
        <v>0</v>
      </c>
      <c r="Z71" s="12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6">
        <f>IF(ISBLANK($AD$3),"",IF(OR(Tipy!Y65=Výsledky!$Y$6,Tipy!Y65=Výsledky!$Y$7,Tipy!Y65=Výsledky!$Y$8,Tipy!Y65=Výsledky!$Y$9),IF(VLOOKUP(Tipy!Y65,'Kategórie hráčov'!$A$2:$B$55,2,FALSE)=30,30,20),0))</f>
        <v>0</v>
      </c>
      <c r="AB71" s="126">
        <f>IF(ISBLANK($AD$3),"",IF(OR(Tipy!Z65=Výsledky!$AB$6,Tipy!Z65=Výsledky!$AB$7,Tipy!Z65=Výsledky!$AB$8,Tipy!Z65=Výsledky!$AB$9),IF(VLOOKUP(Tipy!Z65,'Kategórie hráčov'!$A$2:$B$55,2,FALSE)=30,30,20),0))</f>
        <v>0</v>
      </c>
      <c r="AC71" s="12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30" t="str">
        <f>IF(ISBLANK($AD$3),"",IF(ISBLANK(Tipy!V65),"-",SUM(Y71:AC71)))</f>
        <v>-</v>
      </c>
      <c r="AE71" s="129"/>
      <c r="AF71" s="126">
        <f>IF(ISBLANK($AK$3),"",IF(ISBLANK(Tipy!AB65),0,IF(AND(Tipy!AB65=Výsledky!$AI$3,Tipy!AD65=Výsledky!$AK$3),60,0)))</f>
        <v>0</v>
      </c>
      <c r="AG71" s="12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6">
        <f>IF(ISBLANK($AK$3),"",IF(OR(Tipy!AE65=Výsledky!$AF$6,Tipy!AE65=Výsledky!$AF$7,Tipy!AE65=Výsledky!$AF$8,Tipy!AE65=Výsledky!$AF$9),IF(VLOOKUP(Tipy!AE65,'Kategórie hráčov'!$A$2:$B$55,2,FALSE)=30,30,20),0))</f>
        <v>0</v>
      </c>
      <c r="AI71" s="126">
        <f>IF(ISBLANK($AK$3),"",IF(OR(Tipy!AF65=Výsledky!$AI$6,Tipy!AF65=Výsledky!$AI$7,Tipy!AF65=Výsledky!$AI$8,Tipy!AF65=Výsledky!$AI$9),IF(VLOOKUP(Tipy!AF65,'Kategórie hráčov'!$A$2:$B$55,2,FALSE)=30,30,20),0))</f>
        <v>0</v>
      </c>
      <c r="AJ71" s="12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30" t="str">
        <f>IF(ISBLANK($AK$3),"",IF(ISBLANK(Tipy!AB65),"-",SUM(AF71:AJ71)))</f>
        <v>-</v>
      </c>
      <c r="AL71" s="129"/>
      <c r="AM71" s="126">
        <f>IF(ISBLANK($AR$3),"",IF(ISBLANK(Tipy!AH65),0,IF(AND(Tipy!AH65=Výsledky!$AP$3,Tipy!AJ65=Výsledky!$AR$3),60,0)))</f>
        <v>0</v>
      </c>
      <c r="AN71" s="12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6">
        <f>IF(ISBLANK($AR$3),"",IF(OR(Tipy!AK65=Výsledky!$AM$6,Tipy!AK65=Výsledky!$AM$7,Tipy!AK65=Výsledky!$AM$8,Tipy!AK65=Výsledky!$AM$9),IF(VLOOKUP(Tipy!AK65,'Kategórie hráčov'!$A$2:$B$55,2,FALSE)=30,30,20),0))</f>
        <v>0</v>
      </c>
      <c r="AP71" s="126">
        <f>IF(ISBLANK($AR$3),"",IF(OR(Tipy!AL65=Výsledky!$AP$6,Tipy!AL65=Výsledky!$AP$7,Tipy!AL65=Výsledky!$AP$8,Tipy!AL65=Výsledky!$AP$9),IF(VLOOKUP(Tipy!AL65,'Kategórie hráčov'!$A$2:$B$55,2,FALSE)=30,30,20),0))</f>
        <v>0</v>
      </c>
      <c r="AQ71" s="12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30" t="str">
        <f>IF(ISBLANK($AR$3),"",IF(ISBLANK(Tipy!AH65),"-",SUM(AM71:AQ71)))</f>
        <v>-</v>
      </c>
      <c r="AS71" s="129"/>
      <c r="AT71" s="126">
        <f>IF(ISBLANK($AY$3),"",IF(ISBLANK(Tipy!AN65),0,IF(AND(Tipy!AN65=Výsledky!$AW$3,Tipy!AP65=Výsledky!$AY$3),60,0)))</f>
        <v>0</v>
      </c>
      <c r="AU71" s="12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6">
        <f>IF(ISBLANK($AY$3),"",IF(OR(Tipy!AQ65=Výsledky!$AT$6,Tipy!AQ65=Výsledky!$AT$7,Tipy!AQ65=Výsledky!$AT$8,Tipy!AQ65=Výsledky!$AT$9),IF(VLOOKUP(Tipy!AQ65,'Kategórie hráčov'!$A$2:$B$55,2,FALSE)=30,30,20),0))</f>
        <v>0</v>
      </c>
      <c r="AW71" s="126">
        <f>IF(ISBLANK($AY$3),"",IF(OR(Tipy!AR65=Výsledky!$AW$6,Tipy!AR65=Výsledky!$AW$7,Tipy!AR65=Výsledky!$AW$8,Tipy!AR65=Výsledky!$AW$9),IF(VLOOKUP(Tipy!AR65,'Kategórie hráčov'!$A$2:$B$55,2,FALSE)=30,30,20),0))</f>
        <v>0</v>
      </c>
      <c r="AX71" s="127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30">
        <f>IF(ISBLANK($AY$3),"",IF(ISBLANK(Tipy!AN65),"-",SUM(AT71:AX71)))</f>
        <v>0</v>
      </c>
      <c r="AZ71" s="129"/>
      <c r="BA71" s="126">
        <f>IF(ISBLANK($BF$3),"",IF(ISBLANK(Tipy!AT65),0,IF(AND(Tipy!AT65=Výsledky!$BD$3,Tipy!AV65=Výsledky!$BF$3),60,0)))</f>
        <v>0</v>
      </c>
      <c r="BB71" s="12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6">
        <f>IF(ISBLANK($BF$3),"",IF(OR(Tipy!AW65=Výsledky!$BA$6,Tipy!AW65=Výsledky!$BA$7,Tipy!AW65=Výsledky!$BA$8,Tipy!AW65=Výsledky!$BA$9),IF(VLOOKUP(Tipy!AW65,'Kategórie hráčov'!$A$2:$B$55,2,FALSE)=30,30,20),0))</f>
        <v>0</v>
      </c>
      <c r="BD71" s="126">
        <f>IF(ISBLANK($BF$3),"",IF(OR(Tipy!AX65=Výsledky!$BD$6,Tipy!AX65=Výsledky!$BD$7,Tipy!AX65=Výsledky!$BD$8,Tipy!AX65=Výsledky!$BD$9),IF(VLOOKUP(Tipy!AX65,'Kategórie hráčov'!$A$2:$B$55,2,FALSE)=30,30,20),0))</f>
        <v>0</v>
      </c>
      <c r="BE71" s="127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30">
        <f>IF(ISBLANK($BF$3),"",IF(ISBLANK(Tipy!AT65),"-",SUM(BA71:BE71)))</f>
        <v>0</v>
      </c>
      <c r="BG71" s="129"/>
      <c r="BH71" s="126" t="str">
        <f>IF(ISBLANK($BM$3),"",IF(ISBLANK(Tipy!AZ65),0,IF(AND(Tipy!AZ65=Výsledky!$BK$3,Tipy!BB65=Výsledky!$BM$3),60,0)))</f>
        <v/>
      </c>
      <c r="BI71" s="126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6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6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7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0" t="str">
        <f>IF(ISBLANK($BM$3),"",IF(ISBLANK(Tipy!AZ65),"-",SUM(BH71:BL71)))</f>
        <v/>
      </c>
      <c r="BN71" s="129"/>
      <c r="BO71" s="126">
        <f>IF(ISBLANK($BT$3),"",IF(ISBLANK(Tipy!BF65),0,IF(AND(Tipy!BF65=Výsledky!$BR$3,Tipy!BH65=Výsledky!$BT$3),60,0)))</f>
        <v>0</v>
      </c>
      <c r="BP71" s="12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6">
        <f>IF(ISBLANK($BT$3),"",IF(OR(Tipy!BI65=Výsledky!$BO$6,Tipy!BI65=Výsledky!$BO$7,Tipy!BI65=Výsledky!$BO$8,Tipy!BI65=Výsledky!$BO$9),IF(VLOOKUP(Tipy!BI65,'Kategórie hráčov'!$A$2:$B$55,2,FALSE)=30,30,20),0))</f>
        <v>0</v>
      </c>
      <c r="BR71" s="126">
        <f>IF(ISBLANK($BT$3),"",IF(OR(Tipy!BJ65=Výsledky!$BR$6,Tipy!BJ65=Výsledky!$BR$7,Tipy!BJ65=Výsledky!$BR$8,Tipy!BJ65=Výsledky!$BR$9),IF(VLOOKUP(Tipy!BJ65,'Kategórie hráčov'!$A$2:$B$55,2,FALSE)=30,30,20),0))</f>
        <v>0</v>
      </c>
      <c r="BS71" s="12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30" t="str">
        <f>IF(ISBLANK($BT$3),"",IF(ISBLANK(Tipy!BF65),"-",SUM(BO71:BS71)))</f>
        <v>-</v>
      </c>
      <c r="BU71" s="129"/>
      <c r="BV71" s="126" t="str">
        <f>IF(ISBLANK($CA$3),"",IF(ISBLANK(Tipy!BL65),0,IF(AND(Tipy!BL65=Výsledky!$BY$3,Tipy!BN65=Výsledky!$CA$3),60,0)))</f>
        <v/>
      </c>
      <c r="BW71" s="126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6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6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7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0" t="str">
        <f>IF(ISBLANK($CA$3),"",IF(ISBLANK(Tipy!BL65),"-",SUM(BV71:BZ71)))</f>
        <v/>
      </c>
      <c r="CB71" s="129"/>
      <c r="CC71" s="126">
        <f>IF(ISBLANK($CH$3),"",IF(ISBLANK(Tipy!BR65),0,IF(AND(Tipy!BR65=Výsledky!$CF$3,Tipy!BT65=Výsledky!$CH$3),60,0)))</f>
        <v>0</v>
      </c>
      <c r="CD71" s="12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6">
        <f>IF(ISBLANK($CH$3),"",IF(OR(Tipy!BU65=Výsledky!$CC$6,Tipy!BU65=Výsledky!$CC$7,Tipy!BU65=Výsledky!$CC$8,Tipy!BU65=Výsledky!$CC$9),IF(VLOOKUP(Tipy!BU65,'Kategórie hráčov'!$A$2:$B$55,2,FALSE)=30,30,20),0))</f>
        <v>0</v>
      </c>
      <c r="CF71" s="126">
        <f>IF(ISBLANK($CH$3),"",IF(OR(Tipy!BV65=Výsledky!$CF$6,Tipy!BV65=Výsledky!$CF$7,Tipy!BV65=Výsledky!$CF$8,Tipy!BV65=Výsledky!$CF$9),IF(VLOOKUP(Tipy!BV65,'Kategórie hráčov'!$A$2:$B$55,2,FALSE)=30,30,20),0))</f>
        <v>0</v>
      </c>
      <c r="CG71" s="12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30" t="str">
        <f>IF(ISBLANK($CH$3),"",IF(ISBLANK(Tipy!BR65),"-",SUM(CC71:CG71)))</f>
        <v>-</v>
      </c>
      <c r="CI71" s="129"/>
      <c r="CJ71" s="126">
        <f>IF(ISBLANK($CO$3),"",IF(ISBLANK(Tipy!BX65),0,IF(AND(Tipy!BX65=Výsledky!$CM$3,Tipy!BZ65=Výsledky!$CO$3),60,0)))</f>
        <v>0</v>
      </c>
      <c r="CK71" s="12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6">
        <f>IF(ISBLANK($CO$3),"",IF(OR(Tipy!CA65=Výsledky!$CJ$6,Tipy!CA65=Výsledky!$CJ$7,Tipy!CA65=Výsledky!$CJ$8,Tipy!CA65=Výsledky!$CJ$9),IF(VLOOKUP(Tipy!CA65,'Kategórie hráčov'!$A$2:$B$55,2,FALSE)=30,30,20),0))</f>
        <v>0</v>
      </c>
      <c r="CM71" s="126">
        <f>IF(ISBLANK($CO$3),"",IF(OR(Tipy!CB65=Výsledky!$CM$6,Tipy!CB65=Výsledky!$CM$7,Tipy!CB65=Výsledky!$CM$8,Tipy!CB65=Výsledky!$CM$9),IF(VLOOKUP(Tipy!CB65,'Kategórie hráčov'!$A$2:$B$55,2,FALSE)=30,30,20),0))</f>
        <v>0</v>
      </c>
      <c r="CN71" s="12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30" t="str">
        <f>IF(ISBLANK($CO$3),"",IF(ISBLANK(Tipy!BX65),"-",SUM(CJ71:CN71)))</f>
        <v>-</v>
      </c>
      <c r="CP71" s="129"/>
      <c r="CQ71" s="126" t="str">
        <f>IF(ISBLANK($CV$3),"",IF(ISBLANK(Tipy!CD65),0,IF(AND(Tipy!CD65=Výsledky!$CT$3,Tipy!CF65=Výsledky!$CV$3),60,0)))</f>
        <v/>
      </c>
      <c r="CR71" s="126" t="str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/>
      </c>
      <c r="CS71" s="126" t="str">
        <f>IF(ISBLANK($CV$3),"",IF(OR(Tipy!CG65=Výsledky!$CQ$6,Tipy!CG65=Výsledky!$CQ$7,Tipy!CG65=Výsledky!$CQ$8,Tipy!CG65=Výsledky!$CQ$9),IF(VLOOKUP(Tipy!CG65,'Kategórie hráčov'!$A$2:$B$55,2,FALSE)=30,30,20),0))</f>
        <v/>
      </c>
      <c r="CT71" s="126" t="str">
        <f>IF(ISBLANK($CV$3),"",IF(OR(Tipy!CH65=Výsledky!$CT$6,Tipy!CH65=Výsledky!$CT$7,Tipy!CH65=Výsledky!$CT$8,Tipy!CH65=Výsledky!$CT$9),IF(VLOOKUP(Tipy!CH65,'Kategórie hráčov'!$A$2:$B$55,2,FALSE)=30,30,20),0))</f>
        <v/>
      </c>
      <c r="CU71" s="127" t="str">
        <f>IF(ISBLANK($CV$3),"",IF(ISBLANK(Tipy!CD65),0,IF(OR(AND(Tipy!CD65=Výsledky!$CT$3,OR(Tipy!CF65=Výsledky!$CV$3+1,Tipy!CF65=Výsledky!$CV$3-1)),AND(Tipy!CF65=Výsledky!$CV$3,OR(Tipy!CD65=Výsledky!$CT$3+1,Tipy!CD65=Výsledky!$CT$3-1))),10,0)))</f>
        <v/>
      </c>
      <c r="CV71" s="130" t="str">
        <f>IF(ISBLANK($CV$3),"",IF(ISBLANK(Tipy!CD65),"-",SUM(CQ71:CU71)))</f>
        <v/>
      </c>
      <c r="CW71" s="129"/>
      <c r="CX71" s="126" t="str">
        <f>IF(ISBLANK($DC$3),"",IF(ISBLANK(Tipy!CJ65),0,IF(AND(Tipy!CJ65=Výsledky!$DA$3,Tipy!CL65=Výsledky!$DC$3),60,0)))</f>
        <v/>
      </c>
      <c r="CY71" s="126" t="str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/>
      </c>
      <c r="CZ71" s="126" t="str">
        <f>IF(ISBLANK($DC$3),"",IF(OR(Tipy!CM65=Výsledky!$CX$6,Tipy!CM65=Výsledky!$CX$7,Tipy!CM65=Výsledky!$CX$8,Tipy!CM65=Výsledky!$CX$9),IF(VLOOKUP(Tipy!CM65,'Kategórie hráčov'!$A$2:$B$55,2,FALSE)=30,30,20),0))</f>
        <v/>
      </c>
      <c r="DA71" s="126" t="str">
        <f>IF(ISBLANK($DC$3),"",IF(OR(Tipy!CN65=Výsledky!$DA$6,Tipy!CN65=Výsledky!$DA$7,Tipy!CN65=Výsledky!$DA$8,Tipy!CN65=Výsledky!$DA$9),IF(VLOOKUP(Tipy!CN65,'Kategórie hráčov'!$A$2:$B$55,2,FALSE)=30,30,20),0))</f>
        <v/>
      </c>
      <c r="DB71" s="127" t="str">
        <f>IF(ISBLANK($DC$3),"",IF(ISBLANK(Tipy!CJ65),0,IF(OR(AND(Tipy!CJ65=Výsledky!$DA$3,OR(Tipy!CL65=Výsledky!$DC$3+1,Tipy!CL65=Výsledky!$DC$3-1)),AND(Tipy!CL65=Výsledky!$DC$3,OR(Tipy!CJ65=Výsledky!$DA$3+1,Tipy!CJ65=Výsledky!$DA$3-1))),10,0)))</f>
        <v/>
      </c>
      <c r="DC71" s="130" t="str">
        <f>IF(ISBLANK($DC$3),"",IF(ISBLANK(Tipy!CJ65),"-",SUM(CX71:DB71)))</f>
        <v/>
      </c>
      <c r="DD71" s="129"/>
      <c r="DE71" s="126" t="str">
        <f>IF(ISBLANK($DJ$3),"",IF(ISBLANK(Tipy!CP65),0,IF(AND(Tipy!CP65=Výsledky!$DH$3,Tipy!CR65=Výsledky!$DJ$3),60,0)))</f>
        <v/>
      </c>
      <c r="DF71" s="126" t="str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/>
      </c>
      <c r="DG71" s="126" t="str">
        <f>IF(ISBLANK($DJ$3),"",IF(OR(Tipy!CS65=Výsledky!$DE$6,Tipy!CS65=Výsledky!$DE$7,Tipy!CS65=Výsledky!$DE$8,Tipy!CS65=Výsledky!$DE$9),IF(VLOOKUP(Tipy!CS65,'Kategórie hráčov'!$A$2:$B$55,2,FALSE)=30,30,20),0))</f>
        <v/>
      </c>
      <c r="DH71" s="126" t="str">
        <f>IF(ISBLANK($DJ$3),"",IF(OR(Tipy!CT65=Výsledky!$DH$6,Tipy!CT65=Výsledky!$DH$7,Tipy!CT65=Výsledky!$DH$8,Tipy!CT65=Výsledky!$DH$9),IF(VLOOKUP(Tipy!CT65,'Kategórie hráčov'!$A$2:$B$55,2,FALSE)=30,30,20),0))</f>
        <v/>
      </c>
      <c r="DI71" s="127" t="str">
        <f>IF(ISBLANK($DJ$3),"",IF(ISBLANK(Tipy!CP65),0,IF(OR(AND(Tipy!CP65=Výsledky!$DH$3,OR(Tipy!CR65=Výsledky!$DJ$3+1,Tipy!CR65=Výsledky!$DJ$3-1)),AND(Tipy!CR65=Výsledky!$DJ$3,OR(Tipy!CP65=Výsledky!$DH$3+1,Tipy!CP65=Výsledky!$DH$3-1))),10,0)))</f>
        <v/>
      </c>
      <c r="DJ71" s="130" t="str">
        <f>IF(ISBLANK($DJ$3),"",IF(ISBLANK(Tipy!CP65),"-",SUM(DE71:DI71)))</f>
        <v/>
      </c>
      <c r="DK71" s="129"/>
      <c r="DL71" s="126" t="str">
        <f>IF(ISBLANK($DQ$3),"",IF(ISBLANK(Tipy!CV65),0,IF(AND(Tipy!CV65=Výsledky!$DO$3,Tipy!CX65=Výsledky!$DQ$3),60,0)))</f>
        <v/>
      </c>
      <c r="DM71" s="126" t="str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/>
      </c>
      <c r="DN71" s="126" t="str">
        <f>IF(ISBLANK($DQ$3),"",IF(OR(Tipy!CY65=Výsledky!$DL$6,Tipy!CY65=Výsledky!$DL$7,Tipy!CY65=Výsledky!$DL$8,Tipy!CY65=Výsledky!$DL$9),IF(VLOOKUP(Tipy!CY65,'Kategórie hráčov'!$A$2:$B$55,2,FALSE)=30,30,20),0))</f>
        <v/>
      </c>
      <c r="DO71" s="126" t="str">
        <f>IF(ISBLANK($DQ$3),"",IF(OR(Tipy!CZ65=Výsledky!$DO$6,Tipy!CZ65=Výsledky!$DO$7,Tipy!CZ65=Výsledky!$DO$8,Tipy!CZ65=Výsledky!$DO$9),IF(VLOOKUP(Tipy!CZ65,'Kategórie hráčov'!$A$2:$B$55,2,FALSE)=30,30,20),0))</f>
        <v/>
      </c>
      <c r="DP71" s="127" t="str">
        <f>IF(ISBLANK($DQ$3),"",IF(ISBLANK(Tipy!CV65),0,IF(OR(AND(Tipy!CV65=Výsledky!$DO$3,OR(Tipy!CX65=Výsledky!$DQ$3+1,Tipy!CX65=Výsledky!$DQ$3-1)),AND(Tipy!CX65=Výsledky!$DQ$3,OR(Tipy!CV65=Výsledky!$DO$3+1,Tipy!CV65=Výsledky!$DO$3-1))),10,0)))</f>
        <v/>
      </c>
      <c r="DQ71" s="130" t="str">
        <f>IF(ISBLANK($DQ$3),"",IF(ISBLANK(Tipy!CV65),"-",SUM(DL71:DP71)))</f>
        <v/>
      </c>
      <c r="DR71" s="129"/>
      <c r="DS71" s="126" t="str">
        <f>IF(ISBLANK($DX$3),"",IF(ISBLANK(Tipy!DB65),0,IF(AND(Tipy!DB65=Výsledky!$DV$3,Tipy!DD65=Výsledky!$DX$3),60,0)))</f>
        <v/>
      </c>
      <c r="DT71" s="126" t="str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/>
      </c>
      <c r="DU71" s="126" t="str">
        <f>IF(ISBLANK($DX$3),"",IF(OR(Tipy!DE65=Výsledky!$DS$6,Tipy!DE65=Výsledky!$DS$7,Tipy!DE65=Výsledky!$DS$8,Tipy!DE65=Výsledky!$DS$9),IF(VLOOKUP(Tipy!DE65,'Kategórie hráčov'!$A$2:$B$55,2,FALSE)=30,30,20),0))</f>
        <v/>
      </c>
      <c r="DV71" s="126" t="str">
        <f>IF(ISBLANK($DX$3),"",IF(OR(Tipy!DF65=Výsledky!$DV$6,Tipy!DF65=Výsledky!$DV$7,Tipy!DF65=Výsledky!$DV$8,Tipy!DF65=Výsledky!$DV$9),IF(VLOOKUP(Tipy!DF65,'Kategórie hráčov'!$A$2:$B$55,2,FALSE)=30,30,20),0))</f>
        <v/>
      </c>
      <c r="DW71" s="127" t="str">
        <f>IF(ISBLANK($DX$3),"",IF(ISBLANK(Tipy!DB65),0,IF(OR(AND(Tipy!DB65=Výsledky!$DV$3,OR(Tipy!DD65=Výsledky!$DX$3+1,Tipy!DD65=Výsledky!$DX$3-1)),AND(Tipy!DD65=Výsledky!$DX$3,OR(Tipy!DB65=Výsledky!$DV$3+1,Tipy!DB65=Výsledky!$DV$3-1))),10,0)))</f>
        <v/>
      </c>
      <c r="DX71" s="130" t="str">
        <f>IF(ISBLANK($DX$3),"",IF(ISBLANK(Tipy!DB65),"-",SUM(DS71:DW71)))</f>
        <v/>
      </c>
      <c r="DY71" s="129"/>
      <c r="DZ71" s="126" t="str">
        <f>IF(ISBLANK($EE$3),"",IF(ISBLANK(Tipy!DH65),0,IF(AND(Tipy!DH65=Výsledky!$EC$3,Tipy!DJ65=Výsledky!$EE$3),60,0)))</f>
        <v/>
      </c>
      <c r="EA71" s="126" t="str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/>
      </c>
      <c r="EB71" s="126" t="str">
        <f>IF(ISBLANK($EE$3),"",IF(OR(Tipy!DK65=Výsledky!$DZ$6,Tipy!DK65=Výsledky!$DZ$7,Tipy!DK65=Výsledky!$DZ$8,Tipy!DK65=Výsledky!$DZ$9),IF(VLOOKUP(Tipy!DK65,'Kategórie hráčov'!$A$2:$B$55,2,FALSE)=30,30,20),0))</f>
        <v/>
      </c>
      <c r="EC71" s="126" t="str">
        <f>IF(ISBLANK($EE$3),"",IF(OR(Tipy!DL65=Výsledky!$EC$6,Tipy!DL65=Výsledky!$EC$7,Tipy!DL65=Výsledky!$EC$8,Tipy!DL65=Výsledky!$EC$9),IF(VLOOKUP(Tipy!DL65,'Kategórie hráčov'!$A$2:$B$55,2,FALSE)=30,30,20),0))</f>
        <v/>
      </c>
      <c r="ED71" s="127" t="str">
        <f>IF(ISBLANK($EE$3),"",IF(ISBLANK(Tipy!DH65),0,IF(OR(AND(Tipy!DH65=Výsledky!$EC$3,OR(Tipy!DJ65=Výsledky!$EE$3+1,Tipy!DJ65=Výsledky!$EE$3-1)),AND(Tipy!DJ65=Výsledky!$EE$3,OR(Tipy!DH65=Výsledky!$EC$3+1,Tipy!DH65=Výsledky!$EC$3-1))),10,0)))</f>
        <v/>
      </c>
      <c r="EE71" s="130" t="str">
        <f>IF(ISBLANK($EE$3),"",IF(ISBLANK(Tipy!DH65),"-",SUM(DZ71:ED71)))</f>
        <v/>
      </c>
      <c r="EF71" s="129"/>
      <c r="EG71" s="126" t="str">
        <f>IF(ISBLANK($EL$3),"",IF(ISBLANK(Tipy!DN65),0,IF(AND(Tipy!DN65=Výsledky!$EJ$3,Tipy!DP65=Výsledky!$EL$3),60,0)))</f>
        <v/>
      </c>
      <c r="EH71" s="126" t="str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/>
      </c>
      <c r="EI71" s="126" t="str">
        <f>IF(ISBLANK($EL$3),"",IF(OR(Tipy!DQ65=Výsledky!$EG$6,Tipy!DQ65=Výsledky!$EG$7,Tipy!DQ65=Výsledky!$EG$8,Tipy!DQ65=Výsledky!$EG$9),IF(VLOOKUP(Tipy!DQ65,'Kategórie hráčov'!$A$2:$B$55,2,FALSE)=30,30,20),0))</f>
        <v/>
      </c>
      <c r="EJ71" s="126" t="str">
        <f>IF(ISBLANK($EL$3),"",IF(OR(Tipy!DR65=Výsledky!$EJ$6,Tipy!DR65=Výsledky!$EJ$7,Tipy!DR65=Výsledky!$EJ$8,Tipy!DR65=Výsledky!$EJ$9),IF(VLOOKUP(Tipy!DR65,'Kategórie hráčov'!$A$2:$B$55,2,FALSE)=30,30,20),0))</f>
        <v/>
      </c>
      <c r="EK71" s="127" t="str">
        <f>IF(ISBLANK($EL$3),"",IF(ISBLANK(Tipy!DN65),0,IF(OR(AND(Tipy!DN65=Výsledky!$EJ$3,OR(Tipy!DP65=Výsledky!$EL$3+1,Tipy!DP65=Výsledky!$EL$3-1)),AND(Tipy!DP65=Výsledky!$EL$3,OR(Tipy!DN65=Výsledky!$EJ$3+1,Tipy!DN65=Výsledky!$EJ$3-1))),10,0)))</f>
        <v/>
      </c>
      <c r="EL71" s="130" t="str">
        <f>IF(ISBLANK($EL$3),"",IF(ISBLANK(Tipy!DN65),"-",SUM(EG71:EK71)))</f>
        <v/>
      </c>
      <c r="EM71" s="129"/>
      <c r="EN71" s="126" t="str">
        <f>IF(ISBLANK($ES$3),"",IF(ISBLANK(Tipy!DT65),0,IF(AND(Tipy!DT65=Výsledky!$EQ$3,Tipy!DV65=Výsledky!$ES$3),60,0)))</f>
        <v/>
      </c>
      <c r="EO71" s="126" t="str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/>
      </c>
      <c r="EP71" s="126" t="str">
        <f>IF(ISBLANK($ES$3),"",IF(OR(Tipy!DW65=Výsledky!$EN$6,Tipy!DW65=Výsledky!$EN$7,Tipy!DW65=Výsledky!$EN$8,Tipy!DW65=Výsledky!$EN$9),IF(VLOOKUP(Tipy!DW65,'Kategórie hráčov'!$A$2:$B$55,2,FALSE)=30,30,20),0))</f>
        <v/>
      </c>
      <c r="EQ71" s="126" t="str">
        <f>IF(ISBLANK($ES$3),"",IF(OR(Tipy!DX65=Výsledky!$EQ$6,Tipy!DX65=Výsledky!$EQ$7,Tipy!DX65=Výsledky!$EQ$8,Tipy!DX65=Výsledky!$EQ$9),IF(VLOOKUP(Tipy!DX65,'Kategórie hráčov'!$A$2:$B$55,2,FALSE)=30,30,20),0))</f>
        <v/>
      </c>
      <c r="ER71" s="127" t="str">
        <f>IF(ISBLANK($ES$3),"",IF(ISBLANK(Tipy!DT65),0,IF(OR(AND(Tipy!DT65=Výsledky!$EQ$3,OR(Tipy!DV65=Výsledky!$ES$3+1,Tipy!DV65=Výsledky!$ES$3-1)),AND(Tipy!DV65=Výsledky!$ES$3,OR(Tipy!DT65=Výsledky!$EQ$3+1,Tipy!DT65=Výsledky!$EQ$3-1))),10,0)))</f>
        <v/>
      </c>
      <c r="ES71" s="130" t="str">
        <f>IF(ISBLANK($ES$3),"",IF(ISBLANK(Tipy!DT65),"-",SUM(EN71:ER71)))</f>
        <v/>
      </c>
      <c r="ET71" s="129"/>
      <c r="EU71" s="126" t="str">
        <f>IF(ISBLANK($EZ$3),"",IF(ISBLANK(Tipy!DZ65),0,IF(AND(Tipy!DZ65=Výsledky!$EX$3,Tipy!EB65=Výsledky!$EZ$3),60,0)))</f>
        <v/>
      </c>
      <c r="EV71" s="126" t="str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/>
      </c>
      <c r="EW71" s="126" t="str">
        <f>IF(ISBLANK($EZ$3),"",IF(OR(Tipy!EC65=Výsledky!$EU$6,Tipy!EC65=Výsledky!$EU$7,Tipy!EC65=Výsledky!$EU$8,Tipy!EC65=Výsledky!$EU$9),IF(VLOOKUP(Tipy!EC65,'Kategórie hráčov'!$A$2:$B$55,2,FALSE)=30,30,20),0))</f>
        <v/>
      </c>
      <c r="EX71" s="126" t="str">
        <f>IF(ISBLANK($EZ$3),"",IF(OR(Tipy!ED65=Výsledky!$EX$6,Tipy!ED65=Výsledky!$EX$7,Tipy!ED65=Výsledky!$EX$8,Tipy!ED65=Výsledky!$EX$9),IF(VLOOKUP(Tipy!ED65,'Kategórie hráčov'!$A$2:$B$55,2,FALSE)=30,30,20),0))</f>
        <v/>
      </c>
      <c r="EY71" s="127" t="str">
        <f>IF(ISBLANK($EZ$3),"",IF(ISBLANK(Tipy!DZ65),0,IF(OR(AND(Tipy!DZ65=Výsledky!$EX$3,OR(Tipy!EB65=Výsledky!$EZ$3+1,Tipy!EB65=Výsledky!$EZ$3-1)),AND(Tipy!EB65=Výsledky!$EZ$3,OR(Tipy!DZ65=Výsledky!$EX$3+1,Tipy!DZ65=Výsledky!$EX$3-1))),10,0)))</f>
        <v/>
      </c>
      <c r="EZ71" s="130" t="str">
        <f>IF(ISBLANK($EZ$3),"",IF(ISBLANK(Tipy!DZ65),"-",SUM(EU71:EY71)))</f>
        <v/>
      </c>
      <c r="FA71" s="129"/>
      <c r="FB71" s="126" t="str">
        <f>IF(ISBLANK($FG$3),"",IF(ISBLANK(Tipy!EF65),0,IF(AND(Tipy!EF65=Výsledky!$FE$3,Tipy!EH65=Výsledky!$FG$3),60,0)))</f>
        <v/>
      </c>
      <c r="FC71" s="126" t="str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/>
      </c>
      <c r="FD71" s="126" t="str">
        <f>IF(ISBLANK($FG$3),"",IF(OR(Tipy!EI65=Výsledky!$FB$6,Tipy!EI65=Výsledky!$FB$7,Tipy!EI65=Výsledky!$FB$8,Tipy!EI65=Výsledky!$FB$9),IF(VLOOKUP(Tipy!EI65,'Kategórie hráčov'!$A$2:$B$55,2,FALSE)=30,30,20),0))</f>
        <v/>
      </c>
      <c r="FE71" s="126" t="str">
        <f>IF(ISBLANK($FG$3),"",IF(OR(Tipy!EJ65=Výsledky!$FE$6,Tipy!EJ65=Výsledky!$FE$7,Tipy!EJ65=Výsledky!$FE$8,Tipy!EJ65=Výsledky!$FE$9),IF(VLOOKUP(Tipy!EJ65,'Kategórie hráčov'!$A$2:$B$55,2,FALSE)=30,30,20),0))</f>
        <v/>
      </c>
      <c r="FF71" s="127" t="str">
        <f>IF(ISBLANK($FG$3),"",IF(ISBLANK(Tipy!EF65),0,IF(OR(AND(Tipy!EF65=Výsledky!$FE$3,OR(Tipy!EH65=Výsledky!$FG$3+1,Tipy!EH65=Výsledky!$FG$3-1)),AND(Tipy!EH65=Výsledky!$FG$3,OR(Tipy!EF65=Výsledky!$FE$3+1,Tipy!EF65=Výsledky!$FE$3-1))),10,0)))</f>
        <v/>
      </c>
      <c r="FG71" s="130" t="str">
        <f>IF(ISBLANK($FG$3),"",IF(ISBLANK(Tipy!EF65),"-",SUM(FB71:FF71)))</f>
        <v/>
      </c>
      <c r="FH71" s="129"/>
      <c r="FI71" s="126" t="str">
        <f>IF(ISBLANK($FN$3),"",IF(ISBLANK(Tipy!EL65),0,IF(AND(Tipy!EL65=Výsledky!$FL$3,Tipy!EN65=Výsledky!$FN$3),60,0)))</f>
        <v/>
      </c>
      <c r="FJ71" s="126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126" t="str">
        <f>IF(ISBLANK($FN$3),"",IF(OR(Tipy!EO65=Výsledky!$FI$6,Tipy!EO65=Výsledky!$FI$7,Tipy!EO65=Výsledky!$FI$8,Tipy!EO65=Výsledky!$FI$9),IF(VLOOKUP(Tipy!EO65,'Kategórie hráčov'!$A$2:$B$55,2,FALSE)=30,30,20),0))</f>
        <v/>
      </c>
      <c r="FL71" s="126" t="str">
        <f>IF(ISBLANK($FN$3),"",IF(OR(Tipy!EP65=Výsledky!$FL$6,Tipy!EP65=Výsledky!$FL$7,Tipy!EP65=Výsledky!$FL$8,Tipy!EP65=Výsledky!$FL$9),IF(VLOOKUP(Tipy!EP65,'Kategórie hráčov'!$A$2:$B$55,2,FALSE)=30,30,20),0))</f>
        <v/>
      </c>
      <c r="FM71" s="127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130" t="str">
        <f>IF(ISBLANK($FN$3),"",IF(ISBLANK(Tipy!EL65),"-",SUM(FI71:FM71)))</f>
        <v/>
      </c>
      <c r="FO71" s="129"/>
      <c r="FP71" s="126" t="str">
        <f>IF(ISBLANK($FU$3),"",IF(ISBLANK(Tipy!ER65),0,IF(AND(Tipy!ER65=Výsledky!$FS$3,Tipy!ET65=Výsledky!$FU$3),60,0)))</f>
        <v/>
      </c>
      <c r="FQ71" s="126" t="str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/>
      </c>
      <c r="FR71" s="126" t="str">
        <f>IF(ISBLANK($FU$3),"",IF(OR(Tipy!EU65=Výsledky!$FP$6,Tipy!EU65=Výsledky!$FP$7,Tipy!EU65=Výsledky!$FP$8,Tipy!EU65=Výsledky!$FP$9),IF(VLOOKUP(Tipy!EU65,'Kategórie hráčov'!$A$2:$B$55,2,FALSE)=30,30,20),0))</f>
        <v/>
      </c>
      <c r="FS71" s="126" t="str">
        <f>IF(ISBLANK($FU$3),"",IF(OR(Tipy!EV65=Výsledky!$FS$6,Tipy!EV65=Výsledky!$FS$7,Tipy!EV65=Výsledky!$FS$8,Tipy!EV65=Výsledky!$FS$9),IF(VLOOKUP(Tipy!EV65,'Kategórie hráčov'!$A$2:$B$55,2,FALSE)=30,30,20),0))</f>
        <v/>
      </c>
      <c r="FT71" s="127" t="str">
        <f>IF(ISBLANK($FU$3),"",IF(ISBLANK(Tipy!ER65),0,IF(OR(AND(Tipy!ER65=Výsledky!$FS$3,OR(Tipy!ET65=Výsledky!$FU$3+1,Tipy!ET65=Výsledky!$FU$3-1)),AND(Tipy!ET65=Výsledky!$FU$3,OR(Tipy!ER65=Výsledky!$FS$3+1,Tipy!ER65=Výsledky!$FS$3-1))),10,0)))</f>
        <v/>
      </c>
      <c r="FU71" s="130" t="str">
        <f>IF(ISBLANK($FU$3),"",IF(ISBLANK(Tipy!ER65),"-",SUM(FP71:FT71)))</f>
        <v/>
      </c>
      <c r="FV71" s="129"/>
      <c r="FW71" s="126" t="str">
        <f>IF(ISBLANK($GB$3),"",IF(ISBLANK(Tipy!EX65),0,IF(AND(Tipy!EX65=Výsledky!$FZ$3,Tipy!EZ65=Výsledky!$GB$3),60,0)))</f>
        <v/>
      </c>
      <c r="FX71" s="126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126" t="str">
        <f>IF(ISBLANK($GB$3),"",IF(OR(Tipy!FA65=Výsledky!$FW$6,Tipy!FA65=Výsledky!$FW$7,Tipy!FA65=Výsledky!$FW$8,Tipy!FA65=Výsledky!$FW$9),IF(VLOOKUP(Tipy!FA65,'Kategórie hráčov'!$A$2:$B$55,2,FALSE)=30,30,20),0))</f>
        <v/>
      </c>
      <c r="FZ71" s="126" t="str">
        <f>IF(ISBLANK($GB$3),"",IF(OR(Tipy!FB65=Výsledky!$FZ$6,Tipy!FB65=Výsledky!$FZ$7,Tipy!FB65=Výsledky!$FZ$8,Tipy!FB65=Výsledky!$FZ$9),IF(VLOOKUP(Tipy!FB65,'Kategórie hráčov'!$A$2:$B$55,2,FALSE)=30,30,20),0))</f>
        <v/>
      </c>
      <c r="GA71" s="127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130" t="str">
        <f>IF(ISBLANK($GB$3),"",IF(ISBLANK(Tipy!EX65),"-",SUM(FW71:GA71)))</f>
        <v/>
      </c>
      <c r="GC71" s="129"/>
      <c r="GD71" s="126" t="str">
        <f>IF(ISBLANK($GI$3),"",IF(ISBLANK(Tipy!FD65),0,IF(AND(Tipy!FD65=Výsledky!$GG$3,Tipy!FF65=Výsledky!$GI$3),60,0)))</f>
        <v/>
      </c>
      <c r="GE71" s="126" t="str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/>
      </c>
      <c r="GF71" s="126" t="str">
        <f>IF(ISBLANK($GI$3),"",IF(OR(Tipy!FG65=Výsledky!$GD$6,Tipy!FG65=Výsledky!$GD$7,Tipy!FG65=Výsledky!$GD$8,Tipy!FG65=Výsledky!$GD$9),IF(VLOOKUP(Tipy!FG65,'Kategórie hráčov'!$A$2:$B$55,2,FALSE)=30,30,20),0))</f>
        <v/>
      </c>
      <c r="GG71" s="126" t="str">
        <f>IF(ISBLANK($GI$3),"",IF(OR(Tipy!FH65=Výsledky!$GG$6,Tipy!FH65=Výsledky!$GG$7,Tipy!FH65=Výsledky!$GG$8,Tipy!FH65=Výsledky!$GG$9),IF(VLOOKUP(Tipy!FH65,'Kategórie hráčov'!$A$2:$B$55,2,FALSE)=30,30,20),0))</f>
        <v/>
      </c>
      <c r="GH71" s="127" t="str">
        <f>IF(ISBLANK($GI$3),"",IF(ISBLANK(Tipy!FD65),0,IF(OR(AND(Tipy!FD65=Výsledky!$GG$3,OR(Tipy!FF65=Výsledky!$GI$3+1,Tipy!FF65=Výsledky!$GI$3-1)),AND(Tipy!FF65=Výsledky!$GI$3,OR(Tipy!FD65=Výsledky!$GG$3+1,Tipy!FD65=Výsledky!$GG$3-1))),10,0)))</f>
        <v/>
      </c>
      <c r="GI71" s="130" t="str">
        <f>IF(ISBLANK($GI$3),"",IF(ISBLANK(Tipy!FD65),"-",SUM(GD71:GH71)))</f>
        <v/>
      </c>
      <c r="GJ71" s="129"/>
      <c r="GK71" s="126" t="str">
        <f>IF(ISBLANK($GP$3),"",IF(ISBLANK(Tipy!FJ65),0,IF(AND(Tipy!FJ65=Výsledky!$GN$3,Tipy!FL65=Výsledky!$GP$3),60,0)))</f>
        <v/>
      </c>
      <c r="GL71" s="126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126" t="str">
        <f>IF(ISBLANK($GP$3),"",IF(OR(Tipy!FM65=Výsledky!$GK$6,Tipy!FM65=Výsledky!$GK$7,Tipy!FM65=Výsledky!$GK$8,Tipy!FM65=Výsledky!$GK$9),IF(VLOOKUP(Tipy!FM65,'Kategórie hráčov'!$A$2:$B$55,2,FALSE)=30,30,20),0))</f>
        <v/>
      </c>
      <c r="GN71" s="126" t="str">
        <f>IF(ISBLANK($GP$3),"",IF(OR(Tipy!FN65=Výsledky!$GN$6,Tipy!FN65=Výsledky!$GN$7,Tipy!FN65=Výsledky!$GN$8,Tipy!FN65=Výsledky!$GN$9),IF(VLOOKUP(Tipy!FN65,'Kategórie hráčov'!$A$2:$B$55,2,FALSE)=30,30,20),0))</f>
        <v/>
      </c>
      <c r="GO71" s="127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130" t="str">
        <f>IF(ISBLANK($GP$3),"",IF(ISBLANK(Tipy!FJ65),"-",SUM(GK71:GO71)))</f>
        <v/>
      </c>
      <c r="GQ71" s="129"/>
      <c r="GR71" s="126" t="str">
        <f>IF(ISBLANK($GW$3),"",IF(ISBLANK(Tipy!FP65),0,IF(AND(Tipy!FP65=Výsledky!$GU$3,Tipy!FR65=Výsledky!$GW$3),60,0)))</f>
        <v/>
      </c>
      <c r="GS71" s="126" t="str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/>
      </c>
      <c r="GT71" s="126" t="str">
        <f>IF(ISBLANK($GW$3),"",IF(OR(Tipy!FS65=Výsledky!$GR$6,Tipy!FS65=Výsledky!$GR$7,Tipy!FS65=Výsledky!$GR$8,Tipy!FS65=Výsledky!$GR$9),IF(VLOOKUP(Tipy!FS65,'Kategórie hráčov'!$A$2:$B$55,2,FALSE)=30,30,20),0))</f>
        <v/>
      </c>
      <c r="GU71" s="126" t="str">
        <f>IF(ISBLANK($GW$3),"",IF(OR(Tipy!FT65=Výsledky!$GU$6,Tipy!FT65=Výsledky!$GU$7,Tipy!FT65=Výsledky!$GU$8,Tipy!FT65=Výsledky!$GU$9),IF(VLOOKUP(Tipy!FT65,'Kategórie hráčov'!$A$2:$B$55,2,FALSE)=30,30,20),0))</f>
        <v/>
      </c>
      <c r="GV71" s="127" t="str">
        <f>IF(ISBLANK($GW$3),"",IF(ISBLANK(Tipy!FP65),0,IF(OR(AND(Tipy!FP65=Výsledky!$GU$3,OR(Tipy!FR65=Výsledky!$GW$3+1,Tipy!FR65=Výsledky!$GW$3-1)),AND(Tipy!FR65=Výsledky!$GW$3,OR(Tipy!FP65=Výsledky!$GU$3+1,Tipy!FP65=Výsledky!$GU$3-1))),10,0)))</f>
        <v/>
      </c>
      <c r="GW71" s="130" t="str">
        <f>IF(ISBLANK($GW$3),"",IF(ISBLANK(Tipy!FP65),"-",SUM(GR71:GV71)))</f>
        <v/>
      </c>
      <c r="GX71" s="129"/>
      <c r="GY71" s="126" t="str">
        <f>IF(ISBLANK($HD$3),"",IF(ISBLANK(Tipy!FV65),0,IF(AND(Tipy!FV65=Výsledky!$HB$3,Tipy!FX65=Výsledky!$HD$3),60,0)))</f>
        <v/>
      </c>
      <c r="GZ71" s="126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26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26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27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0" t="str">
        <f>IF(ISBLANK($HD$3),"",IF(ISBLANK(Tipy!FV65),"-",SUM(GY71:HC71)))</f>
        <v/>
      </c>
      <c r="HE71" s="129"/>
      <c r="HF71" s="126" t="str">
        <f>IF(ISBLANK($HK$3),"",IF(ISBLANK(Tipy!GB65),0,IF(AND(Tipy!GB65=Výsledky!$HI$3,Tipy!GD65=Výsledky!$HK$3),60,0)))</f>
        <v/>
      </c>
      <c r="HG71" s="126" t="str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/>
      </c>
      <c r="HH71" s="126" t="str">
        <f>IF(ISBLANK($HK$3),"",IF(OR(Tipy!GE65=Výsledky!$HF$6,Tipy!GE65=Výsledky!$HF$7,Tipy!GE65=Výsledky!$HF$8,Tipy!GE65=Výsledky!$HF$9),IF(VLOOKUP(Tipy!GE65,'Kategórie hráčov'!$A$2:$B$55,2,FALSE)=30,30,20),0))</f>
        <v/>
      </c>
      <c r="HI71" s="126" t="str">
        <f>IF(ISBLANK($HK$3),"",IF(OR(Tipy!GF65=Výsledky!$HI$6,Tipy!GF65=Výsledky!$HI$7,Tipy!GF65=Výsledky!$HI$8,Tipy!GF65=Výsledky!$HI$9),IF(VLOOKUP(Tipy!GF65,'Kategórie hráčov'!$A$2:$B$55,2,FALSE)=30,30,20),0))</f>
        <v/>
      </c>
      <c r="HJ71" s="127" t="str">
        <f>IF(ISBLANK($HK$3),"",IF(ISBLANK(Tipy!GB65),0,IF(OR(AND(Tipy!GB65=Výsledky!$HI$3,OR(Tipy!GD65=Výsledky!$HK$3+1,Tipy!GD65=Výsledky!$HK$3-1)),AND(Tipy!GD65=Výsledky!$HK$3,OR(Tipy!GB65=Výsledky!$HI$3+1,Tipy!GB65=Výsledky!$HI$3-1))),10,0)))</f>
        <v/>
      </c>
      <c r="HK71" s="130" t="str">
        <f>IF(ISBLANK($HK$3),"",IF(ISBLANK(Tipy!GB65),"-",SUM(HF71:HJ71)))</f>
        <v/>
      </c>
      <c r="HL71" s="129"/>
      <c r="HM71" s="126" t="str">
        <f>IF(ISBLANK($HR$3),"",IF(ISBLANK(Tipy!GH65),0,IF(AND(Tipy!GH65=Výsledky!$HP$3,Tipy!GJ65=Výsledky!$HR$3),60,0)))</f>
        <v/>
      </c>
      <c r="HN71" s="126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26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26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27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0" t="str">
        <f>IF(ISBLANK($HR$3),"",IF(ISBLANK(Tipy!GH65),"-",SUM(HM71:HQ71)))</f>
        <v/>
      </c>
      <c r="HS71" s="129"/>
      <c r="HT71" s="126" t="str">
        <f>IF(ISBLANK($HY$3),"",IF(ISBLANK(Tipy!GN65),0,IF(AND(Tipy!GN65=Výsledky!$HW$3,Tipy!GP65=Výsledky!$HY$3),60,0)))</f>
        <v/>
      </c>
      <c r="HU71" s="126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6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6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7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0" t="str">
        <f>IF(ISBLANK($HY$3),"",IF(ISBLANK(Tipy!GN65),"-",SUM(HT71:HX71)))</f>
        <v/>
      </c>
      <c r="HZ71" s="129"/>
      <c r="IA71" s="126" t="str">
        <f>IF(ISBLANK($IF$3),"",IF(ISBLANK(Tipy!GT65),0,IF(AND(Tipy!GT65=Výsledky!$ID$3,Tipy!GV65=Výsledky!$IF$3),60,0)))</f>
        <v/>
      </c>
      <c r="IB71" s="126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26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26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27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0" t="str">
        <f>IF(ISBLANK($IF$3),"",IF(ISBLANK(Tipy!GT65),"-",SUM(IA71:IE71)))</f>
        <v/>
      </c>
      <c r="IG71" s="129"/>
      <c r="IH71" s="126" t="str">
        <f>IF(ISBLANK($IM$3),"",IF(ISBLANK(Tipy!GZ65),0,IF(AND(Tipy!GZ65=Výsledky!$IK$3,Tipy!HB65=Výsledky!$IM$3),60,0)))</f>
        <v/>
      </c>
      <c r="II71" s="126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6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6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7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0" t="str">
        <f>IF(ISBLANK($IM$3),"",IF(ISBLANK(Tipy!GZ65),"-",SUM(IH71:IL71)))</f>
        <v/>
      </c>
      <c r="IN71" s="129"/>
      <c r="IO71" s="126" t="str">
        <f>IF(ISBLANK($IT$3),"",IF(ISBLANK(Tipy!HF65),0,IF(AND(Tipy!HF65=Výsledky!$IR$3,Tipy!HH65=Výsledky!$IT$3),60,0)))</f>
        <v/>
      </c>
      <c r="IP71" s="126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26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26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27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0" t="str">
        <f>IF(ISBLANK($IT$3),"",IF(ISBLANK(Tipy!HF65),"-",SUM(IO71:IS71)))</f>
        <v/>
      </c>
      <c r="IU71" s="129"/>
      <c r="IV71" s="126" t="str">
        <f>IF(ISBLANK($JA$3),"",IF(ISBLANK(Tipy!HL65),0,IF(AND(Tipy!HL65=Výsledky!$IY$3,Tipy!HN65=Výsledky!$JA$3),60,0)))</f>
        <v/>
      </c>
      <c r="IW71" s="126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26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26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27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0" t="str">
        <f>IF(ISBLANK($JA$3),"",IF(ISBLANK(Tipy!HL65),"-",SUM(IV71:IZ71)))</f>
        <v/>
      </c>
      <c r="JB71" s="129"/>
      <c r="JC71" s="126" t="str">
        <f>IF(ISBLANK($JH$3),"",IF(ISBLANK(Tipy!HR65),0,IF(AND(Tipy!HR65=Výsledky!$JF$3,Tipy!HT65=Výsledky!$JH$3),60,0)))</f>
        <v/>
      </c>
      <c r="JD71" s="126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26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26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27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0" t="str">
        <f>IF(ISBLANK($JH$3),"",IF(ISBLANK(Tipy!HR65),"-",SUM(JC71:JG71)))</f>
        <v/>
      </c>
      <c r="JI71" s="129"/>
      <c r="JJ71" s="126" t="str">
        <f>IF(ISBLANK($JO$3),"",IF(ISBLANK(Tipy!HX65),0,IF(AND(Tipy!HX65=Výsledky!$JM$3,Tipy!HZ65=Výsledky!$JO$3),60,0)))</f>
        <v/>
      </c>
      <c r="JK71" s="126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26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26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27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0" t="str">
        <f>IF(ISBLANK($JO$3),"",IF(ISBLANK(Tipy!HX65),"-",SUM(JJ71:JN71)))</f>
        <v/>
      </c>
      <c r="JP71" s="129"/>
      <c r="JQ71" s="126" t="str">
        <f>IF(ISBLANK($JV$3),"",IF(ISBLANK(Tipy!ID65),0,IF(AND(Tipy!ID65=Výsledky!$JT$3,Tipy!IF65=Výsledky!$JV$3),60,0)))</f>
        <v/>
      </c>
      <c r="JR71" s="126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26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26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27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0" t="str">
        <f>IF(ISBLANK($JV$3),"",IF(ISBLANK(Tipy!ID65),"-",SUM(JQ71:JU71)))</f>
        <v/>
      </c>
      <c r="JW71" s="129"/>
      <c r="JX71" s="126" t="str">
        <f>IF(ISBLANK($KC$3),"",IF(ISBLANK(Tipy!IJ65),0,IF(AND(Tipy!IJ65=Výsledky!$KA$3,Tipy!IL65=Výsledky!$KC$3),60,0)))</f>
        <v/>
      </c>
      <c r="JY71" s="126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6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6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7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0" t="str">
        <f>IF(ISBLANK($KC$3),"",IF(ISBLANK(Tipy!IJ65),"-",SUM(JX71:KB71)))</f>
        <v/>
      </c>
      <c r="KD71" s="129"/>
      <c r="KE71" s="126" t="str">
        <f>IF(ISBLANK($KJ$3),"",IF(ISBLANK(Tipy!IP65),0,IF(AND(Tipy!IP65=Výsledky!$KH$3,Tipy!IR65=Výsledky!$KJ$3),60,0)))</f>
        <v/>
      </c>
      <c r="KF71" s="126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6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6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7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0" t="str">
        <f>IF(ISBLANK($KJ$3),"",IF(ISBLANK(Tipy!IP65),"-",SUM(KE71:KI71)))</f>
        <v/>
      </c>
      <c r="KK71" s="129"/>
      <c r="KL71" s="126" t="str">
        <f>IF(ISBLANK($KQ$3),"",IF(ISBLANK(Tipy!IV65),0,IF(AND(Tipy!IV65=Výsledky!$KO$3,Tipy!IX65=Výsledky!$KQ$3),60,0)))</f>
        <v/>
      </c>
      <c r="KM71" s="126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6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6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7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0" t="str">
        <f>IF(ISBLANK($KQ$3),"",IF(ISBLANK(Tipy!IV65),"-",SUM(KL71:KP71)))</f>
        <v/>
      </c>
      <c r="KR71" s="129"/>
      <c r="KS71" s="126" t="str">
        <f>IF(ISBLANK($KX$3),"",IF(ISBLANK(Tipy!JB65),0,IF(AND(Tipy!JB65=Výsledky!$KV$3,Tipy!JD65=Výsledky!$KX$3),60,0)))</f>
        <v/>
      </c>
      <c r="KT71" s="126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6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6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7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0" t="str">
        <f>IF(ISBLANK($KX$3),"",IF(ISBLANK(Tipy!JB65),"-",SUM(KS71:KW71)))</f>
        <v/>
      </c>
      <c r="KY71" s="129"/>
      <c r="KZ71" s="126" t="str">
        <f>IF(ISBLANK($LE$3),"",IF(ISBLANK(Tipy!JH65),0,IF(AND(Tipy!JH65=Výsledky!$LC$3,Tipy!JJ65=Výsledky!$LE$3),60,0)))</f>
        <v/>
      </c>
      <c r="LA71" s="126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6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6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7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0" t="str">
        <f>IF(ISBLANK($LE$3),"",IF(ISBLANK(Tipy!JH65),"-",SUM(KZ71:LD71)))</f>
        <v/>
      </c>
      <c r="LF71" s="129"/>
      <c r="LG71" s="126" t="str">
        <f>IF(ISBLANK($LL$3),"",IF(ISBLANK(Tipy!JN65),0,IF(AND(Tipy!JN65=Výsledky!$LJ$3,Tipy!JP65=Výsledky!$LL$3),60,0)))</f>
        <v/>
      </c>
      <c r="LH71" s="126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6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6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7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0" t="str">
        <f>IF(ISBLANK($LL$3),"",IF(ISBLANK(Tipy!JN65),"-",SUM(LG71:LK71)))</f>
        <v/>
      </c>
      <c r="LM71" s="129"/>
      <c r="LN71" s="126" t="str">
        <f>IF(ISBLANK($LS$3),"",IF(ISBLANK(Tipy!JT65),0,IF(AND(Tipy!JT65=Výsledky!$LQ$3,Tipy!JV65=Výsledky!$LS$3),60,0)))</f>
        <v/>
      </c>
      <c r="LO71" s="126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6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6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7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0" t="str">
        <f>IF(ISBLANK($LS$3),"",IF(ISBLANK(Tipy!JT65),"-",SUM(LN71:LR71)))</f>
        <v/>
      </c>
      <c r="LT71" s="129"/>
      <c r="LU71" s="126" t="str">
        <f>IF(ISBLANK($LZ$3),"",IF(ISBLANK(Tipy!JZ65),0,IF(AND(Tipy!JZ65=Výsledky!$LX$3,Tipy!KB65=Výsledky!$LZ$3),60,0)))</f>
        <v/>
      </c>
      <c r="LV71" s="126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6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6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7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0" t="str">
        <f>IF(ISBLANK($LZ$3),"",IF(ISBLANK(Tipy!JZ65),"-",SUM(LU71:LY71)))</f>
        <v/>
      </c>
      <c r="MA71" s="129"/>
      <c r="MB71" s="126" t="str">
        <f>IF(ISBLANK($MG$3),"",IF(ISBLANK(Tipy!KF65),0,IF(AND(Tipy!KF65=Výsledky!$ME$3,Tipy!KH65=Výsledky!$MG$3),60,0)))</f>
        <v/>
      </c>
      <c r="MC71" s="126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6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6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7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0" t="str">
        <f>IF(ISBLANK($MG$3),"",IF(ISBLANK(Tipy!KF65),"-",SUM(MB71:MF71)))</f>
        <v/>
      </c>
      <c r="MH71" s="129"/>
      <c r="MI71" s="126" t="str">
        <f>IF(ISBLANK($MN$3),"",IF(ISBLANK(Tipy!KL65),0,IF(AND(Tipy!KL65=Výsledky!$ML$3,Tipy!KN65=Výsledky!$MN$3),60,0)))</f>
        <v/>
      </c>
      <c r="MJ71" s="12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6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6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0" t="str">
        <f>IF(ISBLANK($MN$3),"",IF(ISBLANK(Tipy!KL65),"-",SUM(MI71:MM71)))</f>
        <v/>
      </c>
      <c r="MO71" s="129"/>
      <c r="MP71" s="126" t="str">
        <f>IF(ISBLANK($MU$3),"",IF(ISBLANK(Tipy!KR65),0,IF(AND(Tipy!KR65=Výsledky!$MS$3,Tipy!KT65=Výsledky!$MU$3),60,0)))</f>
        <v/>
      </c>
      <c r="MQ71" s="126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6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6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7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0" t="str">
        <f>IF(ISBLANK($MU$3),"",IF(ISBLANK(Tipy!KR65),"-",SUM(MP71:MT71)))</f>
        <v/>
      </c>
      <c r="MV71" s="129"/>
      <c r="MW71" s="126" t="str">
        <f>IF(ISBLANK($NB$3),"",IF(ISBLANK(Tipy!KX65),0,IF(AND(Tipy!KX65=Výsledky!$MZ$3,Tipy!KZ65=Výsledky!$NB$3),60,0)))</f>
        <v/>
      </c>
      <c r="MX71" s="126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6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6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7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0" t="str">
        <f>IF(ISBLANK($NB$3),"",IF(ISBLANK(Tipy!KX65),"-",SUM(MW71:NA71)))</f>
        <v/>
      </c>
      <c r="NC71" s="129"/>
      <c r="ND71" s="126" t="str">
        <f>IF(ISBLANK($NI$3),"",IF(ISBLANK(Tipy!LD65),0,IF(AND(Tipy!LD65=Výsledky!$NG$3,Tipy!LF65=Výsledky!$NI$3),60,0)))</f>
        <v/>
      </c>
      <c r="NE71" s="126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6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6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7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0" t="str">
        <f>IF(ISBLANK($NI$3),"",IF(ISBLANK(Tipy!LD65),"-",SUM(ND71:NH71)))</f>
        <v/>
      </c>
      <c r="NJ71" s="129"/>
      <c r="NK71" s="126" t="str">
        <f>IF(ISBLANK($NP$3),"",IF(ISBLANK(Tipy!LJ65),0,IF(AND(Tipy!LJ65=Výsledky!$NN$3,Tipy!LL65=Výsledky!$NP$3),60,0)))</f>
        <v/>
      </c>
      <c r="NL71" s="126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6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6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7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0" t="str">
        <f>IF(ISBLANK($NP$3),"",IF(ISBLANK(Tipy!LJ65),"-",SUM(NK71:NO71)))</f>
        <v/>
      </c>
      <c r="NQ71" s="129"/>
      <c r="NR71" s="126" t="str">
        <f>IF(ISBLANK($NW$3),"",IF(ISBLANK(Tipy!LP65),0,IF(AND(Tipy!LP65=Výsledky!$NU$3,Tipy!LR65=Výsledky!$NW$3),60,0)))</f>
        <v/>
      </c>
      <c r="NS71" s="126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6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6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7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0" t="str">
        <f>IF(ISBLANK($NW$3),"",IF(ISBLANK(Tipy!LP65),"-",SUM(NR71:NV71)))</f>
        <v/>
      </c>
      <c r="NX71" s="129"/>
      <c r="NY71" s="126" t="str">
        <f>IF(ISBLANK($OD$3),"",IF(ISBLANK(Tipy!LV65),0,IF(AND(Tipy!LV65=Výsledky!$OB$3,Tipy!LX65=Výsledky!$OD$3),60,0)))</f>
        <v/>
      </c>
      <c r="NZ71" s="126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6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6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7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0" t="str">
        <f>IF(ISBLANK($OD$3),"",IF(ISBLANK(Tipy!LV65),"-",SUM(NY71:OC71)))</f>
        <v/>
      </c>
      <c r="OE71" s="129"/>
      <c r="OF71" s="126" t="str">
        <f>IF(ISBLANK($OK$3),"",IF(ISBLANK(Tipy!MB65),0,IF(AND(Tipy!MB65=Výsledky!$OI$3,Tipy!MD65=Výsledky!$OK$3),60,0)))</f>
        <v/>
      </c>
      <c r="OG71" s="126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6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6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7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0" t="str">
        <f>IF(ISBLANK($OK$3),"",IF(ISBLANK(Tipy!MB65),"-",SUM(OF71:OJ71)))</f>
        <v/>
      </c>
      <c r="OL71" s="129"/>
      <c r="OM71" s="126" t="str">
        <f>IF(ISBLANK($OR$3),"",IF(ISBLANK(Tipy!MH65),0,IF(AND(Tipy!MH65=Výsledky!$OP$3,Tipy!MJ65=Výsledky!$OR$3),60,0)))</f>
        <v/>
      </c>
      <c r="ON71" s="12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6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6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0" t="str">
        <f>IF(ISBLANK($OR$3),"",IF(ISBLANK(Tipy!MH65),"-",SUM(OM71:OQ71)))</f>
        <v/>
      </c>
      <c r="OS71" s="129"/>
      <c r="OT71" s="126" t="str">
        <f>IF(ISBLANK($OY$3),"",IF(ISBLANK(Tipy!MN65),0,IF(AND(Tipy!MN65=Výsledky!$OW$3,Tipy!MP65=Výsledky!$OY$3),60,0)))</f>
        <v/>
      </c>
      <c r="OU71" s="12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6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6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0" t="str">
        <f>IF(ISBLANK($OY$3),"",IF(ISBLANK(Tipy!MN65),"-",SUM(OT71:OX71)))</f>
        <v/>
      </c>
      <c r="OZ71" s="129"/>
      <c r="PA71" s="126" t="str">
        <f>IF(ISBLANK($PF$3),"",IF(ISBLANK(Tipy!MT65),0,IF(AND(Tipy!MT65=Výsledky!$PD$3,Tipy!MV65=Výsledky!$PF$3),60,0)))</f>
        <v/>
      </c>
      <c r="PB71" s="12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6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6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0" t="str">
        <f>IF(ISBLANK($PF$3),"",IF(ISBLANK(Tipy!MT65),"-",SUM(PA71:PE71)))</f>
        <v/>
      </c>
      <c r="PG71" s="129"/>
      <c r="PH71" s="126" t="str">
        <f>IF(ISBLANK($PM$3),"",IF(ISBLANK(Tipy!MZ65),0,IF(AND(Tipy!MZ65=Výsledky!$PK$3,Tipy!NB65=Výsledky!$PM$3),60,0)))</f>
        <v/>
      </c>
      <c r="PI71" s="12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6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6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0" t="str">
        <f>IF(ISBLANK($PM$3),"",IF(ISBLANK(Tipy!MZ65),"-",SUM(PH71:PL71)))</f>
        <v/>
      </c>
      <c r="PN71" s="129"/>
      <c r="PO71" s="126" t="str">
        <f>IF(ISBLANK($PT$3),"",IF(ISBLANK(Tipy!NF65),0,IF(AND(Tipy!NF65=Výsledky!$PR$3,Tipy!NH65=Výsledky!$PT$3),60,0)))</f>
        <v/>
      </c>
      <c r="PP71" s="12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6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6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0" t="str">
        <f>IF(ISBLANK($PT$3),"",IF(ISBLANK(Tipy!NF65),"-",SUM(PO71:PS71)))</f>
        <v/>
      </c>
      <c r="PU71" s="129"/>
      <c r="PV71" s="126" t="str">
        <f>IF(ISBLANK($QA$3),"",IF(ISBLANK(Tipy!NL65),0,IF(AND(Tipy!NL65=Výsledky!$PY$3,Tipy!NN65=Výsledky!$QA$3),60,0)))</f>
        <v/>
      </c>
      <c r="PW71" s="12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6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6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0" t="str">
        <f>IF(ISBLANK($QA$3),"",IF(ISBLANK(Tipy!NL65),"-",SUM(PV71:PZ71)))</f>
        <v/>
      </c>
      <c r="QB71" s="129"/>
      <c r="QC71" s="126" t="str">
        <f>IF(ISBLANK($QH$3),"",IF(ISBLANK(Tipy!NR65),0,IF(AND(Tipy!NR65=Výsledky!$QF$3,Tipy!NT65=Výsledky!$QH$3),60,0)))</f>
        <v/>
      </c>
      <c r="QD71" s="12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6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6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0" t="str">
        <f>IF(ISBLANK($QH$3),"",IF(ISBLANK(Tipy!NR65),"-",SUM(QC71:QG71)))</f>
        <v/>
      </c>
      <c r="QI71" s="131"/>
      <c r="QJ71" s="131"/>
    </row>
    <row r="72" spans="1:452" ht="15" x14ac:dyDescent="0.2">
      <c r="A72" s="124">
        <f>Tipy!A66</f>
        <v>46</v>
      </c>
      <c r="B72" s="166" t="str">
        <f>IF(Tipy!B66="","",Tipy!B66)</f>
        <v>Shakalosos</v>
      </c>
      <c r="C72" s="125"/>
      <c r="D72" s="126">
        <f>IF(ISBLANK($I$3),"",IF(ISBLANK(Tipy!D66),0,IF(AND(Tipy!D66=Výsledky!$G$3,Tipy!F66=Výsledky!$I$3),60,0)))</f>
        <v>0</v>
      </c>
      <c r="E72" s="12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6">
        <f>IF(ISBLANK($I$3),"",IF(OR(Tipy!G66=Výsledky!$D$6,Tipy!G66=Výsledky!$D$7,Tipy!G66=Výsledky!$D$8,Tipy!G66=Výsledky!$D$9),IF(VLOOKUP(Tipy!G66,'Kategórie hráčov'!$A$2:$B$55,2,FALSE)=30,30,20),0))</f>
        <v>20</v>
      </c>
      <c r="G72" s="126">
        <f>IF(ISBLANK($I$3),"",IF(OR(Tipy!H66=Výsledky!$G$6,Tipy!H66=Výsledky!$G$7,Tipy!H66=Výsledky!$G$8,Tipy!H66=Výsledky!$G$9),IF(VLOOKUP(Tipy!H66,'Kategórie hráčov'!$A$2:$B$55,2,FALSE)=30,30,20),0))</f>
        <v>0</v>
      </c>
      <c r="H72" s="12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8">
        <f>IF(ISBLANK($I$3),"",IF(ISBLANK(Tipy!D66),"-",SUM(D72:H72)))</f>
        <v>20</v>
      </c>
      <c r="J72" s="25"/>
      <c r="K72" s="126">
        <f>IF(ISBLANK($P$3),"",IF(ISBLANK(Tipy!J66),0,IF(AND(Tipy!J66=Výsledky!$N$3,Tipy!L66=Výsledky!$P$3),60,0)))</f>
        <v>0</v>
      </c>
      <c r="L72" s="12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6">
        <f>IF(ISBLANK($P$3),"",IF(OR(Tipy!M66=Výsledky!$K$6,Tipy!M66=Výsledky!$K$7,Tipy!M66=Výsledky!$K$8,Tipy!M66=Výsledky!$K$9),IF(VLOOKUP(Tipy!M66,'Kategórie hráčov'!$A$2:$B$55,2,FALSE)=30,30,20),0))</f>
        <v>20</v>
      </c>
      <c r="N72" s="126">
        <f>IF(ISBLANK($P$3),"",IF(OR(Tipy!N66=Výsledky!$N$6,Tipy!N66=Výsledky!$N$7,Tipy!N66=Výsledky!$N$8,Tipy!N66=Výsledky!$N$9),IF(VLOOKUP(Tipy!N66,'Kategórie hráčov'!$A$2:$B$55,2,FALSE)=30,30,20),0))</f>
        <v>0</v>
      </c>
      <c r="O72" s="12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8">
        <f>IF(ISBLANK($P$3),"",IF(ISBLANK(Tipy!J66),"-",SUM(K72:O72)))</f>
        <v>20</v>
      </c>
      <c r="Q72" s="129"/>
      <c r="R72" s="126">
        <f>IF(ISBLANK($W$3),"",IF(ISBLANK(Tipy!P66),0,IF(AND(Tipy!P66=Výsledky!$U$3,Tipy!R66=Výsledky!$W$3),60,0)))</f>
        <v>0</v>
      </c>
      <c r="S72" s="12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6">
        <f>IF(ISBLANK($W$3),"",IF(OR(Tipy!S66=Výsledky!$R$6,Tipy!S66=Výsledky!$R$7,Tipy!S66=Výsledky!$R$8,Tipy!S66=Výsledky!$R$9),IF(VLOOKUP(Tipy!S66,'Kategórie hráčov'!$A$2:$B$55,2,FALSE)=30,30,20),0))</f>
        <v>0</v>
      </c>
      <c r="U72" s="126">
        <f>IF(ISBLANK($W$3),"",IF(OR(Tipy!T66=Výsledky!$U$6,Tipy!T66=Výsledky!$U$7,Tipy!T66=Výsledky!$U$8,Tipy!T66=Výsledky!$U$9),IF(VLOOKUP(Tipy!T66,'Kategórie hráčov'!$A$2:$B$55,2,FALSE)=30,30,20),0))</f>
        <v>0</v>
      </c>
      <c r="V72" s="12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30">
        <f>IF(ISBLANK($W$3),"",IF(ISBLANK(Tipy!P66),"-",SUM(R72:V72)))</f>
        <v>0</v>
      </c>
      <c r="X72" s="129"/>
      <c r="Y72" s="126">
        <f>IF(ISBLANK($AD$3),"",IF(ISBLANK(Tipy!V66),0,IF(AND(Tipy!V66=Výsledky!$AB$3,Tipy!X66=Výsledky!$AD$3),60,0)))</f>
        <v>0</v>
      </c>
      <c r="Z72" s="12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6">
        <f>IF(ISBLANK($AD$3),"",IF(OR(Tipy!Y66=Výsledky!$Y$6,Tipy!Y66=Výsledky!$Y$7,Tipy!Y66=Výsledky!$Y$8,Tipy!Y66=Výsledky!$Y$9),IF(VLOOKUP(Tipy!Y66,'Kategórie hráčov'!$A$2:$B$55,2,FALSE)=30,30,20),0))</f>
        <v>0</v>
      </c>
      <c r="AB72" s="126">
        <f>IF(ISBLANK($AD$3),"",IF(OR(Tipy!Z66=Výsledky!$AB$6,Tipy!Z66=Výsledky!$AB$7,Tipy!Z66=Výsledky!$AB$8,Tipy!Z66=Výsledky!$AB$9),IF(VLOOKUP(Tipy!Z66,'Kategórie hráčov'!$A$2:$B$55,2,FALSE)=30,30,20),0))</f>
        <v>0</v>
      </c>
      <c r="AC72" s="12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30">
        <f>IF(ISBLANK($AD$3),"",IF(ISBLANK(Tipy!V66),"-",SUM(Y72:AC72)))</f>
        <v>0</v>
      </c>
      <c r="AE72" s="129"/>
      <c r="AF72" s="126">
        <f>IF(ISBLANK($AK$3),"",IF(ISBLANK(Tipy!AB66),0,IF(AND(Tipy!AB66=Výsledky!$AI$3,Tipy!AD66=Výsledky!$AK$3),60,0)))</f>
        <v>0</v>
      </c>
      <c r="AG72" s="12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6">
        <f>IF(ISBLANK($AK$3),"",IF(OR(Tipy!AE66=Výsledky!$AF$6,Tipy!AE66=Výsledky!$AF$7,Tipy!AE66=Výsledky!$AF$8,Tipy!AE66=Výsledky!$AF$9),IF(VLOOKUP(Tipy!AE66,'Kategórie hráčov'!$A$2:$B$55,2,FALSE)=30,30,20),0))</f>
        <v>0</v>
      </c>
      <c r="AI72" s="126">
        <f>IF(ISBLANK($AK$3),"",IF(OR(Tipy!AF66=Výsledky!$AI$6,Tipy!AF66=Výsledky!$AI$7,Tipy!AF66=Výsledky!$AI$8,Tipy!AF66=Výsledky!$AI$9),IF(VLOOKUP(Tipy!AF66,'Kategórie hráčov'!$A$2:$B$55,2,FALSE)=30,30,20),0))</f>
        <v>0</v>
      </c>
      <c r="AJ72" s="127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30" t="str">
        <f>IF(ISBLANK($AK$3),"",IF(ISBLANK(Tipy!AB66),"-",SUM(AF72:AJ72)))</f>
        <v>-</v>
      </c>
      <c r="AL72" s="129"/>
      <c r="AM72" s="126">
        <f>IF(ISBLANK($AR$3),"",IF(ISBLANK(Tipy!AH66),0,IF(AND(Tipy!AH66=Výsledky!$AP$3,Tipy!AJ66=Výsledky!$AR$3),60,0)))</f>
        <v>0</v>
      </c>
      <c r="AN72" s="12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6">
        <f>IF(ISBLANK($AR$3),"",IF(OR(Tipy!AK66=Výsledky!$AM$6,Tipy!AK66=Výsledky!$AM$7,Tipy!AK66=Výsledky!$AM$8,Tipy!AK66=Výsledky!$AM$9),IF(VLOOKUP(Tipy!AK66,'Kategórie hráčov'!$A$2:$B$55,2,FALSE)=30,30,20),0))</f>
        <v>0</v>
      </c>
      <c r="AP72" s="126">
        <f>IF(ISBLANK($AR$3),"",IF(OR(Tipy!AL66=Výsledky!$AP$6,Tipy!AL66=Výsledky!$AP$7,Tipy!AL66=Výsledky!$AP$8,Tipy!AL66=Výsledky!$AP$9),IF(VLOOKUP(Tipy!AL66,'Kategórie hráčov'!$A$2:$B$55,2,FALSE)=30,30,20),0))</f>
        <v>0</v>
      </c>
      <c r="AQ72" s="12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30" t="str">
        <f>IF(ISBLANK($AR$3),"",IF(ISBLANK(Tipy!AH66),"-",SUM(AM72:AQ72)))</f>
        <v>-</v>
      </c>
      <c r="AS72" s="129"/>
      <c r="AT72" s="126">
        <f>IF(ISBLANK($AY$3),"",IF(ISBLANK(Tipy!AN66),0,IF(AND(Tipy!AN66=Výsledky!$AW$3,Tipy!AP66=Výsledky!$AY$3),60,0)))</f>
        <v>0</v>
      </c>
      <c r="AU72" s="12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6">
        <f>IF(ISBLANK($AY$3),"",IF(OR(Tipy!AQ66=Výsledky!$AT$6,Tipy!AQ66=Výsledky!$AT$7,Tipy!AQ66=Výsledky!$AT$8,Tipy!AQ66=Výsledky!$AT$9),IF(VLOOKUP(Tipy!AQ66,'Kategórie hráčov'!$A$2:$B$55,2,FALSE)=30,30,20),0))</f>
        <v>0</v>
      </c>
      <c r="AW72" s="126">
        <f>IF(ISBLANK($AY$3),"",IF(OR(Tipy!AR66=Výsledky!$AW$6,Tipy!AR66=Výsledky!$AW$7,Tipy!AR66=Výsledky!$AW$8,Tipy!AR66=Výsledky!$AW$9),IF(VLOOKUP(Tipy!AR66,'Kategórie hráčov'!$A$2:$B$55,2,FALSE)=30,30,20),0))</f>
        <v>0</v>
      </c>
      <c r="AX72" s="12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30" t="str">
        <f>IF(ISBLANK($AY$3),"",IF(ISBLANK(Tipy!AN66),"-",SUM(AT72:AX72)))</f>
        <v>-</v>
      </c>
      <c r="AZ72" s="129"/>
      <c r="BA72" s="126">
        <f>IF(ISBLANK($BF$3),"",IF(ISBLANK(Tipy!AT66),0,IF(AND(Tipy!AT66=Výsledky!$BD$3,Tipy!AV66=Výsledky!$BF$3),60,0)))</f>
        <v>0</v>
      </c>
      <c r="BB72" s="12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6">
        <f>IF(ISBLANK($BF$3),"",IF(OR(Tipy!AW66=Výsledky!$BA$6,Tipy!AW66=Výsledky!$BA$7,Tipy!AW66=Výsledky!$BA$8,Tipy!AW66=Výsledky!$BA$9),IF(VLOOKUP(Tipy!AW66,'Kategórie hráčov'!$A$2:$B$55,2,FALSE)=30,30,20),0))</f>
        <v>0</v>
      </c>
      <c r="BD72" s="126">
        <f>IF(ISBLANK($BF$3),"",IF(OR(Tipy!AX66=Výsledky!$BD$6,Tipy!AX66=Výsledky!$BD$7,Tipy!AX66=Výsledky!$BD$8,Tipy!AX66=Výsledky!$BD$9),IF(VLOOKUP(Tipy!AX66,'Kategórie hráčov'!$A$2:$B$55,2,FALSE)=30,30,20),0))</f>
        <v>0</v>
      </c>
      <c r="BE72" s="127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30" t="str">
        <f>IF(ISBLANK($BF$3),"",IF(ISBLANK(Tipy!AT66),"-",SUM(BA72:BE72)))</f>
        <v>-</v>
      </c>
      <c r="BG72" s="129"/>
      <c r="BH72" s="126" t="str">
        <f>IF(ISBLANK($BM$3),"",IF(ISBLANK(Tipy!AZ66),0,IF(AND(Tipy!AZ66=Výsledky!$BK$3,Tipy!BB66=Výsledky!$BM$3),60,0)))</f>
        <v/>
      </c>
      <c r="BI72" s="126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6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6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7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0" t="str">
        <f>IF(ISBLANK($BM$3),"",IF(ISBLANK(Tipy!AZ66),"-",SUM(BH72:BL72)))</f>
        <v/>
      </c>
      <c r="BN72" s="129"/>
      <c r="BO72" s="126">
        <f>IF(ISBLANK($BT$3),"",IF(ISBLANK(Tipy!BF66),0,IF(AND(Tipy!BF66=Výsledky!$BR$3,Tipy!BH66=Výsledky!$BT$3),60,0)))</f>
        <v>0</v>
      </c>
      <c r="BP72" s="12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6">
        <f>IF(ISBLANK($BT$3),"",IF(OR(Tipy!BI66=Výsledky!$BO$6,Tipy!BI66=Výsledky!$BO$7,Tipy!BI66=Výsledky!$BO$8,Tipy!BI66=Výsledky!$BO$9),IF(VLOOKUP(Tipy!BI66,'Kategórie hráčov'!$A$2:$B$55,2,FALSE)=30,30,20),0))</f>
        <v>0</v>
      </c>
      <c r="BR72" s="126">
        <f>IF(ISBLANK($BT$3),"",IF(OR(Tipy!BJ66=Výsledky!$BR$6,Tipy!BJ66=Výsledky!$BR$7,Tipy!BJ66=Výsledky!$BR$8,Tipy!BJ66=Výsledky!$BR$9),IF(VLOOKUP(Tipy!BJ66,'Kategórie hráčov'!$A$2:$B$55,2,FALSE)=30,30,20),0))</f>
        <v>0</v>
      </c>
      <c r="BS72" s="12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30" t="str">
        <f>IF(ISBLANK($BT$3),"",IF(ISBLANK(Tipy!BF66),"-",SUM(BO72:BS72)))</f>
        <v>-</v>
      </c>
      <c r="BU72" s="129"/>
      <c r="BV72" s="126" t="str">
        <f>IF(ISBLANK($CA$3),"",IF(ISBLANK(Tipy!BL66),0,IF(AND(Tipy!BL66=Výsledky!$BY$3,Tipy!BN66=Výsledky!$CA$3),60,0)))</f>
        <v/>
      </c>
      <c r="BW72" s="126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6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6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7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0" t="str">
        <f>IF(ISBLANK($CA$3),"",IF(ISBLANK(Tipy!BL66),"-",SUM(BV72:BZ72)))</f>
        <v/>
      </c>
      <c r="CB72" s="129"/>
      <c r="CC72" s="126">
        <f>IF(ISBLANK($CH$3),"",IF(ISBLANK(Tipy!BR66),0,IF(AND(Tipy!BR66=Výsledky!$CF$3,Tipy!BT66=Výsledky!$CH$3),60,0)))</f>
        <v>0</v>
      </c>
      <c r="CD72" s="12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6">
        <f>IF(ISBLANK($CH$3),"",IF(OR(Tipy!BU66=Výsledky!$CC$6,Tipy!BU66=Výsledky!$CC$7,Tipy!BU66=Výsledky!$CC$8,Tipy!BU66=Výsledky!$CC$9),IF(VLOOKUP(Tipy!BU66,'Kategórie hráčov'!$A$2:$B$55,2,FALSE)=30,30,20),0))</f>
        <v>0</v>
      </c>
      <c r="CF72" s="126">
        <f>IF(ISBLANK($CH$3),"",IF(OR(Tipy!BV66=Výsledky!$CF$6,Tipy!BV66=Výsledky!$CF$7,Tipy!BV66=Výsledky!$CF$8,Tipy!BV66=Výsledky!$CF$9),IF(VLOOKUP(Tipy!BV66,'Kategórie hráčov'!$A$2:$B$55,2,FALSE)=30,30,20),0))</f>
        <v>0</v>
      </c>
      <c r="CG72" s="12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30" t="str">
        <f>IF(ISBLANK($CH$3),"",IF(ISBLANK(Tipy!BR66),"-",SUM(CC72:CG72)))</f>
        <v>-</v>
      </c>
      <c r="CI72" s="129"/>
      <c r="CJ72" s="126">
        <f>IF(ISBLANK($CO$3),"",IF(ISBLANK(Tipy!BX66),0,IF(AND(Tipy!BX66=Výsledky!$CM$3,Tipy!BZ66=Výsledky!$CO$3),60,0)))</f>
        <v>0</v>
      </c>
      <c r="CK72" s="12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6">
        <f>IF(ISBLANK($CO$3),"",IF(OR(Tipy!CA66=Výsledky!$CJ$6,Tipy!CA66=Výsledky!$CJ$7,Tipy!CA66=Výsledky!$CJ$8,Tipy!CA66=Výsledky!$CJ$9),IF(VLOOKUP(Tipy!CA66,'Kategórie hráčov'!$A$2:$B$55,2,FALSE)=30,30,20),0))</f>
        <v>0</v>
      </c>
      <c r="CM72" s="126">
        <f>IF(ISBLANK($CO$3),"",IF(OR(Tipy!CB66=Výsledky!$CM$6,Tipy!CB66=Výsledky!$CM$7,Tipy!CB66=Výsledky!$CM$8,Tipy!CB66=Výsledky!$CM$9),IF(VLOOKUP(Tipy!CB66,'Kategórie hráčov'!$A$2:$B$55,2,FALSE)=30,30,20),0))</f>
        <v>0</v>
      </c>
      <c r="CN72" s="12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30" t="str">
        <f>IF(ISBLANK($CO$3),"",IF(ISBLANK(Tipy!BX66),"-",SUM(CJ72:CN72)))</f>
        <v>-</v>
      </c>
      <c r="CP72" s="129"/>
      <c r="CQ72" s="126" t="str">
        <f>IF(ISBLANK($CV$3),"",IF(ISBLANK(Tipy!CD66),0,IF(AND(Tipy!CD66=Výsledky!$CT$3,Tipy!CF66=Výsledky!$CV$3),60,0)))</f>
        <v/>
      </c>
      <c r="CR72" s="126" t="str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/>
      </c>
      <c r="CS72" s="126" t="str">
        <f>IF(ISBLANK($CV$3),"",IF(OR(Tipy!CG66=Výsledky!$CQ$6,Tipy!CG66=Výsledky!$CQ$7,Tipy!CG66=Výsledky!$CQ$8,Tipy!CG66=Výsledky!$CQ$9),IF(VLOOKUP(Tipy!CG66,'Kategórie hráčov'!$A$2:$B$55,2,FALSE)=30,30,20),0))</f>
        <v/>
      </c>
      <c r="CT72" s="126" t="str">
        <f>IF(ISBLANK($CV$3),"",IF(OR(Tipy!CH66=Výsledky!$CT$6,Tipy!CH66=Výsledky!$CT$7,Tipy!CH66=Výsledky!$CT$8,Tipy!CH66=Výsledky!$CT$9),IF(VLOOKUP(Tipy!CH66,'Kategórie hráčov'!$A$2:$B$55,2,FALSE)=30,30,20),0))</f>
        <v/>
      </c>
      <c r="CU72" s="127" t="str">
        <f>IF(ISBLANK($CV$3),"",IF(ISBLANK(Tipy!CD66),0,IF(OR(AND(Tipy!CD66=Výsledky!$CT$3,OR(Tipy!CF66=Výsledky!$CV$3+1,Tipy!CF66=Výsledky!$CV$3-1)),AND(Tipy!CF66=Výsledky!$CV$3,OR(Tipy!CD66=Výsledky!$CT$3+1,Tipy!CD66=Výsledky!$CT$3-1))),10,0)))</f>
        <v/>
      </c>
      <c r="CV72" s="130" t="str">
        <f>IF(ISBLANK($CV$3),"",IF(ISBLANK(Tipy!CD66),"-",SUM(CQ72:CU72)))</f>
        <v/>
      </c>
      <c r="CW72" s="129"/>
      <c r="CX72" s="126" t="str">
        <f>IF(ISBLANK($DC$3),"",IF(ISBLANK(Tipy!CJ66),0,IF(AND(Tipy!CJ66=Výsledky!$DA$3,Tipy!CL66=Výsledky!$DC$3),60,0)))</f>
        <v/>
      </c>
      <c r="CY72" s="126" t="str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/>
      </c>
      <c r="CZ72" s="126" t="str">
        <f>IF(ISBLANK($DC$3),"",IF(OR(Tipy!CM66=Výsledky!$CX$6,Tipy!CM66=Výsledky!$CX$7,Tipy!CM66=Výsledky!$CX$8,Tipy!CM66=Výsledky!$CX$9),IF(VLOOKUP(Tipy!CM66,'Kategórie hráčov'!$A$2:$B$55,2,FALSE)=30,30,20),0))</f>
        <v/>
      </c>
      <c r="DA72" s="126" t="str">
        <f>IF(ISBLANK($DC$3),"",IF(OR(Tipy!CN66=Výsledky!$DA$6,Tipy!CN66=Výsledky!$DA$7,Tipy!CN66=Výsledky!$DA$8,Tipy!CN66=Výsledky!$DA$9),IF(VLOOKUP(Tipy!CN66,'Kategórie hráčov'!$A$2:$B$55,2,FALSE)=30,30,20),0))</f>
        <v/>
      </c>
      <c r="DB72" s="127" t="str">
        <f>IF(ISBLANK($DC$3),"",IF(ISBLANK(Tipy!CJ66),0,IF(OR(AND(Tipy!CJ66=Výsledky!$DA$3,OR(Tipy!CL66=Výsledky!$DC$3+1,Tipy!CL66=Výsledky!$DC$3-1)),AND(Tipy!CL66=Výsledky!$DC$3,OR(Tipy!CJ66=Výsledky!$DA$3+1,Tipy!CJ66=Výsledky!$DA$3-1))),10,0)))</f>
        <v/>
      </c>
      <c r="DC72" s="130" t="str">
        <f>IF(ISBLANK($DC$3),"",IF(ISBLANK(Tipy!CJ66),"-",SUM(CX72:DB72)))</f>
        <v/>
      </c>
      <c r="DD72" s="129"/>
      <c r="DE72" s="126" t="str">
        <f>IF(ISBLANK($DJ$3),"",IF(ISBLANK(Tipy!CP66),0,IF(AND(Tipy!CP66=Výsledky!$DH$3,Tipy!CR66=Výsledky!$DJ$3),60,0)))</f>
        <v/>
      </c>
      <c r="DF72" s="126" t="str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/>
      </c>
      <c r="DG72" s="126" t="str">
        <f>IF(ISBLANK($DJ$3),"",IF(OR(Tipy!CS66=Výsledky!$DE$6,Tipy!CS66=Výsledky!$DE$7,Tipy!CS66=Výsledky!$DE$8,Tipy!CS66=Výsledky!$DE$9),IF(VLOOKUP(Tipy!CS66,'Kategórie hráčov'!$A$2:$B$55,2,FALSE)=30,30,20),0))</f>
        <v/>
      </c>
      <c r="DH72" s="126" t="str">
        <f>IF(ISBLANK($DJ$3),"",IF(OR(Tipy!CT66=Výsledky!$DH$6,Tipy!CT66=Výsledky!$DH$7,Tipy!CT66=Výsledky!$DH$8,Tipy!CT66=Výsledky!$DH$9),IF(VLOOKUP(Tipy!CT66,'Kategórie hráčov'!$A$2:$B$55,2,FALSE)=30,30,20),0))</f>
        <v/>
      </c>
      <c r="DI72" s="127" t="str">
        <f>IF(ISBLANK($DJ$3),"",IF(ISBLANK(Tipy!CP66),0,IF(OR(AND(Tipy!CP66=Výsledky!$DH$3,OR(Tipy!CR66=Výsledky!$DJ$3+1,Tipy!CR66=Výsledky!$DJ$3-1)),AND(Tipy!CR66=Výsledky!$DJ$3,OR(Tipy!CP66=Výsledky!$DH$3+1,Tipy!CP66=Výsledky!$DH$3-1))),10,0)))</f>
        <v/>
      </c>
      <c r="DJ72" s="130" t="str">
        <f>IF(ISBLANK($DJ$3),"",IF(ISBLANK(Tipy!CP66),"-",SUM(DE72:DI72)))</f>
        <v/>
      </c>
      <c r="DK72" s="129"/>
      <c r="DL72" s="126" t="str">
        <f>IF(ISBLANK($DQ$3),"",IF(ISBLANK(Tipy!CV66),0,IF(AND(Tipy!CV66=Výsledky!$DO$3,Tipy!CX66=Výsledky!$DQ$3),60,0)))</f>
        <v/>
      </c>
      <c r="DM72" s="126" t="str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/>
      </c>
      <c r="DN72" s="126" t="str">
        <f>IF(ISBLANK($DQ$3),"",IF(OR(Tipy!CY66=Výsledky!$DL$6,Tipy!CY66=Výsledky!$DL$7,Tipy!CY66=Výsledky!$DL$8,Tipy!CY66=Výsledky!$DL$9),IF(VLOOKUP(Tipy!CY66,'Kategórie hráčov'!$A$2:$B$55,2,FALSE)=30,30,20),0))</f>
        <v/>
      </c>
      <c r="DO72" s="126" t="str">
        <f>IF(ISBLANK($DQ$3),"",IF(OR(Tipy!CZ66=Výsledky!$DO$6,Tipy!CZ66=Výsledky!$DO$7,Tipy!CZ66=Výsledky!$DO$8,Tipy!CZ66=Výsledky!$DO$9),IF(VLOOKUP(Tipy!CZ66,'Kategórie hráčov'!$A$2:$B$55,2,FALSE)=30,30,20),0))</f>
        <v/>
      </c>
      <c r="DP72" s="127" t="str">
        <f>IF(ISBLANK($DQ$3),"",IF(ISBLANK(Tipy!CV66),0,IF(OR(AND(Tipy!CV66=Výsledky!$DO$3,OR(Tipy!CX66=Výsledky!$DQ$3+1,Tipy!CX66=Výsledky!$DQ$3-1)),AND(Tipy!CX66=Výsledky!$DQ$3,OR(Tipy!CV66=Výsledky!$DO$3+1,Tipy!CV66=Výsledky!$DO$3-1))),10,0)))</f>
        <v/>
      </c>
      <c r="DQ72" s="130" t="str">
        <f>IF(ISBLANK($DQ$3),"",IF(ISBLANK(Tipy!CV66),"-",SUM(DL72:DP72)))</f>
        <v/>
      </c>
      <c r="DR72" s="129"/>
      <c r="DS72" s="126" t="str">
        <f>IF(ISBLANK($DX$3),"",IF(ISBLANK(Tipy!DB66),0,IF(AND(Tipy!DB66=Výsledky!$DV$3,Tipy!DD66=Výsledky!$DX$3),60,0)))</f>
        <v/>
      </c>
      <c r="DT72" s="126" t="str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/>
      </c>
      <c r="DU72" s="126" t="str">
        <f>IF(ISBLANK($DX$3),"",IF(OR(Tipy!DE66=Výsledky!$DS$6,Tipy!DE66=Výsledky!$DS$7,Tipy!DE66=Výsledky!$DS$8,Tipy!DE66=Výsledky!$DS$9),IF(VLOOKUP(Tipy!DE66,'Kategórie hráčov'!$A$2:$B$55,2,FALSE)=30,30,20),0))</f>
        <v/>
      </c>
      <c r="DV72" s="126" t="str">
        <f>IF(ISBLANK($DX$3),"",IF(OR(Tipy!DF66=Výsledky!$DV$6,Tipy!DF66=Výsledky!$DV$7,Tipy!DF66=Výsledky!$DV$8,Tipy!DF66=Výsledky!$DV$9),IF(VLOOKUP(Tipy!DF66,'Kategórie hráčov'!$A$2:$B$55,2,FALSE)=30,30,20),0))</f>
        <v/>
      </c>
      <c r="DW72" s="127" t="str">
        <f>IF(ISBLANK($DX$3),"",IF(ISBLANK(Tipy!DB66),0,IF(OR(AND(Tipy!DB66=Výsledky!$DV$3,OR(Tipy!DD66=Výsledky!$DX$3+1,Tipy!DD66=Výsledky!$DX$3-1)),AND(Tipy!DD66=Výsledky!$DX$3,OR(Tipy!DB66=Výsledky!$DV$3+1,Tipy!DB66=Výsledky!$DV$3-1))),10,0)))</f>
        <v/>
      </c>
      <c r="DX72" s="130" t="str">
        <f>IF(ISBLANK($DX$3),"",IF(ISBLANK(Tipy!DB66),"-",SUM(DS72:DW72)))</f>
        <v/>
      </c>
      <c r="DY72" s="129"/>
      <c r="DZ72" s="126" t="str">
        <f>IF(ISBLANK($EE$3),"",IF(ISBLANK(Tipy!DH66),0,IF(AND(Tipy!DH66=Výsledky!$EC$3,Tipy!DJ66=Výsledky!$EE$3),60,0)))</f>
        <v/>
      </c>
      <c r="EA72" s="126" t="str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/>
      </c>
      <c r="EB72" s="126" t="str">
        <f>IF(ISBLANK($EE$3),"",IF(OR(Tipy!DK66=Výsledky!$DZ$6,Tipy!DK66=Výsledky!$DZ$7,Tipy!DK66=Výsledky!$DZ$8,Tipy!DK66=Výsledky!$DZ$9),IF(VLOOKUP(Tipy!DK66,'Kategórie hráčov'!$A$2:$B$55,2,FALSE)=30,30,20),0))</f>
        <v/>
      </c>
      <c r="EC72" s="126" t="str">
        <f>IF(ISBLANK($EE$3),"",IF(OR(Tipy!DL66=Výsledky!$EC$6,Tipy!DL66=Výsledky!$EC$7,Tipy!DL66=Výsledky!$EC$8,Tipy!DL66=Výsledky!$EC$9),IF(VLOOKUP(Tipy!DL66,'Kategórie hráčov'!$A$2:$B$55,2,FALSE)=30,30,20),0))</f>
        <v/>
      </c>
      <c r="ED72" s="127" t="str">
        <f>IF(ISBLANK($EE$3),"",IF(ISBLANK(Tipy!DH66),0,IF(OR(AND(Tipy!DH66=Výsledky!$EC$3,OR(Tipy!DJ66=Výsledky!$EE$3+1,Tipy!DJ66=Výsledky!$EE$3-1)),AND(Tipy!DJ66=Výsledky!$EE$3,OR(Tipy!DH66=Výsledky!$EC$3+1,Tipy!DH66=Výsledky!$EC$3-1))),10,0)))</f>
        <v/>
      </c>
      <c r="EE72" s="130" t="str">
        <f>IF(ISBLANK($EE$3),"",IF(ISBLANK(Tipy!DH66),"-",SUM(DZ72:ED72)))</f>
        <v/>
      </c>
      <c r="EF72" s="129"/>
      <c r="EG72" s="126" t="str">
        <f>IF(ISBLANK($EL$3),"",IF(ISBLANK(Tipy!DN66),0,IF(AND(Tipy!DN66=Výsledky!$EJ$3,Tipy!DP66=Výsledky!$EL$3),60,0)))</f>
        <v/>
      </c>
      <c r="EH72" s="126" t="str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/>
      </c>
      <c r="EI72" s="126" t="str">
        <f>IF(ISBLANK($EL$3),"",IF(OR(Tipy!DQ66=Výsledky!$EG$6,Tipy!DQ66=Výsledky!$EG$7,Tipy!DQ66=Výsledky!$EG$8,Tipy!DQ66=Výsledky!$EG$9),IF(VLOOKUP(Tipy!DQ66,'Kategórie hráčov'!$A$2:$B$55,2,FALSE)=30,30,20),0))</f>
        <v/>
      </c>
      <c r="EJ72" s="126" t="str">
        <f>IF(ISBLANK($EL$3),"",IF(OR(Tipy!DR66=Výsledky!$EJ$6,Tipy!DR66=Výsledky!$EJ$7,Tipy!DR66=Výsledky!$EJ$8,Tipy!DR66=Výsledky!$EJ$9),IF(VLOOKUP(Tipy!DR66,'Kategórie hráčov'!$A$2:$B$55,2,FALSE)=30,30,20),0))</f>
        <v/>
      </c>
      <c r="EK72" s="127" t="str">
        <f>IF(ISBLANK($EL$3),"",IF(ISBLANK(Tipy!DN66),0,IF(OR(AND(Tipy!DN66=Výsledky!$EJ$3,OR(Tipy!DP66=Výsledky!$EL$3+1,Tipy!DP66=Výsledky!$EL$3-1)),AND(Tipy!DP66=Výsledky!$EL$3,OR(Tipy!DN66=Výsledky!$EJ$3+1,Tipy!DN66=Výsledky!$EJ$3-1))),10,0)))</f>
        <v/>
      </c>
      <c r="EL72" s="130" t="str">
        <f>IF(ISBLANK($EL$3),"",IF(ISBLANK(Tipy!DN66),"-",SUM(EG72:EK72)))</f>
        <v/>
      </c>
      <c r="EM72" s="129"/>
      <c r="EN72" s="126" t="str">
        <f>IF(ISBLANK($ES$3),"",IF(ISBLANK(Tipy!DT66),0,IF(AND(Tipy!DT66=Výsledky!$EQ$3,Tipy!DV66=Výsledky!$ES$3),60,0)))</f>
        <v/>
      </c>
      <c r="EO72" s="126" t="str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/>
      </c>
      <c r="EP72" s="126" t="str">
        <f>IF(ISBLANK($ES$3),"",IF(OR(Tipy!DW66=Výsledky!$EN$6,Tipy!DW66=Výsledky!$EN$7,Tipy!DW66=Výsledky!$EN$8,Tipy!DW66=Výsledky!$EN$9),IF(VLOOKUP(Tipy!DW66,'Kategórie hráčov'!$A$2:$B$55,2,FALSE)=30,30,20),0))</f>
        <v/>
      </c>
      <c r="EQ72" s="126" t="str">
        <f>IF(ISBLANK($ES$3),"",IF(OR(Tipy!DX66=Výsledky!$EQ$6,Tipy!DX66=Výsledky!$EQ$7,Tipy!DX66=Výsledky!$EQ$8,Tipy!DX66=Výsledky!$EQ$9),IF(VLOOKUP(Tipy!DX66,'Kategórie hráčov'!$A$2:$B$55,2,FALSE)=30,30,20),0))</f>
        <v/>
      </c>
      <c r="ER72" s="127" t="str">
        <f>IF(ISBLANK($ES$3),"",IF(ISBLANK(Tipy!DT66),0,IF(OR(AND(Tipy!DT66=Výsledky!$EQ$3,OR(Tipy!DV66=Výsledky!$ES$3+1,Tipy!DV66=Výsledky!$ES$3-1)),AND(Tipy!DV66=Výsledky!$ES$3,OR(Tipy!DT66=Výsledky!$EQ$3+1,Tipy!DT66=Výsledky!$EQ$3-1))),10,0)))</f>
        <v/>
      </c>
      <c r="ES72" s="130" t="str">
        <f>IF(ISBLANK($ES$3),"",IF(ISBLANK(Tipy!DT66),"-",SUM(EN72:ER72)))</f>
        <v/>
      </c>
      <c r="ET72" s="129"/>
      <c r="EU72" s="126" t="str">
        <f>IF(ISBLANK($EZ$3),"",IF(ISBLANK(Tipy!DZ66),0,IF(AND(Tipy!DZ66=Výsledky!$EX$3,Tipy!EB66=Výsledky!$EZ$3),60,0)))</f>
        <v/>
      </c>
      <c r="EV72" s="126" t="str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/>
      </c>
      <c r="EW72" s="126" t="str">
        <f>IF(ISBLANK($EZ$3),"",IF(OR(Tipy!EC66=Výsledky!$EU$6,Tipy!EC66=Výsledky!$EU$7,Tipy!EC66=Výsledky!$EU$8,Tipy!EC66=Výsledky!$EU$9),IF(VLOOKUP(Tipy!EC66,'Kategórie hráčov'!$A$2:$B$55,2,FALSE)=30,30,20),0))</f>
        <v/>
      </c>
      <c r="EX72" s="126" t="str">
        <f>IF(ISBLANK($EZ$3),"",IF(OR(Tipy!ED66=Výsledky!$EX$6,Tipy!ED66=Výsledky!$EX$7,Tipy!ED66=Výsledky!$EX$8,Tipy!ED66=Výsledky!$EX$9),IF(VLOOKUP(Tipy!ED66,'Kategórie hráčov'!$A$2:$B$55,2,FALSE)=30,30,20),0))</f>
        <v/>
      </c>
      <c r="EY72" s="127" t="str">
        <f>IF(ISBLANK($EZ$3),"",IF(ISBLANK(Tipy!DZ66),0,IF(OR(AND(Tipy!DZ66=Výsledky!$EX$3,OR(Tipy!EB66=Výsledky!$EZ$3+1,Tipy!EB66=Výsledky!$EZ$3-1)),AND(Tipy!EB66=Výsledky!$EZ$3,OR(Tipy!DZ66=Výsledky!$EX$3+1,Tipy!DZ66=Výsledky!$EX$3-1))),10,0)))</f>
        <v/>
      </c>
      <c r="EZ72" s="130" t="str">
        <f>IF(ISBLANK($EZ$3),"",IF(ISBLANK(Tipy!DZ66),"-",SUM(EU72:EY72)))</f>
        <v/>
      </c>
      <c r="FA72" s="129"/>
      <c r="FB72" s="126" t="str">
        <f>IF(ISBLANK($FG$3),"",IF(ISBLANK(Tipy!EF66),0,IF(AND(Tipy!EF66=Výsledky!$FE$3,Tipy!EH66=Výsledky!$FG$3),60,0)))</f>
        <v/>
      </c>
      <c r="FC72" s="126" t="str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/>
      </c>
      <c r="FD72" s="126" t="str">
        <f>IF(ISBLANK($FG$3),"",IF(OR(Tipy!EI66=Výsledky!$FB$6,Tipy!EI66=Výsledky!$FB$7,Tipy!EI66=Výsledky!$FB$8,Tipy!EI66=Výsledky!$FB$9),IF(VLOOKUP(Tipy!EI66,'Kategórie hráčov'!$A$2:$B$55,2,FALSE)=30,30,20),0))</f>
        <v/>
      </c>
      <c r="FE72" s="126" t="str">
        <f>IF(ISBLANK($FG$3),"",IF(OR(Tipy!EJ66=Výsledky!$FE$6,Tipy!EJ66=Výsledky!$FE$7,Tipy!EJ66=Výsledky!$FE$8,Tipy!EJ66=Výsledky!$FE$9),IF(VLOOKUP(Tipy!EJ66,'Kategórie hráčov'!$A$2:$B$55,2,FALSE)=30,30,20),0))</f>
        <v/>
      </c>
      <c r="FF72" s="127" t="str">
        <f>IF(ISBLANK($FG$3),"",IF(ISBLANK(Tipy!EF66),0,IF(OR(AND(Tipy!EF66=Výsledky!$FE$3,OR(Tipy!EH66=Výsledky!$FG$3+1,Tipy!EH66=Výsledky!$FG$3-1)),AND(Tipy!EH66=Výsledky!$FG$3,OR(Tipy!EF66=Výsledky!$FE$3+1,Tipy!EF66=Výsledky!$FE$3-1))),10,0)))</f>
        <v/>
      </c>
      <c r="FG72" s="130" t="str">
        <f>IF(ISBLANK($FG$3),"",IF(ISBLANK(Tipy!EF66),"-",SUM(FB72:FF72)))</f>
        <v/>
      </c>
      <c r="FH72" s="129"/>
      <c r="FI72" s="126" t="str">
        <f>IF(ISBLANK($FN$3),"",IF(ISBLANK(Tipy!EL66),0,IF(AND(Tipy!EL66=Výsledky!$FL$3,Tipy!EN66=Výsledky!$FN$3),60,0)))</f>
        <v/>
      </c>
      <c r="FJ72" s="126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126" t="str">
        <f>IF(ISBLANK($FN$3),"",IF(OR(Tipy!EO66=Výsledky!$FI$6,Tipy!EO66=Výsledky!$FI$7,Tipy!EO66=Výsledky!$FI$8,Tipy!EO66=Výsledky!$FI$9),IF(VLOOKUP(Tipy!EO66,'Kategórie hráčov'!$A$2:$B$55,2,FALSE)=30,30,20),0))</f>
        <v/>
      </c>
      <c r="FL72" s="126" t="str">
        <f>IF(ISBLANK($FN$3),"",IF(OR(Tipy!EP66=Výsledky!$FL$6,Tipy!EP66=Výsledky!$FL$7,Tipy!EP66=Výsledky!$FL$8,Tipy!EP66=Výsledky!$FL$9),IF(VLOOKUP(Tipy!EP66,'Kategórie hráčov'!$A$2:$B$55,2,FALSE)=30,30,20),0))</f>
        <v/>
      </c>
      <c r="FM72" s="127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130" t="str">
        <f>IF(ISBLANK($FN$3),"",IF(ISBLANK(Tipy!EL66),"-",SUM(FI72:FM72)))</f>
        <v/>
      </c>
      <c r="FO72" s="129"/>
      <c r="FP72" s="126" t="str">
        <f>IF(ISBLANK($FU$3),"",IF(ISBLANK(Tipy!ER66),0,IF(AND(Tipy!ER66=Výsledky!$FS$3,Tipy!ET66=Výsledky!$FU$3),60,0)))</f>
        <v/>
      </c>
      <c r="FQ72" s="126" t="str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/>
      </c>
      <c r="FR72" s="126" t="str">
        <f>IF(ISBLANK($FU$3),"",IF(OR(Tipy!EU66=Výsledky!$FP$6,Tipy!EU66=Výsledky!$FP$7,Tipy!EU66=Výsledky!$FP$8,Tipy!EU66=Výsledky!$FP$9),IF(VLOOKUP(Tipy!EU66,'Kategórie hráčov'!$A$2:$B$55,2,FALSE)=30,30,20),0))</f>
        <v/>
      </c>
      <c r="FS72" s="126" t="str">
        <f>IF(ISBLANK($FU$3),"",IF(OR(Tipy!EV66=Výsledky!$FS$6,Tipy!EV66=Výsledky!$FS$7,Tipy!EV66=Výsledky!$FS$8,Tipy!EV66=Výsledky!$FS$9),IF(VLOOKUP(Tipy!EV66,'Kategórie hráčov'!$A$2:$B$55,2,FALSE)=30,30,20),0))</f>
        <v/>
      </c>
      <c r="FT72" s="127" t="str">
        <f>IF(ISBLANK($FU$3),"",IF(ISBLANK(Tipy!ER66),0,IF(OR(AND(Tipy!ER66=Výsledky!$FS$3,OR(Tipy!ET66=Výsledky!$FU$3+1,Tipy!ET66=Výsledky!$FU$3-1)),AND(Tipy!ET66=Výsledky!$FU$3,OR(Tipy!ER66=Výsledky!$FS$3+1,Tipy!ER66=Výsledky!$FS$3-1))),10,0)))</f>
        <v/>
      </c>
      <c r="FU72" s="130" t="str">
        <f>IF(ISBLANK($FU$3),"",IF(ISBLANK(Tipy!ER66),"-",SUM(FP72:FT72)))</f>
        <v/>
      </c>
      <c r="FV72" s="129"/>
      <c r="FW72" s="126" t="str">
        <f>IF(ISBLANK($GB$3),"",IF(ISBLANK(Tipy!EX66),0,IF(AND(Tipy!EX66=Výsledky!$FZ$3,Tipy!EZ66=Výsledky!$GB$3),60,0)))</f>
        <v/>
      </c>
      <c r="FX72" s="126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126" t="str">
        <f>IF(ISBLANK($GB$3),"",IF(OR(Tipy!FA66=Výsledky!$FW$6,Tipy!FA66=Výsledky!$FW$7,Tipy!FA66=Výsledky!$FW$8,Tipy!FA66=Výsledky!$FW$9),IF(VLOOKUP(Tipy!FA66,'Kategórie hráčov'!$A$2:$B$55,2,FALSE)=30,30,20),0))</f>
        <v/>
      </c>
      <c r="FZ72" s="126" t="str">
        <f>IF(ISBLANK($GB$3),"",IF(OR(Tipy!FB66=Výsledky!$FZ$6,Tipy!FB66=Výsledky!$FZ$7,Tipy!FB66=Výsledky!$FZ$8,Tipy!FB66=Výsledky!$FZ$9),IF(VLOOKUP(Tipy!FB66,'Kategórie hráčov'!$A$2:$B$55,2,FALSE)=30,30,20),0))</f>
        <v/>
      </c>
      <c r="GA72" s="127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130" t="str">
        <f>IF(ISBLANK($GB$3),"",IF(ISBLANK(Tipy!EX66),"-",SUM(FW72:GA72)))</f>
        <v/>
      </c>
      <c r="GC72" s="129"/>
      <c r="GD72" s="126" t="str">
        <f>IF(ISBLANK($GI$3),"",IF(ISBLANK(Tipy!FD66),0,IF(AND(Tipy!FD66=Výsledky!$GG$3,Tipy!FF66=Výsledky!$GI$3),60,0)))</f>
        <v/>
      </c>
      <c r="GE72" s="126" t="str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/>
      </c>
      <c r="GF72" s="126" t="str">
        <f>IF(ISBLANK($GI$3),"",IF(OR(Tipy!FG66=Výsledky!$GD$6,Tipy!FG66=Výsledky!$GD$7,Tipy!FG66=Výsledky!$GD$8,Tipy!FG66=Výsledky!$GD$9),IF(VLOOKUP(Tipy!FG66,'Kategórie hráčov'!$A$2:$B$55,2,FALSE)=30,30,20),0))</f>
        <v/>
      </c>
      <c r="GG72" s="126" t="str">
        <f>IF(ISBLANK($GI$3),"",IF(OR(Tipy!FH66=Výsledky!$GG$6,Tipy!FH66=Výsledky!$GG$7,Tipy!FH66=Výsledky!$GG$8,Tipy!FH66=Výsledky!$GG$9),IF(VLOOKUP(Tipy!FH66,'Kategórie hráčov'!$A$2:$B$55,2,FALSE)=30,30,20),0))</f>
        <v/>
      </c>
      <c r="GH72" s="127" t="str">
        <f>IF(ISBLANK($GI$3),"",IF(ISBLANK(Tipy!FD66),0,IF(OR(AND(Tipy!FD66=Výsledky!$GG$3,OR(Tipy!FF66=Výsledky!$GI$3+1,Tipy!FF66=Výsledky!$GI$3-1)),AND(Tipy!FF66=Výsledky!$GI$3,OR(Tipy!FD66=Výsledky!$GG$3+1,Tipy!FD66=Výsledky!$GG$3-1))),10,0)))</f>
        <v/>
      </c>
      <c r="GI72" s="130" t="str">
        <f>IF(ISBLANK($GI$3),"",IF(ISBLANK(Tipy!FD66),"-",SUM(GD72:GH72)))</f>
        <v/>
      </c>
      <c r="GJ72" s="129"/>
      <c r="GK72" s="126" t="str">
        <f>IF(ISBLANK($GP$3),"",IF(ISBLANK(Tipy!FJ66),0,IF(AND(Tipy!FJ66=Výsledky!$GN$3,Tipy!FL66=Výsledky!$GP$3),60,0)))</f>
        <v/>
      </c>
      <c r="GL72" s="126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126" t="str">
        <f>IF(ISBLANK($GP$3),"",IF(OR(Tipy!FM66=Výsledky!$GK$6,Tipy!FM66=Výsledky!$GK$7,Tipy!FM66=Výsledky!$GK$8,Tipy!FM66=Výsledky!$GK$9),IF(VLOOKUP(Tipy!FM66,'Kategórie hráčov'!$A$2:$B$55,2,FALSE)=30,30,20),0))</f>
        <v/>
      </c>
      <c r="GN72" s="126" t="str">
        <f>IF(ISBLANK($GP$3),"",IF(OR(Tipy!FN66=Výsledky!$GN$6,Tipy!FN66=Výsledky!$GN$7,Tipy!FN66=Výsledky!$GN$8,Tipy!FN66=Výsledky!$GN$9),IF(VLOOKUP(Tipy!FN66,'Kategórie hráčov'!$A$2:$B$55,2,FALSE)=30,30,20),0))</f>
        <v/>
      </c>
      <c r="GO72" s="127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130" t="str">
        <f>IF(ISBLANK($GP$3),"",IF(ISBLANK(Tipy!FJ66),"-",SUM(GK72:GO72)))</f>
        <v/>
      </c>
      <c r="GQ72" s="129"/>
      <c r="GR72" s="126" t="str">
        <f>IF(ISBLANK($GW$3),"",IF(ISBLANK(Tipy!FP66),0,IF(AND(Tipy!FP66=Výsledky!$GU$3,Tipy!FR66=Výsledky!$GW$3),60,0)))</f>
        <v/>
      </c>
      <c r="GS72" s="126" t="str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/>
      </c>
      <c r="GT72" s="126" t="str">
        <f>IF(ISBLANK($GW$3),"",IF(OR(Tipy!FS66=Výsledky!$GR$6,Tipy!FS66=Výsledky!$GR$7,Tipy!FS66=Výsledky!$GR$8,Tipy!FS66=Výsledky!$GR$9),IF(VLOOKUP(Tipy!FS66,'Kategórie hráčov'!$A$2:$B$55,2,FALSE)=30,30,20),0))</f>
        <v/>
      </c>
      <c r="GU72" s="126" t="str">
        <f>IF(ISBLANK($GW$3),"",IF(OR(Tipy!FT66=Výsledky!$GU$6,Tipy!FT66=Výsledky!$GU$7,Tipy!FT66=Výsledky!$GU$8,Tipy!FT66=Výsledky!$GU$9),IF(VLOOKUP(Tipy!FT66,'Kategórie hráčov'!$A$2:$B$55,2,FALSE)=30,30,20),0))</f>
        <v/>
      </c>
      <c r="GV72" s="127" t="str">
        <f>IF(ISBLANK($GW$3),"",IF(ISBLANK(Tipy!FP66),0,IF(OR(AND(Tipy!FP66=Výsledky!$GU$3,OR(Tipy!FR66=Výsledky!$GW$3+1,Tipy!FR66=Výsledky!$GW$3-1)),AND(Tipy!FR66=Výsledky!$GW$3,OR(Tipy!FP66=Výsledky!$GU$3+1,Tipy!FP66=Výsledky!$GU$3-1))),10,0)))</f>
        <v/>
      </c>
      <c r="GW72" s="130" t="str">
        <f>IF(ISBLANK($GW$3),"",IF(ISBLANK(Tipy!FP66),"-",SUM(GR72:GV72)))</f>
        <v/>
      </c>
      <c r="GX72" s="129"/>
      <c r="GY72" s="126" t="str">
        <f>IF(ISBLANK($HD$3),"",IF(ISBLANK(Tipy!FV66),0,IF(AND(Tipy!FV66=Výsledky!$HB$3,Tipy!FX66=Výsledky!$HD$3),60,0)))</f>
        <v/>
      </c>
      <c r="GZ72" s="126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26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26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27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0" t="str">
        <f>IF(ISBLANK($HD$3),"",IF(ISBLANK(Tipy!FV66),"-",SUM(GY72:HC72)))</f>
        <v/>
      </c>
      <c r="HE72" s="129"/>
      <c r="HF72" s="126" t="str">
        <f>IF(ISBLANK($HK$3),"",IF(ISBLANK(Tipy!GB66),0,IF(AND(Tipy!GB66=Výsledky!$HI$3,Tipy!GD66=Výsledky!$HK$3),60,0)))</f>
        <v/>
      </c>
      <c r="HG72" s="126" t="str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/>
      </c>
      <c r="HH72" s="126" t="str">
        <f>IF(ISBLANK($HK$3),"",IF(OR(Tipy!GE66=Výsledky!$HF$6,Tipy!GE66=Výsledky!$HF$7,Tipy!GE66=Výsledky!$HF$8,Tipy!GE66=Výsledky!$HF$9),IF(VLOOKUP(Tipy!GE66,'Kategórie hráčov'!$A$2:$B$55,2,FALSE)=30,30,20),0))</f>
        <v/>
      </c>
      <c r="HI72" s="126" t="str">
        <f>IF(ISBLANK($HK$3),"",IF(OR(Tipy!GF66=Výsledky!$HI$6,Tipy!GF66=Výsledky!$HI$7,Tipy!GF66=Výsledky!$HI$8,Tipy!GF66=Výsledky!$HI$9),IF(VLOOKUP(Tipy!GF66,'Kategórie hráčov'!$A$2:$B$55,2,FALSE)=30,30,20),0))</f>
        <v/>
      </c>
      <c r="HJ72" s="127" t="str">
        <f>IF(ISBLANK($HK$3),"",IF(ISBLANK(Tipy!GB66),0,IF(OR(AND(Tipy!GB66=Výsledky!$HI$3,OR(Tipy!GD66=Výsledky!$HK$3+1,Tipy!GD66=Výsledky!$HK$3-1)),AND(Tipy!GD66=Výsledky!$HK$3,OR(Tipy!GB66=Výsledky!$HI$3+1,Tipy!GB66=Výsledky!$HI$3-1))),10,0)))</f>
        <v/>
      </c>
      <c r="HK72" s="130" t="str">
        <f>IF(ISBLANK($HK$3),"",IF(ISBLANK(Tipy!GB66),"-",SUM(HF72:HJ72)))</f>
        <v/>
      </c>
      <c r="HL72" s="129"/>
      <c r="HM72" s="126" t="str">
        <f>IF(ISBLANK($HR$3),"",IF(ISBLANK(Tipy!GH66),0,IF(AND(Tipy!GH66=Výsledky!$HP$3,Tipy!GJ66=Výsledky!$HR$3),60,0)))</f>
        <v/>
      </c>
      <c r="HN72" s="126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26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26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27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0" t="str">
        <f>IF(ISBLANK($HR$3),"",IF(ISBLANK(Tipy!GH66),"-",SUM(HM72:HQ72)))</f>
        <v/>
      </c>
      <c r="HS72" s="129"/>
      <c r="HT72" s="126" t="str">
        <f>IF(ISBLANK($HY$3),"",IF(ISBLANK(Tipy!GN66),0,IF(AND(Tipy!GN66=Výsledky!$HW$3,Tipy!GP66=Výsledky!$HY$3),60,0)))</f>
        <v/>
      </c>
      <c r="HU72" s="126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6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6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7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0" t="str">
        <f>IF(ISBLANK($HY$3),"",IF(ISBLANK(Tipy!GN66),"-",SUM(HT72:HX72)))</f>
        <v/>
      </c>
      <c r="HZ72" s="129"/>
      <c r="IA72" s="126" t="str">
        <f>IF(ISBLANK($IF$3),"",IF(ISBLANK(Tipy!GT66),0,IF(AND(Tipy!GT66=Výsledky!$ID$3,Tipy!GV66=Výsledky!$IF$3),60,0)))</f>
        <v/>
      </c>
      <c r="IB72" s="126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26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26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27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0" t="str">
        <f>IF(ISBLANK($IF$3),"",IF(ISBLANK(Tipy!GT66),"-",SUM(IA72:IE72)))</f>
        <v/>
      </c>
      <c r="IG72" s="129"/>
      <c r="IH72" s="126" t="str">
        <f>IF(ISBLANK($IM$3),"",IF(ISBLANK(Tipy!GZ66),0,IF(AND(Tipy!GZ66=Výsledky!$IK$3,Tipy!HB66=Výsledky!$IM$3),60,0)))</f>
        <v/>
      </c>
      <c r="II72" s="126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6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6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7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0" t="str">
        <f>IF(ISBLANK($IM$3),"",IF(ISBLANK(Tipy!GZ66),"-",SUM(IH72:IL72)))</f>
        <v/>
      </c>
      <c r="IN72" s="129"/>
      <c r="IO72" s="126" t="str">
        <f>IF(ISBLANK($IT$3),"",IF(ISBLANK(Tipy!HF66),0,IF(AND(Tipy!HF66=Výsledky!$IR$3,Tipy!HH66=Výsledky!$IT$3),60,0)))</f>
        <v/>
      </c>
      <c r="IP72" s="126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26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26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27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0" t="str">
        <f>IF(ISBLANK($IT$3),"",IF(ISBLANK(Tipy!HF66),"-",SUM(IO72:IS72)))</f>
        <v/>
      </c>
      <c r="IU72" s="129"/>
      <c r="IV72" s="126" t="str">
        <f>IF(ISBLANK($JA$3),"",IF(ISBLANK(Tipy!HL66),0,IF(AND(Tipy!HL66=Výsledky!$IY$3,Tipy!HN66=Výsledky!$JA$3),60,0)))</f>
        <v/>
      </c>
      <c r="IW72" s="126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26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26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27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0" t="str">
        <f>IF(ISBLANK($JA$3),"",IF(ISBLANK(Tipy!HL66),"-",SUM(IV72:IZ72)))</f>
        <v/>
      </c>
      <c r="JB72" s="129"/>
      <c r="JC72" s="126" t="str">
        <f>IF(ISBLANK($JH$3),"",IF(ISBLANK(Tipy!HR66),0,IF(AND(Tipy!HR66=Výsledky!$JF$3,Tipy!HT66=Výsledky!$JH$3),60,0)))</f>
        <v/>
      </c>
      <c r="JD72" s="126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26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26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27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0" t="str">
        <f>IF(ISBLANK($JH$3),"",IF(ISBLANK(Tipy!HR66),"-",SUM(JC72:JG72)))</f>
        <v/>
      </c>
      <c r="JI72" s="129"/>
      <c r="JJ72" s="126" t="str">
        <f>IF(ISBLANK($JO$3),"",IF(ISBLANK(Tipy!HX66),0,IF(AND(Tipy!HX66=Výsledky!$JM$3,Tipy!HZ66=Výsledky!$JO$3),60,0)))</f>
        <v/>
      </c>
      <c r="JK72" s="126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26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26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27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0" t="str">
        <f>IF(ISBLANK($JO$3),"",IF(ISBLANK(Tipy!HX66),"-",SUM(JJ72:JN72)))</f>
        <v/>
      </c>
      <c r="JP72" s="129"/>
      <c r="JQ72" s="126" t="str">
        <f>IF(ISBLANK($JV$3),"",IF(ISBLANK(Tipy!ID66),0,IF(AND(Tipy!ID66=Výsledky!$JT$3,Tipy!IF66=Výsledky!$JV$3),60,0)))</f>
        <v/>
      </c>
      <c r="JR72" s="126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26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26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27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0" t="str">
        <f>IF(ISBLANK($JV$3),"",IF(ISBLANK(Tipy!ID66),"-",SUM(JQ72:JU72)))</f>
        <v/>
      </c>
      <c r="JW72" s="129"/>
      <c r="JX72" s="126" t="str">
        <f>IF(ISBLANK($KC$3),"",IF(ISBLANK(Tipy!IJ66),0,IF(AND(Tipy!IJ66=Výsledky!$KA$3,Tipy!IL66=Výsledky!$KC$3),60,0)))</f>
        <v/>
      </c>
      <c r="JY72" s="126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6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6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7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0" t="str">
        <f>IF(ISBLANK($KC$3),"",IF(ISBLANK(Tipy!IJ66),"-",SUM(JX72:KB72)))</f>
        <v/>
      </c>
      <c r="KD72" s="129"/>
      <c r="KE72" s="126" t="str">
        <f>IF(ISBLANK($KJ$3),"",IF(ISBLANK(Tipy!IP66),0,IF(AND(Tipy!IP66=Výsledky!$KH$3,Tipy!IR66=Výsledky!$KJ$3),60,0)))</f>
        <v/>
      </c>
      <c r="KF72" s="126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6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6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7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0" t="str">
        <f>IF(ISBLANK($KJ$3),"",IF(ISBLANK(Tipy!IP66),"-",SUM(KE72:KI72)))</f>
        <v/>
      </c>
      <c r="KK72" s="129"/>
      <c r="KL72" s="126" t="str">
        <f>IF(ISBLANK($KQ$3),"",IF(ISBLANK(Tipy!IV66),0,IF(AND(Tipy!IV66=Výsledky!$KO$3,Tipy!IX66=Výsledky!$KQ$3),60,0)))</f>
        <v/>
      </c>
      <c r="KM72" s="126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6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6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7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0" t="str">
        <f>IF(ISBLANK($KQ$3),"",IF(ISBLANK(Tipy!IV66),"-",SUM(KL72:KP72)))</f>
        <v/>
      </c>
      <c r="KR72" s="129"/>
      <c r="KS72" s="126" t="str">
        <f>IF(ISBLANK($KX$3),"",IF(ISBLANK(Tipy!JB66),0,IF(AND(Tipy!JB66=Výsledky!$KV$3,Tipy!JD66=Výsledky!$KX$3),60,0)))</f>
        <v/>
      </c>
      <c r="KT72" s="126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6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6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7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0" t="str">
        <f>IF(ISBLANK($KX$3),"",IF(ISBLANK(Tipy!JB66),"-",SUM(KS72:KW72)))</f>
        <v/>
      </c>
      <c r="KY72" s="129"/>
      <c r="KZ72" s="126" t="str">
        <f>IF(ISBLANK($LE$3),"",IF(ISBLANK(Tipy!JH66),0,IF(AND(Tipy!JH66=Výsledky!$LC$3,Tipy!JJ66=Výsledky!$LE$3),60,0)))</f>
        <v/>
      </c>
      <c r="LA72" s="126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6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6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7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0" t="str">
        <f>IF(ISBLANK($LE$3),"",IF(ISBLANK(Tipy!JH66),"-",SUM(KZ72:LD72)))</f>
        <v/>
      </c>
      <c r="LF72" s="129"/>
      <c r="LG72" s="126" t="str">
        <f>IF(ISBLANK($LL$3),"",IF(ISBLANK(Tipy!JN66),0,IF(AND(Tipy!JN66=Výsledky!$LJ$3,Tipy!JP66=Výsledky!$LL$3),60,0)))</f>
        <v/>
      </c>
      <c r="LH72" s="126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6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6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7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0" t="str">
        <f>IF(ISBLANK($LL$3),"",IF(ISBLANK(Tipy!JN66),"-",SUM(LG72:LK72)))</f>
        <v/>
      </c>
      <c r="LM72" s="129"/>
      <c r="LN72" s="126" t="str">
        <f>IF(ISBLANK($LS$3),"",IF(ISBLANK(Tipy!JT66),0,IF(AND(Tipy!JT66=Výsledky!$LQ$3,Tipy!JV66=Výsledky!$LS$3),60,0)))</f>
        <v/>
      </c>
      <c r="LO72" s="126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6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6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7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0" t="str">
        <f>IF(ISBLANK($LS$3),"",IF(ISBLANK(Tipy!JT66),"-",SUM(LN72:LR72)))</f>
        <v/>
      </c>
      <c r="LT72" s="129"/>
      <c r="LU72" s="126" t="str">
        <f>IF(ISBLANK($LZ$3),"",IF(ISBLANK(Tipy!JZ66),0,IF(AND(Tipy!JZ66=Výsledky!$LX$3,Tipy!KB66=Výsledky!$LZ$3),60,0)))</f>
        <v/>
      </c>
      <c r="LV72" s="126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6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6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7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0" t="str">
        <f>IF(ISBLANK($LZ$3),"",IF(ISBLANK(Tipy!JZ66),"-",SUM(LU72:LY72)))</f>
        <v/>
      </c>
      <c r="MA72" s="129"/>
      <c r="MB72" s="126" t="str">
        <f>IF(ISBLANK($MG$3),"",IF(ISBLANK(Tipy!KF66),0,IF(AND(Tipy!KF66=Výsledky!$ME$3,Tipy!KH66=Výsledky!$MG$3),60,0)))</f>
        <v/>
      </c>
      <c r="MC72" s="126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6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6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7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0" t="str">
        <f>IF(ISBLANK($MG$3),"",IF(ISBLANK(Tipy!KF66),"-",SUM(MB72:MF72)))</f>
        <v/>
      </c>
      <c r="MH72" s="129"/>
      <c r="MI72" s="126" t="str">
        <f>IF(ISBLANK($MN$3),"",IF(ISBLANK(Tipy!KL66),0,IF(AND(Tipy!KL66=Výsledky!$ML$3,Tipy!KN66=Výsledky!$MN$3),60,0)))</f>
        <v/>
      </c>
      <c r="MJ72" s="12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6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6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0" t="str">
        <f>IF(ISBLANK($MN$3),"",IF(ISBLANK(Tipy!KL66),"-",SUM(MI72:MM72)))</f>
        <v/>
      </c>
      <c r="MO72" s="129"/>
      <c r="MP72" s="126" t="str">
        <f>IF(ISBLANK($MU$3),"",IF(ISBLANK(Tipy!KR66),0,IF(AND(Tipy!KR66=Výsledky!$MS$3,Tipy!KT66=Výsledky!$MU$3),60,0)))</f>
        <v/>
      </c>
      <c r="MQ72" s="126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6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6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7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0" t="str">
        <f>IF(ISBLANK($MU$3),"",IF(ISBLANK(Tipy!KR66),"-",SUM(MP72:MT72)))</f>
        <v/>
      </c>
      <c r="MV72" s="129"/>
      <c r="MW72" s="126" t="str">
        <f>IF(ISBLANK($NB$3),"",IF(ISBLANK(Tipy!KX66),0,IF(AND(Tipy!KX66=Výsledky!$MZ$3,Tipy!KZ66=Výsledky!$NB$3),60,0)))</f>
        <v/>
      </c>
      <c r="MX72" s="126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6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6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7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0" t="str">
        <f>IF(ISBLANK($NB$3),"",IF(ISBLANK(Tipy!KX66),"-",SUM(MW72:NA72)))</f>
        <v/>
      </c>
      <c r="NC72" s="129"/>
      <c r="ND72" s="126" t="str">
        <f>IF(ISBLANK($NI$3),"",IF(ISBLANK(Tipy!LD66),0,IF(AND(Tipy!LD66=Výsledky!$NG$3,Tipy!LF66=Výsledky!$NI$3),60,0)))</f>
        <v/>
      </c>
      <c r="NE72" s="126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6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6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7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0" t="str">
        <f>IF(ISBLANK($NI$3),"",IF(ISBLANK(Tipy!LD66),"-",SUM(ND72:NH72)))</f>
        <v/>
      </c>
      <c r="NJ72" s="129"/>
      <c r="NK72" s="126" t="str">
        <f>IF(ISBLANK($NP$3),"",IF(ISBLANK(Tipy!LJ66),0,IF(AND(Tipy!LJ66=Výsledky!$NN$3,Tipy!LL66=Výsledky!$NP$3),60,0)))</f>
        <v/>
      </c>
      <c r="NL72" s="126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6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6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7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0" t="str">
        <f>IF(ISBLANK($NP$3),"",IF(ISBLANK(Tipy!LJ66),"-",SUM(NK72:NO72)))</f>
        <v/>
      </c>
      <c r="NQ72" s="129"/>
      <c r="NR72" s="126" t="str">
        <f>IF(ISBLANK($NW$3),"",IF(ISBLANK(Tipy!LP66),0,IF(AND(Tipy!LP66=Výsledky!$NU$3,Tipy!LR66=Výsledky!$NW$3),60,0)))</f>
        <v/>
      </c>
      <c r="NS72" s="126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6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6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7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0" t="str">
        <f>IF(ISBLANK($NW$3),"",IF(ISBLANK(Tipy!LP66),"-",SUM(NR72:NV72)))</f>
        <v/>
      </c>
      <c r="NX72" s="129"/>
      <c r="NY72" s="126" t="str">
        <f>IF(ISBLANK($OD$3),"",IF(ISBLANK(Tipy!LV66),0,IF(AND(Tipy!LV66=Výsledky!$OB$3,Tipy!LX66=Výsledky!$OD$3),60,0)))</f>
        <v/>
      </c>
      <c r="NZ72" s="126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6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6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7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0" t="str">
        <f>IF(ISBLANK($OD$3),"",IF(ISBLANK(Tipy!LV66),"-",SUM(NY72:OC72)))</f>
        <v/>
      </c>
      <c r="OE72" s="129"/>
      <c r="OF72" s="126" t="str">
        <f>IF(ISBLANK($OK$3),"",IF(ISBLANK(Tipy!MB66),0,IF(AND(Tipy!MB66=Výsledky!$OI$3,Tipy!MD66=Výsledky!$OK$3),60,0)))</f>
        <v/>
      </c>
      <c r="OG72" s="126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6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6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7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0" t="str">
        <f>IF(ISBLANK($OK$3),"",IF(ISBLANK(Tipy!MB66),"-",SUM(OF72:OJ72)))</f>
        <v/>
      </c>
      <c r="OL72" s="129"/>
      <c r="OM72" s="126" t="str">
        <f>IF(ISBLANK($OR$3),"",IF(ISBLANK(Tipy!MH66),0,IF(AND(Tipy!MH66=Výsledky!$OP$3,Tipy!MJ66=Výsledky!$OR$3),60,0)))</f>
        <v/>
      </c>
      <c r="ON72" s="12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6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6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0" t="str">
        <f>IF(ISBLANK($OR$3),"",IF(ISBLANK(Tipy!MH66),"-",SUM(OM72:OQ72)))</f>
        <v/>
      </c>
      <c r="OS72" s="129"/>
      <c r="OT72" s="126" t="str">
        <f>IF(ISBLANK($OY$3),"",IF(ISBLANK(Tipy!MN66),0,IF(AND(Tipy!MN66=Výsledky!$OW$3,Tipy!MP66=Výsledky!$OY$3),60,0)))</f>
        <v/>
      </c>
      <c r="OU72" s="12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6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6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0" t="str">
        <f>IF(ISBLANK($OY$3),"",IF(ISBLANK(Tipy!MN66),"-",SUM(OT72:OX72)))</f>
        <v/>
      </c>
      <c r="OZ72" s="129"/>
      <c r="PA72" s="126" t="str">
        <f>IF(ISBLANK($PF$3),"",IF(ISBLANK(Tipy!MT66),0,IF(AND(Tipy!MT66=Výsledky!$PD$3,Tipy!MV66=Výsledky!$PF$3),60,0)))</f>
        <v/>
      </c>
      <c r="PB72" s="12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6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6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0" t="str">
        <f>IF(ISBLANK($PF$3),"",IF(ISBLANK(Tipy!MT66),"-",SUM(PA72:PE72)))</f>
        <v/>
      </c>
      <c r="PG72" s="129"/>
      <c r="PH72" s="126" t="str">
        <f>IF(ISBLANK($PM$3),"",IF(ISBLANK(Tipy!MZ66),0,IF(AND(Tipy!MZ66=Výsledky!$PK$3,Tipy!NB66=Výsledky!$PM$3),60,0)))</f>
        <v/>
      </c>
      <c r="PI72" s="12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6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6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0" t="str">
        <f>IF(ISBLANK($PM$3),"",IF(ISBLANK(Tipy!MZ66),"-",SUM(PH72:PL72)))</f>
        <v/>
      </c>
      <c r="PN72" s="129"/>
      <c r="PO72" s="126" t="str">
        <f>IF(ISBLANK($PT$3),"",IF(ISBLANK(Tipy!NF66),0,IF(AND(Tipy!NF66=Výsledky!$PR$3,Tipy!NH66=Výsledky!$PT$3),60,0)))</f>
        <v/>
      </c>
      <c r="PP72" s="12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6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6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0" t="str">
        <f>IF(ISBLANK($PT$3),"",IF(ISBLANK(Tipy!NF66),"-",SUM(PO72:PS72)))</f>
        <v/>
      </c>
      <c r="PU72" s="129"/>
      <c r="PV72" s="126" t="str">
        <f>IF(ISBLANK($QA$3),"",IF(ISBLANK(Tipy!NL66),0,IF(AND(Tipy!NL66=Výsledky!$PY$3,Tipy!NN66=Výsledky!$QA$3),60,0)))</f>
        <v/>
      </c>
      <c r="PW72" s="12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6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6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0" t="str">
        <f>IF(ISBLANK($QA$3),"",IF(ISBLANK(Tipy!NL66),"-",SUM(PV72:PZ72)))</f>
        <v/>
      </c>
      <c r="QB72" s="129"/>
      <c r="QC72" s="126" t="str">
        <f>IF(ISBLANK($QH$3),"",IF(ISBLANK(Tipy!NR66),0,IF(AND(Tipy!NR66=Výsledky!$QF$3,Tipy!NT66=Výsledky!$QH$3),60,0)))</f>
        <v/>
      </c>
      <c r="QD72" s="12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6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6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0" t="str">
        <f>IF(ISBLANK($QH$3),"",IF(ISBLANK(Tipy!NR66),"-",SUM(QC72:QG72)))</f>
        <v/>
      </c>
      <c r="QI72" s="131"/>
      <c r="QJ72" s="131"/>
    </row>
    <row r="73" spans="1:452" ht="15" x14ac:dyDescent="0.2">
      <c r="A73" s="124">
        <f>Tipy!A67</f>
        <v>26</v>
      </c>
      <c r="B73" s="166" t="str">
        <f>IF(Tipy!B67="","",Tipy!B67)</f>
        <v>slaffko14</v>
      </c>
      <c r="C73" s="125"/>
      <c r="D73" s="126">
        <f>IF(ISBLANK($I$3),"",IF(ISBLANK(Tipy!D67),0,IF(AND(Tipy!D67=Výsledky!$G$3,Tipy!F67=Výsledky!$I$3),60,0)))</f>
        <v>0</v>
      </c>
      <c r="E73" s="12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6">
        <f>IF(ISBLANK($I$3),"",IF(OR(Tipy!G67=Výsledky!$D$6,Tipy!G67=Výsledky!$D$7,Tipy!G67=Výsledky!$D$8,Tipy!G67=Výsledky!$D$9),IF(VLOOKUP(Tipy!G67,'Kategórie hráčov'!$A$2:$B$55,2,FALSE)=30,30,20),0))</f>
        <v>20</v>
      </c>
      <c r="G73" s="126">
        <f>IF(ISBLANK($I$3),"",IF(OR(Tipy!H67=Výsledky!$G$6,Tipy!H67=Výsledky!$G$7,Tipy!H67=Výsledky!$G$8,Tipy!H67=Výsledky!$G$9),IF(VLOOKUP(Tipy!H67,'Kategórie hráčov'!$A$2:$B$55,2,FALSE)=30,30,20),0))</f>
        <v>0</v>
      </c>
      <c r="H73" s="12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8">
        <f>IF(ISBLANK($I$3),"",IF(ISBLANK(Tipy!D67),"-",SUM(D73:H73)))</f>
        <v>20</v>
      </c>
      <c r="J73" s="25"/>
      <c r="K73" s="126">
        <f>IF(ISBLANK($P$3),"",IF(ISBLANK(Tipy!J67),0,IF(AND(Tipy!J67=Výsledky!$N$3,Tipy!L67=Výsledky!$P$3),60,0)))</f>
        <v>0</v>
      </c>
      <c r="L73" s="12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6">
        <f>IF(ISBLANK($P$3),"",IF(OR(Tipy!M67=Výsledky!$K$6,Tipy!M67=Výsledky!$K$7,Tipy!M67=Výsledky!$K$8,Tipy!M67=Výsledky!$K$9),IF(VLOOKUP(Tipy!M67,'Kategórie hráčov'!$A$2:$B$55,2,FALSE)=30,30,20),0))</f>
        <v>20</v>
      </c>
      <c r="N73" s="126">
        <f>IF(ISBLANK($P$3),"",IF(OR(Tipy!N67=Výsledky!$N$6,Tipy!N67=Výsledky!$N$7,Tipy!N67=Výsledky!$N$8,Tipy!N67=Výsledky!$N$9),IF(VLOOKUP(Tipy!N67,'Kategórie hráčov'!$A$2:$B$55,2,FALSE)=30,30,20),0))</f>
        <v>0</v>
      </c>
      <c r="O73" s="12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8">
        <f>IF(ISBLANK($P$3),"",IF(ISBLANK(Tipy!J67),"-",SUM(K73:O73)))</f>
        <v>20</v>
      </c>
      <c r="Q73" s="129"/>
      <c r="R73" s="126">
        <f>IF(ISBLANK($W$3),"",IF(ISBLANK(Tipy!P67),0,IF(AND(Tipy!P67=Výsledky!$U$3,Tipy!R67=Výsledky!$W$3),60,0)))</f>
        <v>0</v>
      </c>
      <c r="S73" s="12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6">
        <f>IF(ISBLANK($W$3),"",IF(OR(Tipy!S67=Výsledky!$R$6,Tipy!S67=Výsledky!$R$7,Tipy!S67=Výsledky!$R$8,Tipy!S67=Výsledky!$R$9),IF(VLOOKUP(Tipy!S67,'Kategórie hráčov'!$A$2:$B$55,2,FALSE)=30,30,20),0))</f>
        <v>20</v>
      </c>
      <c r="U73" s="126">
        <f>IF(ISBLANK($W$3),"",IF(OR(Tipy!T67=Výsledky!$U$6,Tipy!T67=Výsledky!$U$7,Tipy!T67=Výsledky!$U$8,Tipy!T67=Výsledky!$U$9),IF(VLOOKUP(Tipy!T67,'Kategórie hráčov'!$A$2:$B$55,2,FALSE)=30,30,20),0))</f>
        <v>0</v>
      </c>
      <c r="V73" s="12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30">
        <f>IF(ISBLANK($W$3),"",IF(ISBLANK(Tipy!P67),"-",SUM(R73:V73)))</f>
        <v>20</v>
      </c>
      <c r="X73" s="129"/>
      <c r="Y73" s="126">
        <f>IF(ISBLANK($AD$3),"",IF(ISBLANK(Tipy!V67),0,IF(AND(Tipy!V67=Výsledky!$AB$3,Tipy!X67=Výsledky!$AD$3),60,0)))</f>
        <v>0</v>
      </c>
      <c r="Z73" s="12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6">
        <f>IF(ISBLANK($AD$3),"",IF(OR(Tipy!Y67=Výsledky!$Y$6,Tipy!Y67=Výsledky!$Y$7,Tipy!Y67=Výsledky!$Y$8,Tipy!Y67=Výsledky!$Y$9),IF(VLOOKUP(Tipy!Y67,'Kategórie hráčov'!$A$2:$B$55,2,FALSE)=30,30,20),0))</f>
        <v>0</v>
      </c>
      <c r="AB73" s="126">
        <f>IF(ISBLANK($AD$3),"",IF(OR(Tipy!Z67=Výsledky!$AB$6,Tipy!Z67=Výsledky!$AB$7,Tipy!Z67=Výsledky!$AB$8,Tipy!Z67=Výsledky!$AB$9),IF(VLOOKUP(Tipy!Z67,'Kategórie hráčov'!$A$2:$B$55,2,FALSE)=30,30,20),0))</f>
        <v>0</v>
      </c>
      <c r="AC73" s="127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30">
        <f>IF(ISBLANK($AD$3),"",IF(ISBLANK(Tipy!V67),"-",SUM(Y73:AC73)))</f>
        <v>0</v>
      </c>
      <c r="AE73" s="129"/>
      <c r="AF73" s="126">
        <f>IF(ISBLANK($AK$3),"",IF(ISBLANK(Tipy!AB67),0,IF(AND(Tipy!AB67=Výsledky!$AI$3,Tipy!AD67=Výsledky!$AK$3),60,0)))</f>
        <v>0</v>
      </c>
      <c r="AG73" s="12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6">
        <f>IF(ISBLANK($AK$3),"",IF(OR(Tipy!AE67=Výsledky!$AF$6,Tipy!AE67=Výsledky!$AF$7,Tipy!AE67=Výsledky!$AF$8,Tipy!AE67=Výsledky!$AF$9),IF(VLOOKUP(Tipy!AE67,'Kategórie hráčov'!$A$2:$B$55,2,FALSE)=30,30,20),0))</f>
        <v>0</v>
      </c>
      <c r="AI73" s="126">
        <f>IF(ISBLANK($AK$3),"",IF(OR(Tipy!AF67=Výsledky!$AI$6,Tipy!AF67=Výsledky!$AI$7,Tipy!AF67=Výsledky!$AI$8,Tipy!AF67=Výsledky!$AI$9),IF(VLOOKUP(Tipy!AF67,'Kategórie hráčov'!$A$2:$B$55,2,FALSE)=30,30,20),0))</f>
        <v>0</v>
      </c>
      <c r="AJ73" s="12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30">
        <f>IF(ISBLANK($AK$3),"",IF(ISBLANK(Tipy!AB67),"-",SUM(AF73:AJ73)))</f>
        <v>20</v>
      </c>
      <c r="AL73" s="129"/>
      <c r="AM73" s="126">
        <f>IF(ISBLANK($AR$3),"",IF(ISBLANK(Tipy!AH67),0,IF(AND(Tipy!AH67=Výsledky!$AP$3,Tipy!AJ67=Výsledky!$AR$3),60,0)))</f>
        <v>60</v>
      </c>
      <c r="AN73" s="12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6">
        <f>IF(ISBLANK($AR$3),"",IF(OR(Tipy!AK67=Výsledky!$AM$6,Tipy!AK67=Výsledky!$AM$7,Tipy!AK67=Výsledky!$AM$8,Tipy!AK67=Výsledky!$AM$9),IF(VLOOKUP(Tipy!AK67,'Kategórie hráčov'!$A$2:$B$55,2,FALSE)=30,30,20),0))</f>
        <v>0</v>
      </c>
      <c r="AP73" s="126">
        <f>IF(ISBLANK($AR$3),"",IF(OR(Tipy!AL67=Výsledky!$AP$6,Tipy!AL67=Výsledky!$AP$7,Tipy!AL67=Výsledky!$AP$8,Tipy!AL67=Výsledky!$AP$9),IF(VLOOKUP(Tipy!AL67,'Kategórie hráčov'!$A$2:$B$55,2,FALSE)=30,30,20),0))</f>
        <v>20</v>
      </c>
      <c r="AQ73" s="127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30">
        <f>IF(ISBLANK($AR$3),"",IF(ISBLANK(Tipy!AH67),"-",SUM(AM73:AQ73)))</f>
        <v>80</v>
      </c>
      <c r="AS73" s="129"/>
      <c r="AT73" s="126">
        <f>IF(ISBLANK($AY$3),"",IF(ISBLANK(Tipy!AN67),0,IF(AND(Tipy!AN67=Výsledky!$AW$3,Tipy!AP67=Výsledky!$AY$3),60,0)))</f>
        <v>0</v>
      </c>
      <c r="AU73" s="12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6">
        <f>IF(ISBLANK($AY$3),"",IF(OR(Tipy!AQ67=Výsledky!$AT$6,Tipy!AQ67=Výsledky!$AT$7,Tipy!AQ67=Výsledky!$AT$8,Tipy!AQ67=Výsledky!$AT$9),IF(VLOOKUP(Tipy!AQ67,'Kategórie hráčov'!$A$2:$B$55,2,FALSE)=30,30,20),0))</f>
        <v>0</v>
      </c>
      <c r="AW73" s="126">
        <f>IF(ISBLANK($AY$3),"",IF(OR(Tipy!AR67=Výsledky!$AW$6,Tipy!AR67=Výsledky!$AW$7,Tipy!AR67=Výsledky!$AW$8,Tipy!AR67=Výsledky!$AW$9),IF(VLOOKUP(Tipy!AR67,'Kategórie hráčov'!$A$2:$B$55,2,FALSE)=30,30,20),0))</f>
        <v>0</v>
      </c>
      <c r="AX73" s="127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30">
        <f>IF(ISBLANK($AY$3),"",IF(ISBLANK(Tipy!AN67),"-",SUM(AT73:AX73)))</f>
        <v>10</v>
      </c>
      <c r="AZ73" s="129"/>
      <c r="BA73" s="126">
        <f>IF(ISBLANK($BF$3),"",IF(ISBLANK(Tipy!AT67),0,IF(AND(Tipy!AT67=Výsledky!$BD$3,Tipy!AV67=Výsledky!$BF$3),60,0)))</f>
        <v>0</v>
      </c>
      <c r="BB73" s="12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6">
        <f>IF(ISBLANK($BF$3),"",IF(OR(Tipy!AW67=Výsledky!$BA$6,Tipy!AW67=Výsledky!$BA$7,Tipy!AW67=Výsledky!$BA$8,Tipy!AW67=Výsledky!$BA$9),IF(VLOOKUP(Tipy!AW67,'Kategórie hráčov'!$A$2:$B$55,2,FALSE)=30,30,20),0))</f>
        <v>20</v>
      </c>
      <c r="BD73" s="126">
        <f>IF(ISBLANK($BF$3),"",IF(OR(Tipy!AX67=Výsledky!$BD$6,Tipy!AX67=Výsledky!$BD$7,Tipy!AX67=Výsledky!$BD$8,Tipy!AX67=Výsledky!$BD$9),IF(VLOOKUP(Tipy!AX67,'Kategórie hráčov'!$A$2:$B$55,2,FALSE)=30,30,20),0))</f>
        <v>0</v>
      </c>
      <c r="BE73" s="127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30">
        <f>IF(ISBLANK($BF$3),"",IF(ISBLANK(Tipy!AT67),"-",SUM(BA73:BE73)))</f>
        <v>20</v>
      </c>
      <c r="BG73" s="129"/>
      <c r="BH73" s="126" t="str">
        <f>IF(ISBLANK($BM$3),"",IF(ISBLANK(Tipy!AZ67),0,IF(AND(Tipy!AZ67=Výsledky!$BK$3,Tipy!BB67=Výsledky!$BM$3),60,0)))</f>
        <v/>
      </c>
      <c r="BI73" s="126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6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6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7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0" t="str">
        <f>IF(ISBLANK($BM$3),"",IF(ISBLANK(Tipy!AZ67),"-",SUM(BH73:BL73)))</f>
        <v/>
      </c>
      <c r="BN73" s="129"/>
      <c r="BO73" s="126">
        <f>IF(ISBLANK($BT$3),"",IF(ISBLANK(Tipy!BF67),0,IF(AND(Tipy!BF67=Výsledky!$BR$3,Tipy!BH67=Výsledky!$BT$3),60,0)))</f>
        <v>0</v>
      </c>
      <c r="BP73" s="12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6">
        <f>IF(ISBLANK($BT$3),"",IF(OR(Tipy!BI67=Výsledky!$BO$6,Tipy!BI67=Výsledky!$BO$7,Tipy!BI67=Výsledky!$BO$8,Tipy!BI67=Výsledky!$BO$9),IF(VLOOKUP(Tipy!BI67,'Kategórie hráčov'!$A$2:$B$57,2,FALSE)=30,30,20),0))</f>
        <v>20</v>
      </c>
      <c r="BR73" s="126">
        <f>IF(ISBLANK($BT$3),"",IF(OR(Tipy!BJ67=Výsledky!$BR$6,Tipy!BJ67=Výsledky!$BR$7,Tipy!BJ67=Výsledky!$BR$8,Tipy!BJ67=Výsledky!$BR$9),IF(VLOOKUP(Tipy!BJ67,'Kategórie hráčov'!$A$2:$B$55,2,FALSE)=30,30,20),0))</f>
        <v>0</v>
      </c>
      <c r="BS73" s="127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30">
        <f>IF(ISBLANK($BT$3),"",IF(ISBLANK(Tipy!BF67),"-",SUM(BO73:BS73)))</f>
        <v>30</v>
      </c>
      <c r="BU73" s="129"/>
      <c r="BV73" s="126" t="str">
        <f>IF(ISBLANK($CA$3),"",IF(ISBLANK(Tipy!BL67),0,IF(AND(Tipy!BL67=Výsledky!$BY$3,Tipy!BN67=Výsledky!$CA$3),60,0)))</f>
        <v/>
      </c>
      <c r="BW73" s="126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6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6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7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0" t="str">
        <f>IF(ISBLANK($CA$3),"",IF(ISBLANK(Tipy!BL67),"-",SUM(BV73:BZ73)))</f>
        <v/>
      </c>
      <c r="CB73" s="129"/>
      <c r="CC73" s="126">
        <f>IF(ISBLANK($CH$3),"",IF(ISBLANK(Tipy!BR67),0,IF(AND(Tipy!BR67=Výsledky!$CF$3,Tipy!BT67=Výsledky!$CH$3),60,0)))</f>
        <v>0</v>
      </c>
      <c r="CD73" s="12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6">
        <f>IF(ISBLANK($CH$3),"",IF(OR(Tipy!BU67=Výsledky!$CC$6,Tipy!BU67=Výsledky!$CC$7,Tipy!BU67=Výsledky!$CC$8,Tipy!BU67=Výsledky!$CC$9),IF(VLOOKUP(Tipy!BU67,'Kategórie hráčov'!$A$2:$B$55,2,FALSE)=30,30,20),0))</f>
        <v>0</v>
      </c>
      <c r="CF73" s="126">
        <f>IF(ISBLANK($CH$3),"",IF(OR(Tipy!BV67=Výsledky!$CF$6,Tipy!BV67=Výsledky!$CF$7,Tipy!BV67=Výsledky!$CF$8,Tipy!BV67=Výsledky!$CF$9),IF(VLOOKUP(Tipy!BV67,'Kategórie hráčov'!$A$2:$B$55,2,FALSE)=30,30,20),0))</f>
        <v>0</v>
      </c>
      <c r="CG73" s="12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30">
        <f>IF(ISBLANK($CH$3),"",IF(ISBLANK(Tipy!BR67),"-",SUM(CC73:CG73)))</f>
        <v>0</v>
      </c>
      <c r="CI73" s="129"/>
      <c r="CJ73" s="126">
        <f>IF(ISBLANK($CO$3),"",IF(ISBLANK(Tipy!BX67),0,IF(AND(Tipy!BX67=Výsledky!$CM$3,Tipy!BZ67=Výsledky!$CO$3),60,0)))</f>
        <v>60</v>
      </c>
      <c r="CK73" s="12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6">
        <f>IF(ISBLANK($CO$3),"",IF(OR(Tipy!CA67=Výsledky!$CJ$6,Tipy!CA67=Výsledky!$CJ$7,Tipy!CA67=Výsledky!$CJ$8,Tipy!CA67=Výsledky!$CJ$9),IF(VLOOKUP(Tipy!CA67,'Kategórie hráčov'!$A$2:$B$55,2,FALSE)=30,30,20),0))</f>
        <v>0</v>
      </c>
      <c r="CM73" s="126">
        <f>IF(ISBLANK($CO$3),"",IF(OR(Tipy!CB67=Výsledky!$CM$6,Tipy!CB67=Výsledky!$CM$7,Tipy!CB67=Výsledky!$CM$8,Tipy!CB67=Výsledky!$CM$9),IF(VLOOKUP(Tipy!CB67,'Kategórie hráčov'!$A$2:$B$55,2,FALSE)=30,30,20),0))</f>
        <v>0</v>
      </c>
      <c r="CN73" s="12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30">
        <f>IF(ISBLANK($CO$3),"",IF(ISBLANK(Tipy!BX67),"-",SUM(CJ73:CN73)))</f>
        <v>60</v>
      </c>
      <c r="CP73" s="129"/>
      <c r="CQ73" s="126" t="str">
        <f>IF(ISBLANK($CV$3),"",IF(ISBLANK(Tipy!CD67),0,IF(AND(Tipy!CD67=Výsledky!$CT$3,Tipy!CF67=Výsledky!$CV$3),60,0)))</f>
        <v/>
      </c>
      <c r="CR73" s="126" t="str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/>
      </c>
      <c r="CS73" s="126" t="str">
        <f>IF(ISBLANK($CV$3),"",IF(OR(Tipy!CG67=Výsledky!$CQ$6,Tipy!CG67=Výsledky!$CQ$7,Tipy!CG67=Výsledky!$CQ$8,Tipy!CG67=Výsledky!$CQ$9),IF(VLOOKUP(Tipy!CG67,'Kategórie hráčov'!$A$2:$B$55,2,FALSE)=30,30,20),0))</f>
        <v/>
      </c>
      <c r="CT73" s="126" t="str">
        <f>IF(ISBLANK($CV$3),"",IF(OR(Tipy!CH67=Výsledky!$CT$6,Tipy!CH67=Výsledky!$CT$7,Tipy!CH67=Výsledky!$CT$8,Tipy!CH67=Výsledky!$CT$9),IF(VLOOKUP(Tipy!CH67,'Kategórie hráčov'!$A$2:$B$55,2,FALSE)=30,30,20),0))</f>
        <v/>
      </c>
      <c r="CU73" s="127" t="str">
        <f>IF(ISBLANK($CV$3),"",IF(ISBLANK(Tipy!CD67),0,IF(OR(AND(Tipy!CD67=Výsledky!$CT$3,OR(Tipy!CF67=Výsledky!$CV$3+1,Tipy!CF67=Výsledky!$CV$3-1)),AND(Tipy!CF67=Výsledky!$CV$3,OR(Tipy!CD67=Výsledky!$CT$3+1,Tipy!CD67=Výsledky!$CT$3-1))),10,0)))</f>
        <v/>
      </c>
      <c r="CV73" s="130" t="str">
        <f>IF(ISBLANK($CV$3),"",IF(ISBLANK(Tipy!CD67),"-",SUM(CQ73:CU73)))</f>
        <v/>
      </c>
      <c r="CW73" s="129"/>
      <c r="CX73" s="126" t="str">
        <f>IF(ISBLANK($DC$3),"",IF(ISBLANK(Tipy!CJ67),0,IF(AND(Tipy!CJ67=Výsledky!$DA$3,Tipy!CL67=Výsledky!$DC$3),60,0)))</f>
        <v/>
      </c>
      <c r="CY73" s="126" t="str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/>
      </c>
      <c r="CZ73" s="126" t="str">
        <f>IF(ISBLANK($DC$3),"",IF(OR(Tipy!CM67=Výsledky!$CX$6,Tipy!CM67=Výsledky!$CX$7,Tipy!CM67=Výsledky!$CX$8,Tipy!CM67=Výsledky!$CX$9),IF(VLOOKUP(Tipy!CM67,'Kategórie hráčov'!$A$2:$B$55,2,FALSE)=30,30,20),0))</f>
        <v/>
      </c>
      <c r="DA73" s="126" t="str">
        <f>IF(ISBLANK($DC$3),"",IF(OR(Tipy!CN67=Výsledky!$DA$6,Tipy!CN67=Výsledky!$DA$7,Tipy!CN67=Výsledky!$DA$8,Tipy!CN67=Výsledky!$DA$9),IF(VLOOKUP(Tipy!CN67,'Kategórie hráčov'!$A$2:$B$55,2,FALSE)=30,30,20),0))</f>
        <v/>
      </c>
      <c r="DB73" s="127" t="str">
        <f>IF(ISBLANK($DC$3),"",IF(ISBLANK(Tipy!CJ67),0,IF(OR(AND(Tipy!CJ67=Výsledky!$DA$3,OR(Tipy!CL67=Výsledky!$DC$3+1,Tipy!CL67=Výsledky!$DC$3-1)),AND(Tipy!CL67=Výsledky!$DC$3,OR(Tipy!CJ67=Výsledky!$DA$3+1,Tipy!CJ67=Výsledky!$DA$3-1))),10,0)))</f>
        <v/>
      </c>
      <c r="DC73" s="130" t="str">
        <f>IF(ISBLANK($DC$3),"",IF(ISBLANK(Tipy!CJ67),"-",SUM(CX73:DB73)))</f>
        <v/>
      </c>
      <c r="DD73" s="129"/>
      <c r="DE73" s="126" t="str">
        <f>IF(ISBLANK($DJ$3),"",IF(ISBLANK(Tipy!CP67),0,IF(AND(Tipy!CP67=Výsledky!$DH$3,Tipy!CR67=Výsledky!$DJ$3),60,0)))</f>
        <v/>
      </c>
      <c r="DF73" s="126" t="str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/>
      </c>
      <c r="DG73" s="126" t="str">
        <f>IF(ISBLANK($DJ$3),"",IF(OR(Tipy!CS67=Výsledky!$DE$6,Tipy!CS67=Výsledky!$DE$7,Tipy!CS67=Výsledky!$DE$8,Tipy!CS67=Výsledky!$DE$9),IF(VLOOKUP(Tipy!CS67,'Kategórie hráčov'!$A$2:$B$55,2,FALSE)=30,30,20),0))</f>
        <v/>
      </c>
      <c r="DH73" s="126" t="str">
        <f>IF(ISBLANK($DJ$3),"",IF(OR(Tipy!CT67=Výsledky!$DH$6,Tipy!CT67=Výsledky!$DH$7,Tipy!CT67=Výsledky!$DH$8,Tipy!CT67=Výsledky!$DH$9),IF(VLOOKUP(Tipy!CT67,'Kategórie hráčov'!$A$2:$B$55,2,FALSE)=30,30,20),0))</f>
        <v/>
      </c>
      <c r="DI73" s="127" t="str">
        <f>IF(ISBLANK($DJ$3),"",IF(ISBLANK(Tipy!CP67),0,IF(OR(AND(Tipy!CP67=Výsledky!$DH$3,OR(Tipy!CR67=Výsledky!$DJ$3+1,Tipy!CR67=Výsledky!$DJ$3-1)),AND(Tipy!CR67=Výsledky!$DJ$3,OR(Tipy!CP67=Výsledky!$DH$3+1,Tipy!CP67=Výsledky!$DH$3-1))),10,0)))</f>
        <v/>
      </c>
      <c r="DJ73" s="130" t="str">
        <f>IF(ISBLANK($DJ$3),"",IF(ISBLANK(Tipy!CP67),"-",SUM(DE73:DI73)))</f>
        <v/>
      </c>
      <c r="DK73" s="129"/>
      <c r="DL73" s="126" t="str">
        <f>IF(ISBLANK($DQ$3),"",IF(ISBLANK(Tipy!CV67),0,IF(AND(Tipy!CV67=Výsledky!$DO$3,Tipy!CX67=Výsledky!$DQ$3),60,0)))</f>
        <v/>
      </c>
      <c r="DM73" s="126" t="str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/>
      </c>
      <c r="DN73" s="126" t="str">
        <f>IF(ISBLANK($DQ$3),"",IF(OR(Tipy!CY67=Výsledky!$DL$6,Tipy!CY67=Výsledky!$DL$7,Tipy!CY67=Výsledky!$DL$8,Tipy!CY67=Výsledky!$DL$9),IF(VLOOKUP(Tipy!CY67,'Kategórie hráčov'!$A$2:$B$55,2,FALSE)=30,30,20),0))</f>
        <v/>
      </c>
      <c r="DO73" s="126" t="str">
        <f>IF(ISBLANK($DQ$3),"",IF(OR(Tipy!CZ67=Výsledky!$DO$6,Tipy!CZ67=Výsledky!$DO$7,Tipy!CZ67=Výsledky!$DO$8,Tipy!CZ67=Výsledky!$DO$9),IF(VLOOKUP(Tipy!CZ67,'Kategórie hráčov'!$A$2:$B$55,2,FALSE)=30,30,20),0))</f>
        <v/>
      </c>
      <c r="DP73" s="127" t="str">
        <f>IF(ISBLANK($DQ$3),"",IF(ISBLANK(Tipy!CV67),0,IF(OR(AND(Tipy!CV67=Výsledky!$DO$3,OR(Tipy!CX67=Výsledky!$DQ$3+1,Tipy!CX67=Výsledky!$DQ$3-1)),AND(Tipy!CX67=Výsledky!$DQ$3,OR(Tipy!CV67=Výsledky!$DO$3+1,Tipy!CV67=Výsledky!$DO$3-1))),10,0)))</f>
        <v/>
      </c>
      <c r="DQ73" s="130" t="str">
        <f>IF(ISBLANK($DQ$3),"",IF(ISBLANK(Tipy!CV67),"-",SUM(DL73:DP73)))</f>
        <v/>
      </c>
      <c r="DR73" s="129"/>
      <c r="DS73" s="126" t="str">
        <f>IF(ISBLANK($DX$3),"",IF(ISBLANK(Tipy!DB67),0,IF(AND(Tipy!DB67=Výsledky!$DV$3,Tipy!DD67=Výsledky!$DX$3),60,0)))</f>
        <v/>
      </c>
      <c r="DT73" s="126" t="str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/>
      </c>
      <c r="DU73" s="126" t="str">
        <f>IF(ISBLANK($DX$3),"",IF(OR(Tipy!DE67=Výsledky!$DS$6,Tipy!DE67=Výsledky!$DS$7,Tipy!DE67=Výsledky!$DS$8,Tipy!DE67=Výsledky!$DS$9),IF(VLOOKUP(Tipy!DE67,'Kategórie hráčov'!$A$2:$B$55,2,FALSE)=30,30,20),0))</f>
        <v/>
      </c>
      <c r="DV73" s="126" t="str">
        <f>IF(ISBLANK($DX$3),"",IF(OR(Tipy!DF67=Výsledky!$DV$6,Tipy!DF67=Výsledky!$DV$7,Tipy!DF67=Výsledky!$DV$8,Tipy!DF67=Výsledky!$DV$9),IF(VLOOKUP(Tipy!DF67,'Kategórie hráčov'!$A$2:$B$55,2,FALSE)=30,30,20),0))</f>
        <v/>
      </c>
      <c r="DW73" s="127" t="str">
        <f>IF(ISBLANK($DX$3),"",IF(ISBLANK(Tipy!DB67),0,IF(OR(AND(Tipy!DB67=Výsledky!$DV$3,OR(Tipy!DD67=Výsledky!$DX$3+1,Tipy!DD67=Výsledky!$DX$3-1)),AND(Tipy!DD67=Výsledky!$DX$3,OR(Tipy!DB67=Výsledky!$DV$3+1,Tipy!DB67=Výsledky!$DV$3-1))),10,0)))</f>
        <v/>
      </c>
      <c r="DX73" s="130" t="str">
        <f>IF(ISBLANK($DX$3),"",IF(ISBLANK(Tipy!DB67),"-",SUM(DS73:DW73)))</f>
        <v/>
      </c>
      <c r="DY73" s="129"/>
      <c r="DZ73" s="126" t="str">
        <f>IF(ISBLANK($EE$3),"",IF(ISBLANK(Tipy!DH67),0,IF(AND(Tipy!DH67=Výsledky!$EC$3,Tipy!DJ67=Výsledky!$EE$3),60,0)))</f>
        <v/>
      </c>
      <c r="EA73" s="126" t="str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/>
      </c>
      <c r="EB73" s="126" t="str">
        <f>IF(ISBLANK($EE$3),"",IF(OR(Tipy!DK67=Výsledky!$DZ$6,Tipy!DK67=Výsledky!$DZ$7,Tipy!DK67=Výsledky!$DZ$8,Tipy!DK67=Výsledky!$DZ$9),IF(VLOOKUP(Tipy!DK67,'Kategórie hráčov'!$A$2:$B$55,2,FALSE)=30,30,20),0))</f>
        <v/>
      </c>
      <c r="EC73" s="126" t="str">
        <f>IF(ISBLANK($EE$3),"",IF(OR(Tipy!DL67=Výsledky!$EC$6,Tipy!DL67=Výsledky!$EC$7,Tipy!DL67=Výsledky!$EC$8,Tipy!DL67=Výsledky!$EC$9),IF(VLOOKUP(Tipy!DL67,'Kategórie hráčov'!$A$2:$B$55,2,FALSE)=30,30,20),0))</f>
        <v/>
      </c>
      <c r="ED73" s="127" t="str">
        <f>IF(ISBLANK($EE$3),"",IF(ISBLANK(Tipy!DH67),0,IF(OR(AND(Tipy!DH67=Výsledky!$EC$3,OR(Tipy!DJ67=Výsledky!$EE$3+1,Tipy!DJ67=Výsledky!$EE$3-1)),AND(Tipy!DJ67=Výsledky!$EE$3,OR(Tipy!DH67=Výsledky!$EC$3+1,Tipy!DH67=Výsledky!$EC$3-1))),10,0)))</f>
        <v/>
      </c>
      <c r="EE73" s="130" t="str">
        <f>IF(ISBLANK($EE$3),"",IF(ISBLANK(Tipy!DH67),"-",SUM(DZ73:ED73)))</f>
        <v/>
      </c>
      <c r="EF73" s="129"/>
      <c r="EG73" s="126" t="str">
        <f>IF(ISBLANK($EL$3),"",IF(ISBLANK(Tipy!DN67),0,IF(AND(Tipy!DN67=Výsledky!$EJ$3,Tipy!DP67=Výsledky!$EL$3),60,0)))</f>
        <v/>
      </c>
      <c r="EH73" s="126" t="str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/>
      </c>
      <c r="EI73" s="126" t="str">
        <f>IF(ISBLANK($EL$3),"",IF(OR(Tipy!DQ67=Výsledky!$EG$6,Tipy!DQ67=Výsledky!$EG$7,Tipy!DQ67=Výsledky!$EG$8,Tipy!DQ67=Výsledky!$EG$9),IF(VLOOKUP(Tipy!DQ67,'Kategórie hráčov'!$A$2:$B$55,2,FALSE)=30,30,20),0))</f>
        <v/>
      </c>
      <c r="EJ73" s="126" t="str">
        <f>IF(ISBLANK($EL$3),"",IF(OR(Tipy!DR67=Výsledky!$EJ$6,Tipy!DR67=Výsledky!$EJ$7,Tipy!DR67=Výsledky!$EJ$8,Tipy!DR67=Výsledky!$EJ$9),IF(VLOOKUP(Tipy!DR67,'Kategórie hráčov'!$A$2:$B$55,2,FALSE)=30,30,20),0))</f>
        <v/>
      </c>
      <c r="EK73" s="127" t="str">
        <f>IF(ISBLANK($EL$3),"",IF(ISBLANK(Tipy!DN67),0,IF(OR(AND(Tipy!DN67=Výsledky!$EJ$3,OR(Tipy!DP67=Výsledky!$EL$3+1,Tipy!DP67=Výsledky!$EL$3-1)),AND(Tipy!DP67=Výsledky!$EL$3,OR(Tipy!DN67=Výsledky!$EJ$3+1,Tipy!DN67=Výsledky!$EJ$3-1))),10,0)))</f>
        <v/>
      </c>
      <c r="EL73" s="130" t="str">
        <f>IF(ISBLANK($EL$3),"",IF(ISBLANK(Tipy!DN67),"-",SUM(EG73:EK73)))</f>
        <v/>
      </c>
      <c r="EM73" s="129"/>
      <c r="EN73" s="126" t="str">
        <f>IF(ISBLANK($ES$3),"",IF(ISBLANK(Tipy!DT67),0,IF(AND(Tipy!DT67=Výsledky!$EQ$3,Tipy!DV67=Výsledky!$ES$3),60,0)))</f>
        <v/>
      </c>
      <c r="EO73" s="126" t="str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/>
      </c>
      <c r="EP73" s="126" t="str">
        <f>IF(ISBLANK($ES$3),"",IF(OR(Tipy!DW67=Výsledky!$EN$6,Tipy!DW67=Výsledky!$EN$7,Tipy!DW67=Výsledky!$EN$8,Tipy!DW67=Výsledky!$EN$9),IF(VLOOKUP(Tipy!DW67,'Kategórie hráčov'!$A$2:$B$55,2,FALSE)=30,30,20),0))</f>
        <v/>
      </c>
      <c r="EQ73" s="126" t="str">
        <f>IF(ISBLANK($ES$3),"",IF(OR(Tipy!DX67=Výsledky!$EQ$6,Tipy!DX67=Výsledky!$EQ$7,Tipy!DX67=Výsledky!$EQ$8,Tipy!DX67=Výsledky!$EQ$9),IF(VLOOKUP(Tipy!DX67,'Kategórie hráčov'!$A$2:$B$55,2,FALSE)=30,30,20),0))</f>
        <v/>
      </c>
      <c r="ER73" s="127" t="str">
        <f>IF(ISBLANK($ES$3),"",IF(ISBLANK(Tipy!DT67),0,IF(OR(AND(Tipy!DT67=Výsledky!$EQ$3,OR(Tipy!DV67=Výsledky!$ES$3+1,Tipy!DV67=Výsledky!$ES$3-1)),AND(Tipy!DV67=Výsledky!$ES$3,OR(Tipy!DT67=Výsledky!$EQ$3+1,Tipy!DT67=Výsledky!$EQ$3-1))),10,0)))</f>
        <v/>
      </c>
      <c r="ES73" s="130" t="str">
        <f>IF(ISBLANK($ES$3),"",IF(ISBLANK(Tipy!DT67),"-",SUM(EN73:ER73)))</f>
        <v/>
      </c>
      <c r="ET73" s="129"/>
      <c r="EU73" s="126" t="str">
        <f>IF(ISBLANK($EZ$3),"",IF(ISBLANK(Tipy!DZ67),0,IF(AND(Tipy!DZ67=Výsledky!$EX$3,Tipy!EB67=Výsledky!$EZ$3),60,0)))</f>
        <v/>
      </c>
      <c r="EV73" s="126" t="str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/>
      </c>
      <c r="EW73" s="126" t="str">
        <f>IF(ISBLANK($EZ$3),"",IF(OR(Tipy!EC67=Výsledky!$EU$6,Tipy!EC67=Výsledky!$EU$7,Tipy!EC67=Výsledky!$EU$8,Tipy!EC67=Výsledky!$EU$9),IF(VLOOKUP(Tipy!EC67,'Kategórie hráčov'!$A$2:$B$55,2,FALSE)=30,30,20),0))</f>
        <v/>
      </c>
      <c r="EX73" s="126" t="str">
        <f>IF(ISBLANK($EZ$3),"",IF(OR(Tipy!ED67=Výsledky!$EX$6,Tipy!ED67=Výsledky!$EX$7,Tipy!ED67=Výsledky!$EX$8,Tipy!ED67=Výsledky!$EX$9),IF(VLOOKUP(Tipy!ED67,'Kategórie hráčov'!$A$2:$B$55,2,FALSE)=30,30,20),0))</f>
        <v/>
      </c>
      <c r="EY73" s="127" t="str">
        <f>IF(ISBLANK($EZ$3),"",IF(ISBLANK(Tipy!DZ67),0,IF(OR(AND(Tipy!DZ67=Výsledky!$EX$3,OR(Tipy!EB67=Výsledky!$EZ$3+1,Tipy!EB67=Výsledky!$EZ$3-1)),AND(Tipy!EB67=Výsledky!$EZ$3,OR(Tipy!DZ67=Výsledky!$EX$3+1,Tipy!DZ67=Výsledky!$EX$3-1))),10,0)))</f>
        <v/>
      </c>
      <c r="EZ73" s="130" t="str">
        <f>IF(ISBLANK($EZ$3),"",IF(ISBLANK(Tipy!DZ67),"-",SUM(EU73:EY73)))</f>
        <v/>
      </c>
      <c r="FA73" s="129"/>
      <c r="FB73" s="126" t="str">
        <f>IF(ISBLANK($FG$3),"",IF(ISBLANK(Tipy!EF67),0,IF(AND(Tipy!EF67=Výsledky!$FE$3,Tipy!EH67=Výsledky!$FG$3),60,0)))</f>
        <v/>
      </c>
      <c r="FC73" s="126" t="str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/>
      </c>
      <c r="FD73" s="126" t="str">
        <f>IF(ISBLANK($FG$3),"",IF(OR(Tipy!EI67=Výsledky!$FB$6,Tipy!EI67=Výsledky!$FB$7,Tipy!EI67=Výsledky!$FB$8,Tipy!EI67=Výsledky!$FB$9),IF(VLOOKUP(Tipy!EI67,'Kategórie hráčov'!$A$2:$B$55,2,FALSE)=30,30,20),0))</f>
        <v/>
      </c>
      <c r="FE73" s="126" t="str">
        <f>IF(ISBLANK($FG$3),"",IF(OR(Tipy!EJ67=Výsledky!$FE$6,Tipy!EJ67=Výsledky!$FE$7,Tipy!EJ67=Výsledky!$FE$8,Tipy!EJ67=Výsledky!$FE$9),IF(VLOOKUP(Tipy!EJ67,'Kategórie hráčov'!$A$2:$B$55,2,FALSE)=30,30,20),0))</f>
        <v/>
      </c>
      <c r="FF73" s="127" t="str">
        <f>IF(ISBLANK($FG$3),"",IF(ISBLANK(Tipy!EF67),0,IF(OR(AND(Tipy!EF67=Výsledky!$FE$3,OR(Tipy!EH67=Výsledky!$FG$3+1,Tipy!EH67=Výsledky!$FG$3-1)),AND(Tipy!EH67=Výsledky!$FG$3,OR(Tipy!EF67=Výsledky!$FE$3+1,Tipy!EF67=Výsledky!$FE$3-1))),10,0)))</f>
        <v/>
      </c>
      <c r="FG73" s="130" t="str">
        <f>IF(ISBLANK($FG$3),"",IF(ISBLANK(Tipy!EF67),"-",SUM(FB73:FF73)))</f>
        <v/>
      </c>
      <c r="FH73" s="129"/>
      <c r="FI73" s="126" t="str">
        <f>IF(ISBLANK($FN$3),"",IF(ISBLANK(Tipy!EL67),0,IF(AND(Tipy!EL67=Výsledky!$FL$3,Tipy!EN67=Výsledky!$FN$3),60,0)))</f>
        <v/>
      </c>
      <c r="FJ73" s="126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126" t="str">
        <f>IF(ISBLANK($FN$3),"",IF(OR(Tipy!EO67=Výsledky!$FI$6,Tipy!EO67=Výsledky!$FI$7,Tipy!EO67=Výsledky!$FI$8,Tipy!EO67=Výsledky!$FI$9),IF(VLOOKUP(Tipy!EO67,'Kategórie hráčov'!$A$2:$B$55,2,FALSE)=30,30,20),0))</f>
        <v/>
      </c>
      <c r="FL73" s="126" t="str">
        <f>IF(ISBLANK($FN$3),"",IF(OR(Tipy!EP67=Výsledky!$FL$6,Tipy!EP67=Výsledky!$FL$7,Tipy!EP67=Výsledky!$FL$8,Tipy!EP67=Výsledky!$FL$9),IF(VLOOKUP(Tipy!EP67,'Kategórie hráčov'!$A$2:$B$55,2,FALSE)=30,30,20),0))</f>
        <v/>
      </c>
      <c r="FM73" s="127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130" t="str">
        <f>IF(ISBLANK($FN$3),"",IF(ISBLANK(Tipy!EL67),"-",SUM(FI73:FM73)))</f>
        <v/>
      </c>
      <c r="FO73" s="129"/>
      <c r="FP73" s="126" t="str">
        <f>IF(ISBLANK($FU$3),"",IF(ISBLANK(Tipy!ER67),0,IF(AND(Tipy!ER67=Výsledky!$FS$3,Tipy!ET67=Výsledky!$FU$3),60,0)))</f>
        <v/>
      </c>
      <c r="FQ73" s="126" t="str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/>
      </c>
      <c r="FR73" s="126" t="str">
        <f>IF(ISBLANK($FU$3),"",IF(OR(Tipy!EU67=Výsledky!$FP$6,Tipy!EU67=Výsledky!$FP$7,Tipy!EU67=Výsledky!$FP$8,Tipy!EU67=Výsledky!$FP$9),IF(VLOOKUP(Tipy!EU67,'Kategórie hráčov'!$A$2:$B$55,2,FALSE)=30,30,20),0))</f>
        <v/>
      </c>
      <c r="FS73" s="126" t="str">
        <f>IF(ISBLANK($FU$3),"",IF(OR(Tipy!EV67=Výsledky!$FS$6,Tipy!EV67=Výsledky!$FS$7,Tipy!EV67=Výsledky!$FS$8,Tipy!EV67=Výsledky!$FS$9),IF(VLOOKUP(Tipy!EV67,'Kategórie hráčov'!$A$2:$B$55,2,FALSE)=30,30,20),0))</f>
        <v/>
      </c>
      <c r="FT73" s="127" t="str">
        <f>IF(ISBLANK($FU$3),"",IF(ISBLANK(Tipy!ER67),0,IF(OR(AND(Tipy!ER67=Výsledky!$FS$3,OR(Tipy!ET67=Výsledky!$FU$3+1,Tipy!ET67=Výsledky!$FU$3-1)),AND(Tipy!ET67=Výsledky!$FU$3,OR(Tipy!ER67=Výsledky!$FS$3+1,Tipy!ER67=Výsledky!$FS$3-1))),10,0)))</f>
        <v/>
      </c>
      <c r="FU73" s="130" t="str">
        <f>IF(ISBLANK($FU$3),"",IF(ISBLANK(Tipy!ER67),"-",SUM(FP73:FT73)))</f>
        <v/>
      </c>
      <c r="FV73" s="129"/>
      <c r="FW73" s="126" t="str">
        <f>IF(ISBLANK($GB$3),"",IF(ISBLANK(Tipy!EX67),0,IF(AND(Tipy!EX67=Výsledky!$FZ$3,Tipy!EZ67=Výsledky!$GB$3),60,0)))</f>
        <v/>
      </c>
      <c r="FX73" s="126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126" t="str">
        <f>IF(ISBLANK($GB$3),"",IF(OR(Tipy!FA67=Výsledky!$FW$6,Tipy!FA67=Výsledky!$FW$7,Tipy!FA67=Výsledky!$FW$8,Tipy!FA67=Výsledky!$FW$9),IF(VLOOKUP(Tipy!FA67,'Kategórie hráčov'!$A$2:$B$55,2,FALSE)=30,30,20),0))</f>
        <v/>
      </c>
      <c r="FZ73" s="126" t="str">
        <f>IF(ISBLANK($GB$3),"",IF(OR(Tipy!FB67=Výsledky!$FZ$6,Tipy!FB67=Výsledky!$FZ$7,Tipy!FB67=Výsledky!$FZ$8,Tipy!FB67=Výsledky!$FZ$9),IF(VLOOKUP(Tipy!FB67,'Kategórie hráčov'!$A$2:$B$55,2,FALSE)=30,30,20),0))</f>
        <v/>
      </c>
      <c r="GA73" s="127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130" t="str">
        <f>IF(ISBLANK($GB$3),"",IF(ISBLANK(Tipy!EX67),"-",SUM(FW73:GA73)))</f>
        <v/>
      </c>
      <c r="GC73" s="129"/>
      <c r="GD73" s="126" t="str">
        <f>IF(ISBLANK($GI$3),"",IF(ISBLANK(Tipy!FD67),0,IF(AND(Tipy!FD67=Výsledky!$GG$3,Tipy!FF67=Výsledky!$GI$3),60,0)))</f>
        <v/>
      </c>
      <c r="GE73" s="126" t="str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/>
      </c>
      <c r="GF73" s="126" t="str">
        <f>IF(ISBLANK($GI$3),"",IF(OR(Tipy!FG67=Výsledky!$GD$6,Tipy!FG67=Výsledky!$GD$7,Tipy!FG67=Výsledky!$GD$8,Tipy!FG67=Výsledky!$GD$9),IF(VLOOKUP(Tipy!FG67,'Kategórie hráčov'!$A$2:$B$55,2,FALSE)=30,30,20),0))</f>
        <v/>
      </c>
      <c r="GG73" s="126" t="str">
        <f>IF(ISBLANK($GI$3),"",IF(OR(Tipy!FH67=Výsledky!$GG$6,Tipy!FH67=Výsledky!$GG$7,Tipy!FH67=Výsledky!$GG$8,Tipy!FH67=Výsledky!$GG$9),IF(VLOOKUP(Tipy!FH67,'Kategórie hráčov'!$A$2:$B$55,2,FALSE)=30,30,20),0))</f>
        <v/>
      </c>
      <c r="GH73" s="127" t="str">
        <f>IF(ISBLANK($GI$3),"",IF(ISBLANK(Tipy!FD67),0,IF(OR(AND(Tipy!FD67=Výsledky!$GG$3,OR(Tipy!FF67=Výsledky!$GI$3+1,Tipy!FF67=Výsledky!$GI$3-1)),AND(Tipy!FF67=Výsledky!$GI$3,OR(Tipy!FD67=Výsledky!$GG$3+1,Tipy!FD67=Výsledky!$GG$3-1))),10,0)))</f>
        <v/>
      </c>
      <c r="GI73" s="130" t="str">
        <f>IF(ISBLANK($GI$3),"",IF(ISBLANK(Tipy!FD67),"-",SUM(GD73:GH73)))</f>
        <v/>
      </c>
      <c r="GJ73" s="129"/>
      <c r="GK73" s="126" t="str">
        <f>IF(ISBLANK($GP$3),"",IF(ISBLANK(Tipy!FJ67),0,IF(AND(Tipy!FJ67=Výsledky!$GN$3,Tipy!FL67=Výsledky!$GP$3),60,0)))</f>
        <v/>
      </c>
      <c r="GL73" s="126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126" t="str">
        <f>IF(ISBLANK($GP$3),"",IF(OR(Tipy!FM67=Výsledky!$GK$6,Tipy!FM67=Výsledky!$GK$7,Tipy!FM67=Výsledky!$GK$8,Tipy!FM67=Výsledky!$GK$9),IF(VLOOKUP(Tipy!FM67,'Kategórie hráčov'!$A$2:$B$55,2,FALSE)=30,30,20),0))</f>
        <v/>
      </c>
      <c r="GN73" s="126" t="str">
        <f>IF(ISBLANK($GP$3),"",IF(OR(Tipy!FN67=Výsledky!$GN$6,Tipy!FN67=Výsledky!$GN$7,Tipy!FN67=Výsledky!$GN$8,Tipy!FN67=Výsledky!$GN$9),IF(VLOOKUP(Tipy!FN67,'Kategórie hráčov'!$A$2:$B$55,2,FALSE)=30,30,20),0))</f>
        <v/>
      </c>
      <c r="GO73" s="127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130" t="str">
        <f>IF(ISBLANK($GP$3),"",IF(ISBLANK(Tipy!FJ67),"-",SUM(GK73:GO73)))</f>
        <v/>
      </c>
      <c r="GQ73" s="129"/>
      <c r="GR73" s="126" t="str">
        <f>IF(ISBLANK($GW$3),"",IF(ISBLANK(Tipy!FP67),0,IF(AND(Tipy!FP67=Výsledky!$GU$3,Tipy!FR67=Výsledky!$GW$3),60,0)))</f>
        <v/>
      </c>
      <c r="GS73" s="126" t="str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/>
      </c>
      <c r="GT73" s="126" t="str">
        <f>IF(ISBLANK($GW$3),"",IF(OR(Tipy!FS67=Výsledky!$GR$6,Tipy!FS67=Výsledky!$GR$7,Tipy!FS67=Výsledky!$GR$8,Tipy!FS67=Výsledky!$GR$9),IF(VLOOKUP(Tipy!FS67,'Kategórie hráčov'!$A$2:$B$55,2,FALSE)=30,30,20),0))</f>
        <v/>
      </c>
      <c r="GU73" s="126" t="str">
        <f>IF(ISBLANK($GW$3),"",IF(OR(Tipy!FT67=Výsledky!$GU$6,Tipy!FT67=Výsledky!$GU$7,Tipy!FT67=Výsledky!$GU$8,Tipy!FT67=Výsledky!$GU$9),IF(VLOOKUP(Tipy!FT67,'Kategórie hráčov'!$A$2:$B$55,2,FALSE)=30,30,20),0))</f>
        <v/>
      </c>
      <c r="GV73" s="127" t="str">
        <f>IF(ISBLANK($GW$3),"",IF(ISBLANK(Tipy!FP67),0,IF(OR(AND(Tipy!FP67=Výsledky!$GU$3,OR(Tipy!FR67=Výsledky!$GW$3+1,Tipy!FR67=Výsledky!$GW$3-1)),AND(Tipy!FR67=Výsledky!$GW$3,OR(Tipy!FP67=Výsledky!$GU$3+1,Tipy!FP67=Výsledky!$GU$3-1))),10,0)))</f>
        <v/>
      </c>
      <c r="GW73" s="130" t="str">
        <f>IF(ISBLANK($GW$3),"",IF(ISBLANK(Tipy!FP67),"-",SUM(GR73:GV73)))</f>
        <v/>
      </c>
      <c r="GX73" s="129"/>
      <c r="GY73" s="126" t="str">
        <f>IF(ISBLANK($HD$3),"",IF(ISBLANK(Tipy!FV67),0,IF(AND(Tipy!FV67=Výsledky!$HB$3,Tipy!FX67=Výsledky!$HD$3),60,0)))</f>
        <v/>
      </c>
      <c r="GZ73" s="126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26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26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27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0" t="str">
        <f>IF(ISBLANK($HD$3),"",IF(ISBLANK(Tipy!FV67),"-",SUM(GY73:HC73)))</f>
        <v/>
      </c>
      <c r="HE73" s="129"/>
      <c r="HF73" s="126" t="str">
        <f>IF(ISBLANK($HK$3),"",IF(ISBLANK(Tipy!GB67),0,IF(AND(Tipy!GB67=Výsledky!$HI$3,Tipy!GD67=Výsledky!$HK$3),60,0)))</f>
        <v/>
      </c>
      <c r="HG73" s="126" t="str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/>
      </c>
      <c r="HH73" s="126" t="str">
        <f>IF(ISBLANK($HK$3),"",IF(OR(Tipy!GE67=Výsledky!$HF$6,Tipy!GE67=Výsledky!$HF$7,Tipy!GE67=Výsledky!$HF$8,Tipy!GE67=Výsledky!$HF$9),IF(VLOOKUP(Tipy!GE67,'Kategórie hráčov'!$A$2:$B$55,2,FALSE)=30,30,20),0))</f>
        <v/>
      </c>
      <c r="HI73" s="126" t="str">
        <f>IF(ISBLANK($HK$3),"",IF(OR(Tipy!GF67=Výsledky!$HI$6,Tipy!GF67=Výsledky!$HI$7,Tipy!GF67=Výsledky!$HI$8,Tipy!GF67=Výsledky!$HI$9),IF(VLOOKUP(Tipy!GF67,'Kategórie hráčov'!$A$2:$B$55,2,FALSE)=30,30,20),0))</f>
        <v/>
      </c>
      <c r="HJ73" s="127" t="str">
        <f>IF(ISBLANK($HK$3),"",IF(ISBLANK(Tipy!GB67),0,IF(OR(AND(Tipy!GB67=Výsledky!$HI$3,OR(Tipy!GD67=Výsledky!$HK$3+1,Tipy!GD67=Výsledky!$HK$3-1)),AND(Tipy!GD67=Výsledky!$HK$3,OR(Tipy!GB67=Výsledky!$HI$3+1,Tipy!GB67=Výsledky!$HI$3-1))),10,0)))</f>
        <v/>
      </c>
      <c r="HK73" s="130" t="str">
        <f>IF(ISBLANK($HK$3),"",IF(ISBLANK(Tipy!GB67),"-",SUM(HF73:HJ73)))</f>
        <v/>
      </c>
      <c r="HL73" s="129"/>
      <c r="HM73" s="126" t="str">
        <f>IF(ISBLANK($HR$3),"",IF(ISBLANK(Tipy!GH67),0,IF(AND(Tipy!GH67=Výsledky!$HP$3,Tipy!GJ67=Výsledky!$HR$3),60,0)))</f>
        <v/>
      </c>
      <c r="HN73" s="126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26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26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27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0" t="str">
        <f>IF(ISBLANK($HR$3),"",IF(ISBLANK(Tipy!GH67),"-",SUM(HM73:HQ73)))</f>
        <v/>
      </c>
      <c r="HS73" s="129"/>
      <c r="HT73" s="126" t="str">
        <f>IF(ISBLANK($HY$3),"",IF(ISBLANK(Tipy!GN67),0,IF(AND(Tipy!GN67=Výsledky!$HW$3,Tipy!GP67=Výsledky!$HY$3),60,0)))</f>
        <v/>
      </c>
      <c r="HU73" s="126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6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6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7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0" t="str">
        <f>IF(ISBLANK($HY$3),"",IF(ISBLANK(Tipy!GN67),"-",SUM(HT73:HX73)))</f>
        <v/>
      </c>
      <c r="HZ73" s="129"/>
      <c r="IA73" s="126" t="str">
        <f>IF(ISBLANK($IF$3),"",IF(ISBLANK(Tipy!GT67),0,IF(AND(Tipy!GT67=Výsledky!$ID$3,Tipy!GV67=Výsledky!$IF$3),60,0)))</f>
        <v/>
      </c>
      <c r="IB73" s="126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26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26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27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0" t="str">
        <f>IF(ISBLANK($IF$3),"",IF(ISBLANK(Tipy!GT67),"-",SUM(IA73:IE73)))</f>
        <v/>
      </c>
      <c r="IG73" s="129"/>
      <c r="IH73" s="126" t="str">
        <f>IF(ISBLANK($IM$3),"",IF(ISBLANK(Tipy!GZ67),0,IF(AND(Tipy!GZ67=Výsledky!$IK$3,Tipy!HB67=Výsledky!$IM$3),60,0)))</f>
        <v/>
      </c>
      <c r="II73" s="126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6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6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7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0" t="str">
        <f>IF(ISBLANK($IM$3),"",IF(ISBLANK(Tipy!GZ67),"-",SUM(IH73:IL73)))</f>
        <v/>
      </c>
      <c r="IN73" s="129"/>
      <c r="IO73" s="126" t="str">
        <f>IF(ISBLANK($IT$3),"",IF(ISBLANK(Tipy!HF67),0,IF(AND(Tipy!HF67=Výsledky!$IR$3,Tipy!HH67=Výsledky!$IT$3),60,0)))</f>
        <v/>
      </c>
      <c r="IP73" s="126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26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26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27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0" t="str">
        <f>IF(ISBLANK($IT$3),"",IF(ISBLANK(Tipy!HF67),"-",SUM(IO73:IS73)))</f>
        <v/>
      </c>
      <c r="IU73" s="129"/>
      <c r="IV73" s="126" t="str">
        <f>IF(ISBLANK($JA$3),"",IF(ISBLANK(Tipy!HL67),0,IF(AND(Tipy!HL67=Výsledky!$IY$3,Tipy!HN67=Výsledky!$JA$3),60,0)))</f>
        <v/>
      </c>
      <c r="IW73" s="126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26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26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27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0" t="str">
        <f>IF(ISBLANK($JA$3),"",IF(ISBLANK(Tipy!HL67),"-",SUM(IV73:IZ73)))</f>
        <v/>
      </c>
      <c r="JB73" s="129"/>
      <c r="JC73" s="126" t="str">
        <f>IF(ISBLANK($JH$3),"",IF(ISBLANK(Tipy!HR67),0,IF(AND(Tipy!HR67=Výsledky!$JF$3,Tipy!HT67=Výsledky!$JH$3),60,0)))</f>
        <v/>
      </c>
      <c r="JD73" s="126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26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26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27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0" t="str">
        <f>IF(ISBLANK($JH$3),"",IF(ISBLANK(Tipy!HR67),"-",SUM(JC73:JG73)))</f>
        <v/>
      </c>
      <c r="JI73" s="129"/>
      <c r="JJ73" s="126" t="str">
        <f>IF(ISBLANK($JO$3),"",IF(ISBLANK(Tipy!HX67),0,IF(AND(Tipy!HX67=Výsledky!$JM$3,Tipy!HZ67=Výsledky!$JO$3),60,0)))</f>
        <v/>
      </c>
      <c r="JK73" s="126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26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26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27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0" t="str">
        <f>IF(ISBLANK($JO$3),"",IF(ISBLANK(Tipy!HX67),"-",SUM(JJ73:JN73)))</f>
        <v/>
      </c>
      <c r="JP73" s="129"/>
      <c r="JQ73" s="126" t="str">
        <f>IF(ISBLANK($JV$3),"",IF(ISBLANK(Tipy!ID67),0,IF(AND(Tipy!ID67=Výsledky!$JT$3,Tipy!IF67=Výsledky!$JV$3),60,0)))</f>
        <v/>
      </c>
      <c r="JR73" s="126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26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26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27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0" t="str">
        <f>IF(ISBLANK($JV$3),"",IF(ISBLANK(Tipy!ID67),"-",SUM(JQ73:JU73)))</f>
        <v/>
      </c>
      <c r="JW73" s="129"/>
      <c r="JX73" s="126" t="str">
        <f>IF(ISBLANK($KC$3),"",IF(ISBLANK(Tipy!IJ67),0,IF(AND(Tipy!IJ67=Výsledky!$KA$3,Tipy!IL67=Výsledky!$KC$3),60,0)))</f>
        <v/>
      </c>
      <c r="JY73" s="126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6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6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7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0" t="str">
        <f>IF(ISBLANK($KC$3),"",IF(ISBLANK(Tipy!IJ67),"-",SUM(JX73:KB73)))</f>
        <v/>
      </c>
      <c r="KD73" s="129"/>
      <c r="KE73" s="126" t="str">
        <f>IF(ISBLANK($KJ$3),"",IF(ISBLANK(Tipy!IP67),0,IF(AND(Tipy!IP67=Výsledky!$KH$3,Tipy!IR67=Výsledky!$KJ$3),60,0)))</f>
        <v/>
      </c>
      <c r="KF73" s="126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6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6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7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0" t="str">
        <f>IF(ISBLANK($KJ$3),"",IF(ISBLANK(Tipy!IP67),"-",SUM(KE73:KI73)))</f>
        <v/>
      </c>
      <c r="KK73" s="129"/>
      <c r="KL73" s="126" t="str">
        <f>IF(ISBLANK($KQ$3),"",IF(ISBLANK(Tipy!IV67),0,IF(AND(Tipy!IV67=Výsledky!$KO$3,Tipy!IX67=Výsledky!$KQ$3),60,0)))</f>
        <v/>
      </c>
      <c r="KM73" s="126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6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6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7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0" t="str">
        <f>IF(ISBLANK($KQ$3),"",IF(ISBLANK(Tipy!IV67),"-",SUM(KL73:KP73)))</f>
        <v/>
      </c>
      <c r="KR73" s="129"/>
      <c r="KS73" s="126" t="str">
        <f>IF(ISBLANK($KX$3),"",IF(ISBLANK(Tipy!JB67),0,IF(AND(Tipy!JB67=Výsledky!$KV$3,Tipy!JD67=Výsledky!$KX$3),60,0)))</f>
        <v/>
      </c>
      <c r="KT73" s="126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6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6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7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0" t="str">
        <f>IF(ISBLANK($KX$3),"",IF(ISBLANK(Tipy!JB67),"-",SUM(KS73:KW73)))</f>
        <v/>
      </c>
      <c r="KY73" s="129"/>
      <c r="KZ73" s="126" t="str">
        <f>IF(ISBLANK($LE$3),"",IF(ISBLANK(Tipy!JH67),0,IF(AND(Tipy!JH67=Výsledky!$LC$3,Tipy!JJ67=Výsledky!$LE$3),60,0)))</f>
        <v/>
      </c>
      <c r="LA73" s="126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6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6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7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0" t="str">
        <f>IF(ISBLANK($LE$3),"",IF(ISBLANK(Tipy!JH67),"-",SUM(KZ73:LD73)))</f>
        <v/>
      </c>
      <c r="LF73" s="129"/>
      <c r="LG73" s="126" t="str">
        <f>IF(ISBLANK($LL$3),"",IF(ISBLANK(Tipy!JN67),0,IF(AND(Tipy!JN67=Výsledky!$LJ$3,Tipy!JP67=Výsledky!$LL$3),60,0)))</f>
        <v/>
      </c>
      <c r="LH73" s="126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6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6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7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0" t="str">
        <f>IF(ISBLANK($LL$3),"",IF(ISBLANK(Tipy!JN67),"-",SUM(LG73:LK73)))</f>
        <v/>
      </c>
      <c r="LM73" s="129"/>
      <c r="LN73" s="126" t="str">
        <f>IF(ISBLANK($LS$3),"",IF(ISBLANK(Tipy!JT67),0,IF(AND(Tipy!JT67=Výsledky!$LQ$3,Tipy!JV67=Výsledky!$LS$3),60,0)))</f>
        <v/>
      </c>
      <c r="LO73" s="126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6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6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7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0" t="str">
        <f>IF(ISBLANK($LS$3),"",IF(ISBLANK(Tipy!JT67),"-",SUM(LN73:LR73)))</f>
        <v/>
      </c>
      <c r="LT73" s="129"/>
      <c r="LU73" s="126" t="str">
        <f>IF(ISBLANK($LZ$3),"",IF(ISBLANK(Tipy!JZ67),0,IF(AND(Tipy!JZ67=Výsledky!$LX$3,Tipy!KB67=Výsledky!$LZ$3),60,0)))</f>
        <v/>
      </c>
      <c r="LV73" s="126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6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6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7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0" t="str">
        <f>IF(ISBLANK($LZ$3),"",IF(ISBLANK(Tipy!JZ67),"-",SUM(LU73:LY73)))</f>
        <v/>
      </c>
      <c r="MA73" s="129"/>
      <c r="MB73" s="126" t="str">
        <f>IF(ISBLANK($MG$3),"",IF(ISBLANK(Tipy!KF67),0,IF(AND(Tipy!KF67=Výsledky!$ME$3,Tipy!KH67=Výsledky!$MG$3),60,0)))</f>
        <v/>
      </c>
      <c r="MC73" s="126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6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6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7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0" t="str">
        <f>IF(ISBLANK($MG$3),"",IF(ISBLANK(Tipy!KF67),"-",SUM(MB73:MF73)))</f>
        <v/>
      </c>
      <c r="MH73" s="129"/>
      <c r="MI73" s="126" t="str">
        <f>IF(ISBLANK($MN$3),"",IF(ISBLANK(Tipy!KL67),0,IF(AND(Tipy!KL67=Výsledky!$ML$3,Tipy!KN67=Výsledky!$MN$3),60,0)))</f>
        <v/>
      </c>
      <c r="MJ73" s="12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6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6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0" t="str">
        <f>IF(ISBLANK($MN$3),"",IF(ISBLANK(Tipy!KL67),"-",SUM(MI73:MM73)))</f>
        <v/>
      </c>
      <c r="MO73" s="129"/>
      <c r="MP73" s="126" t="str">
        <f>IF(ISBLANK($MU$3),"",IF(ISBLANK(Tipy!KR67),0,IF(AND(Tipy!KR67=Výsledky!$MS$3,Tipy!KT67=Výsledky!$MU$3),60,0)))</f>
        <v/>
      </c>
      <c r="MQ73" s="126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6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6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7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0" t="str">
        <f>IF(ISBLANK($MU$3),"",IF(ISBLANK(Tipy!KR67),"-",SUM(MP73:MT73)))</f>
        <v/>
      </c>
      <c r="MV73" s="129"/>
      <c r="MW73" s="126" t="str">
        <f>IF(ISBLANK($NB$3),"",IF(ISBLANK(Tipy!KX67),0,IF(AND(Tipy!KX67=Výsledky!$MZ$3,Tipy!KZ67=Výsledky!$NB$3),60,0)))</f>
        <v/>
      </c>
      <c r="MX73" s="126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6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6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7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0" t="str">
        <f>IF(ISBLANK($NB$3),"",IF(ISBLANK(Tipy!KX67),"-",SUM(MW73:NA73)))</f>
        <v/>
      </c>
      <c r="NC73" s="129"/>
      <c r="ND73" s="126" t="str">
        <f>IF(ISBLANK($NI$3),"",IF(ISBLANK(Tipy!LD67),0,IF(AND(Tipy!LD67=Výsledky!$NG$3,Tipy!LF67=Výsledky!$NI$3),60,0)))</f>
        <v/>
      </c>
      <c r="NE73" s="126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6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6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7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0" t="str">
        <f>IF(ISBLANK($NI$3),"",IF(ISBLANK(Tipy!LD67),"-",SUM(ND73:NH73)))</f>
        <v/>
      </c>
      <c r="NJ73" s="129"/>
      <c r="NK73" s="126" t="str">
        <f>IF(ISBLANK($NP$3),"",IF(ISBLANK(Tipy!LJ67),0,IF(AND(Tipy!LJ67=Výsledky!$NN$3,Tipy!LL67=Výsledky!$NP$3),60,0)))</f>
        <v/>
      </c>
      <c r="NL73" s="126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6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6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7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0" t="str">
        <f>IF(ISBLANK($NP$3),"",IF(ISBLANK(Tipy!LJ67),"-",SUM(NK73:NO73)))</f>
        <v/>
      </c>
      <c r="NQ73" s="129"/>
      <c r="NR73" s="126" t="str">
        <f>IF(ISBLANK($NW$3),"",IF(ISBLANK(Tipy!LP67),0,IF(AND(Tipy!LP67=Výsledky!$NU$3,Tipy!LR67=Výsledky!$NW$3),60,0)))</f>
        <v/>
      </c>
      <c r="NS73" s="126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6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6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7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0" t="str">
        <f>IF(ISBLANK($NW$3),"",IF(ISBLANK(Tipy!LP67),"-",SUM(NR73:NV73)))</f>
        <v/>
      </c>
      <c r="NX73" s="129"/>
      <c r="NY73" s="126" t="str">
        <f>IF(ISBLANK($OD$3),"",IF(ISBLANK(Tipy!LV67),0,IF(AND(Tipy!LV67=Výsledky!$OB$3,Tipy!LX67=Výsledky!$OD$3),60,0)))</f>
        <v/>
      </c>
      <c r="NZ73" s="126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6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6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7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0" t="str">
        <f>IF(ISBLANK($OD$3),"",IF(ISBLANK(Tipy!LV67),"-",SUM(NY73:OC73)))</f>
        <v/>
      </c>
      <c r="OE73" s="129"/>
      <c r="OF73" s="126" t="str">
        <f>IF(ISBLANK($OK$3),"",IF(ISBLANK(Tipy!MB67),0,IF(AND(Tipy!MB67=Výsledky!$OI$3,Tipy!MD67=Výsledky!$OK$3),60,0)))</f>
        <v/>
      </c>
      <c r="OG73" s="126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6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6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7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0" t="str">
        <f>IF(ISBLANK($OK$3),"",IF(ISBLANK(Tipy!MB67),"-",SUM(OF73:OJ73)))</f>
        <v/>
      </c>
      <c r="OL73" s="129"/>
      <c r="OM73" s="126" t="str">
        <f>IF(ISBLANK($OR$3),"",IF(ISBLANK(Tipy!MH67),0,IF(AND(Tipy!MH67=Výsledky!$OP$3,Tipy!MJ67=Výsledky!$OR$3),60,0)))</f>
        <v/>
      </c>
      <c r="ON73" s="12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6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6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0" t="str">
        <f>IF(ISBLANK($OR$3),"",IF(ISBLANK(Tipy!MH67),"-",SUM(OM73:OQ73)))</f>
        <v/>
      </c>
      <c r="OS73" s="129"/>
      <c r="OT73" s="126" t="str">
        <f>IF(ISBLANK($OY$3),"",IF(ISBLANK(Tipy!MN67),0,IF(AND(Tipy!MN67=Výsledky!$OW$3,Tipy!MP67=Výsledky!$OY$3),60,0)))</f>
        <v/>
      </c>
      <c r="OU73" s="12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6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6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0" t="str">
        <f>IF(ISBLANK($OY$3),"",IF(ISBLANK(Tipy!MN67),"-",SUM(OT73:OX73)))</f>
        <v/>
      </c>
      <c r="OZ73" s="129"/>
      <c r="PA73" s="126" t="str">
        <f>IF(ISBLANK($PF$3),"",IF(ISBLANK(Tipy!MT67),0,IF(AND(Tipy!MT67=Výsledky!$PD$3,Tipy!MV67=Výsledky!$PF$3),60,0)))</f>
        <v/>
      </c>
      <c r="PB73" s="12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6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6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0" t="str">
        <f>IF(ISBLANK($PF$3),"",IF(ISBLANK(Tipy!MT67),"-",SUM(PA73:PE73)))</f>
        <v/>
      </c>
      <c r="PG73" s="129"/>
      <c r="PH73" s="126" t="str">
        <f>IF(ISBLANK($PM$3),"",IF(ISBLANK(Tipy!MZ67),0,IF(AND(Tipy!MZ67=Výsledky!$PK$3,Tipy!NB67=Výsledky!$PM$3),60,0)))</f>
        <v/>
      </c>
      <c r="PI73" s="12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6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6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0" t="str">
        <f>IF(ISBLANK($PM$3),"",IF(ISBLANK(Tipy!MZ67),"-",SUM(PH73:PL73)))</f>
        <v/>
      </c>
      <c r="PN73" s="129"/>
      <c r="PO73" s="126" t="str">
        <f>IF(ISBLANK($PT$3),"",IF(ISBLANK(Tipy!NF67),0,IF(AND(Tipy!NF67=Výsledky!$PR$3,Tipy!NH67=Výsledky!$PT$3),60,0)))</f>
        <v/>
      </c>
      <c r="PP73" s="12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6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6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0" t="str">
        <f>IF(ISBLANK($PT$3),"",IF(ISBLANK(Tipy!NF67),"-",SUM(PO73:PS73)))</f>
        <v/>
      </c>
      <c r="PU73" s="129"/>
      <c r="PV73" s="126" t="str">
        <f>IF(ISBLANK($QA$3),"",IF(ISBLANK(Tipy!NL67),0,IF(AND(Tipy!NL67=Výsledky!$PY$3,Tipy!NN67=Výsledky!$QA$3),60,0)))</f>
        <v/>
      </c>
      <c r="PW73" s="12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6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6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0" t="str">
        <f>IF(ISBLANK($QA$3),"",IF(ISBLANK(Tipy!NL67),"-",SUM(PV73:PZ73)))</f>
        <v/>
      </c>
      <c r="QB73" s="129"/>
      <c r="QC73" s="126" t="str">
        <f>IF(ISBLANK($QH$3),"",IF(ISBLANK(Tipy!NR67),0,IF(AND(Tipy!NR67=Výsledky!$QF$3,Tipy!NT67=Výsledky!$QH$3),60,0)))</f>
        <v/>
      </c>
      <c r="QD73" s="12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6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6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0" t="str">
        <f>IF(ISBLANK($QH$3),"",IF(ISBLANK(Tipy!NR67),"-",SUM(QC73:QG73)))</f>
        <v/>
      </c>
      <c r="QI73" s="131"/>
      <c r="QJ73" s="131"/>
    </row>
    <row r="74" spans="1:452" ht="15" x14ac:dyDescent="0.2">
      <c r="A74" s="124">
        <f>Tipy!A68</f>
        <v>50</v>
      </c>
      <c r="B74" s="166" t="str">
        <f>IF(Tipy!B68="","",Tipy!B68)</f>
        <v>Slavo</v>
      </c>
      <c r="C74" s="125"/>
      <c r="D74" s="126">
        <f>IF(ISBLANK($I$3),"",IF(ISBLANK(Tipy!D68),0,IF(AND(Tipy!D68=Výsledky!$G$3,Tipy!F68=Výsledky!$I$3),60,0)))</f>
        <v>0</v>
      </c>
      <c r="E74" s="12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6">
        <f>IF(ISBLANK($I$3),"",IF(OR(Tipy!G68=Výsledky!$D$6,Tipy!G68=Výsledky!$D$7,Tipy!G68=Výsledky!$D$8,Tipy!G68=Výsledky!$D$9),IF(VLOOKUP(Tipy!G68,'Kategórie hráčov'!$A$2:$B$55,2,FALSE)=30,30,20),0))</f>
        <v>0</v>
      </c>
      <c r="G74" s="126">
        <f>IF(ISBLANK($I$3),"",IF(OR(Tipy!H68=Výsledky!$G$6,Tipy!H68=Výsledky!$G$7,Tipy!H68=Výsledky!$G$8,Tipy!H68=Výsledky!$G$9),IF(VLOOKUP(Tipy!H68,'Kategórie hráčov'!$A$2:$B$55,2,FALSE)=30,30,20),0))</f>
        <v>0</v>
      </c>
      <c r="H74" s="12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8" t="str">
        <f>IF(ISBLANK($I$3),"",IF(ISBLANK(Tipy!D68),"-",SUM(D74:H74)))</f>
        <v>-</v>
      </c>
      <c r="J74" s="25"/>
      <c r="K74" s="126">
        <f>IF(ISBLANK($P$3),"",IF(ISBLANK(Tipy!J68),0,IF(AND(Tipy!J68=Výsledky!$N$3,Tipy!L68=Výsledky!$P$3),60,0)))</f>
        <v>0</v>
      </c>
      <c r="L74" s="12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6">
        <f>IF(ISBLANK($P$3),"",IF(OR(Tipy!M68=Výsledky!$K$6,Tipy!M68=Výsledky!$K$7,Tipy!M68=Výsledky!$K$8,Tipy!M68=Výsledky!$K$9),IF(VLOOKUP(Tipy!M68,'Kategórie hráčov'!$A$2:$B$55,2,FALSE)=30,30,20),0))</f>
        <v>0</v>
      </c>
      <c r="N74" s="126">
        <f>IF(ISBLANK($P$3),"",IF(OR(Tipy!N68=Výsledky!$N$6,Tipy!N68=Výsledky!$N$7,Tipy!N68=Výsledky!$N$8,Tipy!N68=Výsledky!$N$9),IF(VLOOKUP(Tipy!N68,'Kategórie hráčov'!$A$2:$B$55,2,FALSE)=30,30,20),0))</f>
        <v>0</v>
      </c>
      <c r="O74" s="127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8" t="str">
        <f>IF(ISBLANK($P$3),"",IF(ISBLANK(Tipy!J68),"-",SUM(K74:O74)))</f>
        <v>-</v>
      </c>
      <c r="Q74" s="129"/>
      <c r="R74" s="126">
        <f>IF(ISBLANK($W$3),"",IF(ISBLANK(Tipy!P68),0,IF(AND(Tipy!P68=Výsledky!$U$3,Tipy!R68=Výsledky!$W$3),60,0)))</f>
        <v>0</v>
      </c>
      <c r="S74" s="12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6">
        <f>IF(ISBLANK($W$3),"",IF(OR(Tipy!S68=Výsledky!$R$6,Tipy!S68=Výsledky!$R$7,Tipy!S68=Výsledky!$R$8,Tipy!S68=Výsledky!$R$9),IF(VLOOKUP(Tipy!S68,'Kategórie hráčov'!$A$2:$B$55,2,FALSE)=30,30,20),0))</f>
        <v>0</v>
      </c>
      <c r="U74" s="126">
        <f>IF(ISBLANK($W$3),"",IF(OR(Tipy!T68=Výsledky!$U$6,Tipy!T68=Výsledky!$U$7,Tipy!T68=Výsledky!$U$8,Tipy!T68=Výsledky!$U$9),IF(VLOOKUP(Tipy!T68,'Kategórie hráčov'!$A$2:$B$55,2,FALSE)=30,30,20),0))</f>
        <v>0</v>
      </c>
      <c r="V74" s="12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30">
        <f>IF(ISBLANK($W$3),"",IF(ISBLANK(Tipy!P68),"-",SUM(R74:V74)))</f>
        <v>0</v>
      </c>
      <c r="X74" s="129"/>
      <c r="Y74" s="126">
        <f>IF(ISBLANK($AD$3),"",IF(ISBLANK(Tipy!V68),0,IF(AND(Tipy!V68=Výsledky!$AB$3,Tipy!X68=Výsledky!$AD$3),60,0)))</f>
        <v>0</v>
      </c>
      <c r="Z74" s="12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6">
        <f>IF(ISBLANK($AD$3),"",IF(OR(Tipy!Y68=Výsledky!$Y$6,Tipy!Y68=Výsledky!$Y$7,Tipy!Y68=Výsledky!$Y$8,Tipy!Y68=Výsledky!$Y$9),IF(VLOOKUP(Tipy!Y68,'Kategórie hráčov'!$A$2:$B$55,2,FALSE)=30,30,20),0))</f>
        <v>20</v>
      </c>
      <c r="AB74" s="126">
        <f>IF(ISBLANK($AD$3),"",IF(OR(Tipy!Z68=Výsledky!$AB$6,Tipy!Z68=Výsledky!$AB$7,Tipy!Z68=Výsledky!$AB$8,Tipy!Z68=Výsledky!$AB$9),IF(VLOOKUP(Tipy!Z68,'Kategórie hráčov'!$A$2:$B$55,2,FALSE)=30,30,20),0))</f>
        <v>0</v>
      </c>
      <c r="AC74" s="12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30">
        <f>IF(ISBLANK($AD$3),"",IF(ISBLANK(Tipy!V68),"-",SUM(Y74:AC74)))</f>
        <v>20</v>
      </c>
      <c r="AE74" s="129"/>
      <c r="AF74" s="126">
        <f>IF(ISBLANK($AK$3),"",IF(ISBLANK(Tipy!AB68),0,IF(AND(Tipy!AB68=Výsledky!$AI$3,Tipy!AD68=Výsledky!$AK$3),60,0)))</f>
        <v>0</v>
      </c>
      <c r="AG74" s="12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6">
        <f>IF(ISBLANK($AK$3),"",IF(OR(Tipy!AE68=Výsledky!$AF$6,Tipy!AE68=Výsledky!$AF$7,Tipy!AE68=Výsledky!$AF$8,Tipy!AE68=Výsledky!$AF$9),IF(VLOOKUP(Tipy!AE68,'Kategórie hráčov'!$A$2:$B$55,2,FALSE)=30,30,20),0))</f>
        <v>0</v>
      </c>
      <c r="AI74" s="126">
        <f>IF(ISBLANK($AK$3),"",IF(OR(Tipy!AF68=Výsledky!$AI$6,Tipy!AF68=Výsledky!$AI$7,Tipy!AF68=Výsledky!$AI$8,Tipy!AF68=Výsledky!$AI$9),IF(VLOOKUP(Tipy!AF68,'Kategórie hráčov'!$A$2:$B$55,2,FALSE)=30,30,20),0))</f>
        <v>0</v>
      </c>
      <c r="AJ74" s="12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30">
        <f>IF(ISBLANK($AK$3),"",IF(ISBLANK(Tipy!AB68),"-",SUM(AF74:AJ74)))</f>
        <v>20</v>
      </c>
      <c r="AL74" s="129"/>
      <c r="AM74" s="126">
        <f>IF(ISBLANK($AR$3),"",IF(ISBLANK(Tipy!AH68),0,IF(AND(Tipy!AH68=Výsledky!$AP$3,Tipy!AJ68=Výsledky!$AR$3),60,0)))</f>
        <v>0</v>
      </c>
      <c r="AN74" s="12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6">
        <f>IF(ISBLANK($AR$3),"",IF(OR(Tipy!AK68=Výsledky!$AM$6,Tipy!AK68=Výsledky!$AM$7,Tipy!AK68=Výsledky!$AM$8,Tipy!AK68=Výsledky!$AM$9),IF(VLOOKUP(Tipy!AK68,'Kategórie hráčov'!$A$2:$B$55,2,FALSE)=30,30,20),0))</f>
        <v>0</v>
      </c>
      <c r="AP74" s="126">
        <f>IF(ISBLANK($AR$3),"",IF(OR(Tipy!AL68=Výsledky!$AP$6,Tipy!AL68=Výsledky!$AP$7,Tipy!AL68=Výsledky!$AP$8,Tipy!AL68=Výsledky!$AP$9),IF(VLOOKUP(Tipy!AL68,'Kategórie hráčov'!$A$2:$B$55,2,FALSE)=30,30,20),0))</f>
        <v>0</v>
      </c>
      <c r="AQ74" s="127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30" t="str">
        <f>IF(ISBLANK($AR$3),"",IF(ISBLANK(Tipy!AH68),"-",SUM(AM74:AQ74)))</f>
        <v>-</v>
      </c>
      <c r="AS74" s="129"/>
      <c r="AT74" s="126">
        <f>IF(ISBLANK($AY$3),"",IF(ISBLANK(Tipy!AN68),0,IF(AND(Tipy!AN68=Výsledky!$AW$3,Tipy!AP68=Výsledky!$AY$3),60,0)))</f>
        <v>0</v>
      </c>
      <c r="AU74" s="12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6">
        <f>IF(ISBLANK($AY$3),"",IF(OR(Tipy!AQ68=Výsledky!$AT$6,Tipy!AQ68=Výsledky!$AT$7,Tipy!AQ68=Výsledky!$AT$8,Tipy!AQ68=Výsledky!$AT$9),IF(VLOOKUP(Tipy!AQ68,'Kategórie hráčov'!$A$2:$B$55,2,FALSE)=30,30,20),0))</f>
        <v>0</v>
      </c>
      <c r="AW74" s="126">
        <f>IF(ISBLANK($AY$3),"",IF(OR(Tipy!AR68=Výsledky!$AW$6,Tipy!AR68=Výsledky!$AW$7,Tipy!AR68=Výsledky!$AW$8,Tipy!AR68=Výsledky!$AW$9),IF(VLOOKUP(Tipy!AR68,'Kategórie hráčov'!$A$2:$B$55,2,FALSE)=30,30,20),0))</f>
        <v>0</v>
      </c>
      <c r="AX74" s="12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30" t="str">
        <f>IF(ISBLANK($AY$3),"",IF(ISBLANK(Tipy!AN68),"-",SUM(AT74:AX74)))</f>
        <v>-</v>
      </c>
      <c r="AZ74" s="129"/>
      <c r="BA74" s="126">
        <f>IF(ISBLANK($BF$3),"",IF(ISBLANK(Tipy!AT68),0,IF(AND(Tipy!AT68=Výsledky!$BD$3,Tipy!AV68=Výsledky!$BF$3),60,0)))</f>
        <v>0</v>
      </c>
      <c r="BB74" s="12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6">
        <f>IF(ISBLANK($BF$3),"",IF(OR(Tipy!AW68=Výsledky!$BA$6,Tipy!AW68=Výsledky!$BA$7,Tipy!AW68=Výsledky!$BA$8,Tipy!AW68=Výsledky!$BA$9),IF(VLOOKUP(Tipy!AW68,'Kategórie hráčov'!$A$2:$B$55,2,FALSE)=30,30,20),0))</f>
        <v>0</v>
      </c>
      <c r="BD74" s="126">
        <f>IF(ISBLANK($BF$3),"",IF(OR(Tipy!AX68=Výsledky!$BD$6,Tipy!AX68=Výsledky!$BD$7,Tipy!AX68=Výsledky!$BD$8,Tipy!AX68=Výsledky!$BD$9),IF(VLOOKUP(Tipy!AX68,'Kategórie hráčov'!$A$2:$B$55,2,FALSE)=30,30,20),0))</f>
        <v>0</v>
      </c>
      <c r="BE74" s="127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30" t="str">
        <f>IF(ISBLANK($BF$3),"",IF(ISBLANK(Tipy!AT68),"-",SUM(BA74:BE74)))</f>
        <v>-</v>
      </c>
      <c r="BG74" s="129"/>
      <c r="BH74" s="126" t="str">
        <f>IF(ISBLANK($BM$3),"",IF(ISBLANK(Tipy!AZ68),0,IF(AND(Tipy!AZ68=Výsledky!$BK$3,Tipy!BB68=Výsledky!$BM$3),60,0)))</f>
        <v/>
      </c>
      <c r="BI74" s="126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6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6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7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0" t="str">
        <f>IF(ISBLANK($BM$3),"",IF(ISBLANK(Tipy!AZ68),"-",SUM(BH74:BL74)))</f>
        <v/>
      </c>
      <c r="BN74" s="129"/>
      <c r="BO74" s="126">
        <f>IF(ISBLANK($BT$3),"",IF(ISBLANK(Tipy!BF68),0,IF(AND(Tipy!BF68=Výsledky!$BR$3,Tipy!BH68=Výsledky!$BT$3),60,0)))</f>
        <v>0</v>
      </c>
      <c r="BP74" s="12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6">
        <f>IF(ISBLANK($BT$3),"",IF(OR(Tipy!BI68=Výsledky!$BO$6,Tipy!BI68=Výsledky!$BO$7,Tipy!BI68=Výsledky!$BO$8,Tipy!BI68=Výsledky!$BO$9),IF(VLOOKUP(Tipy!BI68,'Kategórie hráčov'!$A$2:$B$55,2,FALSE)=30,30,20),0))</f>
        <v>0</v>
      </c>
      <c r="BR74" s="126">
        <f>IF(ISBLANK($BT$3),"",IF(OR(Tipy!BJ68=Výsledky!$BR$6,Tipy!BJ68=Výsledky!$BR$7,Tipy!BJ68=Výsledky!$BR$8,Tipy!BJ68=Výsledky!$BR$9),IF(VLOOKUP(Tipy!BJ68,'Kategórie hráčov'!$A$2:$B$55,2,FALSE)=30,30,20),0))</f>
        <v>0</v>
      </c>
      <c r="BS74" s="12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30" t="str">
        <f>IF(ISBLANK($BT$3),"",IF(ISBLANK(Tipy!BF68),"-",SUM(BO74:BS74)))</f>
        <v>-</v>
      </c>
      <c r="BU74" s="129"/>
      <c r="BV74" s="126" t="str">
        <f>IF(ISBLANK($CA$3),"",IF(ISBLANK(Tipy!BL68),0,IF(AND(Tipy!BL68=Výsledky!$BY$3,Tipy!BN68=Výsledky!$CA$3),60,0)))</f>
        <v/>
      </c>
      <c r="BW74" s="126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6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6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7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0" t="str">
        <f>IF(ISBLANK($CA$3),"",IF(ISBLANK(Tipy!BL68),"-",SUM(BV74:BZ74)))</f>
        <v/>
      </c>
      <c r="CB74" s="129"/>
      <c r="CC74" s="126">
        <f>IF(ISBLANK($CH$3),"",IF(ISBLANK(Tipy!BR68),0,IF(AND(Tipy!BR68=Výsledky!$CF$3,Tipy!BT68=Výsledky!$CH$3),60,0)))</f>
        <v>0</v>
      </c>
      <c r="CD74" s="12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6">
        <f>IF(ISBLANK($CH$3),"",IF(OR(Tipy!BU68=Výsledky!$CC$6,Tipy!BU68=Výsledky!$CC$7,Tipy!BU68=Výsledky!$CC$8,Tipy!BU68=Výsledky!$CC$9),IF(VLOOKUP(Tipy!BU68,'Kategórie hráčov'!$A$2:$B$55,2,FALSE)=30,30,20),0))</f>
        <v>0</v>
      </c>
      <c r="CF74" s="126">
        <f>IF(ISBLANK($CH$3),"",IF(OR(Tipy!BV68=Výsledky!$CF$6,Tipy!BV68=Výsledky!$CF$7,Tipy!BV68=Výsledky!$CF$8,Tipy!BV68=Výsledky!$CF$9),IF(VLOOKUP(Tipy!BV68,'Kategórie hráčov'!$A$2:$B$55,2,FALSE)=30,30,20),0))</f>
        <v>0</v>
      </c>
      <c r="CG74" s="127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30" t="str">
        <f>IF(ISBLANK($CH$3),"",IF(ISBLANK(Tipy!BR68),"-",SUM(CC74:CG74)))</f>
        <v>-</v>
      </c>
      <c r="CI74" s="129"/>
      <c r="CJ74" s="126">
        <f>IF(ISBLANK($CO$3),"",IF(ISBLANK(Tipy!BX68),0,IF(AND(Tipy!BX68=Výsledky!$CM$3,Tipy!BZ68=Výsledky!$CO$3),60,0)))</f>
        <v>0</v>
      </c>
      <c r="CK74" s="12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6">
        <f>IF(ISBLANK($CO$3),"",IF(OR(Tipy!CA68=Výsledky!$CJ$6,Tipy!CA68=Výsledky!$CJ$7,Tipy!CA68=Výsledky!$CJ$8,Tipy!CA68=Výsledky!$CJ$9),IF(VLOOKUP(Tipy!CA68,'Kategórie hráčov'!$A$2:$B$55,2,FALSE)=30,30,20),0))</f>
        <v>0</v>
      </c>
      <c r="CM74" s="126">
        <f>IF(ISBLANK($CO$3),"",IF(OR(Tipy!CB68=Výsledky!$CM$6,Tipy!CB68=Výsledky!$CM$7,Tipy!CB68=Výsledky!$CM$8,Tipy!CB68=Výsledky!$CM$9),IF(VLOOKUP(Tipy!CB68,'Kategórie hráčov'!$A$2:$B$55,2,FALSE)=30,30,20),0))</f>
        <v>0</v>
      </c>
      <c r="CN74" s="127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30" t="str">
        <f>IF(ISBLANK($CO$3),"",IF(ISBLANK(Tipy!BX68),"-",SUM(CJ74:CN74)))</f>
        <v>-</v>
      </c>
      <c r="CP74" s="129"/>
      <c r="CQ74" s="126" t="str">
        <f>IF(ISBLANK($CV$3),"",IF(ISBLANK(Tipy!CD68),0,IF(AND(Tipy!CD68=Výsledky!$CT$3,Tipy!CF68=Výsledky!$CV$3),60,0)))</f>
        <v/>
      </c>
      <c r="CR74" s="126" t="str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/>
      </c>
      <c r="CS74" s="126" t="str">
        <f>IF(ISBLANK($CV$3),"",IF(OR(Tipy!CG68=Výsledky!$CQ$6,Tipy!CG68=Výsledky!$CQ$7,Tipy!CG68=Výsledky!$CQ$8,Tipy!CG68=Výsledky!$CQ$9),IF(VLOOKUP(Tipy!CG68,'Kategórie hráčov'!$A$2:$B$55,2,FALSE)=30,30,20),0))</f>
        <v/>
      </c>
      <c r="CT74" s="126" t="str">
        <f>IF(ISBLANK($CV$3),"",IF(OR(Tipy!CH68=Výsledky!$CT$6,Tipy!CH68=Výsledky!$CT$7,Tipy!CH68=Výsledky!$CT$8,Tipy!CH68=Výsledky!$CT$9),IF(VLOOKUP(Tipy!CH68,'Kategórie hráčov'!$A$2:$B$55,2,FALSE)=30,30,20),0))</f>
        <v/>
      </c>
      <c r="CU74" s="127" t="str">
        <f>IF(ISBLANK($CV$3),"",IF(ISBLANK(Tipy!CD68),0,IF(OR(AND(Tipy!CD68=Výsledky!$CT$3,OR(Tipy!CF68=Výsledky!$CV$3+1,Tipy!CF68=Výsledky!$CV$3-1)),AND(Tipy!CF68=Výsledky!$CV$3,OR(Tipy!CD68=Výsledky!$CT$3+1,Tipy!CD68=Výsledky!$CT$3-1))),10,0)))</f>
        <v/>
      </c>
      <c r="CV74" s="130" t="str">
        <f>IF(ISBLANK($CV$3),"",IF(ISBLANK(Tipy!CD68),"-",SUM(CQ74:CU74)))</f>
        <v/>
      </c>
      <c r="CW74" s="129"/>
      <c r="CX74" s="126" t="str">
        <f>IF(ISBLANK($DC$3),"",IF(ISBLANK(Tipy!CJ68),0,IF(AND(Tipy!CJ68=Výsledky!$DA$3,Tipy!CL68=Výsledky!$DC$3),60,0)))</f>
        <v/>
      </c>
      <c r="CY74" s="126" t="str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/>
      </c>
      <c r="CZ74" s="126" t="str">
        <f>IF(ISBLANK($DC$3),"",IF(OR(Tipy!CM68=Výsledky!$CX$6,Tipy!CM68=Výsledky!$CX$7,Tipy!CM68=Výsledky!$CX$8,Tipy!CM68=Výsledky!$CX$9),IF(VLOOKUP(Tipy!CM68,'Kategórie hráčov'!$A$2:$B$55,2,FALSE)=30,30,20),0))</f>
        <v/>
      </c>
      <c r="DA74" s="126" t="str">
        <f>IF(ISBLANK($DC$3),"",IF(OR(Tipy!CN68=Výsledky!$DA$6,Tipy!CN68=Výsledky!$DA$7,Tipy!CN68=Výsledky!$DA$8,Tipy!CN68=Výsledky!$DA$9),IF(VLOOKUP(Tipy!CN68,'Kategórie hráčov'!$A$2:$B$55,2,FALSE)=30,30,20),0))</f>
        <v/>
      </c>
      <c r="DB74" s="127" t="str">
        <f>IF(ISBLANK($DC$3),"",IF(ISBLANK(Tipy!CJ68),0,IF(OR(AND(Tipy!CJ68=Výsledky!$DA$3,OR(Tipy!CL68=Výsledky!$DC$3+1,Tipy!CL68=Výsledky!$DC$3-1)),AND(Tipy!CL68=Výsledky!$DC$3,OR(Tipy!CJ68=Výsledky!$DA$3+1,Tipy!CJ68=Výsledky!$DA$3-1))),10,0)))</f>
        <v/>
      </c>
      <c r="DC74" s="130" t="str">
        <f>IF(ISBLANK($DC$3),"",IF(ISBLANK(Tipy!CJ68),"-",SUM(CX74:DB74)))</f>
        <v/>
      </c>
      <c r="DD74" s="129"/>
      <c r="DE74" s="126" t="str">
        <f>IF(ISBLANK($DJ$3),"",IF(ISBLANK(Tipy!CP68),0,IF(AND(Tipy!CP68=Výsledky!$DH$3,Tipy!CR68=Výsledky!$DJ$3),60,0)))</f>
        <v/>
      </c>
      <c r="DF74" s="126" t="str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/>
      </c>
      <c r="DG74" s="126" t="str">
        <f>IF(ISBLANK($DJ$3),"",IF(OR(Tipy!CS68=Výsledky!$DE$6,Tipy!CS68=Výsledky!$DE$7,Tipy!CS68=Výsledky!$DE$8,Tipy!CS68=Výsledky!$DE$9),IF(VLOOKUP(Tipy!CS68,'Kategórie hráčov'!$A$2:$B$55,2,FALSE)=30,30,20),0))</f>
        <v/>
      </c>
      <c r="DH74" s="126" t="str">
        <f>IF(ISBLANK($DJ$3),"",IF(OR(Tipy!CT68=Výsledky!$DH$6,Tipy!CT68=Výsledky!$DH$7,Tipy!CT68=Výsledky!$DH$8,Tipy!CT68=Výsledky!$DH$9),IF(VLOOKUP(Tipy!CT68,'Kategórie hráčov'!$A$2:$B$55,2,FALSE)=30,30,20),0))</f>
        <v/>
      </c>
      <c r="DI74" s="127" t="str">
        <f>IF(ISBLANK($DJ$3),"",IF(ISBLANK(Tipy!CP68),0,IF(OR(AND(Tipy!CP68=Výsledky!$DH$3,OR(Tipy!CR68=Výsledky!$DJ$3+1,Tipy!CR68=Výsledky!$DJ$3-1)),AND(Tipy!CR68=Výsledky!$DJ$3,OR(Tipy!CP68=Výsledky!$DH$3+1,Tipy!CP68=Výsledky!$DH$3-1))),10,0)))</f>
        <v/>
      </c>
      <c r="DJ74" s="130" t="str">
        <f>IF(ISBLANK($DJ$3),"",IF(ISBLANK(Tipy!CP68),"-",SUM(DE74:DI74)))</f>
        <v/>
      </c>
      <c r="DK74" s="129"/>
      <c r="DL74" s="126" t="str">
        <f>IF(ISBLANK($DQ$3),"",IF(ISBLANK(Tipy!CV68),0,IF(AND(Tipy!CV68=Výsledky!$DO$3,Tipy!CX68=Výsledky!$DQ$3),60,0)))</f>
        <v/>
      </c>
      <c r="DM74" s="126" t="str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/>
      </c>
      <c r="DN74" s="126" t="str">
        <f>IF(ISBLANK($DQ$3),"",IF(OR(Tipy!CY68=Výsledky!$DL$6,Tipy!CY68=Výsledky!$DL$7,Tipy!CY68=Výsledky!$DL$8,Tipy!CY68=Výsledky!$DL$9),IF(VLOOKUP(Tipy!CY68,'Kategórie hráčov'!$A$2:$B$55,2,FALSE)=30,30,20),0))</f>
        <v/>
      </c>
      <c r="DO74" s="126" t="str">
        <f>IF(ISBLANK($DQ$3),"",IF(OR(Tipy!CZ68=Výsledky!$DO$6,Tipy!CZ68=Výsledky!$DO$7,Tipy!CZ68=Výsledky!$DO$8,Tipy!CZ68=Výsledky!$DO$9),IF(VLOOKUP(Tipy!CZ68,'Kategórie hráčov'!$A$2:$B$55,2,FALSE)=30,30,20),0))</f>
        <v/>
      </c>
      <c r="DP74" s="127" t="str">
        <f>IF(ISBLANK($DQ$3),"",IF(ISBLANK(Tipy!CV68),0,IF(OR(AND(Tipy!CV68=Výsledky!$DO$3,OR(Tipy!CX68=Výsledky!$DQ$3+1,Tipy!CX68=Výsledky!$DQ$3-1)),AND(Tipy!CX68=Výsledky!$DQ$3,OR(Tipy!CV68=Výsledky!$DO$3+1,Tipy!CV68=Výsledky!$DO$3-1))),10,0)))</f>
        <v/>
      </c>
      <c r="DQ74" s="130" t="str">
        <f>IF(ISBLANK($DQ$3),"",IF(ISBLANK(Tipy!CV68),"-",SUM(DL74:DP74)))</f>
        <v/>
      </c>
      <c r="DR74" s="129"/>
      <c r="DS74" s="126" t="str">
        <f>IF(ISBLANK($DX$3),"",IF(ISBLANK(Tipy!DB68),0,IF(AND(Tipy!DB68=Výsledky!$DV$3,Tipy!DD68=Výsledky!$DX$3),60,0)))</f>
        <v/>
      </c>
      <c r="DT74" s="126" t="str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/>
      </c>
      <c r="DU74" s="126" t="str">
        <f>IF(ISBLANK($DX$3),"",IF(OR(Tipy!DE68=Výsledky!$DS$6,Tipy!DE68=Výsledky!$DS$7,Tipy!DE68=Výsledky!$DS$8,Tipy!DE68=Výsledky!$DS$9),IF(VLOOKUP(Tipy!DE68,'Kategórie hráčov'!$A$2:$B$55,2,FALSE)=30,30,20),0))</f>
        <v/>
      </c>
      <c r="DV74" s="126" t="str">
        <f>IF(ISBLANK($DX$3),"",IF(OR(Tipy!DF68=Výsledky!$DV$6,Tipy!DF68=Výsledky!$DV$7,Tipy!DF68=Výsledky!$DV$8,Tipy!DF68=Výsledky!$DV$9),IF(VLOOKUP(Tipy!DF68,'Kategórie hráčov'!$A$2:$B$55,2,FALSE)=30,30,20),0))</f>
        <v/>
      </c>
      <c r="DW74" s="127" t="str">
        <f>IF(ISBLANK($DX$3),"",IF(ISBLANK(Tipy!DB68),0,IF(OR(AND(Tipy!DB68=Výsledky!$DV$3,OR(Tipy!DD68=Výsledky!$DX$3+1,Tipy!DD68=Výsledky!$DX$3-1)),AND(Tipy!DD68=Výsledky!$DX$3,OR(Tipy!DB68=Výsledky!$DV$3+1,Tipy!DB68=Výsledky!$DV$3-1))),10,0)))</f>
        <v/>
      </c>
      <c r="DX74" s="130" t="str">
        <f>IF(ISBLANK($DX$3),"",IF(ISBLANK(Tipy!DB68),"-",SUM(DS74:DW74)))</f>
        <v/>
      </c>
      <c r="DY74" s="129"/>
      <c r="DZ74" s="126" t="str">
        <f>IF(ISBLANK($EE$3),"",IF(ISBLANK(Tipy!DH68),0,IF(AND(Tipy!DH68=Výsledky!$EC$3,Tipy!DJ68=Výsledky!$EE$3),60,0)))</f>
        <v/>
      </c>
      <c r="EA74" s="126" t="str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/>
      </c>
      <c r="EB74" s="126" t="str">
        <f>IF(ISBLANK($EE$3),"",IF(OR(Tipy!DK68=Výsledky!$DZ$6,Tipy!DK68=Výsledky!$DZ$7,Tipy!DK68=Výsledky!$DZ$8,Tipy!DK68=Výsledky!$DZ$9),IF(VLOOKUP(Tipy!DK68,'Kategórie hráčov'!$A$2:$B$55,2,FALSE)=30,30,20),0))</f>
        <v/>
      </c>
      <c r="EC74" s="126" t="str">
        <f>IF(ISBLANK($EE$3),"",IF(OR(Tipy!DL68=Výsledky!$EC$6,Tipy!DL68=Výsledky!$EC$7,Tipy!DL68=Výsledky!$EC$8,Tipy!DL68=Výsledky!$EC$9),IF(VLOOKUP(Tipy!DL68,'Kategórie hráčov'!$A$2:$B$55,2,FALSE)=30,30,20),0))</f>
        <v/>
      </c>
      <c r="ED74" s="127" t="str">
        <f>IF(ISBLANK($EE$3),"",IF(ISBLANK(Tipy!DH68),0,IF(OR(AND(Tipy!DH68=Výsledky!$EC$3,OR(Tipy!DJ68=Výsledky!$EE$3+1,Tipy!DJ68=Výsledky!$EE$3-1)),AND(Tipy!DJ68=Výsledky!$EE$3,OR(Tipy!DH68=Výsledky!$EC$3+1,Tipy!DH68=Výsledky!$EC$3-1))),10,0)))</f>
        <v/>
      </c>
      <c r="EE74" s="130" t="str">
        <f>IF(ISBLANK($EE$3),"",IF(ISBLANK(Tipy!DH68),"-",SUM(DZ74:ED74)))</f>
        <v/>
      </c>
      <c r="EF74" s="129"/>
      <c r="EG74" s="126" t="str">
        <f>IF(ISBLANK($EL$3),"",IF(ISBLANK(Tipy!DN68),0,IF(AND(Tipy!DN68=Výsledky!$EJ$3,Tipy!DP68=Výsledky!$EL$3),60,0)))</f>
        <v/>
      </c>
      <c r="EH74" s="126" t="str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/>
      </c>
      <c r="EI74" s="126" t="str">
        <f>IF(ISBLANK($EL$3),"",IF(OR(Tipy!DQ68=Výsledky!$EG$6,Tipy!DQ68=Výsledky!$EG$7,Tipy!DQ68=Výsledky!$EG$8,Tipy!DQ68=Výsledky!$EG$9),IF(VLOOKUP(Tipy!DQ68,'Kategórie hráčov'!$A$2:$B$55,2,FALSE)=30,30,20),0))</f>
        <v/>
      </c>
      <c r="EJ74" s="126" t="str">
        <f>IF(ISBLANK($EL$3),"",IF(OR(Tipy!DR68=Výsledky!$EJ$6,Tipy!DR68=Výsledky!$EJ$7,Tipy!DR68=Výsledky!$EJ$8,Tipy!DR68=Výsledky!$EJ$9),IF(VLOOKUP(Tipy!DR68,'Kategórie hráčov'!$A$2:$B$55,2,FALSE)=30,30,20),0))</f>
        <v/>
      </c>
      <c r="EK74" s="127" t="str">
        <f>IF(ISBLANK($EL$3),"",IF(ISBLANK(Tipy!DN68),0,IF(OR(AND(Tipy!DN68=Výsledky!$EJ$3,OR(Tipy!DP68=Výsledky!$EL$3+1,Tipy!DP68=Výsledky!$EL$3-1)),AND(Tipy!DP68=Výsledky!$EL$3,OR(Tipy!DN68=Výsledky!$EJ$3+1,Tipy!DN68=Výsledky!$EJ$3-1))),10,0)))</f>
        <v/>
      </c>
      <c r="EL74" s="130" t="str">
        <f>IF(ISBLANK($EL$3),"",IF(ISBLANK(Tipy!DN68),"-",SUM(EG74:EK74)))</f>
        <v/>
      </c>
      <c r="EM74" s="129"/>
      <c r="EN74" s="126" t="str">
        <f>IF(ISBLANK($ES$3),"",IF(ISBLANK(Tipy!DT68),0,IF(AND(Tipy!DT68=Výsledky!$EQ$3,Tipy!DV68=Výsledky!$ES$3),60,0)))</f>
        <v/>
      </c>
      <c r="EO74" s="126" t="str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/>
      </c>
      <c r="EP74" s="126" t="str">
        <f>IF(ISBLANK($ES$3),"",IF(OR(Tipy!DW68=Výsledky!$EN$6,Tipy!DW68=Výsledky!$EN$7,Tipy!DW68=Výsledky!$EN$8,Tipy!DW68=Výsledky!$EN$9),IF(VLOOKUP(Tipy!DW68,'Kategórie hráčov'!$A$2:$B$55,2,FALSE)=30,30,20),0))</f>
        <v/>
      </c>
      <c r="EQ74" s="126" t="str">
        <f>IF(ISBLANK($ES$3),"",IF(OR(Tipy!DX68=Výsledky!$EQ$6,Tipy!DX68=Výsledky!$EQ$7,Tipy!DX68=Výsledky!$EQ$8,Tipy!DX68=Výsledky!$EQ$9),IF(VLOOKUP(Tipy!DX68,'Kategórie hráčov'!$A$2:$B$55,2,FALSE)=30,30,20),0))</f>
        <v/>
      </c>
      <c r="ER74" s="127" t="str">
        <f>IF(ISBLANK($ES$3),"",IF(ISBLANK(Tipy!DT68),0,IF(OR(AND(Tipy!DT68=Výsledky!$EQ$3,OR(Tipy!DV68=Výsledky!$ES$3+1,Tipy!DV68=Výsledky!$ES$3-1)),AND(Tipy!DV68=Výsledky!$ES$3,OR(Tipy!DT68=Výsledky!$EQ$3+1,Tipy!DT68=Výsledky!$EQ$3-1))),10,0)))</f>
        <v/>
      </c>
      <c r="ES74" s="130" t="str">
        <f>IF(ISBLANK($ES$3),"",IF(ISBLANK(Tipy!DT68),"-",SUM(EN74:ER74)))</f>
        <v/>
      </c>
      <c r="ET74" s="129"/>
      <c r="EU74" s="126" t="str">
        <f>IF(ISBLANK($EZ$3),"",IF(ISBLANK(Tipy!DZ68),0,IF(AND(Tipy!DZ68=Výsledky!$EX$3,Tipy!EB68=Výsledky!$EZ$3),60,0)))</f>
        <v/>
      </c>
      <c r="EV74" s="126" t="str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/>
      </c>
      <c r="EW74" s="126" t="str">
        <f>IF(ISBLANK($EZ$3),"",IF(OR(Tipy!EC68=Výsledky!$EU$6,Tipy!EC68=Výsledky!$EU$7,Tipy!EC68=Výsledky!$EU$8,Tipy!EC68=Výsledky!$EU$9),IF(VLOOKUP(Tipy!EC68,'Kategórie hráčov'!$A$2:$B$55,2,FALSE)=30,30,20),0))</f>
        <v/>
      </c>
      <c r="EX74" s="126" t="str">
        <f>IF(ISBLANK($EZ$3),"",IF(OR(Tipy!ED68=Výsledky!$EX$6,Tipy!ED68=Výsledky!$EX$7,Tipy!ED68=Výsledky!$EX$8,Tipy!ED68=Výsledky!$EX$9),IF(VLOOKUP(Tipy!ED68,'Kategórie hráčov'!$A$2:$B$55,2,FALSE)=30,30,20),0))</f>
        <v/>
      </c>
      <c r="EY74" s="127" t="str">
        <f>IF(ISBLANK($EZ$3),"",IF(ISBLANK(Tipy!DZ68),0,IF(OR(AND(Tipy!DZ68=Výsledky!$EX$3,OR(Tipy!EB68=Výsledky!$EZ$3+1,Tipy!EB68=Výsledky!$EZ$3-1)),AND(Tipy!EB68=Výsledky!$EZ$3,OR(Tipy!DZ68=Výsledky!$EX$3+1,Tipy!DZ68=Výsledky!$EX$3-1))),10,0)))</f>
        <v/>
      </c>
      <c r="EZ74" s="130" t="str">
        <f>IF(ISBLANK($EZ$3),"",IF(ISBLANK(Tipy!DZ68),"-",SUM(EU74:EY74)))</f>
        <v/>
      </c>
      <c r="FA74" s="129"/>
      <c r="FB74" s="126" t="str">
        <f>IF(ISBLANK($FG$3),"",IF(ISBLANK(Tipy!EF68),0,IF(AND(Tipy!EF68=Výsledky!$FE$3,Tipy!EH68=Výsledky!$FG$3),60,0)))</f>
        <v/>
      </c>
      <c r="FC74" s="126" t="str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/>
      </c>
      <c r="FD74" s="126" t="str">
        <f>IF(ISBLANK($FG$3),"",IF(OR(Tipy!EI68=Výsledky!$FB$6,Tipy!EI68=Výsledky!$FB$7,Tipy!EI68=Výsledky!$FB$8,Tipy!EI68=Výsledky!$FB$9),IF(VLOOKUP(Tipy!EI68,'Kategórie hráčov'!$A$2:$B$55,2,FALSE)=30,30,20),0))</f>
        <v/>
      </c>
      <c r="FE74" s="126" t="str">
        <f>IF(ISBLANK($FG$3),"",IF(OR(Tipy!EJ68=Výsledky!$FE$6,Tipy!EJ68=Výsledky!$FE$7,Tipy!EJ68=Výsledky!$FE$8,Tipy!EJ68=Výsledky!$FE$9),IF(VLOOKUP(Tipy!EJ68,'Kategórie hráčov'!$A$2:$B$55,2,FALSE)=30,30,20),0))</f>
        <v/>
      </c>
      <c r="FF74" s="127" t="str">
        <f>IF(ISBLANK($FG$3),"",IF(ISBLANK(Tipy!EF68),0,IF(OR(AND(Tipy!EF68=Výsledky!$FE$3,OR(Tipy!EH68=Výsledky!$FG$3+1,Tipy!EH68=Výsledky!$FG$3-1)),AND(Tipy!EH68=Výsledky!$FG$3,OR(Tipy!EF68=Výsledky!$FE$3+1,Tipy!EF68=Výsledky!$FE$3-1))),10,0)))</f>
        <v/>
      </c>
      <c r="FG74" s="130" t="str">
        <f>IF(ISBLANK($FG$3),"",IF(ISBLANK(Tipy!EF68),"-",SUM(FB74:FF74)))</f>
        <v/>
      </c>
      <c r="FH74" s="129"/>
      <c r="FI74" s="126" t="str">
        <f>IF(ISBLANK($FN$3),"",IF(ISBLANK(Tipy!EL68),0,IF(AND(Tipy!EL68=Výsledky!$FL$3,Tipy!EN68=Výsledky!$FN$3),60,0)))</f>
        <v/>
      </c>
      <c r="FJ74" s="126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126" t="str">
        <f>IF(ISBLANK($FN$3),"",IF(OR(Tipy!EO68=Výsledky!$FI$6,Tipy!EO68=Výsledky!$FI$7,Tipy!EO68=Výsledky!$FI$8,Tipy!EO68=Výsledky!$FI$9),IF(VLOOKUP(Tipy!EO68,'Kategórie hráčov'!$A$2:$B$55,2,FALSE)=30,30,20),0))</f>
        <v/>
      </c>
      <c r="FL74" s="126" t="str">
        <f>IF(ISBLANK($FN$3),"",IF(OR(Tipy!EP68=Výsledky!$FL$6,Tipy!EP68=Výsledky!$FL$7,Tipy!EP68=Výsledky!$FL$8,Tipy!EP68=Výsledky!$FL$9),IF(VLOOKUP(Tipy!EP68,'Kategórie hráčov'!$A$2:$B$55,2,FALSE)=30,30,20),0))</f>
        <v/>
      </c>
      <c r="FM74" s="127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130" t="str">
        <f>IF(ISBLANK($FN$3),"",IF(ISBLANK(Tipy!EL68),"-",SUM(FI74:FM74)))</f>
        <v/>
      </c>
      <c r="FO74" s="129"/>
      <c r="FP74" s="126" t="str">
        <f>IF(ISBLANK($FU$3),"",IF(ISBLANK(Tipy!ER68),0,IF(AND(Tipy!ER68=Výsledky!$FS$3,Tipy!ET68=Výsledky!$FU$3),60,0)))</f>
        <v/>
      </c>
      <c r="FQ74" s="126" t="str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/>
      </c>
      <c r="FR74" s="126" t="str">
        <f>IF(ISBLANK($FU$3),"",IF(OR(Tipy!EU68=Výsledky!$FP$6,Tipy!EU68=Výsledky!$FP$7,Tipy!EU68=Výsledky!$FP$8,Tipy!EU68=Výsledky!$FP$9),IF(VLOOKUP(Tipy!EU68,'Kategórie hráčov'!$A$2:$B$55,2,FALSE)=30,30,20),0))</f>
        <v/>
      </c>
      <c r="FS74" s="126" t="str">
        <f>IF(ISBLANK($FU$3),"",IF(OR(Tipy!EV68=Výsledky!$FS$6,Tipy!EV68=Výsledky!$FS$7,Tipy!EV68=Výsledky!$FS$8,Tipy!EV68=Výsledky!$FS$9),IF(VLOOKUP(Tipy!EV68,'Kategórie hráčov'!$A$2:$B$55,2,FALSE)=30,30,20),0))</f>
        <v/>
      </c>
      <c r="FT74" s="127" t="str">
        <f>IF(ISBLANK($FU$3),"",IF(ISBLANK(Tipy!ER68),0,IF(OR(AND(Tipy!ER68=Výsledky!$FS$3,OR(Tipy!ET68=Výsledky!$FU$3+1,Tipy!ET68=Výsledky!$FU$3-1)),AND(Tipy!ET68=Výsledky!$FU$3,OR(Tipy!ER68=Výsledky!$FS$3+1,Tipy!ER68=Výsledky!$FS$3-1))),10,0)))</f>
        <v/>
      </c>
      <c r="FU74" s="130" t="str">
        <f>IF(ISBLANK($FU$3),"",IF(ISBLANK(Tipy!ER68),"-",SUM(FP74:FT74)))</f>
        <v/>
      </c>
      <c r="FV74" s="129"/>
      <c r="FW74" s="126" t="str">
        <f>IF(ISBLANK($GB$3),"",IF(ISBLANK(Tipy!EX68),0,IF(AND(Tipy!EX68=Výsledky!$FZ$3,Tipy!EZ68=Výsledky!$GB$3),60,0)))</f>
        <v/>
      </c>
      <c r="FX74" s="126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126" t="str">
        <f>IF(ISBLANK($GB$3),"",IF(OR(Tipy!FA68=Výsledky!$FW$6,Tipy!FA68=Výsledky!$FW$7,Tipy!FA68=Výsledky!$FW$8,Tipy!FA68=Výsledky!$FW$9),IF(VLOOKUP(Tipy!FA68,'Kategórie hráčov'!$A$2:$B$55,2,FALSE)=30,30,20),0))</f>
        <v/>
      </c>
      <c r="FZ74" s="126" t="str">
        <f>IF(ISBLANK($GB$3),"",IF(OR(Tipy!FB68=Výsledky!$FZ$6,Tipy!FB68=Výsledky!$FZ$7,Tipy!FB68=Výsledky!$FZ$8,Tipy!FB68=Výsledky!$FZ$9),IF(VLOOKUP(Tipy!FB68,'Kategórie hráčov'!$A$2:$B$55,2,FALSE)=30,30,20),0))</f>
        <v/>
      </c>
      <c r="GA74" s="127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130" t="str">
        <f>IF(ISBLANK($GB$3),"",IF(ISBLANK(Tipy!EX68),"-",SUM(FW74:GA74)))</f>
        <v/>
      </c>
      <c r="GC74" s="129"/>
      <c r="GD74" s="126" t="str">
        <f>IF(ISBLANK($GI$3),"",IF(ISBLANK(Tipy!FD68),0,IF(AND(Tipy!FD68=Výsledky!$GG$3,Tipy!FF68=Výsledky!$GI$3),60,0)))</f>
        <v/>
      </c>
      <c r="GE74" s="126" t="str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/>
      </c>
      <c r="GF74" s="126" t="str">
        <f>IF(ISBLANK($GI$3),"",IF(OR(Tipy!FG68=Výsledky!$GD$6,Tipy!FG68=Výsledky!$GD$7,Tipy!FG68=Výsledky!$GD$8,Tipy!FG68=Výsledky!$GD$9),IF(VLOOKUP(Tipy!FG68,'Kategórie hráčov'!$A$2:$B$55,2,FALSE)=30,30,20),0))</f>
        <v/>
      </c>
      <c r="GG74" s="126" t="str">
        <f>IF(ISBLANK($GI$3),"",IF(OR(Tipy!FH68=Výsledky!$GG$6,Tipy!FH68=Výsledky!$GG$7,Tipy!FH68=Výsledky!$GG$8,Tipy!FH68=Výsledky!$GG$9),IF(VLOOKUP(Tipy!FH68,'Kategórie hráčov'!$A$2:$B$55,2,FALSE)=30,30,20),0))</f>
        <v/>
      </c>
      <c r="GH74" s="127" t="str">
        <f>IF(ISBLANK($GI$3),"",IF(ISBLANK(Tipy!FD68),0,IF(OR(AND(Tipy!FD68=Výsledky!$GG$3,OR(Tipy!FF68=Výsledky!$GI$3+1,Tipy!FF68=Výsledky!$GI$3-1)),AND(Tipy!FF68=Výsledky!$GI$3,OR(Tipy!FD68=Výsledky!$GG$3+1,Tipy!FD68=Výsledky!$GG$3-1))),10,0)))</f>
        <v/>
      </c>
      <c r="GI74" s="130" t="str">
        <f>IF(ISBLANK($GI$3),"",IF(ISBLANK(Tipy!FD68),"-",SUM(GD74:GH74)))</f>
        <v/>
      </c>
      <c r="GJ74" s="129"/>
      <c r="GK74" s="126" t="str">
        <f>IF(ISBLANK($GP$3),"",IF(ISBLANK(Tipy!FJ68),0,IF(AND(Tipy!FJ68=Výsledky!$GN$3,Tipy!FL68=Výsledky!$GP$3),60,0)))</f>
        <v/>
      </c>
      <c r="GL74" s="126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126" t="str">
        <f>IF(ISBLANK($GP$3),"",IF(OR(Tipy!FM68=Výsledky!$GK$6,Tipy!FM68=Výsledky!$GK$7,Tipy!FM68=Výsledky!$GK$8,Tipy!FM68=Výsledky!$GK$9),IF(VLOOKUP(Tipy!FM68,'Kategórie hráčov'!$A$2:$B$55,2,FALSE)=30,30,20),0))</f>
        <v/>
      </c>
      <c r="GN74" s="126" t="str">
        <f>IF(ISBLANK($GP$3),"",IF(OR(Tipy!FN68=Výsledky!$GN$6,Tipy!FN68=Výsledky!$GN$7,Tipy!FN68=Výsledky!$GN$8,Tipy!FN68=Výsledky!$GN$9),IF(VLOOKUP(Tipy!FN68,'Kategórie hráčov'!$A$2:$B$55,2,FALSE)=30,30,20),0))</f>
        <v/>
      </c>
      <c r="GO74" s="127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130" t="str">
        <f>IF(ISBLANK($GP$3),"",IF(ISBLANK(Tipy!FJ68),"-",SUM(GK74:GO74)))</f>
        <v/>
      </c>
      <c r="GQ74" s="129"/>
      <c r="GR74" s="126" t="str">
        <f>IF(ISBLANK($GW$3),"",IF(ISBLANK(Tipy!FP68),0,IF(AND(Tipy!FP68=Výsledky!$GU$3,Tipy!FR68=Výsledky!$GW$3),60,0)))</f>
        <v/>
      </c>
      <c r="GS74" s="126" t="str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/>
      </c>
      <c r="GT74" s="126" t="str">
        <f>IF(ISBLANK($GW$3),"",IF(OR(Tipy!FS68=Výsledky!$GR$6,Tipy!FS68=Výsledky!$GR$7,Tipy!FS68=Výsledky!$GR$8,Tipy!FS68=Výsledky!$GR$9),IF(VLOOKUP(Tipy!FS68,'Kategórie hráčov'!$A$2:$B$55,2,FALSE)=30,30,20),0))</f>
        <v/>
      </c>
      <c r="GU74" s="126" t="str">
        <f>IF(ISBLANK($GW$3),"",IF(OR(Tipy!FT68=Výsledky!$GU$6,Tipy!FT68=Výsledky!$GU$7,Tipy!FT68=Výsledky!$GU$8,Tipy!FT68=Výsledky!$GU$9),IF(VLOOKUP(Tipy!FT68,'Kategórie hráčov'!$A$2:$B$55,2,FALSE)=30,30,20),0))</f>
        <v/>
      </c>
      <c r="GV74" s="127" t="str">
        <f>IF(ISBLANK($GW$3),"",IF(ISBLANK(Tipy!FP68),0,IF(OR(AND(Tipy!FP68=Výsledky!$GU$3,OR(Tipy!FR68=Výsledky!$GW$3+1,Tipy!FR68=Výsledky!$GW$3-1)),AND(Tipy!FR68=Výsledky!$GW$3,OR(Tipy!FP68=Výsledky!$GU$3+1,Tipy!FP68=Výsledky!$GU$3-1))),10,0)))</f>
        <v/>
      </c>
      <c r="GW74" s="130" t="str">
        <f>IF(ISBLANK($GW$3),"",IF(ISBLANK(Tipy!FP68),"-",SUM(GR74:GV74)))</f>
        <v/>
      </c>
      <c r="GX74" s="129"/>
      <c r="GY74" s="126" t="str">
        <f>IF(ISBLANK($HD$3),"",IF(ISBLANK(Tipy!FV68),0,IF(AND(Tipy!FV68=Výsledky!$HB$3,Tipy!FX68=Výsledky!$HD$3),60,0)))</f>
        <v/>
      </c>
      <c r="GZ74" s="126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26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26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27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0" t="str">
        <f>IF(ISBLANK($HD$3),"",IF(ISBLANK(Tipy!FV68),"-",SUM(GY74:HC74)))</f>
        <v/>
      </c>
      <c r="HE74" s="129"/>
      <c r="HF74" s="126" t="str">
        <f>IF(ISBLANK($HK$3),"",IF(ISBLANK(Tipy!GB68),0,IF(AND(Tipy!GB68=Výsledky!$HI$3,Tipy!GD68=Výsledky!$HK$3),60,0)))</f>
        <v/>
      </c>
      <c r="HG74" s="126" t="str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/>
      </c>
      <c r="HH74" s="126" t="str">
        <f>IF(ISBLANK($HK$3),"",IF(OR(Tipy!GE68=Výsledky!$HF$6,Tipy!GE68=Výsledky!$HF$7,Tipy!GE68=Výsledky!$HF$8,Tipy!GE68=Výsledky!$HF$9),IF(VLOOKUP(Tipy!GE68,'Kategórie hráčov'!$A$2:$B$55,2,FALSE)=30,30,20),0))</f>
        <v/>
      </c>
      <c r="HI74" s="126" t="str">
        <f>IF(ISBLANK($HK$3),"",IF(OR(Tipy!GF68=Výsledky!$HI$6,Tipy!GF68=Výsledky!$HI$7,Tipy!GF68=Výsledky!$HI$8,Tipy!GF68=Výsledky!$HI$9),IF(VLOOKUP(Tipy!GF68,'Kategórie hráčov'!$A$2:$B$55,2,FALSE)=30,30,20),0))</f>
        <v/>
      </c>
      <c r="HJ74" s="127" t="str">
        <f>IF(ISBLANK($HK$3),"",IF(ISBLANK(Tipy!GB68),0,IF(OR(AND(Tipy!GB68=Výsledky!$HI$3,OR(Tipy!GD68=Výsledky!$HK$3+1,Tipy!GD68=Výsledky!$HK$3-1)),AND(Tipy!GD68=Výsledky!$HK$3,OR(Tipy!GB68=Výsledky!$HI$3+1,Tipy!GB68=Výsledky!$HI$3-1))),10,0)))</f>
        <v/>
      </c>
      <c r="HK74" s="130" t="str">
        <f>IF(ISBLANK($HK$3),"",IF(ISBLANK(Tipy!GB68),"-",SUM(HF74:HJ74)))</f>
        <v/>
      </c>
      <c r="HL74" s="129"/>
      <c r="HM74" s="126" t="str">
        <f>IF(ISBLANK($HR$3),"",IF(ISBLANK(Tipy!GH68),0,IF(AND(Tipy!GH68=Výsledky!$HP$3,Tipy!GJ68=Výsledky!$HR$3),60,0)))</f>
        <v/>
      </c>
      <c r="HN74" s="126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26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26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27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0" t="str">
        <f>IF(ISBLANK($HR$3),"",IF(ISBLANK(Tipy!GH68),"-",SUM(HM74:HQ74)))</f>
        <v/>
      </c>
      <c r="HS74" s="129"/>
      <c r="HT74" s="126" t="str">
        <f>IF(ISBLANK($HY$3),"",IF(ISBLANK(Tipy!GN68),0,IF(AND(Tipy!GN68=Výsledky!$HW$3,Tipy!GP68=Výsledky!$HY$3),60,0)))</f>
        <v/>
      </c>
      <c r="HU74" s="126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6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6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7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0" t="str">
        <f>IF(ISBLANK($HY$3),"",IF(ISBLANK(Tipy!GN68),"-",SUM(HT74:HX74)))</f>
        <v/>
      </c>
      <c r="HZ74" s="129"/>
      <c r="IA74" s="126" t="str">
        <f>IF(ISBLANK($IF$3),"",IF(ISBLANK(Tipy!GT68),0,IF(AND(Tipy!GT68=Výsledky!$ID$3,Tipy!GV68=Výsledky!$IF$3),60,0)))</f>
        <v/>
      </c>
      <c r="IB74" s="126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26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26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27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0" t="str">
        <f>IF(ISBLANK($IF$3),"",IF(ISBLANK(Tipy!GT68),"-",SUM(IA74:IE74)))</f>
        <v/>
      </c>
      <c r="IG74" s="129"/>
      <c r="IH74" s="126" t="str">
        <f>IF(ISBLANK($IM$3),"",IF(ISBLANK(Tipy!GZ68),0,IF(AND(Tipy!GZ68=Výsledky!$IK$3,Tipy!HB68=Výsledky!$IM$3),60,0)))</f>
        <v/>
      </c>
      <c r="II74" s="126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6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6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7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0" t="str">
        <f>IF(ISBLANK($IM$3),"",IF(ISBLANK(Tipy!GZ68),"-",SUM(IH74:IL74)))</f>
        <v/>
      </c>
      <c r="IN74" s="129"/>
      <c r="IO74" s="126" t="str">
        <f>IF(ISBLANK($IT$3),"",IF(ISBLANK(Tipy!HF68),0,IF(AND(Tipy!HF68=Výsledky!$IR$3,Tipy!HH68=Výsledky!$IT$3),60,0)))</f>
        <v/>
      </c>
      <c r="IP74" s="126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26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26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27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0" t="str">
        <f>IF(ISBLANK($IT$3),"",IF(ISBLANK(Tipy!HF68),"-",SUM(IO74:IS74)))</f>
        <v/>
      </c>
      <c r="IU74" s="129"/>
      <c r="IV74" s="126" t="str">
        <f>IF(ISBLANK($JA$3),"",IF(ISBLANK(Tipy!HL68),0,IF(AND(Tipy!HL68=Výsledky!$IY$3,Tipy!HN68=Výsledky!$JA$3),60,0)))</f>
        <v/>
      </c>
      <c r="IW74" s="126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26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26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27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0" t="str">
        <f>IF(ISBLANK($JA$3),"",IF(ISBLANK(Tipy!HL68),"-",SUM(IV74:IZ74)))</f>
        <v/>
      </c>
      <c r="JB74" s="129"/>
      <c r="JC74" s="126" t="str">
        <f>IF(ISBLANK($JH$3),"",IF(ISBLANK(Tipy!HR68),0,IF(AND(Tipy!HR68=Výsledky!$JF$3,Tipy!HT68=Výsledky!$JH$3),60,0)))</f>
        <v/>
      </c>
      <c r="JD74" s="126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26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26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27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0" t="str">
        <f>IF(ISBLANK($JH$3),"",IF(ISBLANK(Tipy!HR68),"-",SUM(JC74:JG74)))</f>
        <v/>
      </c>
      <c r="JI74" s="129"/>
      <c r="JJ74" s="126" t="str">
        <f>IF(ISBLANK($JO$3),"",IF(ISBLANK(Tipy!HX68),0,IF(AND(Tipy!HX68=Výsledky!$JM$3,Tipy!HZ68=Výsledky!$JO$3),60,0)))</f>
        <v/>
      </c>
      <c r="JK74" s="126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26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26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27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0" t="str">
        <f>IF(ISBLANK($JO$3),"",IF(ISBLANK(Tipy!HX68),"-",SUM(JJ74:JN74)))</f>
        <v/>
      </c>
      <c r="JP74" s="129"/>
      <c r="JQ74" s="126" t="str">
        <f>IF(ISBLANK($JV$3),"",IF(ISBLANK(Tipy!ID68),0,IF(AND(Tipy!ID68=Výsledky!$JT$3,Tipy!IF68=Výsledky!$JV$3),60,0)))</f>
        <v/>
      </c>
      <c r="JR74" s="126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26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26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27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0" t="str">
        <f>IF(ISBLANK($JV$3),"",IF(ISBLANK(Tipy!ID68),"-",SUM(JQ74:JU74)))</f>
        <v/>
      </c>
      <c r="JW74" s="129"/>
      <c r="JX74" s="126" t="str">
        <f>IF(ISBLANK($KC$3),"",IF(ISBLANK(Tipy!IJ68),0,IF(AND(Tipy!IJ68=Výsledky!$KA$3,Tipy!IL68=Výsledky!$KC$3),60,0)))</f>
        <v/>
      </c>
      <c r="JY74" s="126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6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6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7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0" t="str">
        <f>IF(ISBLANK($KC$3),"",IF(ISBLANK(Tipy!IJ68),"-",SUM(JX74:KB74)))</f>
        <v/>
      </c>
      <c r="KD74" s="129"/>
      <c r="KE74" s="126" t="str">
        <f>IF(ISBLANK($KJ$3),"",IF(ISBLANK(Tipy!IP68),0,IF(AND(Tipy!IP68=Výsledky!$KH$3,Tipy!IR68=Výsledky!$KJ$3),60,0)))</f>
        <v/>
      </c>
      <c r="KF74" s="126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6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6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7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0" t="str">
        <f>IF(ISBLANK($KJ$3),"",IF(ISBLANK(Tipy!IP68),"-",SUM(KE74:KI74)))</f>
        <v/>
      </c>
      <c r="KK74" s="129"/>
      <c r="KL74" s="126" t="str">
        <f>IF(ISBLANK($KQ$3),"",IF(ISBLANK(Tipy!IV68),0,IF(AND(Tipy!IV68=Výsledky!$KO$3,Tipy!IX68=Výsledky!$KQ$3),60,0)))</f>
        <v/>
      </c>
      <c r="KM74" s="126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6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6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7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0" t="str">
        <f>IF(ISBLANK($KQ$3),"",IF(ISBLANK(Tipy!IV68),"-",SUM(KL74:KP74)))</f>
        <v/>
      </c>
      <c r="KR74" s="129"/>
      <c r="KS74" s="126" t="str">
        <f>IF(ISBLANK($KX$3),"",IF(ISBLANK(Tipy!JB68),0,IF(AND(Tipy!JB68=Výsledky!$KV$3,Tipy!JD68=Výsledky!$KX$3),60,0)))</f>
        <v/>
      </c>
      <c r="KT74" s="126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6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6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7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0" t="str">
        <f>IF(ISBLANK($KX$3),"",IF(ISBLANK(Tipy!JB68),"-",SUM(KS74:KW74)))</f>
        <v/>
      </c>
      <c r="KY74" s="129"/>
      <c r="KZ74" s="126" t="str">
        <f>IF(ISBLANK($LE$3),"",IF(ISBLANK(Tipy!JH68),0,IF(AND(Tipy!JH68=Výsledky!$LC$3,Tipy!JJ68=Výsledky!$LE$3),60,0)))</f>
        <v/>
      </c>
      <c r="LA74" s="126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6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6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7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0" t="str">
        <f>IF(ISBLANK($LE$3),"",IF(ISBLANK(Tipy!JH68),"-",SUM(KZ74:LD74)))</f>
        <v/>
      </c>
      <c r="LF74" s="129"/>
      <c r="LG74" s="126" t="str">
        <f>IF(ISBLANK($LL$3),"",IF(ISBLANK(Tipy!JN68),0,IF(AND(Tipy!JN68=Výsledky!$LJ$3,Tipy!JP68=Výsledky!$LL$3),60,0)))</f>
        <v/>
      </c>
      <c r="LH74" s="126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6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6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7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0" t="str">
        <f>IF(ISBLANK($LL$3),"",IF(ISBLANK(Tipy!JN68),"-",SUM(LG74:LK74)))</f>
        <v/>
      </c>
      <c r="LM74" s="129"/>
      <c r="LN74" s="126" t="str">
        <f>IF(ISBLANK($LS$3),"",IF(ISBLANK(Tipy!JT68),0,IF(AND(Tipy!JT68=Výsledky!$LQ$3,Tipy!JV68=Výsledky!$LS$3),60,0)))</f>
        <v/>
      </c>
      <c r="LO74" s="126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6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6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7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0" t="str">
        <f>IF(ISBLANK($LS$3),"",IF(ISBLANK(Tipy!JT68),"-",SUM(LN74:LR74)))</f>
        <v/>
      </c>
      <c r="LT74" s="129"/>
      <c r="LU74" s="126" t="str">
        <f>IF(ISBLANK($LZ$3),"",IF(ISBLANK(Tipy!JZ68),0,IF(AND(Tipy!JZ68=Výsledky!$LX$3,Tipy!KB68=Výsledky!$LZ$3),60,0)))</f>
        <v/>
      </c>
      <c r="LV74" s="126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6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6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7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0" t="str">
        <f>IF(ISBLANK($LZ$3),"",IF(ISBLANK(Tipy!JZ68),"-",SUM(LU74:LY74)))</f>
        <v/>
      </c>
      <c r="MA74" s="129"/>
      <c r="MB74" s="126" t="str">
        <f>IF(ISBLANK($MG$3),"",IF(ISBLANK(Tipy!KF68),0,IF(AND(Tipy!KF68=Výsledky!$ME$3,Tipy!KH68=Výsledky!$MG$3),60,0)))</f>
        <v/>
      </c>
      <c r="MC74" s="126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6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6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7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0" t="str">
        <f>IF(ISBLANK($MG$3),"",IF(ISBLANK(Tipy!KF68),"-",SUM(MB74:MF74)))</f>
        <v/>
      </c>
      <c r="MH74" s="129"/>
      <c r="MI74" s="126" t="str">
        <f>IF(ISBLANK($MN$3),"",IF(ISBLANK(Tipy!KL68),0,IF(AND(Tipy!KL68=Výsledky!$ML$3,Tipy!KN68=Výsledky!$MN$3),60,0)))</f>
        <v/>
      </c>
      <c r="MJ74" s="12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6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6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0" t="str">
        <f>IF(ISBLANK($MN$3),"",IF(ISBLANK(Tipy!KL68),"-",SUM(MI74:MM74)))</f>
        <v/>
      </c>
      <c r="MO74" s="129"/>
      <c r="MP74" s="126" t="str">
        <f>IF(ISBLANK($MU$3),"",IF(ISBLANK(Tipy!KR68),0,IF(AND(Tipy!KR68=Výsledky!$MS$3,Tipy!KT68=Výsledky!$MU$3),60,0)))</f>
        <v/>
      </c>
      <c r="MQ74" s="126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6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6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7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0" t="str">
        <f>IF(ISBLANK($MU$3),"",IF(ISBLANK(Tipy!KR68),"-",SUM(MP74:MT74)))</f>
        <v/>
      </c>
      <c r="MV74" s="129"/>
      <c r="MW74" s="126" t="str">
        <f>IF(ISBLANK($NB$3),"",IF(ISBLANK(Tipy!KX68),0,IF(AND(Tipy!KX68=Výsledky!$MZ$3,Tipy!KZ68=Výsledky!$NB$3),60,0)))</f>
        <v/>
      </c>
      <c r="MX74" s="126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6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6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7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0" t="str">
        <f>IF(ISBLANK($NB$3),"",IF(ISBLANK(Tipy!KX68),"-",SUM(MW74:NA74)))</f>
        <v/>
      </c>
      <c r="NC74" s="129"/>
      <c r="ND74" s="126" t="str">
        <f>IF(ISBLANK($NI$3),"",IF(ISBLANK(Tipy!LD68),0,IF(AND(Tipy!LD68=Výsledky!$NG$3,Tipy!LF68=Výsledky!$NI$3),60,0)))</f>
        <v/>
      </c>
      <c r="NE74" s="126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6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6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7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0" t="str">
        <f>IF(ISBLANK($NI$3),"",IF(ISBLANK(Tipy!LD68),"-",SUM(ND74:NH74)))</f>
        <v/>
      </c>
      <c r="NJ74" s="129"/>
      <c r="NK74" s="126" t="str">
        <f>IF(ISBLANK($NP$3),"",IF(ISBLANK(Tipy!LJ68),0,IF(AND(Tipy!LJ68=Výsledky!$NN$3,Tipy!LL68=Výsledky!$NP$3),60,0)))</f>
        <v/>
      </c>
      <c r="NL74" s="126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6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6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7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0" t="str">
        <f>IF(ISBLANK($NP$3),"",IF(ISBLANK(Tipy!LJ68),"-",SUM(NK74:NO74)))</f>
        <v/>
      </c>
      <c r="NQ74" s="129"/>
      <c r="NR74" s="126" t="str">
        <f>IF(ISBLANK($NW$3),"",IF(ISBLANK(Tipy!LP68),0,IF(AND(Tipy!LP68=Výsledky!$NU$3,Tipy!LR68=Výsledky!$NW$3),60,0)))</f>
        <v/>
      </c>
      <c r="NS74" s="126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6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6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7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0" t="str">
        <f>IF(ISBLANK($NW$3),"",IF(ISBLANK(Tipy!LP68),"-",SUM(NR74:NV74)))</f>
        <v/>
      </c>
      <c r="NX74" s="129"/>
      <c r="NY74" s="126" t="str">
        <f>IF(ISBLANK($OD$3),"",IF(ISBLANK(Tipy!LV68),0,IF(AND(Tipy!LV68=Výsledky!$OB$3,Tipy!LX68=Výsledky!$OD$3),60,0)))</f>
        <v/>
      </c>
      <c r="NZ74" s="126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6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6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7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0" t="str">
        <f>IF(ISBLANK($OD$3),"",IF(ISBLANK(Tipy!LV68),"-",SUM(NY74:OC74)))</f>
        <v/>
      </c>
      <c r="OE74" s="129"/>
      <c r="OF74" s="126" t="str">
        <f>IF(ISBLANK($OK$3),"",IF(ISBLANK(Tipy!MB68),0,IF(AND(Tipy!MB68=Výsledky!$OI$3,Tipy!MD68=Výsledky!$OK$3),60,0)))</f>
        <v/>
      </c>
      <c r="OG74" s="126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6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6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7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0" t="str">
        <f>IF(ISBLANK($OK$3),"",IF(ISBLANK(Tipy!MB68),"-",SUM(OF74:OJ74)))</f>
        <v/>
      </c>
      <c r="OL74" s="129"/>
      <c r="OM74" s="126" t="str">
        <f>IF(ISBLANK($OR$3),"",IF(ISBLANK(Tipy!MH68),0,IF(AND(Tipy!MH68=Výsledky!$OP$3,Tipy!MJ68=Výsledky!$OR$3),60,0)))</f>
        <v/>
      </c>
      <c r="ON74" s="12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6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6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0" t="str">
        <f>IF(ISBLANK($OR$3),"",IF(ISBLANK(Tipy!MH68),"-",SUM(OM74:OQ74)))</f>
        <v/>
      </c>
      <c r="OS74" s="129"/>
      <c r="OT74" s="126" t="str">
        <f>IF(ISBLANK($OY$3),"",IF(ISBLANK(Tipy!MN68),0,IF(AND(Tipy!MN68=Výsledky!$OW$3,Tipy!MP68=Výsledky!$OY$3),60,0)))</f>
        <v/>
      </c>
      <c r="OU74" s="12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6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6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0" t="str">
        <f>IF(ISBLANK($OY$3),"",IF(ISBLANK(Tipy!MN68),"-",SUM(OT74:OX74)))</f>
        <v/>
      </c>
      <c r="OZ74" s="129"/>
      <c r="PA74" s="126" t="str">
        <f>IF(ISBLANK($PF$3),"",IF(ISBLANK(Tipy!MT68),0,IF(AND(Tipy!MT68=Výsledky!$PD$3,Tipy!MV68=Výsledky!$PF$3),60,0)))</f>
        <v/>
      </c>
      <c r="PB74" s="12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6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6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0" t="str">
        <f>IF(ISBLANK($PF$3),"",IF(ISBLANK(Tipy!MT68),"-",SUM(PA74:PE74)))</f>
        <v/>
      </c>
      <c r="PG74" s="129"/>
      <c r="PH74" s="126" t="str">
        <f>IF(ISBLANK($PM$3),"",IF(ISBLANK(Tipy!MZ68),0,IF(AND(Tipy!MZ68=Výsledky!$PK$3,Tipy!NB68=Výsledky!$PM$3),60,0)))</f>
        <v/>
      </c>
      <c r="PI74" s="12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6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6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0" t="str">
        <f>IF(ISBLANK($PM$3),"",IF(ISBLANK(Tipy!MZ68),"-",SUM(PH74:PL74)))</f>
        <v/>
      </c>
      <c r="PN74" s="129"/>
      <c r="PO74" s="126" t="str">
        <f>IF(ISBLANK($PT$3),"",IF(ISBLANK(Tipy!NF68),0,IF(AND(Tipy!NF68=Výsledky!$PR$3,Tipy!NH68=Výsledky!$PT$3),60,0)))</f>
        <v/>
      </c>
      <c r="PP74" s="12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6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6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0" t="str">
        <f>IF(ISBLANK($PT$3),"",IF(ISBLANK(Tipy!NF68),"-",SUM(PO74:PS74)))</f>
        <v/>
      </c>
      <c r="PU74" s="129"/>
      <c r="PV74" s="126" t="str">
        <f>IF(ISBLANK($QA$3),"",IF(ISBLANK(Tipy!NL68),0,IF(AND(Tipy!NL68=Výsledky!$PY$3,Tipy!NN68=Výsledky!$QA$3),60,0)))</f>
        <v/>
      </c>
      <c r="PW74" s="12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6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6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0" t="str">
        <f>IF(ISBLANK($QA$3),"",IF(ISBLANK(Tipy!NL68),"-",SUM(PV74:PZ74)))</f>
        <v/>
      </c>
      <c r="QB74" s="129"/>
      <c r="QC74" s="126" t="str">
        <f>IF(ISBLANK($QH$3),"",IF(ISBLANK(Tipy!NR68),0,IF(AND(Tipy!NR68=Výsledky!$QF$3,Tipy!NT68=Výsledky!$QH$3),60,0)))</f>
        <v/>
      </c>
      <c r="QD74" s="12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6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6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0" t="str">
        <f>IF(ISBLANK($QH$3),"",IF(ISBLANK(Tipy!NR68),"-",SUM(QC74:QG74)))</f>
        <v/>
      </c>
      <c r="QI74" s="131"/>
      <c r="QJ74" s="131"/>
    </row>
    <row r="75" spans="1:452" ht="15" x14ac:dyDescent="0.2">
      <c r="A75" s="124">
        <f>Tipy!A69</f>
        <v>65</v>
      </c>
      <c r="B75" s="166" t="str">
        <f>IF(Tipy!B69="","",Tipy!B69)</f>
        <v>slovan5ista</v>
      </c>
      <c r="C75" s="125"/>
      <c r="D75" s="126">
        <f>IF(ISBLANK($I$3),"",IF(ISBLANK(Tipy!D69),0,IF(AND(Tipy!D69=Výsledky!$G$3,Tipy!F69=Výsledky!$I$3),60,0)))</f>
        <v>0</v>
      </c>
      <c r="E75" s="12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6">
        <f>IF(ISBLANK($I$3),"",IF(OR(Tipy!G69=Výsledky!$D$6,Tipy!G69=Výsledky!$D$7,Tipy!G69=Výsledky!$D$8,Tipy!G69=Výsledky!$D$9),IF(VLOOKUP(Tipy!G69,'Kategórie hráčov'!$A$2:$B$55,2,FALSE)=30,30,20),0))</f>
        <v>0</v>
      </c>
      <c r="G75" s="126">
        <f>IF(ISBLANK($I$3),"",IF(OR(Tipy!H69=Výsledky!$G$6,Tipy!H69=Výsledky!$G$7,Tipy!H69=Výsledky!$G$8,Tipy!H69=Výsledky!$G$9),IF(VLOOKUP(Tipy!H69,'Kategórie hráčov'!$A$2:$B$55,2,FALSE)=30,30,20),0))</f>
        <v>0</v>
      </c>
      <c r="H75" s="12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8" t="str">
        <f>IF(ISBLANK($I$3),"",IF(ISBLANK(Tipy!D69),"-",SUM(D75:H75)))</f>
        <v>-</v>
      </c>
      <c r="J75" s="25"/>
      <c r="K75" s="126">
        <f>IF(ISBLANK($P$3),"",IF(ISBLANK(Tipy!J69),0,IF(AND(Tipy!J69=Výsledky!$N$3,Tipy!L69=Výsledky!$P$3),60,0)))</f>
        <v>0</v>
      </c>
      <c r="L75" s="12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6">
        <f>IF(ISBLANK($P$3),"",IF(OR(Tipy!M69=Výsledky!$K$6,Tipy!M69=Výsledky!$K$7,Tipy!M69=Výsledky!$K$8,Tipy!M69=Výsledky!$K$9),IF(VLOOKUP(Tipy!M69,'Kategórie hráčov'!$A$2:$B$55,2,FALSE)=30,30,20),0))</f>
        <v>20</v>
      </c>
      <c r="N75" s="126">
        <f>IF(ISBLANK($P$3),"",IF(OR(Tipy!N69=Výsledky!$N$6,Tipy!N69=Výsledky!$N$7,Tipy!N69=Výsledky!$N$8,Tipy!N69=Výsledky!$N$9),IF(VLOOKUP(Tipy!N69,'Kategórie hráčov'!$A$2:$B$55,2,FALSE)=30,30,20),0))</f>
        <v>0</v>
      </c>
      <c r="O75" s="12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8">
        <f>IF(ISBLANK($P$3),"",IF(ISBLANK(Tipy!J69),"-",SUM(K75:O75)))</f>
        <v>20</v>
      </c>
      <c r="Q75" s="129"/>
      <c r="R75" s="126">
        <f>IF(ISBLANK($W$3),"",IF(ISBLANK(Tipy!P69),0,IF(AND(Tipy!P69=Výsledky!$U$3,Tipy!R69=Výsledky!$W$3),60,0)))</f>
        <v>0</v>
      </c>
      <c r="S75" s="12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6">
        <f>IF(ISBLANK($W$3),"",IF(OR(Tipy!S69=Výsledky!$R$6,Tipy!S69=Výsledky!$R$7,Tipy!S69=Výsledky!$R$8,Tipy!S69=Výsledky!$R$9),IF(VLOOKUP(Tipy!S69,'Kategórie hráčov'!$A$2:$B$55,2,FALSE)=30,30,20),0))</f>
        <v>0</v>
      </c>
      <c r="U75" s="126">
        <f>IF(ISBLANK($W$3),"",IF(OR(Tipy!T69=Výsledky!$U$6,Tipy!T69=Výsledky!$U$7,Tipy!T69=Výsledky!$U$8,Tipy!T69=Výsledky!$U$9),IF(VLOOKUP(Tipy!T69,'Kategórie hráčov'!$A$2:$B$55,2,FALSE)=30,30,20),0))</f>
        <v>0</v>
      </c>
      <c r="V75" s="127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30">
        <f>IF(ISBLANK($W$3),"",IF(ISBLANK(Tipy!P69),"-",SUM(R75:V75)))</f>
        <v>0</v>
      </c>
      <c r="X75" s="129"/>
      <c r="Y75" s="126">
        <f>IF(ISBLANK($AD$3),"",IF(ISBLANK(Tipy!V69),0,IF(AND(Tipy!V69=Výsledky!$AB$3,Tipy!X69=Výsledky!$AD$3),60,0)))</f>
        <v>0</v>
      </c>
      <c r="Z75" s="12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6">
        <f>IF(ISBLANK($AD$3),"",IF(OR(Tipy!Y69=Výsledky!$Y$6,Tipy!Y69=Výsledky!$Y$7,Tipy!Y69=Výsledky!$Y$8,Tipy!Y69=Výsledky!$Y$9),IF(VLOOKUP(Tipy!Y69,'Kategórie hráčov'!$A$2:$B$55,2,FALSE)=30,30,20),0))</f>
        <v>0</v>
      </c>
      <c r="AB75" s="126">
        <f>IF(ISBLANK($AD$3),"",IF(OR(Tipy!Z69=Výsledky!$AB$6,Tipy!Z69=Výsledky!$AB$7,Tipy!Z69=Výsledky!$AB$8,Tipy!Z69=Výsledky!$AB$9),IF(VLOOKUP(Tipy!Z69,'Kategórie hráčov'!$A$2:$B$55,2,FALSE)=30,30,20),0))</f>
        <v>0</v>
      </c>
      <c r="AC75" s="12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30" t="str">
        <f>IF(ISBLANK($AD$3),"",IF(ISBLANK(Tipy!V69),"-",SUM(Y75:AC75)))</f>
        <v>-</v>
      </c>
      <c r="AE75" s="129"/>
      <c r="AF75" s="126">
        <f>IF(ISBLANK($AK$3),"",IF(ISBLANK(Tipy!AB69),0,IF(AND(Tipy!AB69=Výsledky!$AI$3,Tipy!AD69=Výsledky!$AK$3),60,0)))</f>
        <v>0</v>
      </c>
      <c r="AG75" s="12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6">
        <f>IF(ISBLANK($AK$3),"",IF(OR(Tipy!AE69=Výsledky!$AF$6,Tipy!AE69=Výsledky!$AF$7,Tipy!AE69=Výsledky!$AF$8,Tipy!AE69=Výsledky!$AF$9),IF(VLOOKUP(Tipy!AE69,'Kategórie hráčov'!$A$2:$B$55,2,FALSE)=30,30,20),0))</f>
        <v>0</v>
      </c>
      <c r="AI75" s="126">
        <f>IF(ISBLANK($AK$3),"",IF(OR(Tipy!AF69=Výsledky!$AI$6,Tipy!AF69=Výsledky!$AI$7,Tipy!AF69=Výsledky!$AI$8,Tipy!AF69=Výsledky!$AI$9),IF(VLOOKUP(Tipy!AF69,'Kategórie hráčov'!$A$2:$B$55,2,FALSE)=30,30,20),0))</f>
        <v>0</v>
      </c>
      <c r="AJ75" s="12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30" t="str">
        <f>IF(ISBLANK($AK$3),"",IF(ISBLANK(Tipy!AB69),"-",SUM(AF75:AJ75)))</f>
        <v>-</v>
      </c>
      <c r="AL75" s="129"/>
      <c r="AM75" s="126">
        <f>IF(ISBLANK($AR$3),"",IF(ISBLANK(Tipy!AH69),0,IF(AND(Tipy!AH69=Výsledky!$AP$3,Tipy!AJ69=Výsledky!$AR$3),60,0)))</f>
        <v>0</v>
      </c>
      <c r="AN75" s="12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6">
        <f>IF(ISBLANK($AR$3),"",IF(OR(Tipy!AK69=Výsledky!$AM$6,Tipy!AK69=Výsledky!$AM$7,Tipy!AK69=Výsledky!$AM$8,Tipy!AK69=Výsledky!$AM$9),IF(VLOOKUP(Tipy!AK69,'Kategórie hráčov'!$A$2:$B$55,2,FALSE)=30,30,20),0))</f>
        <v>0</v>
      </c>
      <c r="AP75" s="126">
        <f>IF(ISBLANK($AR$3),"",IF(OR(Tipy!AL69=Výsledky!$AP$6,Tipy!AL69=Výsledky!$AP$7,Tipy!AL69=Výsledky!$AP$8,Tipy!AL69=Výsledky!$AP$9),IF(VLOOKUP(Tipy!AL69,'Kategórie hráčov'!$A$2:$B$55,2,FALSE)=30,30,20),0))</f>
        <v>0</v>
      </c>
      <c r="AQ75" s="127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30" t="str">
        <f>IF(ISBLANK($AR$3),"",IF(ISBLANK(Tipy!AH69),"-",SUM(AM75:AQ75)))</f>
        <v>-</v>
      </c>
      <c r="AS75" s="129"/>
      <c r="AT75" s="126">
        <f>IF(ISBLANK($AY$3),"",IF(ISBLANK(Tipy!AN69),0,IF(AND(Tipy!AN69=Výsledky!$AW$3,Tipy!AP69=Výsledky!$AY$3),60,0)))</f>
        <v>0</v>
      </c>
      <c r="AU75" s="12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6">
        <f>IF(ISBLANK($AY$3),"",IF(OR(Tipy!AQ69=Výsledky!$AT$6,Tipy!AQ69=Výsledky!$AT$7,Tipy!AQ69=Výsledky!$AT$8,Tipy!AQ69=Výsledky!$AT$9),IF(VLOOKUP(Tipy!AQ69,'Kategórie hráčov'!$A$2:$B$55,2,FALSE)=30,30,20),0))</f>
        <v>0</v>
      </c>
      <c r="AW75" s="126">
        <f>IF(ISBLANK($AY$3),"",IF(OR(Tipy!AR69=Výsledky!$AW$6,Tipy!AR69=Výsledky!$AW$7,Tipy!AR69=Výsledky!$AW$8,Tipy!AR69=Výsledky!$AW$9),IF(VLOOKUP(Tipy!AR69,'Kategórie hráčov'!$A$2:$B$55,2,FALSE)=30,30,20),0))</f>
        <v>0</v>
      </c>
      <c r="AX75" s="12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30" t="str">
        <f>IF(ISBLANK($AY$3),"",IF(ISBLANK(Tipy!AN69),"-",SUM(AT75:AX75)))</f>
        <v>-</v>
      </c>
      <c r="AZ75" s="129"/>
      <c r="BA75" s="126">
        <f>IF(ISBLANK($BF$3),"",IF(ISBLANK(Tipy!AT69),0,IF(AND(Tipy!AT69=Výsledky!$BD$3,Tipy!AV69=Výsledky!$BF$3),60,0)))</f>
        <v>0</v>
      </c>
      <c r="BB75" s="12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6">
        <f>IF(ISBLANK($BF$3),"",IF(OR(Tipy!AW69=Výsledky!$BA$6,Tipy!AW69=Výsledky!$BA$7,Tipy!AW69=Výsledky!$BA$8,Tipy!AW69=Výsledky!$BA$9),IF(VLOOKUP(Tipy!AW69,'Kategórie hráčov'!$A$2:$B$55,2,FALSE)=30,30,20),0))</f>
        <v>0</v>
      </c>
      <c r="BD75" s="126">
        <f>IF(ISBLANK($BF$3),"",IF(OR(Tipy!AX69=Výsledky!$BD$6,Tipy!AX69=Výsledky!$BD$7,Tipy!AX69=Výsledky!$BD$8,Tipy!AX69=Výsledky!$BD$9),IF(VLOOKUP(Tipy!AX69,'Kategórie hráčov'!$A$2:$B$55,2,FALSE)=30,30,20),0))</f>
        <v>0</v>
      </c>
      <c r="BE75" s="127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30" t="str">
        <f>IF(ISBLANK($BF$3),"",IF(ISBLANK(Tipy!AT69),"-",SUM(BA75:BE75)))</f>
        <v>-</v>
      </c>
      <c r="BG75" s="129"/>
      <c r="BH75" s="126" t="str">
        <f>IF(ISBLANK($BM$3),"",IF(ISBLANK(Tipy!AZ69),0,IF(AND(Tipy!AZ69=Výsledky!$BK$3,Tipy!BB69=Výsledky!$BM$3),60,0)))</f>
        <v/>
      </c>
      <c r="BI75" s="126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6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6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7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0" t="str">
        <f>IF(ISBLANK($BM$3),"",IF(ISBLANK(Tipy!AZ69),"-",SUM(BH75:BL75)))</f>
        <v/>
      </c>
      <c r="BN75" s="129"/>
      <c r="BO75" s="126">
        <f>IF(ISBLANK($BT$3),"",IF(ISBLANK(Tipy!BF69),0,IF(AND(Tipy!BF69=Výsledky!$BR$3,Tipy!BH69=Výsledky!$BT$3),60,0)))</f>
        <v>0</v>
      </c>
      <c r="BP75" s="12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6">
        <f>IF(ISBLANK($BT$3),"",IF(OR(Tipy!BI69=Výsledky!$BO$6,Tipy!BI69=Výsledky!$BO$7,Tipy!BI69=Výsledky!$BO$8,Tipy!BI69=Výsledky!$BO$9),IF(VLOOKUP(Tipy!BI69,'Kategórie hráčov'!$A$2:$B$55,2,FALSE)=30,30,20),0))</f>
        <v>0</v>
      </c>
      <c r="BR75" s="126">
        <f>IF(ISBLANK($BT$3),"",IF(OR(Tipy!BJ69=Výsledky!$BR$6,Tipy!BJ69=Výsledky!$BR$7,Tipy!BJ69=Výsledky!$BR$8,Tipy!BJ69=Výsledky!$BR$9),IF(VLOOKUP(Tipy!BJ69,'Kategórie hráčov'!$A$2:$B$55,2,FALSE)=30,30,20),0))</f>
        <v>0</v>
      </c>
      <c r="BS75" s="12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30" t="str">
        <f>IF(ISBLANK($BT$3),"",IF(ISBLANK(Tipy!BF69),"-",SUM(BO75:BS75)))</f>
        <v>-</v>
      </c>
      <c r="BU75" s="129"/>
      <c r="BV75" s="126" t="str">
        <f>IF(ISBLANK($CA$3),"",IF(ISBLANK(Tipy!BL69),0,IF(AND(Tipy!BL69=Výsledky!$BY$3,Tipy!BN69=Výsledky!$CA$3),60,0)))</f>
        <v/>
      </c>
      <c r="BW75" s="126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6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6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7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0" t="str">
        <f>IF(ISBLANK($CA$3),"",IF(ISBLANK(Tipy!BL69),"-",SUM(BV75:BZ75)))</f>
        <v/>
      </c>
      <c r="CB75" s="129"/>
      <c r="CC75" s="126">
        <f>IF(ISBLANK($CH$3),"",IF(ISBLANK(Tipy!BR69),0,IF(AND(Tipy!BR69=Výsledky!$CF$3,Tipy!BT69=Výsledky!$CH$3),60,0)))</f>
        <v>0</v>
      </c>
      <c r="CD75" s="12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6">
        <f>IF(ISBLANK($CH$3),"",IF(OR(Tipy!BU69=Výsledky!$CC$6,Tipy!BU69=Výsledky!$CC$7,Tipy!BU69=Výsledky!$CC$8,Tipy!BU69=Výsledky!$CC$9),IF(VLOOKUP(Tipy!BU69,'Kategórie hráčov'!$A$2:$B$55,2,FALSE)=30,30,20),0))</f>
        <v>0</v>
      </c>
      <c r="CF75" s="126">
        <f>IF(ISBLANK($CH$3),"",IF(OR(Tipy!BV69=Výsledky!$CF$6,Tipy!BV69=Výsledky!$CF$7,Tipy!BV69=Výsledky!$CF$8,Tipy!BV69=Výsledky!$CF$9),IF(VLOOKUP(Tipy!BV69,'Kategórie hráčov'!$A$2:$B$55,2,FALSE)=30,30,20),0))</f>
        <v>0</v>
      </c>
      <c r="CG75" s="12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30" t="str">
        <f>IF(ISBLANK($CH$3),"",IF(ISBLANK(Tipy!BR69),"-",SUM(CC75:CG75)))</f>
        <v>-</v>
      </c>
      <c r="CI75" s="129"/>
      <c r="CJ75" s="126">
        <f>IF(ISBLANK($CO$3),"",IF(ISBLANK(Tipy!BX69),0,IF(AND(Tipy!BX69=Výsledky!$CM$3,Tipy!BZ69=Výsledky!$CO$3),60,0)))</f>
        <v>0</v>
      </c>
      <c r="CK75" s="12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6">
        <f>IF(ISBLANK($CO$3),"",IF(OR(Tipy!CA69=Výsledky!$CJ$6,Tipy!CA69=Výsledky!$CJ$7,Tipy!CA69=Výsledky!$CJ$8,Tipy!CA69=Výsledky!$CJ$9),IF(VLOOKUP(Tipy!CA69,'Kategórie hráčov'!$A$2:$B$55,2,FALSE)=30,30,20),0))</f>
        <v>0</v>
      </c>
      <c r="CM75" s="126">
        <f>IF(ISBLANK($CO$3),"",IF(OR(Tipy!CB69=Výsledky!$CM$6,Tipy!CB69=Výsledky!$CM$7,Tipy!CB69=Výsledky!$CM$8,Tipy!CB69=Výsledky!$CM$9),IF(VLOOKUP(Tipy!CB69,'Kategórie hráčov'!$A$2:$B$55,2,FALSE)=30,30,20),0))</f>
        <v>0</v>
      </c>
      <c r="CN75" s="12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30" t="str">
        <f>IF(ISBLANK($CO$3),"",IF(ISBLANK(Tipy!BX69),"-",SUM(CJ75:CN75)))</f>
        <v>-</v>
      </c>
      <c r="CP75" s="129"/>
      <c r="CQ75" s="126" t="str">
        <f>IF(ISBLANK($CV$3),"",IF(ISBLANK(Tipy!CD69),0,IF(AND(Tipy!CD69=Výsledky!$CT$3,Tipy!CF69=Výsledky!$CV$3),60,0)))</f>
        <v/>
      </c>
      <c r="CR75" s="126" t="str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/>
      </c>
      <c r="CS75" s="126" t="str">
        <f>IF(ISBLANK($CV$3),"",IF(OR(Tipy!CG69=Výsledky!$CQ$6,Tipy!CG69=Výsledky!$CQ$7,Tipy!CG69=Výsledky!$CQ$8,Tipy!CG69=Výsledky!$CQ$9),IF(VLOOKUP(Tipy!CG69,'Kategórie hráčov'!$A$2:$B$55,2,FALSE)=30,30,20),0))</f>
        <v/>
      </c>
      <c r="CT75" s="126" t="str">
        <f>IF(ISBLANK($CV$3),"",IF(OR(Tipy!CH69=Výsledky!$CT$6,Tipy!CH69=Výsledky!$CT$7,Tipy!CH69=Výsledky!$CT$8,Tipy!CH69=Výsledky!$CT$9),IF(VLOOKUP(Tipy!CH69,'Kategórie hráčov'!$A$2:$B$55,2,FALSE)=30,30,20),0))</f>
        <v/>
      </c>
      <c r="CU75" s="127" t="str">
        <f>IF(ISBLANK($CV$3),"",IF(ISBLANK(Tipy!CD69),0,IF(OR(AND(Tipy!CD69=Výsledky!$CT$3,OR(Tipy!CF69=Výsledky!$CV$3+1,Tipy!CF69=Výsledky!$CV$3-1)),AND(Tipy!CF69=Výsledky!$CV$3,OR(Tipy!CD69=Výsledky!$CT$3+1,Tipy!CD69=Výsledky!$CT$3-1))),10,0)))</f>
        <v/>
      </c>
      <c r="CV75" s="130" t="str">
        <f>IF(ISBLANK($CV$3),"",IF(ISBLANK(Tipy!CD69),"-",SUM(CQ75:CU75)))</f>
        <v/>
      </c>
      <c r="CW75" s="129"/>
      <c r="CX75" s="126" t="str">
        <f>IF(ISBLANK($DC$3),"",IF(ISBLANK(Tipy!CJ69),0,IF(AND(Tipy!CJ69=Výsledky!$DA$3,Tipy!CL69=Výsledky!$DC$3),60,0)))</f>
        <v/>
      </c>
      <c r="CY75" s="126" t="str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/>
      </c>
      <c r="CZ75" s="126" t="str">
        <f>IF(ISBLANK($DC$3),"",IF(OR(Tipy!CM69=Výsledky!$CX$6,Tipy!CM69=Výsledky!$CX$7,Tipy!CM69=Výsledky!$CX$8,Tipy!CM69=Výsledky!$CX$9),IF(VLOOKUP(Tipy!CM69,'Kategórie hráčov'!$A$2:$B$55,2,FALSE)=30,30,20),0))</f>
        <v/>
      </c>
      <c r="DA75" s="126" t="str">
        <f>IF(ISBLANK($DC$3),"",IF(OR(Tipy!CN69=Výsledky!$DA$6,Tipy!CN69=Výsledky!$DA$7,Tipy!CN69=Výsledky!$DA$8,Tipy!CN69=Výsledky!$DA$9),IF(VLOOKUP(Tipy!CN69,'Kategórie hráčov'!$A$2:$B$55,2,FALSE)=30,30,20),0))</f>
        <v/>
      </c>
      <c r="DB75" s="127" t="str">
        <f>IF(ISBLANK($DC$3),"",IF(ISBLANK(Tipy!CJ69),0,IF(OR(AND(Tipy!CJ69=Výsledky!$DA$3,OR(Tipy!CL69=Výsledky!$DC$3+1,Tipy!CL69=Výsledky!$DC$3-1)),AND(Tipy!CL69=Výsledky!$DC$3,OR(Tipy!CJ69=Výsledky!$DA$3+1,Tipy!CJ69=Výsledky!$DA$3-1))),10,0)))</f>
        <v/>
      </c>
      <c r="DC75" s="130" t="str">
        <f>IF(ISBLANK($DC$3),"",IF(ISBLANK(Tipy!CJ69),"-",SUM(CX75:DB75)))</f>
        <v/>
      </c>
      <c r="DD75" s="129"/>
      <c r="DE75" s="126" t="str">
        <f>IF(ISBLANK($DJ$3),"",IF(ISBLANK(Tipy!CP69),0,IF(AND(Tipy!CP69=Výsledky!$DH$3,Tipy!CR69=Výsledky!$DJ$3),60,0)))</f>
        <v/>
      </c>
      <c r="DF75" s="126" t="str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/>
      </c>
      <c r="DG75" s="126" t="str">
        <f>IF(ISBLANK($DJ$3),"",IF(OR(Tipy!CS69=Výsledky!$DE$6,Tipy!CS69=Výsledky!$DE$7,Tipy!CS69=Výsledky!$DE$8,Tipy!CS69=Výsledky!$DE$9),IF(VLOOKUP(Tipy!CS69,'Kategórie hráčov'!$A$2:$B$55,2,FALSE)=30,30,20),0))</f>
        <v/>
      </c>
      <c r="DH75" s="126" t="str">
        <f>IF(ISBLANK($DJ$3),"",IF(OR(Tipy!CT69=Výsledky!$DH$6,Tipy!CT69=Výsledky!$DH$7,Tipy!CT69=Výsledky!$DH$8,Tipy!CT69=Výsledky!$DH$9),IF(VLOOKUP(Tipy!CT69,'Kategórie hráčov'!$A$2:$B$55,2,FALSE)=30,30,20),0))</f>
        <v/>
      </c>
      <c r="DI75" s="127" t="str">
        <f>IF(ISBLANK($DJ$3),"",IF(ISBLANK(Tipy!CP69),0,IF(OR(AND(Tipy!CP69=Výsledky!$DH$3,OR(Tipy!CR69=Výsledky!$DJ$3+1,Tipy!CR69=Výsledky!$DJ$3-1)),AND(Tipy!CR69=Výsledky!$DJ$3,OR(Tipy!CP69=Výsledky!$DH$3+1,Tipy!CP69=Výsledky!$DH$3-1))),10,0)))</f>
        <v/>
      </c>
      <c r="DJ75" s="130" t="str">
        <f>IF(ISBLANK($DJ$3),"",IF(ISBLANK(Tipy!CP69),"-",SUM(DE75:DI75)))</f>
        <v/>
      </c>
      <c r="DK75" s="129"/>
      <c r="DL75" s="126" t="str">
        <f>IF(ISBLANK($DQ$3),"",IF(ISBLANK(Tipy!CV69),0,IF(AND(Tipy!CV69=Výsledky!$DO$3,Tipy!CX69=Výsledky!$DQ$3),60,0)))</f>
        <v/>
      </c>
      <c r="DM75" s="126" t="str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/>
      </c>
      <c r="DN75" s="126" t="str">
        <f>IF(ISBLANK($DQ$3),"",IF(OR(Tipy!CY69=Výsledky!$DL$6,Tipy!CY69=Výsledky!$DL$7,Tipy!CY69=Výsledky!$DL$8,Tipy!CY69=Výsledky!$DL$9),IF(VLOOKUP(Tipy!CY69,'Kategórie hráčov'!$A$2:$B$55,2,FALSE)=30,30,20),0))</f>
        <v/>
      </c>
      <c r="DO75" s="126" t="str">
        <f>IF(ISBLANK($DQ$3),"",IF(OR(Tipy!CZ69=Výsledky!$DO$6,Tipy!CZ69=Výsledky!$DO$7,Tipy!CZ69=Výsledky!$DO$8,Tipy!CZ69=Výsledky!$DO$9),IF(VLOOKUP(Tipy!CZ69,'Kategórie hráčov'!$A$2:$B$55,2,FALSE)=30,30,20),0))</f>
        <v/>
      </c>
      <c r="DP75" s="127" t="str">
        <f>IF(ISBLANK($DQ$3),"",IF(ISBLANK(Tipy!CV69),0,IF(OR(AND(Tipy!CV69=Výsledky!$DO$3,OR(Tipy!CX69=Výsledky!$DQ$3+1,Tipy!CX69=Výsledky!$DQ$3-1)),AND(Tipy!CX69=Výsledky!$DQ$3,OR(Tipy!CV69=Výsledky!$DO$3+1,Tipy!CV69=Výsledky!$DO$3-1))),10,0)))</f>
        <v/>
      </c>
      <c r="DQ75" s="130" t="str">
        <f>IF(ISBLANK($DQ$3),"",IF(ISBLANK(Tipy!CV69),"-",SUM(DL75:DP75)))</f>
        <v/>
      </c>
      <c r="DR75" s="129"/>
      <c r="DS75" s="126" t="str">
        <f>IF(ISBLANK($DX$3),"",IF(ISBLANK(Tipy!DB69),0,IF(AND(Tipy!DB69=Výsledky!$DV$3,Tipy!DD69=Výsledky!$DX$3),60,0)))</f>
        <v/>
      </c>
      <c r="DT75" s="126" t="str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/>
      </c>
      <c r="DU75" s="126" t="str">
        <f>IF(ISBLANK($DX$3),"",IF(OR(Tipy!DE69=Výsledky!$DS$6,Tipy!DE69=Výsledky!$DS$7,Tipy!DE69=Výsledky!$DS$8,Tipy!DE69=Výsledky!$DS$9),IF(VLOOKUP(Tipy!DE69,'Kategórie hráčov'!$A$2:$B$55,2,FALSE)=30,30,20),0))</f>
        <v/>
      </c>
      <c r="DV75" s="126" t="str">
        <f>IF(ISBLANK($DX$3),"",IF(OR(Tipy!DF69=Výsledky!$DV$6,Tipy!DF69=Výsledky!$DV$7,Tipy!DF69=Výsledky!$DV$8,Tipy!DF69=Výsledky!$DV$9),IF(VLOOKUP(Tipy!DF69,'Kategórie hráčov'!$A$2:$B$55,2,FALSE)=30,30,20),0))</f>
        <v/>
      </c>
      <c r="DW75" s="127" t="str">
        <f>IF(ISBLANK($DX$3),"",IF(ISBLANK(Tipy!DB69),0,IF(OR(AND(Tipy!DB69=Výsledky!$DV$3,OR(Tipy!DD69=Výsledky!$DX$3+1,Tipy!DD69=Výsledky!$DX$3-1)),AND(Tipy!DD69=Výsledky!$DX$3,OR(Tipy!DB69=Výsledky!$DV$3+1,Tipy!DB69=Výsledky!$DV$3-1))),10,0)))</f>
        <v/>
      </c>
      <c r="DX75" s="130" t="str">
        <f>IF(ISBLANK($DX$3),"",IF(ISBLANK(Tipy!DB69),"-",SUM(DS75:DW75)))</f>
        <v/>
      </c>
      <c r="DY75" s="129"/>
      <c r="DZ75" s="126" t="str">
        <f>IF(ISBLANK($EE$3),"",IF(ISBLANK(Tipy!DH69),0,IF(AND(Tipy!DH69=Výsledky!$EC$3,Tipy!DJ69=Výsledky!$EE$3),60,0)))</f>
        <v/>
      </c>
      <c r="EA75" s="126" t="str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/>
      </c>
      <c r="EB75" s="126" t="str">
        <f>IF(ISBLANK($EE$3),"",IF(OR(Tipy!DK69=Výsledky!$DZ$6,Tipy!DK69=Výsledky!$DZ$7,Tipy!DK69=Výsledky!$DZ$8,Tipy!DK69=Výsledky!$DZ$9),IF(VLOOKUP(Tipy!DK69,'Kategórie hráčov'!$A$2:$B$55,2,FALSE)=30,30,20),0))</f>
        <v/>
      </c>
      <c r="EC75" s="126" t="str">
        <f>IF(ISBLANK($EE$3),"",IF(OR(Tipy!DL69=Výsledky!$EC$6,Tipy!DL69=Výsledky!$EC$7,Tipy!DL69=Výsledky!$EC$8,Tipy!DL69=Výsledky!$EC$9),IF(VLOOKUP(Tipy!DL69,'Kategórie hráčov'!$A$2:$B$55,2,FALSE)=30,30,20),0))</f>
        <v/>
      </c>
      <c r="ED75" s="127" t="str">
        <f>IF(ISBLANK($EE$3),"",IF(ISBLANK(Tipy!DH69),0,IF(OR(AND(Tipy!DH69=Výsledky!$EC$3,OR(Tipy!DJ69=Výsledky!$EE$3+1,Tipy!DJ69=Výsledky!$EE$3-1)),AND(Tipy!DJ69=Výsledky!$EE$3,OR(Tipy!DH69=Výsledky!$EC$3+1,Tipy!DH69=Výsledky!$EC$3-1))),10,0)))</f>
        <v/>
      </c>
      <c r="EE75" s="130" t="str">
        <f>IF(ISBLANK($EE$3),"",IF(ISBLANK(Tipy!DH69),"-",SUM(DZ75:ED75)))</f>
        <v/>
      </c>
      <c r="EF75" s="129"/>
      <c r="EG75" s="126" t="str">
        <f>IF(ISBLANK($EL$3),"",IF(ISBLANK(Tipy!DN69),0,IF(AND(Tipy!DN69=Výsledky!$EJ$3,Tipy!DP69=Výsledky!$EL$3),60,0)))</f>
        <v/>
      </c>
      <c r="EH75" s="126" t="str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/>
      </c>
      <c r="EI75" s="126" t="str">
        <f>IF(ISBLANK($EL$3),"",IF(OR(Tipy!DQ69=Výsledky!$EG$6,Tipy!DQ69=Výsledky!$EG$7,Tipy!DQ69=Výsledky!$EG$8,Tipy!DQ69=Výsledky!$EG$9),IF(VLOOKUP(Tipy!DQ69,'Kategórie hráčov'!$A$2:$B$55,2,FALSE)=30,30,20),0))</f>
        <v/>
      </c>
      <c r="EJ75" s="126" t="str">
        <f>IF(ISBLANK($EL$3),"",IF(OR(Tipy!DR69=Výsledky!$EJ$6,Tipy!DR69=Výsledky!$EJ$7,Tipy!DR69=Výsledky!$EJ$8,Tipy!DR69=Výsledky!$EJ$9),IF(VLOOKUP(Tipy!DR69,'Kategórie hráčov'!$A$2:$B$55,2,FALSE)=30,30,20),0))</f>
        <v/>
      </c>
      <c r="EK75" s="127" t="str">
        <f>IF(ISBLANK($EL$3),"",IF(ISBLANK(Tipy!DN69),0,IF(OR(AND(Tipy!DN69=Výsledky!$EJ$3,OR(Tipy!DP69=Výsledky!$EL$3+1,Tipy!DP69=Výsledky!$EL$3-1)),AND(Tipy!DP69=Výsledky!$EL$3,OR(Tipy!DN69=Výsledky!$EJ$3+1,Tipy!DN69=Výsledky!$EJ$3-1))),10,0)))</f>
        <v/>
      </c>
      <c r="EL75" s="130" t="str">
        <f>IF(ISBLANK($EL$3),"",IF(ISBLANK(Tipy!DN69),"-",SUM(EG75:EK75)))</f>
        <v/>
      </c>
      <c r="EM75" s="129"/>
      <c r="EN75" s="126" t="str">
        <f>IF(ISBLANK($ES$3),"",IF(ISBLANK(Tipy!DT69),0,IF(AND(Tipy!DT69=Výsledky!$EQ$3,Tipy!DV69=Výsledky!$ES$3),60,0)))</f>
        <v/>
      </c>
      <c r="EO75" s="126" t="str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/>
      </c>
      <c r="EP75" s="126" t="str">
        <f>IF(ISBLANK($ES$3),"",IF(OR(Tipy!DW69=Výsledky!$EN$6,Tipy!DW69=Výsledky!$EN$7,Tipy!DW69=Výsledky!$EN$8,Tipy!DW69=Výsledky!$EN$9),IF(VLOOKUP(Tipy!DW69,'Kategórie hráčov'!$A$2:$B$55,2,FALSE)=30,30,20),0))</f>
        <v/>
      </c>
      <c r="EQ75" s="126" t="str">
        <f>IF(ISBLANK($ES$3),"",IF(OR(Tipy!DX69=Výsledky!$EQ$6,Tipy!DX69=Výsledky!$EQ$7,Tipy!DX69=Výsledky!$EQ$8,Tipy!DX69=Výsledky!$EQ$9),IF(VLOOKUP(Tipy!DX69,'Kategórie hráčov'!$A$2:$B$55,2,FALSE)=30,30,20),0))</f>
        <v/>
      </c>
      <c r="ER75" s="127" t="str">
        <f>IF(ISBLANK($ES$3),"",IF(ISBLANK(Tipy!DT69),0,IF(OR(AND(Tipy!DT69=Výsledky!$EQ$3,OR(Tipy!DV69=Výsledky!$ES$3+1,Tipy!DV69=Výsledky!$ES$3-1)),AND(Tipy!DV69=Výsledky!$ES$3,OR(Tipy!DT69=Výsledky!$EQ$3+1,Tipy!DT69=Výsledky!$EQ$3-1))),10,0)))</f>
        <v/>
      </c>
      <c r="ES75" s="130" t="str">
        <f>IF(ISBLANK($ES$3),"",IF(ISBLANK(Tipy!DT69),"-",SUM(EN75:ER75)))</f>
        <v/>
      </c>
      <c r="ET75" s="129"/>
      <c r="EU75" s="126" t="str">
        <f>IF(ISBLANK($EZ$3),"",IF(ISBLANK(Tipy!DZ69),0,IF(AND(Tipy!DZ69=Výsledky!$EX$3,Tipy!EB69=Výsledky!$EZ$3),60,0)))</f>
        <v/>
      </c>
      <c r="EV75" s="126" t="str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/>
      </c>
      <c r="EW75" s="126" t="str">
        <f>IF(ISBLANK($EZ$3),"",IF(OR(Tipy!EC69=Výsledky!$EU$6,Tipy!EC69=Výsledky!$EU$7,Tipy!EC69=Výsledky!$EU$8,Tipy!EC69=Výsledky!$EU$9),IF(VLOOKUP(Tipy!EC69,'Kategórie hráčov'!$A$2:$B$55,2,FALSE)=30,30,20),0))</f>
        <v/>
      </c>
      <c r="EX75" s="126" t="str">
        <f>IF(ISBLANK($EZ$3),"",IF(OR(Tipy!ED69=Výsledky!$EX$6,Tipy!ED69=Výsledky!$EX$7,Tipy!ED69=Výsledky!$EX$8,Tipy!ED69=Výsledky!$EX$9),IF(VLOOKUP(Tipy!ED69,'Kategórie hráčov'!$A$2:$B$55,2,FALSE)=30,30,20),0))</f>
        <v/>
      </c>
      <c r="EY75" s="127" t="str">
        <f>IF(ISBLANK($EZ$3),"",IF(ISBLANK(Tipy!DZ69),0,IF(OR(AND(Tipy!DZ69=Výsledky!$EX$3,OR(Tipy!EB69=Výsledky!$EZ$3+1,Tipy!EB69=Výsledky!$EZ$3-1)),AND(Tipy!EB69=Výsledky!$EZ$3,OR(Tipy!DZ69=Výsledky!$EX$3+1,Tipy!DZ69=Výsledky!$EX$3-1))),10,0)))</f>
        <v/>
      </c>
      <c r="EZ75" s="130" t="str">
        <f>IF(ISBLANK($EZ$3),"",IF(ISBLANK(Tipy!DZ69),"-",SUM(EU75:EY75)))</f>
        <v/>
      </c>
      <c r="FA75" s="129"/>
      <c r="FB75" s="126" t="str">
        <f>IF(ISBLANK($FG$3),"",IF(ISBLANK(Tipy!EF69),0,IF(AND(Tipy!EF69=Výsledky!$FE$3,Tipy!EH69=Výsledky!$FG$3),60,0)))</f>
        <v/>
      </c>
      <c r="FC75" s="126" t="str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/>
      </c>
      <c r="FD75" s="126" t="str">
        <f>IF(ISBLANK($FG$3),"",IF(OR(Tipy!EI69=Výsledky!$FB$6,Tipy!EI69=Výsledky!$FB$7,Tipy!EI69=Výsledky!$FB$8,Tipy!EI69=Výsledky!$FB$9),IF(VLOOKUP(Tipy!EI69,'Kategórie hráčov'!$A$2:$B$55,2,FALSE)=30,30,20),0))</f>
        <v/>
      </c>
      <c r="FE75" s="126" t="str">
        <f>IF(ISBLANK($FG$3),"",IF(OR(Tipy!EJ69=Výsledky!$FE$6,Tipy!EJ69=Výsledky!$FE$7,Tipy!EJ69=Výsledky!$FE$8,Tipy!EJ69=Výsledky!$FE$9),IF(VLOOKUP(Tipy!EJ69,'Kategórie hráčov'!$A$2:$B$55,2,FALSE)=30,30,20),0))</f>
        <v/>
      </c>
      <c r="FF75" s="127" t="str">
        <f>IF(ISBLANK($FG$3),"",IF(ISBLANK(Tipy!EF69),0,IF(OR(AND(Tipy!EF69=Výsledky!$FE$3,OR(Tipy!EH69=Výsledky!$FG$3+1,Tipy!EH69=Výsledky!$FG$3-1)),AND(Tipy!EH69=Výsledky!$FG$3,OR(Tipy!EF69=Výsledky!$FE$3+1,Tipy!EF69=Výsledky!$FE$3-1))),10,0)))</f>
        <v/>
      </c>
      <c r="FG75" s="130" t="str">
        <f>IF(ISBLANK($FG$3),"",IF(ISBLANK(Tipy!EF69),"-",SUM(FB75:FF75)))</f>
        <v/>
      </c>
      <c r="FH75" s="129"/>
      <c r="FI75" s="126" t="str">
        <f>IF(ISBLANK($FN$3),"",IF(ISBLANK(Tipy!EL69),0,IF(AND(Tipy!EL69=Výsledky!$FL$3,Tipy!EN69=Výsledky!$FN$3),60,0)))</f>
        <v/>
      </c>
      <c r="FJ75" s="126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126" t="str">
        <f>IF(ISBLANK($FN$3),"",IF(OR(Tipy!EO69=Výsledky!$FI$6,Tipy!EO69=Výsledky!$FI$7,Tipy!EO69=Výsledky!$FI$8,Tipy!EO69=Výsledky!$FI$9),IF(VLOOKUP(Tipy!EO69,'Kategórie hráčov'!$A$2:$B$55,2,FALSE)=30,30,20),0))</f>
        <v/>
      </c>
      <c r="FL75" s="126" t="str">
        <f>IF(ISBLANK($FN$3),"",IF(OR(Tipy!EP69=Výsledky!$FL$6,Tipy!EP69=Výsledky!$FL$7,Tipy!EP69=Výsledky!$FL$8,Tipy!EP69=Výsledky!$FL$9),IF(VLOOKUP(Tipy!EP69,'Kategórie hráčov'!$A$2:$B$55,2,FALSE)=30,30,20),0))</f>
        <v/>
      </c>
      <c r="FM75" s="127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130" t="str">
        <f>IF(ISBLANK($FN$3),"",IF(ISBLANK(Tipy!EL69),"-",SUM(FI75:FM75)))</f>
        <v/>
      </c>
      <c r="FO75" s="129"/>
      <c r="FP75" s="126" t="str">
        <f>IF(ISBLANK($FU$3),"",IF(ISBLANK(Tipy!ER69),0,IF(AND(Tipy!ER69=Výsledky!$FS$3,Tipy!ET69=Výsledky!$FU$3),60,0)))</f>
        <v/>
      </c>
      <c r="FQ75" s="126" t="str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/>
      </c>
      <c r="FR75" s="126" t="str">
        <f>IF(ISBLANK($FU$3),"",IF(OR(Tipy!EU69=Výsledky!$FP$6,Tipy!EU69=Výsledky!$FP$7,Tipy!EU69=Výsledky!$FP$8,Tipy!EU69=Výsledky!$FP$9),IF(VLOOKUP(Tipy!EU69,'Kategórie hráčov'!$A$2:$B$55,2,FALSE)=30,30,20),0))</f>
        <v/>
      </c>
      <c r="FS75" s="126" t="str">
        <f>IF(ISBLANK($FU$3),"",IF(OR(Tipy!EV69=Výsledky!$FS$6,Tipy!EV69=Výsledky!$FS$7,Tipy!EV69=Výsledky!$FS$8,Tipy!EV69=Výsledky!$FS$9),IF(VLOOKUP(Tipy!EV69,'Kategórie hráčov'!$A$2:$B$55,2,FALSE)=30,30,20),0))</f>
        <v/>
      </c>
      <c r="FT75" s="127" t="str">
        <f>IF(ISBLANK($FU$3),"",IF(ISBLANK(Tipy!ER69),0,IF(OR(AND(Tipy!ER69=Výsledky!$FS$3,OR(Tipy!ET69=Výsledky!$FU$3+1,Tipy!ET69=Výsledky!$FU$3-1)),AND(Tipy!ET69=Výsledky!$FU$3,OR(Tipy!ER69=Výsledky!$FS$3+1,Tipy!ER69=Výsledky!$FS$3-1))),10,0)))</f>
        <v/>
      </c>
      <c r="FU75" s="130" t="str">
        <f>IF(ISBLANK($FU$3),"",IF(ISBLANK(Tipy!ER69),"-",SUM(FP75:FT75)))</f>
        <v/>
      </c>
      <c r="FV75" s="129"/>
      <c r="FW75" s="126" t="str">
        <f>IF(ISBLANK($GB$3),"",IF(ISBLANK(Tipy!EX69),0,IF(AND(Tipy!EX69=Výsledky!$FZ$3,Tipy!EZ69=Výsledky!$GB$3),60,0)))</f>
        <v/>
      </c>
      <c r="FX75" s="126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126" t="str">
        <f>IF(ISBLANK($GB$3),"",IF(OR(Tipy!FA69=Výsledky!$FW$6,Tipy!FA69=Výsledky!$FW$7,Tipy!FA69=Výsledky!$FW$8,Tipy!FA69=Výsledky!$FW$9),IF(VLOOKUP(Tipy!FA69,'Kategórie hráčov'!$A$2:$B$55,2,FALSE)=30,30,20),0))</f>
        <v/>
      </c>
      <c r="FZ75" s="126" t="str">
        <f>IF(ISBLANK($GB$3),"",IF(OR(Tipy!FB69=Výsledky!$FZ$6,Tipy!FB69=Výsledky!$FZ$7,Tipy!FB69=Výsledky!$FZ$8,Tipy!FB69=Výsledky!$FZ$9),IF(VLOOKUP(Tipy!FB69,'Kategórie hráčov'!$A$2:$B$55,2,FALSE)=30,30,20),0))</f>
        <v/>
      </c>
      <c r="GA75" s="127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130" t="str">
        <f>IF(ISBLANK($GB$3),"",IF(ISBLANK(Tipy!EX69),"-",SUM(FW75:GA75)))</f>
        <v/>
      </c>
      <c r="GC75" s="129"/>
      <c r="GD75" s="126" t="str">
        <f>IF(ISBLANK($GI$3),"",IF(ISBLANK(Tipy!FD69),0,IF(AND(Tipy!FD69=Výsledky!$GG$3,Tipy!FF69=Výsledky!$GI$3),60,0)))</f>
        <v/>
      </c>
      <c r="GE75" s="126" t="str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/>
      </c>
      <c r="GF75" s="126" t="str">
        <f>IF(ISBLANK($GI$3),"",IF(OR(Tipy!FG69=Výsledky!$GD$6,Tipy!FG69=Výsledky!$GD$7,Tipy!FG69=Výsledky!$GD$8,Tipy!FG69=Výsledky!$GD$9),IF(VLOOKUP(Tipy!FG69,'Kategórie hráčov'!$A$2:$B$55,2,FALSE)=30,30,20),0))</f>
        <v/>
      </c>
      <c r="GG75" s="126" t="str">
        <f>IF(ISBLANK($GI$3),"",IF(OR(Tipy!FH69=Výsledky!$GG$6,Tipy!FH69=Výsledky!$GG$7,Tipy!FH69=Výsledky!$GG$8,Tipy!FH69=Výsledky!$GG$9),IF(VLOOKUP(Tipy!FH69,'Kategórie hráčov'!$A$2:$B$55,2,FALSE)=30,30,20),0))</f>
        <v/>
      </c>
      <c r="GH75" s="127" t="str">
        <f>IF(ISBLANK($GI$3),"",IF(ISBLANK(Tipy!FD69),0,IF(OR(AND(Tipy!FD69=Výsledky!$GG$3,OR(Tipy!FF69=Výsledky!$GI$3+1,Tipy!FF69=Výsledky!$GI$3-1)),AND(Tipy!FF69=Výsledky!$GI$3,OR(Tipy!FD69=Výsledky!$GG$3+1,Tipy!FD69=Výsledky!$GG$3-1))),10,0)))</f>
        <v/>
      </c>
      <c r="GI75" s="130" t="str">
        <f>IF(ISBLANK($GI$3),"",IF(ISBLANK(Tipy!FD69),"-",SUM(GD75:GH75)))</f>
        <v/>
      </c>
      <c r="GJ75" s="129"/>
      <c r="GK75" s="126" t="str">
        <f>IF(ISBLANK($GP$3),"",IF(ISBLANK(Tipy!FJ69),0,IF(AND(Tipy!FJ69=Výsledky!$GN$3,Tipy!FL69=Výsledky!$GP$3),60,0)))</f>
        <v/>
      </c>
      <c r="GL75" s="126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126" t="str">
        <f>IF(ISBLANK($GP$3),"",IF(OR(Tipy!FM69=Výsledky!$GK$6,Tipy!FM69=Výsledky!$GK$7,Tipy!FM69=Výsledky!$GK$8,Tipy!FM69=Výsledky!$GK$9),IF(VLOOKUP(Tipy!FM69,'Kategórie hráčov'!$A$2:$B$55,2,FALSE)=30,30,20),0))</f>
        <v/>
      </c>
      <c r="GN75" s="126" t="str">
        <f>IF(ISBLANK($GP$3),"",IF(OR(Tipy!FN69=Výsledky!$GN$6,Tipy!FN69=Výsledky!$GN$7,Tipy!FN69=Výsledky!$GN$8,Tipy!FN69=Výsledky!$GN$9),IF(VLOOKUP(Tipy!FN69,'Kategórie hráčov'!$A$2:$B$55,2,FALSE)=30,30,20),0))</f>
        <v/>
      </c>
      <c r="GO75" s="127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130" t="str">
        <f>IF(ISBLANK($GP$3),"",IF(ISBLANK(Tipy!FJ69),"-",SUM(GK75:GO75)))</f>
        <v/>
      </c>
      <c r="GQ75" s="129"/>
      <c r="GR75" s="126" t="str">
        <f>IF(ISBLANK($GW$3),"",IF(ISBLANK(Tipy!FP69),0,IF(AND(Tipy!FP69=Výsledky!$GU$3,Tipy!FR69=Výsledky!$GW$3),60,0)))</f>
        <v/>
      </c>
      <c r="GS75" s="126" t="str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/>
      </c>
      <c r="GT75" s="126" t="str">
        <f>IF(ISBLANK($GW$3),"",IF(OR(Tipy!FS69=Výsledky!$GR$6,Tipy!FS69=Výsledky!$GR$7,Tipy!FS69=Výsledky!$GR$8,Tipy!FS69=Výsledky!$GR$9),IF(VLOOKUP(Tipy!FS69,'Kategórie hráčov'!$A$2:$B$55,2,FALSE)=30,30,20),0))</f>
        <v/>
      </c>
      <c r="GU75" s="126" t="str">
        <f>IF(ISBLANK($GW$3),"",IF(OR(Tipy!FT69=Výsledky!$GU$6,Tipy!FT69=Výsledky!$GU$7,Tipy!FT69=Výsledky!$GU$8,Tipy!FT69=Výsledky!$GU$9),IF(VLOOKUP(Tipy!FT69,'Kategórie hráčov'!$A$2:$B$55,2,FALSE)=30,30,20),0))</f>
        <v/>
      </c>
      <c r="GV75" s="127" t="str">
        <f>IF(ISBLANK($GW$3),"",IF(ISBLANK(Tipy!FP69),0,IF(OR(AND(Tipy!FP69=Výsledky!$GU$3,OR(Tipy!FR69=Výsledky!$GW$3+1,Tipy!FR69=Výsledky!$GW$3-1)),AND(Tipy!FR69=Výsledky!$GW$3,OR(Tipy!FP69=Výsledky!$GU$3+1,Tipy!FP69=Výsledky!$GU$3-1))),10,0)))</f>
        <v/>
      </c>
      <c r="GW75" s="130" t="str">
        <f>IF(ISBLANK($GW$3),"",IF(ISBLANK(Tipy!FP69),"-",SUM(GR75:GV75)))</f>
        <v/>
      </c>
      <c r="GX75" s="129"/>
      <c r="GY75" s="126" t="str">
        <f>IF(ISBLANK($HD$3),"",IF(ISBLANK(Tipy!FV69),0,IF(AND(Tipy!FV69=Výsledky!$HB$3,Tipy!FX69=Výsledky!$HD$3),60,0)))</f>
        <v/>
      </c>
      <c r="GZ75" s="126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26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26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27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0" t="str">
        <f>IF(ISBLANK($HD$3),"",IF(ISBLANK(Tipy!FV69),"-",SUM(GY75:HC75)))</f>
        <v/>
      </c>
      <c r="HE75" s="129"/>
      <c r="HF75" s="126" t="str">
        <f>IF(ISBLANK($HK$3),"",IF(ISBLANK(Tipy!GB69),0,IF(AND(Tipy!GB69=Výsledky!$HI$3,Tipy!GD69=Výsledky!$HK$3),60,0)))</f>
        <v/>
      </c>
      <c r="HG75" s="126" t="str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/>
      </c>
      <c r="HH75" s="126" t="str">
        <f>IF(ISBLANK($HK$3),"",IF(OR(Tipy!GE69=Výsledky!$HF$6,Tipy!GE69=Výsledky!$HF$7,Tipy!GE69=Výsledky!$HF$8,Tipy!GE69=Výsledky!$HF$9),IF(VLOOKUP(Tipy!GE69,'Kategórie hráčov'!$A$2:$B$55,2,FALSE)=30,30,20),0))</f>
        <v/>
      </c>
      <c r="HI75" s="126" t="str">
        <f>IF(ISBLANK($HK$3),"",IF(OR(Tipy!GF69=Výsledky!$HI$6,Tipy!GF69=Výsledky!$HI$7,Tipy!GF69=Výsledky!$HI$8,Tipy!GF69=Výsledky!$HI$9),IF(VLOOKUP(Tipy!GF69,'Kategórie hráčov'!$A$2:$B$55,2,FALSE)=30,30,20),0))</f>
        <v/>
      </c>
      <c r="HJ75" s="127" t="str">
        <f>IF(ISBLANK($HK$3),"",IF(ISBLANK(Tipy!GB69),0,IF(OR(AND(Tipy!GB69=Výsledky!$HI$3,OR(Tipy!GD69=Výsledky!$HK$3+1,Tipy!GD69=Výsledky!$HK$3-1)),AND(Tipy!GD69=Výsledky!$HK$3,OR(Tipy!GB69=Výsledky!$HI$3+1,Tipy!GB69=Výsledky!$HI$3-1))),10,0)))</f>
        <v/>
      </c>
      <c r="HK75" s="130" t="str">
        <f>IF(ISBLANK($HK$3),"",IF(ISBLANK(Tipy!GB69),"-",SUM(HF75:HJ75)))</f>
        <v/>
      </c>
      <c r="HL75" s="129"/>
      <c r="HM75" s="126" t="str">
        <f>IF(ISBLANK($HR$3),"",IF(ISBLANK(Tipy!GH69),0,IF(AND(Tipy!GH69=Výsledky!$HP$3,Tipy!GJ69=Výsledky!$HR$3),60,0)))</f>
        <v/>
      </c>
      <c r="HN75" s="126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26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26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27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0" t="str">
        <f>IF(ISBLANK($HR$3),"",IF(ISBLANK(Tipy!GH69),"-",SUM(HM75:HQ75)))</f>
        <v/>
      </c>
      <c r="HS75" s="129"/>
      <c r="HT75" s="126" t="str">
        <f>IF(ISBLANK($HY$3),"",IF(ISBLANK(Tipy!GN69),0,IF(AND(Tipy!GN69=Výsledky!$HW$3,Tipy!GP69=Výsledky!$HY$3),60,0)))</f>
        <v/>
      </c>
      <c r="HU75" s="126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6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6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7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0" t="str">
        <f>IF(ISBLANK($HY$3),"",IF(ISBLANK(Tipy!GN69),"-",SUM(HT75:HX75)))</f>
        <v/>
      </c>
      <c r="HZ75" s="129"/>
      <c r="IA75" s="126" t="str">
        <f>IF(ISBLANK($IF$3),"",IF(ISBLANK(Tipy!GT69),0,IF(AND(Tipy!GT69=Výsledky!$ID$3,Tipy!GV69=Výsledky!$IF$3),60,0)))</f>
        <v/>
      </c>
      <c r="IB75" s="126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26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26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27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0" t="str">
        <f>IF(ISBLANK($IF$3),"",IF(ISBLANK(Tipy!GT69),"-",SUM(IA75:IE75)))</f>
        <v/>
      </c>
      <c r="IG75" s="129"/>
      <c r="IH75" s="126" t="str">
        <f>IF(ISBLANK($IM$3),"",IF(ISBLANK(Tipy!GZ69),0,IF(AND(Tipy!GZ69=Výsledky!$IK$3,Tipy!HB69=Výsledky!$IM$3),60,0)))</f>
        <v/>
      </c>
      <c r="II75" s="126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6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6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7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0" t="str">
        <f>IF(ISBLANK($IM$3),"",IF(ISBLANK(Tipy!GZ69),"-",SUM(IH75:IL75)))</f>
        <v/>
      </c>
      <c r="IN75" s="129"/>
      <c r="IO75" s="126" t="str">
        <f>IF(ISBLANK($IT$3),"",IF(ISBLANK(Tipy!HF69),0,IF(AND(Tipy!HF69=Výsledky!$IR$3,Tipy!HH69=Výsledky!$IT$3),60,0)))</f>
        <v/>
      </c>
      <c r="IP75" s="126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26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26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27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0" t="str">
        <f>IF(ISBLANK($IT$3),"",IF(ISBLANK(Tipy!HF69),"-",SUM(IO75:IS75)))</f>
        <v/>
      </c>
      <c r="IU75" s="129"/>
      <c r="IV75" s="126" t="str">
        <f>IF(ISBLANK($JA$3),"",IF(ISBLANK(Tipy!HL69),0,IF(AND(Tipy!HL69=Výsledky!$IY$3,Tipy!HN69=Výsledky!$JA$3),60,0)))</f>
        <v/>
      </c>
      <c r="IW75" s="126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26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26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27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0" t="str">
        <f>IF(ISBLANK($JA$3),"",IF(ISBLANK(Tipy!HL69),"-",SUM(IV75:IZ75)))</f>
        <v/>
      </c>
      <c r="JB75" s="129"/>
      <c r="JC75" s="126" t="str">
        <f>IF(ISBLANK($JH$3),"",IF(ISBLANK(Tipy!HR69),0,IF(AND(Tipy!HR69=Výsledky!$JF$3,Tipy!HT69=Výsledky!$JH$3),60,0)))</f>
        <v/>
      </c>
      <c r="JD75" s="126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26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26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27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0" t="str">
        <f>IF(ISBLANK($JH$3),"",IF(ISBLANK(Tipy!HR69),"-",SUM(JC75:JG75)))</f>
        <v/>
      </c>
      <c r="JI75" s="129"/>
      <c r="JJ75" s="126" t="str">
        <f>IF(ISBLANK($JO$3),"",IF(ISBLANK(Tipy!HX69),0,IF(AND(Tipy!HX69=Výsledky!$JM$3,Tipy!HZ69=Výsledky!$JO$3),60,0)))</f>
        <v/>
      </c>
      <c r="JK75" s="126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26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26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27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0" t="str">
        <f>IF(ISBLANK($JO$3),"",IF(ISBLANK(Tipy!HX69),"-",SUM(JJ75:JN75)))</f>
        <v/>
      </c>
      <c r="JP75" s="129"/>
      <c r="JQ75" s="126" t="str">
        <f>IF(ISBLANK($JV$3),"",IF(ISBLANK(Tipy!ID69),0,IF(AND(Tipy!ID69=Výsledky!$JT$3,Tipy!IF69=Výsledky!$JV$3),60,0)))</f>
        <v/>
      </c>
      <c r="JR75" s="126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26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26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27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0" t="str">
        <f>IF(ISBLANK($JV$3),"",IF(ISBLANK(Tipy!ID69),"-",SUM(JQ75:JU75)))</f>
        <v/>
      </c>
      <c r="JW75" s="129"/>
      <c r="JX75" s="126" t="str">
        <f>IF(ISBLANK($KC$3),"",IF(ISBLANK(Tipy!IJ69),0,IF(AND(Tipy!IJ69=Výsledky!$KA$3,Tipy!IL69=Výsledky!$KC$3),60,0)))</f>
        <v/>
      </c>
      <c r="JY75" s="126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6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6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7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0" t="str">
        <f>IF(ISBLANK($KC$3),"",IF(ISBLANK(Tipy!IJ69),"-",SUM(JX75:KB75)))</f>
        <v/>
      </c>
      <c r="KD75" s="129"/>
      <c r="KE75" s="126" t="str">
        <f>IF(ISBLANK($KJ$3),"",IF(ISBLANK(Tipy!IP69),0,IF(AND(Tipy!IP69=Výsledky!$KH$3,Tipy!IR69=Výsledky!$KJ$3),60,0)))</f>
        <v/>
      </c>
      <c r="KF75" s="126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6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6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7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0" t="str">
        <f>IF(ISBLANK($KJ$3),"",IF(ISBLANK(Tipy!IP69),"-",SUM(KE75:KI75)))</f>
        <v/>
      </c>
      <c r="KK75" s="129"/>
      <c r="KL75" s="126" t="str">
        <f>IF(ISBLANK($KQ$3),"",IF(ISBLANK(Tipy!IV69),0,IF(AND(Tipy!IV69=Výsledky!$KO$3,Tipy!IX69=Výsledky!$KQ$3),60,0)))</f>
        <v/>
      </c>
      <c r="KM75" s="126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6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6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7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0" t="str">
        <f>IF(ISBLANK($KQ$3),"",IF(ISBLANK(Tipy!IV69),"-",SUM(KL75:KP75)))</f>
        <v/>
      </c>
      <c r="KR75" s="129"/>
      <c r="KS75" s="126" t="str">
        <f>IF(ISBLANK($KX$3),"",IF(ISBLANK(Tipy!JB69),0,IF(AND(Tipy!JB69=Výsledky!$KV$3,Tipy!JD69=Výsledky!$KX$3),60,0)))</f>
        <v/>
      </c>
      <c r="KT75" s="126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6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6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7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0" t="str">
        <f>IF(ISBLANK($KX$3),"",IF(ISBLANK(Tipy!JB69),"-",SUM(KS75:KW75)))</f>
        <v/>
      </c>
      <c r="KY75" s="129"/>
      <c r="KZ75" s="126" t="str">
        <f>IF(ISBLANK($LE$3),"",IF(ISBLANK(Tipy!JH69),0,IF(AND(Tipy!JH69=Výsledky!$LC$3,Tipy!JJ69=Výsledky!$LE$3),60,0)))</f>
        <v/>
      </c>
      <c r="LA75" s="126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6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6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7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0" t="str">
        <f>IF(ISBLANK($LE$3),"",IF(ISBLANK(Tipy!JH69),"-",SUM(KZ75:LD75)))</f>
        <v/>
      </c>
      <c r="LF75" s="129"/>
      <c r="LG75" s="126" t="str">
        <f>IF(ISBLANK($LL$3),"",IF(ISBLANK(Tipy!JN69),0,IF(AND(Tipy!JN69=Výsledky!$LJ$3,Tipy!JP69=Výsledky!$LL$3),60,0)))</f>
        <v/>
      </c>
      <c r="LH75" s="126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6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6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7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0" t="str">
        <f>IF(ISBLANK($LL$3),"",IF(ISBLANK(Tipy!JN69),"-",SUM(LG75:LK75)))</f>
        <v/>
      </c>
      <c r="LM75" s="129"/>
      <c r="LN75" s="126" t="str">
        <f>IF(ISBLANK($LS$3),"",IF(ISBLANK(Tipy!JT69),0,IF(AND(Tipy!JT69=Výsledky!$LQ$3,Tipy!JV69=Výsledky!$LS$3),60,0)))</f>
        <v/>
      </c>
      <c r="LO75" s="126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6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6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7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0" t="str">
        <f>IF(ISBLANK($LS$3),"",IF(ISBLANK(Tipy!JT69),"-",SUM(LN75:LR75)))</f>
        <v/>
      </c>
      <c r="LT75" s="129"/>
      <c r="LU75" s="126" t="str">
        <f>IF(ISBLANK($LZ$3),"",IF(ISBLANK(Tipy!JZ69),0,IF(AND(Tipy!JZ69=Výsledky!$LX$3,Tipy!KB69=Výsledky!$LZ$3),60,0)))</f>
        <v/>
      </c>
      <c r="LV75" s="126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6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6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7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0" t="str">
        <f>IF(ISBLANK($LZ$3),"",IF(ISBLANK(Tipy!JZ69),"-",SUM(LU75:LY75)))</f>
        <v/>
      </c>
      <c r="MA75" s="129"/>
      <c r="MB75" s="126" t="str">
        <f>IF(ISBLANK($MG$3),"",IF(ISBLANK(Tipy!KF69),0,IF(AND(Tipy!KF69=Výsledky!$ME$3,Tipy!KH69=Výsledky!$MG$3),60,0)))</f>
        <v/>
      </c>
      <c r="MC75" s="126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6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6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7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0" t="str">
        <f>IF(ISBLANK($MG$3),"",IF(ISBLANK(Tipy!KF69),"-",SUM(MB75:MF75)))</f>
        <v/>
      </c>
      <c r="MH75" s="129"/>
      <c r="MI75" s="126" t="str">
        <f>IF(ISBLANK($MN$3),"",IF(ISBLANK(Tipy!KL69),0,IF(AND(Tipy!KL69=Výsledky!$ML$3,Tipy!KN69=Výsledky!$MN$3),60,0)))</f>
        <v/>
      </c>
      <c r="MJ75" s="12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6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6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0" t="str">
        <f>IF(ISBLANK($MN$3),"",IF(ISBLANK(Tipy!KL69),"-",SUM(MI75:MM75)))</f>
        <v/>
      </c>
      <c r="MO75" s="129"/>
      <c r="MP75" s="126" t="str">
        <f>IF(ISBLANK($MU$3),"",IF(ISBLANK(Tipy!KR69),0,IF(AND(Tipy!KR69=Výsledky!$MS$3,Tipy!KT69=Výsledky!$MU$3),60,0)))</f>
        <v/>
      </c>
      <c r="MQ75" s="126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6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6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7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0" t="str">
        <f>IF(ISBLANK($MU$3),"",IF(ISBLANK(Tipy!KR69),"-",SUM(MP75:MT75)))</f>
        <v/>
      </c>
      <c r="MV75" s="129"/>
      <c r="MW75" s="126" t="str">
        <f>IF(ISBLANK($NB$3),"",IF(ISBLANK(Tipy!KX69),0,IF(AND(Tipy!KX69=Výsledky!$MZ$3,Tipy!KZ69=Výsledky!$NB$3),60,0)))</f>
        <v/>
      </c>
      <c r="MX75" s="126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6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6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7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0" t="str">
        <f>IF(ISBLANK($NB$3),"",IF(ISBLANK(Tipy!KX69),"-",SUM(MW75:NA75)))</f>
        <v/>
      </c>
      <c r="NC75" s="129"/>
      <c r="ND75" s="126" t="str">
        <f>IF(ISBLANK($NI$3),"",IF(ISBLANK(Tipy!LD69),0,IF(AND(Tipy!LD69=Výsledky!$NG$3,Tipy!LF69=Výsledky!$NI$3),60,0)))</f>
        <v/>
      </c>
      <c r="NE75" s="126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6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6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7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0" t="str">
        <f>IF(ISBLANK($NI$3),"",IF(ISBLANK(Tipy!LD69),"-",SUM(ND75:NH75)))</f>
        <v/>
      </c>
      <c r="NJ75" s="129"/>
      <c r="NK75" s="126" t="str">
        <f>IF(ISBLANK($NP$3),"",IF(ISBLANK(Tipy!LJ69),0,IF(AND(Tipy!LJ69=Výsledky!$NN$3,Tipy!LL69=Výsledky!$NP$3),60,0)))</f>
        <v/>
      </c>
      <c r="NL75" s="126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6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6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7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0" t="str">
        <f>IF(ISBLANK($NP$3),"",IF(ISBLANK(Tipy!LJ69),"-",SUM(NK75:NO75)))</f>
        <v/>
      </c>
      <c r="NQ75" s="129"/>
      <c r="NR75" s="126" t="str">
        <f>IF(ISBLANK($NW$3),"",IF(ISBLANK(Tipy!LP69),0,IF(AND(Tipy!LP69=Výsledky!$NU$3,Tipy!LR69=Výsledky!$NW$3),60,0)))</f>
        <v/>
      </c>
      <c r="NS75" s="126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6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6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7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0" t="str">
        <f>IF(ISBLANK($NW$3),"",IF(ISBLANK(Tipy!LP69),"-",SUM(NR75:NV75)))</f>
        <v/>
      </c>
      <c r="NX75" s="129"/>
      <c r="NY75" s="126" t="str">
        <f>IF(ISBLANK($OD$3),"",IF(ISBLANK(Tipy!LV69),0,IF(AND(Tipy!LV69=Výsledky!$OB$3,Tipy!LX69=Výsledky!$OD$3),60,0)))</f>
        <v/>
      </c>
      <c r="NZ75" s="126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6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6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7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0" t="str">
        <f>IF(ISBLANK($OD$3),"",IF(ISBLANK(Tipy!LV69),"-",SUM(NY75:OC75)))</f>
        <v/>
      </c>
      <c r="OE75" s="129"/>
      <c r="OF75" s="126" t="str">
        <f>IF(ISBLANK($OK$3),"",IF(ISBLANK(Tipy!MB69),0,IF(AND(Tipy!MB69=Výsledky!$OI$3,Tipy!MD69=Výsledky!$OK$3),60,0)))</f>
        <v/>
      </c>
      <c r="OG75" s="126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6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6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7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0" t="str">
        <f>IF(ISBLANK($OK$3),"",IF(ISBLANK(Tipy!MB69),"-",SUM(OF75:OJ75)))</f>
        <v/>
      </c>
      <c r="OL75" s="129"/>
      <c r="OM75" s="126" t="str">
        <f>IF(ISBLANK($OR$3),"",IF(ISBLANK(Tipy!MH69),0,IF(AND(Tipy!MH69=Výsledky!$OP$3,Tipy!MJ69=Výsledky!$OR$3),60,0)))</f>
        <v/>
      </c>
      <c r="ON75" s="12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6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6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0" t="str">
        <f>IF(ISBLANK($OR$3),"",IF(ISBLANK(Tipy!MH69),"-",SUM(OM75:OQ75)))</f>
        <v/>
      </c>
      <c r="OS75" s="129"/>
      <c r="OT75" s="126" t="str">
        <f>IF(ISBLANK($OY$3),"",IF(ISBLANK(Tipy!MN69),0,IF(AND(Tipy!MN69=Výsledky!$OW$3,Tipy!MP69=Výsledky!$OY$3),60,0)))</f>
        <v/>
      </c>
      <c r="OU75" s="12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6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6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0" t="str">
        <f>IF(ISBLANK($OY$3),"",IF(ISBLANK(Tipy!MN69),"-",SUM(OT75:OX75)))</f>
        <v/>
      </c>
      <c r="OZ75" s="129"/>
      <c r="PA75" s="126" t="str">
        <f>IF(ISBLANK($PF$3),"",IF(ISBLANK(Tipy!MT69),0,IF(AND(Tipy!MT69=Výsledky!$PD$3,Tipy!MV69=Výsledky!$PF$3),60,0)))</f>
        <v/>
      </c>
      <c r="PB75" s="12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6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6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0" t="str">
        <f>IF(ISBLANK($PF$3),"",IF(ISBLANK(Tipy!MT69),"-",SUM(PA75:PE75)))</f>
        <v/>
      </c>
      <c r="PG75" s="129"/>
      <c r="PH75" s="126" t="str">
        <f>IF(ISBLANK($PM$3),"",IF(ISBLANK(Tipy!MZ69),0,IF(AND(Tipy!MZ69=Výsledky!$PK$3,Tipy!NB69=Výsledky!$PM$3),60,0)))</f>
        <v/>
      </c>
      <c r="PI75" s="12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6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6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0" t="str">
        <f>IF(ISBLANK($PM$3),"",IF(ISBLANK(Tipy!MZ69),"-",SUM(PH75:PL75)))</f>
        <v/>
      </c>
      <c r="PN75" s="129"/>
      <c r="PO75" s="126" t="str">
        <f>IF(ISBLANK($PT$3),"",IF(ISBLANK(Tipy!NF69),0,IF(AND(Tipy!NF69=Výsledky!$PR$3,Tipy!NH69=Výsledky!$PT$3),60,0)))</f>
        <v/>
      </c>
      <c r="PP75" s="12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6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6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0" t="str">
        <f>IF(ISBLANK($PT$3),"",IF(ISBLANK(Tipy!NF69),"-",SUM(PO75:PS75)))</f>
        <v/>
      </c>
      <c r="PU75" s="129"/>
      <c r="PV75" s="126" t="str">
        <f>IF(ISBLANK($QA$3),"",IF(ISBLANK(Tipy!NL69),0,IF(AND(Tipy!NL69=Výsledky!$PY$3,Tipy!NN69=Výsledky!$QA$3),60,0)))</f>
        <v/>
      </c>
      <c r="PW75" s="12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6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6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0" t="str">
        <f>IF(ISBLANK($QA$3),"",IF(ISBLANK(Tipy!NL69),"-",SUM(PV75:PZ75)))</f>
        <v/>
      </c>
      <c r="QB75" s="129"/>
      <c r="QC75" s="126" t="str">
        <f>IF(ISBLANK($QH$3),"",IF(ISBLANK(Tipy!NR69),0,IF(AND(Tipy!NR69=Výsledky!$QF$3,Tipy!NT69=Výsledky!$QH$3),60,0)))</f>
        <v/>
      </c>
      <c r="QD75" s="12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6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6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0" t="str">
        <f>IF(ISBLANK($QH$3),"",IF(ISBLANK(Tipy!NR69),"-",SUM(QC75:QG75)))</f>
        <v/>
      </c>
      <c r="QI75" s="131"/>
      <c r="QJ75" s="131"/>
    </row>
    <row r="76" spans="1:452" ht="15" x14ac:dyDescent="0.2">
      <c r="A76" s="124">
        <f>Tipy!A70</f>
        <v>20</v>
      </c>
      <c r="B76" s="166" t="str">
        <f>IF(Tipy!B70="","",Tipy!B70)</f>
        <v>Stanley</v>
      </c>
      <c r="C76" s="125"/>
      <c r="D76" s="126">
        <f>IF(ISBLANK($I$3),"",IF(ISBLANK(Tipy!D70),0,IF(AND(Tipy!D70=Výsledky!$G$3,Tipy!F70=Výsledky!$I$3),60,0)))</f>
        <v>0</v>
      </c>
      <c r="E76" s="126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6">
        <f>IF(ISBLANK($I$3),"",IF(OR(Tipy!G70=Výsledky!$D$6,Tipy!G70=Výsledky!$D$7,Tipy!G70=Výsledky!$D$8,Tipy!G70=Výsledky!$D$9),IF(VLOOKUP(Tipy!G70,'Kategórie hráčov'!$A$2:$B$55,2,FALSE)=30,30,20),0))</f>
        <v>20</v>
      </c>
      <c r="G76" s="126">
        <f>IF(ISBLANK($I$3),"",IF(OR(Tipy!H70=Výsledky!$G$6,Tipy!H70=Výsledky!$G$7,Tipy!H70=Výsledky!$G$8,Tipy!H70=Výsledky!$G$9),IF(VLOOKUP(Tipy!H70,'Kategórie hráčov'!$A$2:$B$55,2,FALSE)=30,30,20),0))</f>
        <v>0</v>
      </c>
      <c r="H76" s="127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8">
        <f>IF(ISBLANK($I$3),"",IF(ISBLANK(Tipy!D70),"-",SUM(D76:H76)))</f>
        <v>50</v>
      </c>
      <c r="J76" s="25"/>
      <c r="K76" s="126">
        <f>IF(ISBLANK($P$3),"",IF(ISBLANK(Tipy!J70),0,IF(AND(Tipy!J70=Výsledky!$N$3,Tipy!L70=Výsledky!$P$3),60,0)))</f>
        <v>0</v>
      </c>
      <c r="L76" s="12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6">
        <f>IF(ISBLANK($P$3),"",IF(OR(Tipy!M70=Výsledky!$K$6,Tipy!M70=Výsledky!$K$7,Tipy!M70=Výsledky!$K$8,Tipy!M70=Výsledky!$K$9),IF(VLOOKUP(Tipy!M70,'Kategórie hráčov'!$A$2:$B$55,2,FALSE)=30,30,20),0))</f>
        <v>20</v>
      </c>
      <c r="N76" s="126">
        <f>IF(ISBLANK($P$3),"",IF(OR(Tipy!N70=Výsledky!$N$6,Tipy!N70=Výsledky!$N$7,Tipy!N70=Výsledky!$N$8,Tipy!N70=Výsledky!$N$9),IF(VLOOKUP(Tipy!N70,'Kategórie hráčov'!$A$2:$B$55,2,FALSE)=30,30,20),0))</f>
        <v>0</v>
      </c>
      <c r="O76" s="12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8">
        <f>IF(ISBLANK($P$3),"",IF(ISBLANK(Tipy!J70),"-",SUM(K76:O76)))</f>
        <v>20</v>
      </c>
      <c r="Q76" s="129"/>
      <c r="R76" s="126">
        <f>IF(ISBLANK($W$3),"",IF(ISBLANK(Tipy!P70),0,IF(AND(Tipy!P70=Výsledky!$U$3,Tipy!R70=Výsledky!$W$3),60,0)))</f>
        <v>0</v>
      </c>
      <c r="S76" s="12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6">
        <f>IF(ISBLANK($W$3),"",IF(OR(Tipy!S70=Výsledky!$R$6,Tipy!S70=Výsledky!$R$7,Tipy!S70=Výsledky!$R$8,Tipy!S70=Výsledky!$R$9),IF(VLOOKUP(Tipy!S70,'Kategórie hráčov'!$A$2:$B$55,2,FALSE)=30,30,20),0))</f>
        <v>0</v>
      </c>
      <c r="U76" s="126">
        <f>IF(ISBLANK($W$3),"",IF(OR(Tipy!T70=Výsledky!$U$6,Tipy!T70=Výsledky!$U$7,Tipy!T70=Výsledky!$U$8,Tipy!T70=Výsledky!$U$9),IF(VLOOKUP(Tipy!T70,'Kategórie hráčov'!$A$2:$B$55,2,FALSE)=30,30,20),0))</f>
        <v>0</v>
      </c>
      <c r="V76" s="12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30">
        <f>IF(ISBLANK($W$3),"",IF(ISBLANK(Tipy!P70),"-",SUM(R76:V76)))</f>
        <v>0</v>
      </c>
      <c r="X76" s="129"/>
      <c r="Y76" s="126">
        <f>IF(ISBLANK($AD$3),"",IF(ISBLANK(Tipy!V70),0,IF(AND(Tipy!V70=Výsledky!$AB$3,Tipy!X70=Výsledky!$AD$3),60,0)))</f>
        <v>0</v>
      </c>
      <c r="Z76" s="12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6">
        <f>IF(ISBLANK($AD$3),"",IF(OR(Tipy!Y70=Výsledky!$Y$6,Tipy!Y70=Výsledky!$Y$7,Tipy!Y70=Výsledky!$Y$8,Tipy!Y70=Výsledky!$Y$9),IF(VLOOKUP(Tipy!Y70,'Kategórie hráčov'!$A$2:$B$55,2,FALSE)=30,30,20),0))</f>
        <v>20</v>
      </c>
      <c r="AB76" s="126">
        <f>IF(ISBLANK($AD$3),"",IF(OR(Tipy!Z70=Výsledky!$AB$6,Tipy!Z70=Výsledky!$AB$7,Tipy!Z70=Výsledky!$AB$8,Tipy!Z70=Výsledky!$AB$9),IF(VLOOKUP(Tipy!Z70,'Kategórie hráčov'!$A$2:$B$55,2,FALSE)=30,30,20),0))</f>
        <v>0</v>
      </c>
      <c r="AC76" s="12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30">
        <f>IF(ISBLANK($AD$3),"",IF(ISBLANK(Tipy!V70),"-",SUM(Y76:AC76)))</f>
        <v>20</v>
      </c>
      <c r="AE76" s="129"/>
      <c r="AF76" s="126">
        <f>IF(ISBLANK($AK$3),"",IF(ISBLANK(Tipy!AB70),0,IF(AND(Tipy!AB70=Výsledky!$AI$3,Tipy!AD70=Výsledky!$AK$3),60,0)))</f>
        <v>0</v>
      </c>
      <c r="AG76" s="12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6">
        <f>IF(ISBLANK($AK$3),"",IF(OR(Tipy!AE70=Výsledky!$AF$6,Tipy!AE70=Výsledky!$AF$7,Tipy!AE70=Výsledky!$AF$8,Tipy!AE70=Výsledky!$AF$9),IF(VLOOKUP(Tipy!AE70,'Kategórie hráčov'!$A$2:$B$55,2,FALSE)=30,30,20),0))</f>
        <v>0</v>
      </c>
      <c r="AI76" s="126">
        <f>IF(ISBLANK($AK$3),"",IF(OR(Tipy!AF70=Výsledky!$AI$6,Tipy!AF70=Výsledky!$AI$7,Tipy!AF70=Výsledky!$AI$8,Tipy!AF70=Výsledky!$AI$9),IF(VLOOKUP(Tipy!AF70,'Kategórie hráčov'!$A$2:$B$55,2,FALSE)=30,30,20),0))</f>
        <v>0</v>
      </c>
      <c r="AJ76" s="12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30">
        <f>IF(ISBLANK($AK$3),"",IF(ISBLANK(Tipy!AB70),"-",SUM(AF76:AJ76)))</f>
        <v>20</v>
      </c>
      <c r="AL76" s="129"/>
      <c r="AM76" s="126">
        <f>IF(ISBLANK($AR$3),"",IF(ISBLANK(Tipy!AH70),0,IF(AND(Tipy!AH70=Výsledky!$AP$3,Tipy!AJ70=Výsledky!$AR$3),60,0)))</f>
        <v>0</v>
      </c>
      <c r="AN76" s="12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6">
        <f>IF(ISBLANK($AR$3),"",IF(OR(Tipy!AK70=Výsledky!$AM$6,Tipy!AK70=Výsledky!$AM$7,Tipy!AK70=Výsledky!$AM$8,Tipy!AK70=Výsledky!$AM$9),IF(VLOOKUP(Tipy!AK70,'Kategórie hráčov'!$A$2:$B$55,2,FALSE)=30,30,20),0))</f>
        <v>0</v>
      </c>
      <c r="AP76" s="126">
        <f>IF(ISBLANK($AR$3),"",IF(OR(Tipy!AL70=Výsledky!$AP$6,Tipy!AL70=Výsledky!$AP$7,Tipy!AL70=Výsledky!$AP$8,Tipy!AL70=Výsledky!$AP$9),IF(VLOOKUP(Tipy!AL70,'Kategórie hráčov'!$A$2:$B$55,2,FALSE)=30,30,20),0))</f>
        <v>0</v>
      </c>
      <c r="AQ76" s="12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30" t="str">
        <f>IF(ISBLANK($AR$3),"",IF(ISBLANK(Tipy!AH70),"-",SUM(AM76:AQ76)))</f>
        <v>-</v>
      </c>
      <c r="AS76" s="129"/>
      <c r="AT76" s="126">
        <f>IF(ISBLANK($AY$3),"",IF(ISBLANK(Tipy!AN70),0,IF(AND(Tipy!AN70=Výsledky!$AW$3,Tipy!AP70=Výsledky!$AY$3),60,0)))</f>
        <v>0</v>
      </c>
      <c r="AU76" s="12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6">
        <f>IF(ISBLANK($AY$3),"",IF(OR(Tipy!AQ70=Výsledky!$AT$6,Tipy!AQ70=Výsledky!$AT$7,Tipy!AQ70=Výsledky!$AT$8,Tipy!AQ70=Výsledky!$AT$9),IF(VLOOKUP(Tipy!AQ70,'Kategórie hráčov'!$A$2:$B$55,2,FALSE)=30,30,20),0))</f>
        <v>0</v>
      </c>
      <c r="AW76" s="126">
        <f>IF(ISBLANK($AY$3),"",IF(OR(Tipy!AR70=Výsledky!$AW$6,Tipy!AR70=Výsledky!$AW$7,Tipy!AR70=Výsledky!$AW$8,Tipy!AR70=Výsledky!$AW$9),IF(VLOOKUP(Tipy!AR70,'Kategórie hráčov'!$A$2:$B$55,2,FALSE)=30,30,20),0))</f>
        <v>0</v>
      </c>
      <c r="AX76" s="127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30" t="str">
        <f>IF(ISBLANK($AY$3),"",IF(ISBLANK(Tipy!AN70),"-",SUM(AT76:AX76)))</f>
        <v>-</v>
      </c>
      <c r="AZ76" s="129"/>
      <c r="BA76" s="126">
        <f>IF(ISBLANK($BF$3),"",IF(ISBLANK(Tipy!AT70),0,IF(AND(Tipy!AT70=Výsledky!$BD$3,Tipy!AV70=Výsledky!$BF$3),60,0)))</f>
        <v>0</v>
      </c>
      <c r="BB76" s="12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6">
        <f>IF(ISBLANK($BF$3),"",IF(OR(Tipy!AW70=Výsledky!$BA$6,Tipy!AW70=Výsledky!$BA$7,Tipy!AW70=Výsledky!$BA$8,Tipy!AW70=Výsledky!$BA$9),IF(VLOOKUP(Tipy!AW70,'Kategórie hráčov'!$A$2:$B$55,2,FALSE)=30,30,20),0))</f>
        <v>0</v>
      </c>
      <c r="BD76" s="126">
        <f>IF(ISBLANK($BF$3),"",IF(OR(Tipy!AX70=Výsledky!$BD$6,Tipy!AX70=Výsledky!$BD$7,Tipy!AX70=Výsledky!$BD$8,Tipy!AX70=Výsledky!$BD$9),IF(VLOOKUP(Tipy!AX70,'Kategórie hráčov'!$A$2:$B$55,2,FALSE)=30,30,20),0))</f>
        <v>0</v>
      </c>
      <c r="BE76" s="127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30" t="str">
        <f>IF(ISBLANK($BF$3),"",IF(ISBLANK(Tipy!AT70),"-",SUM(BA76:BE76)))</f>
        <v>-</v>
      </c>
      <c r="BG76" s="129"/>
      <c r="BH76" s="126" t="str">
        <f>IF(ISBLANK($BM$3),"",IF(ISBLANK(Tipy!AZ70),0,IF(AND(Tipy!AZ70=Výsledky!$BK$3,Tipy!BB70=Výsledky!$BM$3),60,0)))</f>
        <v/>
      </c>
      <c r="BI76" s="126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6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6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7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0" t="str">
        <f>IF(ISBLANK($BM$3),"",IF(ISBLANK(Tipy!AZ70),"-",SUM(BH76:BL76)))</f>
        <v/>
      </c>
      <c r="BN76" s="129"/>
      <c r="BO76" s="126">
        <f>IF(ISBLANK($BT$3),"",IF(ISBLANK(Tipy!BF70),0,IF(AND(Tipy!BF70=Výsledky!$BR$3,Tipy!BH70=Výsledky!$BT$3),60,0)))</f>
        <v>0</v>
      </c>
      <c r="BP76" s="12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6">
        <f>IF(ISBLANK($BT$3),"",IF(OR(Tipy!BI70=Výsledky!$BO$6,Tipy!BI70=Výsledky!$BO$7,Tipy!BI70=Výsledky!$BO$8,Tipy!BI70=Výsledky!$BO$9),IF(VLOOKUP(Tipy!BI70,'Kategórie hráčov'!$A$2:$B$55,2,FALSE)=30,30,20),0))</f>
        <v>0</v>
      </c>
      <c r="BR76" s="126">
        <f>IF(ISBLANK($BT$3),"",IF(OR(Tipy!BJ70=Výsledky!$BR$6,Tipy!BJ70=Výsledky!$BR$7,Tipy!BJ70=Výsledky!$BR$8,Tipy!BJ70=Výsledky!$BR$9),IF(VLOOKUP(Tipy!BJ70,'Kategórie hráčov'!$A$2:$B$55,2,FALSE)=30,30,20),0))</f>
        <v>0</v>
      </c>
      <c r="BS76" s="12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30" t="str">
        <f>IF(ISBLANK($BT$3),"",IF(ISBLANK(Tipy!BF70),"-",SUM(BO76:BS76)))</f>
        <v>-</v>
      </c>
      <c r="BU76" s="129"/>
      <c r="BV76" s="126" t="str">
        <f>IF(ISBLANK($CA$3),"",IF(ISBLANK(Tipy!BL70),0,IF(AND(Tipy!BL70=Výsledky!$BY$3,Tipy!BN70=Výsledky!$CA$3),60,0)))</f>
        <v/>
      </c>
      <c r="BW76" s="126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6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6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7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0" t="str">
        <f>IF(ISBLANK($CA$3),"",IF(ISBLANK(Tipy!BL70),"-",SUM(BV76:BZ76)))</f>
        <v/>
      </c>
      <c r="CB76" s="129"/>
      <c r="CC76" s="126">
        <f>IF(ISBLANK($CH$3),"",IF(ISBLANK(Tipy!BR70),0,IF(AND(Tipy!BR70=Výsledky!$CF$3,Tipy!BT70=Výsledky!$CH$3),60,0)))</f>
        <v>0</v>
      </c>
      <c r="CD76" s="12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6">
        <f>IF(ISBLANK($CH$3),"",IF(OR(Tipy!BU70=Výsledky!$CC$6,Tipy!BU70=Výsledky!$CC$7,Tipy!BU70=Výsledky!$CC$8,Tipy!BU70=Výsledky!$CC$9),IF(VLOOKUP(Tipy!BU70,'Kategórie hráčov'!$A$2:$B$55,2,FALSE)=30,30,20),0))</f>
        <v>0</v>
      </c>
      <c r="CF76" s="126">
        <f>IF(ISBLANK($CH$3),"",IF(OR(Tipy!BV70=Výsledky!$CF$6,Tipy!BV70=Výsledky!$CF$7,Tipy!BV70=Výsledky!$CF$8,Tipy!BV70=Výsledky!$CF$9),IF(VLOOKUP(Tipy!BV70,'Kategórie hráčov'!$A$2:$B$55,2,FALSE)=30,30,20),0))</f>
        <v>0</v>
      </c>
      <c r="CG76" s="127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30" t="str">
        <f>IF(ISBLANK($CH$3),"",IF(ISBLANK(Tipy!BR70),"-",SUM(CC76:CG76)))</f>
        <v>-</v>
      </c>
      <c r="CI76" s="129"/>
      <c r="CJ76" s="126">
        <f>IF(ISBLANK($CO$3),"",IF(ISBLANK(Tipy!BX70),0,IF(AND(Tipy!BX70=Výsledky!$CM$3,Tipy!BZ70=Výsledky!$CO$3),60,0)))</f>
        <v>0</v>
      </c>
      <c r="CK76" s="12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6">
        <f>IF(ISBLANK($CO$3),"",IF(OR(Tipy!CA70=Výsledky!$CJ$6,Tipy!CA70=Výsledky!$CJ$7,Tipy!CA70=Výsledky!$CJ$8,Tipy!CA70=Výsledky!$CJ$9),IF(VLOOKUP(Tipy!CA70,'Kategórie hráčov'!$A$2:$B$55,2,FALSE)=30,30,20),0))</f>
        <v>0</v>
      </c>
      <c r="CM76" s="126">
        <f>IF(ISBLANK($CO$3),"",IF(OR(Tipy!CB70=Výsledky!$CM$6,Tipy!CB70=Výsledky!$CM$7,Tipy!CB70=Výsledky!$CM$8,Tipy!CB70=Výsledky!$CM$9),IF(VLOOKUP(Tipy!CB70,'Kategórie hráčov'!$A$2:$B$55,2,FALSE)=30,30,20),0))</f>
        <v>0</v>
      </c>
      <c r="CN76" s="12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30" t="str">
        <f>IF(ISBLANK($CO$3),"",IF(ISBLANK(Tipy!BX70),"-",SUM(CJ76:CN76)))</f>
        <v>-</v>
      </c>
      <c r="CP76" s="129"/>
      <c r="CQ76" s="126" t="str">
        <f>IF(ISBLANK($CV$3),"",IF(ISBLANK(Tipy!CD70),0,IF(AND(Tipy!CD70=Výsledky!$CT$3,Tipy!CF70=Výsledky!$CV$3),60,0)))</f>
        <v/>
      </c>
      <c r="CR76" s="126" t="str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/>
      </c>
      <c r="CS76" s="126" t="str">
        <f>IF(ISBLANK($CV$3),"",IF(OR(Tipy!CG70=Výsledky!$CQ$6,Tipy!CG70=Výsledky!$CQ$7,Tipy!CG70=Výsledky!$CQ$8,Tipy!CG70=Výsledky!$CQ$9),IF(VLOOKUP(Tipy!CG70,'Kategórie hráčov'!$A$2:$B$55,2,FALSE)=30,30,20),0))</f>
        <v/>
      </c>
      <c r="CT76" s="126" t="str">
        <f>IF(ISBLANK($CV$3),"",IF(OR(Tipy!CH70=Výsledky!$CT$6,Tipy!CH70=Výsledky!$CT$7,Tipy!CH70=Výsledky!$CT$8,Tipy!CH70=Výsledky!$CT$9),IF(VLOOKUP(Tipy!CH70,'Kategórie hráčov'!$A$2:$B$55,2,FALSE)=30,30,20),0))</f>
        <v/>
      </c>
      <c r="CU76" s="127" t="str">
        <f>IF(ISBLANK($CV$3),"",IF(ISBLANK(Tipy!CD70),0,IF(OR(AND(Tipy!CD70=Výsledky!$CT$3,OR(Tipy!CF70=Výsledky!$CV$3+1,Tipy!CF70=Výsledky!$CV$3-1)),AND(Tipy!CF70=Výsledky!$CV$3,OR(Tipy!CD70=Výsledky!$CT$3+1,Tipy!CD70=Výsledky!$CT$3-1))),10,0)))</f>
        <v/>
      </c>
      <c r="CV76" s="130" t="str">
        <f>IF(ISBLANK($CV$3),"",IF(ISBLANK(Tipy!CD70),"-",SUM(CQ76:CU76)))</f>
        <v/>
      </c>
      <c r="CW76" s="129"/>
      <c r="CX76" s="126" t="str">
        <f>IF(ISBLANK($DC$3),"",IF(ISBLANK(Tipy!CJ70),0,IF(AND(Tipy!CJ70=Výsledky!$DA$3,Tipy!CL70=Výsledky!$DC$3),60,0)))</f>
        <v/>
      </c>
      <c r="CY76" s="126" t="str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/>
      </c>
      <c r="CZ76" s="126" t="str">
        <f>IF(ISBLANK($DC$3),"",IF(OR(Tipy!CM70=Výsledky!$CX$6,Tipy!CM70=Výsledky!$CX$7,Tipy!CM70=Výsledky!$CX$8,Tipy!CM70=Výsledky!$CX$9),IF(VLOOKUP(Tipy!CM70,'Kategórie hráčov'!$A$2:$B$55,2,FALSE)=30,30,20),0))</f>
        <v/>
      </c>
      <c r="DA76" s="126" t="str">
        <f>IF(ISBLANK($DC$3),"",IF(OR(Tipy!CN70=Výsledky!$DA$6,Tipy!CN70=Výsledky!$DA$7,Tipy!CN70=Výsledky!$DA$8,Tipy!CN70=Výsledky!$DA$9),IF(VLOOKUP(Tipy!CN70,'Kategórie hráčov'!$A$2:$B$55,2,FALSE)=30,30,20),0))</f>
        <v/>
      </c>
      <c r="DB76" s="127" t="str">
        <f>IF(ISBLANK($DC$3),"",IF(ISBLANK(Tipy!CJ70),0,IF(OR(AND(Tipy!CJ70=Výsledky!$DA$3,OR(Tipy!CL70=Výsledky!$DC$3+1,Tipy!CL70=Výsledky!$DC$3-1)),AND(Tipy!CL70=Výsledky!$DC$3,OR(Tipy!CJ70=Výsledky!$DA$3+1,Tipy!CJ70=Výsledky!$DA$3-1))),10,0)))</f>
        <v/>
      </c>
      <c r="DC76" s="130" t="str">
        <f>IF(ISBLANK($DC$3),"",IF(ISBLANK(Tipy!CJ70),"-",SUM(CX76:DB76)))</f>
        <v/>
      </c>
      <c r="DD76" s="129"/>
      <c r="DE76" s="126" t="str">
        <f>IF(ISBLANK($DJ$3),"",IF(ISBLANK(Tipy!CP70),0,IF(AND(Tipy!CP70=Výsledky!$DH$3,Tipy!CR70=Výsledky!$DJ$3),60,0)))</f>
        <v/>
      </c>
      <c r="DF76" s="126" t="str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/>
      </c>
      <c r="DG76" s="126" t="str">
        <f>IF(ISBLANK($DJ$3),"",IF(OR(Tipy!CS70=Výsledky!$DE$6,Tipy!CS70=Výsledky!$DE$7,Tipy!CS70=Výsledky!$DE$8,Tipy!CS70=Výsledky!$DE$9),IF(VLOOKUP(Tipy!CS70,'Kategórie hráčov'!$A$2:$B$55,2,FALSE)=30,30,20),0))</f>
        <v/>
      </c>
      <c r="DH76" s="126" t="str">
        <f>IF(ISBLANK($DJ$3),"",IF(OR(Tipy!CT70=Výsledky!$DH$6,Tipy!CT70=Výsledky!$DH$7,Tipy!CT70=Výsledky!$DH$8,Tipy!CT70=Výsledky!$DH$9),IF(VLOOKUP(Tipy!CT70,'Kategórie hráčov'!$A$2:$B$55,2,FALSE)=30,30,20),0))</f>
        <v/>
      </c>
      <c r="DI76" s="127" t="str">
        <f>IF(ISBLANK($DJ$3),"",IF(ISBLANK(Tipy!CP70),0,IF(OR(AND(Tipy!CP70=Výsledky!$DH$3,OR(Tipy!CR70=Výsledky!$DJ$3+1,Tipy!CR70=Výsledky!$DJ$3-1)),AND(Tipy!CR70=Výsledky!$DJ$3,OR(Tipy!CP70=Výsledky!$DH$3+1,Tipy!CP70=Výsledky!$DH$3-1))),10,0)))</f>
        <v/>
      </c>
      <c r="DJ76" s="130" t="str">
        <f>IF(ISBLANK($DJ$3),"",IF(ISBLANK(Tipy!CP70),"-",SUM(DE76:DI76)))</f>
        <v/>
      </c>
      <c r="DK76" s="129"/>
      <c r="DL76" s="126" t="str">
        <f>IF(ISBLANK($DQ$3),"",IF(ISBLANK(Tipy!CV70),0,IF(AND(Tipy!CV70=Výsledky!$DO$3,Tipy!CX70=Výsledky!$DQ$3),60,0)))</f>
        <v/>
      </c>
      <c r="DM76" s="126" t="str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/>
      </c>
      <c r="DN76" s="126" t="str">
        <f>IF(ISBLANK($DQ$3),"",IF(OR(Tipy!CY70=Výsledky!$DL$6,Tipy!CY70=Výsledky!$DL$7,Tipy!CY70=Výsledky!$DL$8,Tipy!CY70=Výsledky!$DL$9),IF(VLOOKUP(Tipy!CY70,'Kategórie hráčov'!$A$2:$B$55,2,FALSE)=30,30,20),0))</f>
        <v/>
      </c>
      <c r="DO76" s="126" t="str">
        <f>IF(ISBLANK($DQ$3),"",IF(OR(Tipy!CZ70=Výsledky!$DO$6,Tipy!CZ70=Výsledky!$DO$7,Tipy!CZ70=Výsledky!$DO$8,Tipy!CZ70=Výsledky!$DO$9),IF(VLOOKUP(Tipy!CZ70,'Kategórie hráčov'!$A$2:$B$55,2,FALSE)=30,30,20),0))</f>
        <v/>
      </c>
      <c r="DP76" s="127" t="str">
        <f>IF(ISBLANK($DQ$3),"",IF(ISBLANK(Tipy!CV70),0,IF(OR(AND(Tipy!CV70=Výsledky!$DO$3,OR(Tipy!CX70=Výsledky!$DQ$3+1,Tipy!CX70=Výsledky!$DQ$3-1)),AND(Tipy!CX70=Výsledky!$DQ$3,OR(Tipy!CV70=Výsledky!$DO$3+1,Tipy!CV70=Výsledky!$DO$3-1))),10,0)))</f>
        <v/>
      </c>
      <c r="DQ76" s="130" t="str">
        <f>IF(ISBLANK($DQ$3),"",IF(ISBLANK(Tipy!CV70),"-",SUM(DL76:DP76)))</f>
        <v/>
      </c>
      <c r="DR76" s="129"/>
      <c r="DS76" s="126" t="str">
        <f>IF(ISBLANK($DX$3),"",IF(ISBLANK(Tipy!DB70),0,IF(AND(Tipy!DB70=Výsledky!$DV$3,Tipy!DD70=Výsledky!$DX$3),60,0)))</f>
        <v/>
      </c>
      <c r="DT76" s="126" t="str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/>
      </c>
      <c r="DU76" s="126" t="str">
        <f>IF(ISBLANK($DX$3),"",IF(OR(Tipy!DE70=Výsledky!$DS$6,Tipy!DE70=Výsledky!$DS$7,Tipy!DE70=Výsledky!$DS$8,Tipy!DE70=Výsledky!$DS$9),IF(VLOOKUP(Tipy!DE70,'Kategórie hráčov'!$A$2:$B$55,2,FALSE)=30,30,20),0))</f>
        <v/>
      </c>
      <c r="DV76" s="126" t="str">
        <f>IF(ISBLANK($DX$3),"",IF(OR(Tipy!DF70=Výsledky!$DV$6,Tipy!DF70=Výsledky!$DV$7,Tipy!DF70=Výsledky!$DV$8,Tipy!DF70=Výsledky!$DV$9),IF(VLOOKUP(Tipy!DF70,'Kategórie hráčov'!$A$2:$B$55,2,FALSE)=30,30,20),0))</f>
        <v/>
      </c>
      <c r="DW76" s="127" t="str">
        <f>IF(ISBLANK($DX$3),"",IF(ISBLANK(Tipy!DB70),0,IF(OR(AND(Tipy!DB70=Výsledky!$DV$3,OR(Tipy!DD70=Výsledky!$DX$3+1,Tipy!DD70=Výsledky!$DX$3-1)),AND(Tipy!DD70=Výsledky!$DX$3,OR(Tipy!DB70=Výsledky!$DV$3+1,Tipy!DB70=Výsledky!$DV$3-1))),10,0)))</f>
        <v/>
      </c>
      <c r="DX76" s="130" t="str">
        <f>IF(ISBLANK($DX$3),"",IF(ISBLANK(Tipy!DB70),"-",SUM(DS76:DW76)))</f>
        <v/>
      </c>
      <c r="DY76" s="129"/>
      <c r="DZ76" s="126" t="str">
        <f>IF(ISBLANK($EE$3),"",IF(ISBLANK(Tipy!DH70),0,IF(AND(Tipy!DH70=Výsledky!$EC$3,Tipy!DJ70=Výsledky!$EE$3),60,0)))</f>
        <v/>
      </c>
      <c r="EA76" s="126" t="str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/>
      </c>
      <c r="EB76" s="126" t="str">
        <f>IF(ISBLANK($EE$3),"",IF(OR(Tipy!DK70=Výsledky!$DZ$6,Tipy!DK70=Výsledky!$DZ$7,Tipy!DK70=Výsledky!$DZ$8,Tipy!DK70=Výsledky!$DZ$9),IF(VLOOKUP(Tipy!DK70,'Kategórie hráčov'!$A$2:$B$55,2,FALSE)=30,30,20),0))</f>
        <v/>
      </c>
      <c r="EC76" s="126" t="str">
        <f>IF(ISBLANK($EE$3),"",IF(OR(Tipy!DL70=Výsledky!$EC$6,Tipy!DL70=Výsledky!$EC$7,Tipy!DL70=Výsledky!$EC$8,Tipy!DL70=Výsledky!$EC$9),IF(VLOOKUP(Tipy!DL70,'Kategórie hráčov'!$A$2:$B$55,2,FALSE)=30,30,20),0))</f>
        <v/>
      </c>
      <c r="ED76" s="127" t="str">
        <f>IF(ISBLANK($EE$3),"",IF(ISBLANK(Tipy!DH70),0,IF(OR(AND(Tipy!DH70=Výsledky!$EC$3,OR(Tipy!DJ70=Výsledky!$EE$3+1,Tipy!DJ70=Výsledky!$EE$3-1)),AND(Tipy!DJ70=Výsledky!$EE$3,OR(Tipy!DH70=Výsledky!$EC$3+1,Tipy!DH70=Výsledky!$EC$3-1))),10,0)))</f>
        <v/>
      </c>
      <c r="EE76" s="130" t="str">
        <f>IF(ISBLANK($EE$3),"",IF(ISBLANK(Tipy!DH70),"-",SUM(DZ76:ED76)))</f>
        <v/>
      </c>
      <c r="EF76" s="129"/>
      <c r="EG76" s="126" t="str">
        <f>IF(ISBLANK($EL$3),"",IF(ISBLANK(Tipy!DN70),0,IF(AND(Tipy!DN70=Výsledky!$EJ$3,Tipy!DP70=Výsledky!$EL$3),60,0)))</f>
        <v/>
      </c>
      <c r="EH76" s="126" t="str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/>
      </c>
      <c r="EI76" s="126" t="str">
        <f>IF(ISBLANK($EL$3),"",IF(OR(Tipy!DQ70=Výsledky!$EG$6,Tipy!DQ70=Výsledky!$EG$7,Tipy!DQ70=Výsledky!$EG$8,Tipy!DQ70=Výsledky!$EG$9),IF(VLOOKUP(Tipy!DQ70,'Kategórie hráčov'!$A$2:$B$55,2,FALSE)=30,30,20),0))</f>
        <v/>
      </c>
      <c r="EJ76" s="126" t="str">
        <f>IF(ISBLANK($EL$3),"",IF(OR(Tipy!DR70=Výsledky!$EJ$6,Tipy!DR70=Výsledky!$EJ$7,Tipy!DR70=Výsledky!$EJ$8,Tipy!DR70=Výsledky!$EJ$9),IF(VLOOKUP(Tipy!DR70,'Kategórie hráčov'!$A$2:$B$55,2,FALSE)=30,30,20),0))</f>
        <v/>
      </c>
      <c r="EK76" s="127" t="str">
        <f>IF(ISBLANK($EL$3),"",IF(ISBLANK(Tipy!DN70),0,IF(OR(AND(Tipy!DN70=Výsledky!$EJ$3,OR(Tipy!DP70=Výsledky!$EL$3+1,Tipy!DP70=Výsledky!$EL$3-1)),AND(Tipy!DP70=Výsledky!$EL$3,OR(Tipy!DN70=Výsledky!$EJ$3+1,Tipy!DN70=Výsledky!$EJ$3-1))),10,0)))</f>
        <v/>
      </c>
      <c r="EL76" s="130" t="str">
        <f>IF(ISBLANK($EL$3),"",IF(ISBLANK(Tipy!DN70),"-",SUM(EG76:EK76)))</f>
        <v/>
      </c>
      <c r="EM76" s="129"/>
      <c r="EN76" s="126" t="str">
        <f>IF(ISBLANK($ES$3),"",IF(ISBLANK(Tipy!DT70),0,IF(AND(Tipy!DT70=Výsledky!$EQ$3,Tipy!DV70=Výsledky!$ES$3),60,0)))</f>
        <v/>
      </c>
      <c r="EO76" s="126" t="str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/>
      </c>
      <c r="EP76" s="126" t="str">
        <f>IF(ISBLANK($ES$3),"",IF(OR(Tipy!DW70=Výsledky!$EN$6,Tipy!DW70=Výsledky!$EN$7,Tipy!DW70=Výsledky!$EN$8,Tipy!DW70=Výsledky!$EN$9),IF(VLOOKUP(Tipy!DW70,'Kategórie hráčov'!$A$2:$B$55,2,FALSE)=30,30,20),0))</f>
        <v/>
      </c>
      <c r="EQ76" s="126" t="str">
        <f>IF(ISBLANK($ES$3),"",IF(OR(Tipy!DX70=Výsledky!$EQ$6,Tipy!DX70=Výsledky!$EQ$7,Tipy!DX70=Výsledky!$EQ$8,Tipy!DX70=Výsledky!$EQ$9),IF(VLOOKUP(Tipy!DX70,'Kategórie hráčov'!$A$2:$B$55,2,FALSE)=30,30,20),0))</f>
        <v/>
      </c>
      <c r="ER76" s="127" t="str">
        <f>IF(ISBLANK($ES$3),"",IF(ISBLANK(Tipy!DT70),0,IF(OR(AND(Tipy!DT70=Výsledky!$EQ$3,OR(Tipy!DV70=Výsledky!$ES$3+1,Tipy!DV70=Výsledky!$ES$3-1)),AND(Tipy!DV70=Výsledky!$ES$3,OR(Tipy!DT70=Výsledky!$EQ$3+1,Tipy!DT70=Výsledky!$EQ$3-1))),10,0)))</f>
        <v/>
      </c>
      <c r="ES76" s="130" t="str">
        <f>IF(ISBLANK($ES$3),"",IF(ISBLANK(Tipy!DT70),"-",SUM(EN76:ER76)))</f>
        <v/>
      </c>
      <c r="ET76" s="129"/>
      <c r="EU76" s="126" t="str">
        <f>IF(ISBLANK($EZ$3),"",IF(ISBLANK(Tipy!DZ70),0,IF(AND(Tipy!DZ70=Výsledky!$EX$3,Tipy!EB70=Výsledky!$EZ$3),60,0)))</f>
        <v/>
      </c>
      <c r="EV76" s="126" t="str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/>
      </c>
      <c r="EW76" s="126" t="str">
        <f>IF(ISBLANK($EZ$3),"",IF(OR(Tipy!EC70=Výsledky!$EU$6,Tipy!EC70=Výsledky!$EU$7,Tipy!EC70=Výsledky!$EU$8,Tipy!EC70=Výsledky!$EU$9),IF(VLOOKUP(Tipy!EC70,'Kategórie hráčov'!$A$2:$B$55,2,FALSE)=30,30,20),0))</f>
        <v/>
      </c>
      <c r="EX76" s="126" t="str">
        <f>IF(ISBLANK($EZ$3),"",IF(OR(Tipy!ED70=Výsledky!$EX$6,Tipy!ED70=Výsledky!$EX$7,Tipy!ED70=Výsledky!$EX$8,Tipy!ED70=Výsledky!$EX$9),IF(VLOOKUP(Tipy!ED70,'Kategórie hráčov'!$A$2:$B$55,2,FALSE)=30,30,20),0))</f>
        <v/>
      </c>
      <c r="EY76" s="127" t="str">
        <f>IF(ISBLANK($EZ$3),"",IF(ISBLANK(Tipy!DZ70),0,IF(OR(AND(Tipy!DZ70=Výsledky!$EX$3,OR(Tipy!EB70=Výsledky!$EZ$3+1,Tipy!EB70=Výsledky!$EZ$3-1)),AND(Tipy!EB70=Výsledky!$EZ$3,OR(Tipy!DZ70=Výsledky!$EX$3+1,Tipy!DZ70=Výsledky!$EX$3-1))),10,0)))</f>
        <v/>
      </c>
      <c r="EZ76" s="130" t="str">
        <f>IF(ISBLANK($EZ$3),"",IF(ISBLANK(Tipy!DZ70),"-",SUM(EU76:EY76)))</f>
        <v/>
      </c>
      <c r="FA76" s="129"/>
      <c r="FB76" s="126" t="str">
        <f>IF(ISBLANK($FG$3),"",IF(ISBLANK(Tipy!EF70),0,IF(AND(Tipy!EF70=Výsledky!$FE$3,Tipy!EH70=Výsledky!$FG$3),60,0)))</f>
        <v/>
      </c>
      <c r="FC76" s="126" t="str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/>
      </c>
      <c r="FD76" s="126" t="str">
        <f>IF(ISBLANK($FG$3),"",IF(OR(Tipy!EI70=Výsledky!$FB$6,Tipy!EI70=Výsledky!$FB$7,Tipy!EI70=Výsledky!$FB$8,Tipy!EI70=Výsledky!$FB$9),IF(VLOOKUP(Tipy!EI70,'Kategórie hráčov'!$A$2:$B$55,2,FALSE)=30,30,20),0))</f>
        <v/>
      </c>
      <c r="FE76" s="126" t="str">
        <f>IF(ISBLANK($FG$3),"",IF(OR(Tipy!EJ70=Výsledky!$FE$6,Tipy!EJ70=Výsledky!$FE$7,Tipy!EJ70=Výsledky!$FE$8,Tipy!EJ70=Výsledky!$FE$9),IF(VLOOKUP(Tipy!EJ70,'Kategórie hráčov'!$A$2:$B$55,2,FALSE)=30,30,20),0))</f>
        <v/>
      </c>
      <c r="FF76" s="127" t="str">
        <f>IF(ISBLANK($FG$3),"",IF(ISBLANK(Tipy!EF70),0,IF(OR(AND(Tipy!EF70=Výsledky!$FE$3,OR(Tipy!EH70=Výsledky!$FG$3+1,Tipy!EH70=Výsledky!$FG$3-1)),AND(Tipy!EH70=Výsledky!$FG$3,OR(Tipy!EF70=Výsledky!$FE$3+1,Tipy!EF70=Výsledky!$FE$3-1))),10,0)))</f>
        <v/>
      </c>
      <c r="FG76" s="130" t="str">
        <f>IF(ISBLANK($FG$3),"",IF(ISBLANK(Tipy!EF70),"-",SUM(FB76:FF76)))</f>
        <v/>
      </c>
      <c r="FH76" s="129"/>
      <c r="FI76" s="126" t="str">
        <f>IF(ISBLANK($FN$3),"",IF(ISBLANK(Tipy!EL70),0,IF(AND(Tipy!EL70=Výsledky!$FL$3,Tipy!EN70=Výsledky!$FN$3),60,0)))</f>
        <v/>
      </c>
      <c r="FJ76" s="126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126" t="str">
        <f>IF(ISBLANK($FN$3),"",IF(OR(Tipy!EO70=Výsledky!$FI$6,Tipy!EO70=Výsledky!$FI$7,Tipy!EO70=Výsledky!$FI$8,Tipy!EO70=Výsledky!$FI$9),IF(VLOOKUP(Tipy!EO70,'Kategórie hráčov'!$A$2:$B$55,2,FALSE)=30,30,20),0))</f>
        <v/>
      </c>
      <c r="FL76" s="126" t="str">
        <f>IF(ISBLANK($FN$3),"",IF(OR(Tipy!EP70=Výsledky!$FL$6,Tipy!EP70=Výsledky!$FL$7,Tipy!EP70=Výsledky!$FL$8,Tipy!EP70=Výsledky!$FL$9),IF(VLOOKUP(Tipy!EP70,'Kategórie hráčov'!$A$2:$B$55,2,FALSE)=30,30,20),0))</f>
        <v/>
      </c>
      <c r="FM76" s="127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130" t="str">
        <f>IF(ISBLANK($FN$3),"",IF(ISBLANK(Tipy!EL70),"-",SUM(FI76:FM76)))</f>
        <v/>
      </c>
      <c r="FO76" s="129"/>
      <c r="FP76" s="126" t="str">
        <f>IF(ISBLANK($FU$3),"",IF(ISBLANK(Tipy!ER70),0,IF(AND(Tipy!ER70=Výsledky!$FS$3,Tipy!ET70=Výsledky!$FU$3),60,0)))</f>
        <v/>
      </c>
      <c r="FQ76" s="126" t="str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/>
      </c>
      <c r="FR76" s="126" t="str">
        <f>IF(ISBLANK($FU$3),"",IF(OR(Tipy!EU70=Výsledky!$FP$6,Tipy!EU70=Výsledky!$FP$7,Tipy!EU70=Výsledky!$FP$8,Tipy!EU70=Výsledky!$FP$9),IF(VLOOKUP(Tipy!EU70,'Kategórie hráčov'!$A$2:$B$55,2,FALSE)=30,30,20),0))</f>
        <v/>
      </c>
      <c r="FS76" s="126" t="str">
        <f>IF(ISBLANK($FU$3),"",IF(OR(Tipy!EV70=Výsledky!$FS$6,Tipy!EV70=Výsledky!$FS$7,Tipy!EV70=Výsledky!$FS$8,Tipy!EV70=Výsledky!$FS$9),IF(VLOOKUP(Tipy!EV70,'Kategórie hráčov'!$A$2:$B$55,2,FALSE)=30,30,20),0))</f>
        <v/>
      </c>
      <c r="FT76" s="127" t="str">
        <f>IF(ISBLANK($FU$3),"",IF(ISBLANK(Tipy!ER70),0,IF(OR(AND(Tipy!ER70=Výsledky!$FS$3,OR(Tipy!ET70=Výsledky!$FU$3+1,Tipy!ET70=Výsledky!$FU$3-1)),AND(Tipy!ET70=Výsledky!$FU$3,OR(Tipy!ER70=Výsledky!$FS$3+1,Tipy!ER70=Výsledky!$FS$3-1))),10,0)))</f>
        <v/>
      </c>
      <c r="FU76" s="130" t="str">
        <f>IF(ISBLANK($FU$3),"",IF(ISBLANK(Tipy!ER70),"-",SUM(FP76:FT76)))</f>
        <v/>
      </c>
      <c r="FV76" s="129"/>
      <c r="FW76" s="126" t="str">
        <f>IF(ISBLANK($GB$3),"",IF(ISBLANK(Tipy!EX70),0,IF(AND(Tipy!EX70=Výsledky!$FZ$3,Tipy!EZ70=Výsledky!$GB$3),60,0)))</f>
        <v/>
      </c>
      <c r="FX76" s="126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126" t="str">
        <f>IF(ISBLANK($GB$3),"",IF(OR(Tipy!FA70=Výsledky!$FW$6,Tipy!FA70=Výsledky!$FW$7,Tipy!FA70=Výsledky!$FW$8,Tipy!FA70=Výsledky!$FW$9),IF(VLOOKUP(Tipy!FA70,'Kategórie hráčov'!$A$2:$B$55,2,FALSE)=30,30,20),0))</f>
        <v/>
      </c>
      <c r="FZ76" s="126" t="str">
        <f>IF(ISBLANK($GB$3),"",IF(OR(Tipy!FB70=Výsledky!$FZ$6,Tipy!FB70=Výsledky!$FZ$7,Tipy!FB70=Výsledky!$FZ$8,Tipy!FB70=Výsledky!$FZ$9),IF(VLOOKUP(Tipy!FB70,'Kategórie hráčov'!$A$2:$B$55,2,FALSE)=30,30,20),0))</f>
        <v/>
      </c>
      <c r="GA76" s="127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130" t="str">
        <f>IF(ISBLANK($GB$3),"",IF(ISBLANK(Tipy!EX70),"-",SUM(FW76:GA76)))</f>
        <v/>
      </c>
      <c r="GC76" s="129"/>
      <c r="GD76" s="126" t="str">
        <f>IF(ISBLANK($GI$3),"",IF(ISBLANK(Tipy!FD70),0,IF(AND(Tipy!FD70=Výsledky!$GG$3,Tipy!FF70=Výsledky!$GI$3),60,0)))</f>
        <v/>
      </c>
      <c r="GE76" s="126" t="str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/>
      </c>
      <c r="GF76" s="126" t="str">
        <f>IF(ISBLANK($GI$3),"",IF(OR(Tipy!FG70=Výsledky!$GD$6,Tipy!FG70=Výsledky!$GD$7,Tipy!FG70=Výsledky!$GD$8,Tipy!FG70=Výsledky!$GD$9),IF(VLOOKUP(Tipy!FG70,'Kategórie hráčov'!$A$2:$B$55,2,FALSE)=30,30,20),0))</f>
        <v/>
      </c>
      <c r="GG76" s="126" t="str">
        <f>IF(ISBLANK($GI$3),"",IF(OR(Tipy!FH70=Výsledky!$GG$6,Tipy!FH70=Výsledky!$GG$7,Tipy!FH70=Výsledky!$GG$8,Tipy!FH70=Výsledky!$GG$9),IF(VLOOKUP(Tipy!FH70,'Kategórie hráčov'!$A$2:$B$55,2,FALSE)=30,30,20),0))</f>
        <v/>
      </c>
      <c r="GH76" s="127" t="str">
        <f>IF(ISBLANK($GI$3),"",IF(ISBLANK(Tipy!FD70),0,IF(OR(AND(Tipy!FD70=Výsledky!$GG$3,OR(Tipy!FF70=Výsledky!$GI$3+1,Tipy!FF70=Výsledky!$GI$3-1)),AND(Tipy!FF70=Výsledky!$GI$3,OR(Tipy!FD70=Výsledky!$GG$3+1,Tipy!FD70=Výsledky!$GG$3-1))),10,0)))</f>
        <v/>
      </c>
      <c r="GI76" s="130" t="str">
        <f>IF(ISBLANK($GI$3),"",IF(ISBLANK(Tipy!FD70),"-",SUM(GD76:GH76)))</f>
        <v/>
      </c>
      <c r="GJ76" s="129"/>
      <c r="GK76" s="126" t="str">
        <f>IF(ISBLANK($GP$3),"",IF(ISBLANK(Tipy!FJ70),0,IF(AND(Tipy!FJ70=Výsledky!$GN$3,Tipy!FL70=Výsledky!$GP$3),60,0)))</f>
        <v/>
      </c>
      <c r="GL76" s="126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126" t="str">
        <f>IF(ISBLANK($GP$3),"",IF(OR(Tipy!FM70=Výsledky!$GK$6,Tipy!FM70=Výsledky!$GK$7,Tipy!FM70=Výsledky!$GK$8,Tipy!FM70=Výsledky!$GK$9),IF(VLOOKUP(Tipy!FM70,'Kategórie hráčov'!$A$2:$B$55,2,FALSE)=30,30,20),0))</f>
        <v/>
      </c>
      <c r="GN76" s="126" t="str">
        <f>IF(ISBLANK($GP$3),"",IF(OR(Tipy!FN70=Výsledky!$GN$6,Tipy!FN70=Výsledky!$GN$7,Tipy!FN70=Výsledky!$GN$8,Tipy!FN70=Výsledky!$GN$9),IF(VLOOKUP(Tipy!FN70,'Kategórie hráčov'!$A$2:$B$55,2,FALSE)=30,30,20),0))</f>
        <v/>
      </c>
      <c r="GO76" s="127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130" t="str">
        <f>IF(ISBLANK($GP$3),"",IF(ISBLANK(Tipy!FJ70),"-",SUM(GK76:GO76)))</f>
        <v/>
      </c>
      <c r="GQ76" s="129"/>
      <c r="GR76" s="126" t="str">
        <f>IF(ISBLANK($GW$3),"",IF(ISBLANK(Tipy!FP70),0,IF(AND(Tipy!FP70=Výsledky!$GU$3,Tipy!FR70=Výsledky!$GW$3),60,0)))</f>
        <v/>
      </c>
      <c r="GS76" s="126" t="str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/>
      </c>
      <c r="GT76" s="126" t="str">
        <f>IF(ISBLANK($GW$3),"",IF(OR(Tipy!FS70=Výsledky!$GR$6,Tipy!FS70=Výsledky!$GR$7,Tipy!FS70=Výsledky!$GR$8,Tipy!FS70=Výsledky!$GR$9),IF(VLOOKUP(Tipy!FS70,'Kategórie hráčov'!$A$2:$B$55,2,FALSE)=30,30,20),0))</f>
        <v/>
      </c>
      <c r="GU76" s="126" t="str">
        <f>IF(ISBLANK($GW$3),"",IF(OR(Tipy!FT70=Výsledky!$GU$6,Tipy!FT70=Výsledky!$GU$7,Tipy!FT70=Výsledky!$GU$8,Tipy!FT70=Výsledky!$GU$9),IF(VLOOKUP(Tipy!FT70,'Kategórie hráčov'!$A$2:$B$55,2,FALSE)=30,30,20),0))</f>
        <v/>
      </c>
      <c r="GV76" s="127" t="str">
        <f>IF(ISBLANK($GW$3),"",IF(ISBLANK(Tipy!FP70),0,IF(OR(AND(Tipy!FP70=Výsledky!$GU$3,OR(Tipy!FR70=Výsledky!$GW$3+1,Tipy!FR70=Výsledky!$GW$3-1)),AND(Tipy!FR70=Výsledky!$GW$3,OR(Tipy!FP70=Výsledky!$GU$3+1,Tipy!FP70=Výsledky!$GU$3-1))),10,0)))</f>
        <v/>
      </c>
      <c r="GW76" s="130" t="str">
        <f>IF(ISBLANK($GW$3),"",IF(ISBLANK(Tipy!FP70),"-",SUM(GR76:GV76)))</f>
        <v/>
      </c>
      <c r="GX76" s="129"/>
      <c r="GY76" s="126" t="str">
        <f>IF(ISBLANK($HD$3),"",IF(ISBLANK(Tipy!FV70),0,IF(AND(Tipy!FV70=Výsledky!$HB$3,Tipy!FX70=Výsledky!$HD$3),60,0)))</f>
        <v/>
      </c>
      <c r="GZ76" s="126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26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26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27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0" t="str">
        <f>IF(ISBLANK($HD$3),"",IF(ISBLANK(Tipy!FV70),"-",SUM(GY76:HC76)))</f>
        <v/>
      </c>
      <c r="HE76" s="129"/>
      <c r="HF76" s="126" t="str">
        <f>IF(ISBLANK($HK$3),"",IF(ISBLANK(Tipy!GB70),0,IF(AND(Tipy!GB70=Výsledky!$HI$3,Tipy!GD70=Výsledky!$HK$3),60,0)))</f>
        <v/>
      </c>
      <c r="HG76" s="126" t="str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/>
      </c>
      <c r="HH76" s="126" t="str">
        <f>IF(ISBLANK($HK$3),"",IF(OR(Tipy!GE70=Výsledky!$HF$6,Tipy!GE70=Výsledky!$HF$7,Tipy!GE70=Výsledky!$HF$8,Tipy!GE70=Výsledky!$HF$9),IF(VLOOKUP(Tipy!GE70,'Kategórie hráčov'!$A$2:$B$55,2,FALSE)=30,30,20),0))</f>
        <v/>
      </c>
      <c r="HI76" s="126" t="str">
        <f>IF(ISBLANK($HK$3),"",IF(OR(Tipy!GF70=Výsledky!$HI$6,Tipy!GF70=Výsledky!$HI$7,Tipy!GF70=Výsledky!$HI$8,Tipy!GF70=Výsledky!$HI$9),IF(VLOOKUP(Tipy!GF70,'Kategórie hráčov'!$A$2:$B$55,2,FALSE)=30,30,20),0))</f>
        <v/>
      </c>
      <c r="HJ76" s="127" t="str">
        <f>IF(ISBLANK($HK$3),"",IF(ISBLANK(Tipy!GB70),0,IF(OR(AND(Tipy!GB70=Výsledky!$HI$3,OR(Tipy!GD70=Výsledky!$HK$3+1,Tipy!GD70=Výsledky!$HK$3-1)),AND(Tipy!GD70=Výsledky!$HK$3,OR(Tipy!GB70=Výsledky!$HI$3+1,Tipy!GB70=Výsledky!$HI$3-1))),10,0)))</f>
        <v/>
      </c>
      <c r="HK76" s="130" t="str">
        <f>IF(ISBLANK($HK$3),"",IF(ISBLANK(Tipy!GB70),"-",SUM(HF76:HJ76)))</f>
        <v/>
      </c>
      <c r="HL76" s="129"/>
      <c r="HM76" s="126" t="str">
        <f>IF(ISBLANK($HR$3),"",IF(ISBLANK(Tipy!GH70),0,IF(AND(Tipy!GH70=Výsledky!$HP$3,Tipy!GJ70=Výsledky!$HR$3),60,0)))</f>
        <v/>
      </c>
      <c r="HN76" s="126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26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26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27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0" t="str">
        <f>IF(ISBLANK($HR$3),"",IF(ISBLANK(Tipy!GH70),"-",SUM(HM76:HQ76)))</f>
        <v/>
      </c>
      <c r="HS76" s="129"/>
      <c r="HT76" s="126" t="str">
        <f>IF(ISBLANK($HY$3),"",IF(ISBLANK(Tipy!GN70),0,IF(AND(Tipy!GN70=Výsledky!$HW$3,Tipy!GP70=Výsledky!$HY$3),60,0)))</f>
        <v/>
      </c>
      <c r="HU76" s="126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6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6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7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0" t="str">
        <f>IF(ISBLANK($HY$3),"",IF(ISBLANK(Tipy!GN70),"-",SUM(HT76:HX76)))</f>
        <v/>
      </c>
      <c r="HZ76" s="129"/>
      <c r="IA76" s="126" t="str">
        <f>IF(ISBLANK($IF$3),"",IF(ISBLANK(Tipy!GT70),0,IF(AND(Tipy!GT70=Výsledky!$ID$3,Tipy!GV70=Výsledky!$IF$3),60,0)))</f>
        <v/>
      </c>
      <c r="IB76" s="126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26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26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27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0" t="str">
        <f>IF(ISBLANK($IF$3),"",IF(ISBLANK(Tipy!GT70),"-",SUM(IA76:IE76)))</f>
        <v/>
      </c>
      <c r="IG76" s="129"/>
      <c r="IH76" s="126" t="str">
        <f>IF(ISBLANK($IM$3),"",IF(ISBLANK(Tipy!GZ70),0,IF(AND(Tipy!GZ70=Výsledky!$IK$3,Tipy!HB70=Výsledky!$IM$3),60,0)))</f>
        <v/>
      </c>
      <c r="II76" s="126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6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6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7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0" t="str">
        <f>IF(ISBLANK($IM$3),"",IF(ISBLANK(Tipy!GZ70),"-",SUM(IH76:IL76)))</f>
        <v/>
      </c>
      <c r="IN76" s="129"/>
      <c r="IO76" s="126" t="str">
        <f>IF(ISBLANK($IT$3),"",IF(ISBLANK(Tipy!HF70),0,IF(AND(Tipy!HF70=Výsledky!$IR$3,Tipy!HH70=Výsledky!$IT$3),60,0)))</f>
        <v/>
      </c>
      <c r="IP76" s="126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26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26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27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0" t="str">
        <f>IF(ISBLANK($IT$3),"",IF(ISBLANK(Tipy!HF70),"-",SUM(IO76:IS76)))</f>
        <v/>
      </c>
      <c r="IU76" s="129"/>
      <c r="IV76" s="126" t="str">
        <f>IF(ISBLANK($JA$3),"",IF(ISBLANK(Tipy!HL70),0,IF(AND(Tipy!HL70=Výsledky!$IY$3,Tipy!HN70=Výsledky!$JA$3),60,0)))</f>
        <v/>
      </c>
      <c r="IW76" s="126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26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26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27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0" t="str">
        <f>IF(ISBLANK($JA$3),"",IF(ISBLANK(Tipy!HL70),"-",SUM(IV76:IZ76)))</f>
        <v/>
      </c>
      <c r="JB76" s="129"/>
      <c r="JC76" s="126" t="str">
        <f>IF(ISBLANK($JH$3),"",IF(ISBLANK(Tipy!HR70),0,IF(AND(Tipy!HR70=Výsledky!$JF$3,Tipy!HT70=Výsledky!$JH$3),60,0)))</f>
        <v/>
      </c>
      <c r="JD76" s="126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26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26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27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0" t="str">
        <f>IF(ISBLANK($JH$3),"",IF(ISBLANK(Tipy!HR70),"-",SUM(JC76:JG76)))</f>
        <v/>
      </c>
      <c r="JI76" s="129"/>
      <c r="JJ76" s="126" t="str">
        <f>IF(ISBLANK($JO$3),"",IF(ISBLANK(Tipy!HX70),0,IF(AND(Tipy!HX70=Výsledky!$JM$3,Tipy!HZ70=Výsledky!$JO$3),60,0)))</f>
        <v/>
      </c>
      <c r="JK76" s="126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26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26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27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0" t="str">
        <f>IF(ISBLANK($JO$3),"",IF(ISBLANK(Tipy!HX70),"-",SUM(JJ76:JN76)))</f>
        <v/>
      </c>
      <c r="JP76" s="129"/>
      <c r="JQ76" s="126" t="str">
        <f>IF(ISBLANK($JV$3),"",IF(ISBLANK(Tipy!ID70),0,IF(AND(Tipy!ID70=Výsledky!$JT$3,Tipy!IF70=Výsledky!$JV$3),60,0)))</f>
        <v/>
      </c>
      <c r="JR76" s="126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26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26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27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0" t="str">
        <f>IF(ISBLANK($JV$3),"",IF(ISBLANK(Tipy!ID70),"-",SUM(JQ76:JU76)))</f>
        <v/>
      </c>
      <c r="JW76" s="129"/>
      <c r="JX76" s="126" t="str">
        <f>IF(ISBLANK($KC$3),"",IF(ISBLANK(Tipy!IJ70),0,IF(AND(Tipy!IJ70=Výsledky!$KA$3,Tipy!IL70=Výsledky!$KC$3),60,0)))</f>
        <v/>
      </c>
      <c r="JY76" s="126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6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6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7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0" t="str">
        <f>IF(ISBLANK($KC$3),"",IF(ISBLANK(Tipy!IJ70),"-",SUM(JX76:KB76)))</f>
        <v/>
      </c>
      <c r="KD76" s="129"/>
      <c r="KE76" s="126" t="str">
        <f>IF(ISBLANK($KJ$3),"",IF(ISBLANK(Tipy!IP70),0,IF(AND(Tipy!IP70=Výsledky!$KH$3,Tipy!IR70=Výsledky!$KJ$3),60,0)))</f>
        <v/>
      </c>
      <c r="KF76" s="126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6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6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7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0" t="str">
        <f>IF(ISBLANK($KJ$3),"",IF(ISBLANK(Tipy!IP70),"-",SUM(KE76:KI76)))</f>
        <v/>
      </c>
      <c r="KK76" s="129"/>
      <c r="KL76" s="126" t="str">
        <f>IF(ISBLANK($KQ$3),"",IF(ISBLANK(Tipy!IV70),0,IF(AND(Tipy!IV70=Výsledky!$KO$3,Tipy!IX70=Výsledky!$KQ$3),60,0)))</f>
        <v/>
      </c>
      <c r="KM76" s="126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6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6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7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0" t="str">
        <f>IF(ISBLANK($KQ$3),"",IF(ISBLANK(Tipy!IV70),"-",SUM(KL76:KP76)))</f>
        <v/>
      </c>
      <c r="KR76" s="129"/>
      <c r="KS76" s="126" t="str">
        <f>IF(ISBLANK($KX$3),"",IF(ISBLANK(Tipy!JB70),0,IF(AND(Tipy!JB70=Výsledky!$KV$3,Tipy!JD70=Výsledky!$KX$3),60,0)))</f>
        <v/>
      </c>
      <c r="KT76" s="126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6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6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7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0" t="str">
        <f>IF(ISBLANK($KX$3),"",IF(ISBLANK(Tipy!JB70),"-",SUM(KS76:KW76)))</f>
        <v/>
      </c>
      <c r="KY76" s="129"/>
      <c r="KZ76" s="126" t="str">
        <f>IF(ISBLANK($LE$3),"",IF(ISBLANK(Tipy!JH70),0,IF(AND(Tipy!JH70=Výsledky!$LC$3,Tipy!JJ70=Výsledky!$LE$3),60,0)))</f>
        <v/>
      </c>
      <c r="LA76" s="126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6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6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7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0" t="str">
        <f>IF(ISBLANK($LE$3),"",IF(ISBLANK(Tipy!JH70),"-",SUM(KZ76:LD76)))</f>
        <v/>
      </c>
      <c r="LF76" s="129"/>
      <c r="LG76" s="126" t="str">
        <f>IF(ISBLANK($LL$3),"",IF(ISBLANK(Tipy!JN70),0,IF(AND(Tipy!JN70=Výsledky!$LJ$3,Tipy!JP70=Výsledky!$LL$3),60,0)))</f>
        <v/>
      </c>
      <c r="LH76" s="126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6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6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7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0" t="str">
        <f>IF(ISBLANK($LL$3),"",IF(ISBLANK(Tipy!JN70),"-",SUM(LG76:LK76)))</f>
        <v/>
      </c>
      <c r="LM76" s="129"/>
      <c r="LN76" s="126" t="str">
        <f>IF(ISBLANK($LS$3),"",IF(ISBLANK(Tipy!JT70),0,IF(AND(Tipy!JT70=Výsledky!$LQ$3,Tipy!JV70=Výsledky!$LS$3),60,0)))</f>
        <v/>
      </c>
      <c r="LO76" s="126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6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6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7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0" t="str">
        <f>IF(ISBLANK($LS$3),"",IF(ISBLANK(Tipy!JT70),"-",SUM(LN76:LR76)))</f>
        <v/>
      </c>
      <c r="LT76" s="129"/>
      <c r="LU76" s="126" t="str">
        <f>IF(ISBLANK($LZ$3),"",IF(ISBLANK(Tipy!JZ70),0,IF(AND(Tipy!JZ70=Výsledky!$LX$3,Tipy!KB70=Výsledky!$LZ$3),60,0)))</f>
        <v/>
      </c>
      <c r="LV76" s="126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6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6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7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0" t="str">
        <f>IF(ISBLANK($LZ$3),"",IF(ISBLANK(Tipy!JZ70),"-",SUM(LU76:LY76)))</f>
        <v/>
      </c>
      <c r="MA76" s="129"/>
      <c r="MB76" s="126" t="str">
        <f>IF(ISBLANK($MG$3),"",IF(ISBLANK(Tipy!KF70),0,IF(AND(Tipy!KF70=Výsledky!$ME$3,Tipy!KH70=Výsledky!$MG$3),60,0)))</f>
        <v/>
      </c>
      <c r="MC76" s="126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6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6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7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0" t="str">
        <f>IF(ISBLANK($MG$3),"",IF(ISBLANK(Tipy!KF70),"-",SUM(MB76:MF76)))</f>
        <v/>
      </c>
      <c r="MH76" s="129"/>
      <c r="MI76" s="126" t="str">
        <f>IF(ISBLANK($MN$3),"",IF(ISBLANK(Tipy!KL70),0,IF(AND(Tipy!KL70=Výsledky!$ML$3,Tipy!KN70=Výsledky!$MN$3),60,0)))</f>
        <v/>
      </c>
      <c r="MJ76" s="12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6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6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0" t="str">
        <f>IF(ISBLANK($MN$3),"",IF(ISBLANK(Tipy!KL70),"-",SUM(MI76:MM76)))</f>
        <v/>
      </c>
      <c r="MO76" s="129"/>
      <c r="MP76" s="126" t="str">
        <f>IF(ISBLANK($MU$3),"",IF(ISBLANK(Tipy!KR70),0,IF(AND(Tipy!KR70=Výsledky!$MS$3,Tipy!KT70=Výsledky!$MU$3),60,0)))</f>
        <v/>
      </c>
      <c r="MQ76" s="126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6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6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7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0" t="str">
        <f>IF(ISBLANK($MU$3),"",IF(ISBLANK(Tipy!KR70),"-",SUM(MP76:MT76)))</f>
        <v/>
      </c>
      <c r="MV76" s="129"/>
      <c r="MW76" s="126" t="str">
        <f>IF(ISBLANK($NB$3),"",IF(ISBLANK(Tipy!KX70),0,IF(AND(Tipy!KX70=Výsledky!$MZ$3,Tipy!KZ70=Výsledky!$NB$3),60,0)))</f>
        <v/>
      </c>
      <c r="MX76" s="126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6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6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7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0" t="str">
        <f>IF(ISBLANK($NB$3),"",IF(ISBLANK(Tipy!KX70),"-",SUM(MW76:NA76)))</f>
        <v/>
      </c>
      <c r="NC76" s="129"/>
      <c r="ND76" s="126" t="str">
        <f>IF(ISBLANK($NI$3),"",IF(ISBLANK(Tipy!LD70),0,IF(AND(Tipy!LD70=Výsledky!$NG$3,Tipy!LF70=Výsledky!$NI$3),60,0)))</f>
        <v/>
      </c>
      <c r="NE76" s="126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6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6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7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0" t="str">
        <f>IF(ISBLANK($NI$3),"",IF(ISBLANK(Tipy!LD70),"-",SUM(ND76:NH76)))</f>
        <v/>
      </c>
      <c r="NJ76" s="129"/>
      <c r="NK76" s="126" t="str">
        <f>IF(ISBLANK($NP$3),"",IF(ISBLANK(Tipy!LJ70),0,IF(AND(Tipy!LJ70=Výsledky!$NN$3,Tipy!LL70=Výsledky!$NP$3),60,0)))</f>
        <v/>
      </c>
      <c r="NL76" s="126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6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6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7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0" t="str">
        <f>IF(ISBLANK($NP$3),"",IF(ISBLANK(Tipy!LJ70),"-",SUM(NK76:NO76)))</f>
        <v/>
      </c>
      <c r="NQ76" s="129"/>
      <c r="NR76" s="126" t="str">
        <f>IF(ISBLANK($NW$3),"",IF(ISBLANK(Tipy!LP70),0,IF(AND(Tipy!LP70=Výsledky!$NU$3,Tipy!LR70=Výsledky!$NW$3),60,0)))</f>
        <v/>
      </c>
      <c r="NS76" s="126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6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6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7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0" t="str">
        <f>IF(ISBLANK($NW$3),"",IF(ISBLANK(Tipy!LP70),"-",SUM(NR76:NV76)))</f>
        <v/>
      </c>
      <c r="NX76" s="129"/>
      <c r="NY76" s="126" t="str">
        <f>IF(ISBLANK($OD$3),"",IF(ISBLANK(Tipy!LV70),0,IF(AND(Tipy!LV70=Výsledky!$OB$3,Tipy!LX70=Výsledky!$OD$3),60,0)))</f>
        <v/>
      </c>
      <c r="NZ76" s="126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6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6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7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0" t="str">
        <f>IF(ISBLANK($OD$3),"",IF(ISBLANK(Tipy!LV70),"-",SUM(NY76:OC76)))</f>
        <v/>
      </c>
      <c r="OE76" s="129"/>
      <c r="OF76" s="126" t="str">
        <f>IF(ISBLANK($OK$3),"",IF(ISBLANK(Tipy!MB70),0,IF(AND(Tipy!MB70=Výsledky!$OI$3,Tipy!MD70=Výsledky!$OK$3),60,0)))</f>
        <v/>
      </c>
      <c r="OG76" s="126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6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6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7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0" t="str">
        <f>IF(ISBLANK($OK$3),"",IF(ISBLANK(Tipy!MB70),"-",SUM(OF76:OJ76)))</f>
        <v/>
      </c>
      <c r="OL76" s="129"/>
      <c r="OM76" s="126" t="str">
        <f>IF(ISBLANK($OR$3),"",IF(ISBLANK(Tipy!MH70),0,IF(AND(Tipy!MH70=Výsledky!$OP$3,Tipy!MJ70=Výsledky!$OR$3),60,0)))</f>
        <v/>
      </c>
      <c r="ON76" s="12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6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6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0" t="str">
        <f>IF(ISBLANK($OR$3),"",IF(ISBLANK(Tipy!MH70),"-",SUM(OM76:OQ76)))</f>
        <v/>
      </c>
      <c r="OS76" s="129"/>
      <c r="OT76" s="126" t="str">
        <f>IF(ISBLANK($OY$3),"",IF(ISBLANK(Tipy!MN70),0,IF(AND(Tipy!MN70=Výsledky!$OW$3,Tipy!MP70=Výsledky!$OY$3),60,0)))</f>
        <v/>
      </c>
      <c r="OU76" s="12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6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6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0" t="str">
        <f>IF(ISBLANK($OY$3),"",IF(ISBLANK(Tipy!MN70),"-",SUM(OT76:OX76)))</f>
        <v/>
      </c>
      <c r="OZ76" s="129"/>
      <c r="PA76" s="126" t="str">
        <f>IF(ISBLANK($PF$3),"",IF(ISBLANK(Tipy!MT70),0,IF(AND(Tipy!MT70=Výsledky!$PD$3,Tipy!MV70=Výsledky!$PF$3),60,0)))</f>
        <v/>
      </c>
      <c r="PB76" s="12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6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6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0" t="str">
        <f>IF(ISBLANK($PF$3),"",IF(ISBLANK(Tipy!MT70),"-",SUM(PA76:PE76)))</f>
        <v/>
      </c>
      <c r="PG76" s="129"/>
      <c r="PH76" s="126" t="str">
        <f>IF(ISBLANK($PM$3),"",IF(ISBLANK(Tipy!MZ70),0,IF(AND(Tipy!MZ70=Výsledky!$PK$3,Tipy!NB70=Výsledky!$PM$3),60,0)))</f>
        <v/>
      </c>
      <c r="PI76" s="12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6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6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0" t="str">
        <f>IF(ISBLANK($PM$3),"",IF(ISBLANK(Tipy!MZ70),"-",SUM(PH76:PL76)))</f>
        <v/>
      </c>
      <c r="PN76" s="129"/>
      <c r="PO76" s="126" t="str">
        <f>IF(ISBLANK($PT$3),"",IF(ISBLANK(Tipy!NF70),0,IF(AND(Tipy!NF70=Výsledky!$PR$3,Tipy!NH70=Výsledky!$PT$3),60,0)))</f>
        <v/>
      </c>
      <c r="PP76" s="12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6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6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0" t="str">
        <f>IF(ISBLANK($PT$3),"",IF(ISBLANK(Tipy!NF70),"-",SUM(PO76:PS76)))</f>
        <v/>
      </c>
      <c r="PU76" s="129"/>
      <c r="PV76" s="126" t="str">
        <f>IF(ISBLANK($QA$3),"",IF(ISBLANK(Tipy!NL70),0,IF(AND(Tipy!NL70=Výsledky!$PY$3,Tipy!NN70=Výsledky!$QA$3),60,0)))</f>
        <v/>
      </c>
      <c r="PW76" s="12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6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6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0" t="str">
        <f>IF(ISBLANK($QA$3),"",IF(ISBLANK(Tipy!NL70),"-",SUM(PV76:PZ76)))</f>
        <v/>
      </c>
      <c r="QB76" s="129"/>
      <c r="QC76" s="126" t="str">
        <f>IF(ISBLANK($QH$3),"",IF(ISBLANK(Tipy!NR70),0,IF(AND(Tipy!NR70=Výsledky!$QF$3,Tipy!NT70=Výsledky!$QH$3),60,0)))</f>
        <v/>
      </c>
      <c r="QD76" s="12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6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6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0" t="str">
        <f>IF(ISBLANK($QH$3),"",IF(ISBLANK(Tipy!NR70),"-",SUM(QC76:QG76)))</f>
        <v/>
      </c>
      <c r="QI76" s="131"/>
      <c r="QJ76" s="131"/>
    </row>
    <row r="77" spans="1:452" ht="15" x14ac:dyDescent="0.2">
      <c r="A77" s="124">
        <f>Tipy!A71</f>
        <v>38</v>
      </c>
      <c r="B77" s="166" t="str">
        <f>IF(Tipy!B71="","",Tipy!B71)</f>
        <v>Stanley15</v>
      </c>
      <c r="C77" s="125"/>
      <c r="D77" s="126">
        <f>IF(ISBLANK($I$3),"",IF(ISBLANK(Tipy!D71),0,IF(AND(Tipy!D71=Výsledky!$G$3,Tipy!F71=Výsledky!$I$3),60,0)))</f>
        <v>0</v>
      </c>
      <c r="E77" s="126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6">
        <f>IF(ISBLANK($I$3),"",IF(OR(Tipy!G71=Výsledky!$D$6,Tipy!G71=Výsledky!$D$7,Tipy!G71=Výsledky!$D$8,Tipy!G71=Výsledky!$D$9),IF(VLOOKUP(Tipy!G71,'Kategórie hráčov'!$A$2:$B$55,2,FALSE)=30,30,20),0))</f>
        <v>0</v>
      </c>
      <c r="G77" s="126">
        <f>IF(ISBLANK($I$3),"",IF(OR(Tipy!H71=Výsledky!$G$6,Tipy!H71=Výsledky!$G$7,Tipy!H71=Výsledky!$G$8,Tipy!H71=Výsledky!$G$9),IF(VLOOKUP(Tipy!H71,'Kategórie hráčov'!$A$2:$B$55,2,FALSE)=30,30,20),0))</f>
        <v>20</v>
      </c>
      <c r="H77" s="127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8">
        <f>IF(ISBLANK($I$3),"",IF(ISBLANK(Tipy!D71),"-",SUM(D77:H77)))</f>
        <v>40</v>
      </c>
      <c r="J77" s="25"/>
      <c r="K77" s="126">
        <f>IF(ISBLANK($P$3),"",IF(ISBLANK(Tipy!J71),0,IF(AND(Tipy!J71=Výsledky!$N$3,Tipy!L71=Výsledky!$P$3),60,0)))</f>
        <v>0</v>
      </c>
      <c r="L77" s="12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6">
        <f>IF(ISBLANK($P$3),"",IF(OR(Tipy!M71=Výsledky!$K$6,Tipy!M71=Výsledky!$K$7,Tipy!M71=Výsledky!$K$8,Tipy!M71=Výsledky!$K$9),IF(VLOOKUP(Tipy!M71,'Kategórie hráčov'!$A$2:$B$55,2,FALSE)=30,30,20),0))</f>
        <v>0</v>
      </c>
      <c r="N77" s="126">
        <f>IF(ISBLANK($P$3),"",IF(OR(Tipy!N71=Výsledky!$N$6,Tipy!N71=Výsledky!$N$7,Tipy!N71=Výsledky!$N$8,Tipy!N71=Výsledky!$N$9),IF(VLOOKUP(Tipy!N71,'Kategórie hráčov'!$A$2:$B$55,2,FALSE)=30,30,20),0))</f>
        <v>20</v>
      </c>
      <c r="O77" s="12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8">
        <f>IF(ISBLANK($P$3),"",IF(ISBLANK(Tipy!J71),"-",SUM(K77:O77)))</f>
        <v>20</v>
      </c>
      <c r="Q77" s="129"/>
      <c r="R77" s="126">
        <f>IF(ISBLANK($W$3),"",IF(ISBLANK(Tipy!P71),0,IF(AND(Tipy!P71=Výsledky!$U$3,Tipy!R71=Výsledky!$W$3),60,0)))</f>
        <v>0</v>
      </c>
      <c r="S77" s="12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6">
        <f>IF(ISBLANK($W$3),"",IF(OR(Tipy!S71=Výsledky!$R$6,Tipy!S71=Výsledky!$R$7,Tipy!S71=Výsledky!$R$8,Tipy!S71=Výsledky!$R$9),IF(VLOOKUP(Tipy!S71,'Kategórie hráčov'!$A$2:$B$55,2,FALSE)=30,30,20),0))</f>
        <v>0</v>
      </c>
      <c r="U77" s="126">
        <f>IF(ISBLANK($W$3),"",IF(OR(Tipy!T71=Výsledky!$U$6,Tipy!T71=Výsledky!$U$7,Tipy!T71=Výsledky!$U$8,Tipy!T71=Výsledky!$U$9),IF(VLOOKUP(Tipy!T71,'Kategórie hráčov'!$A$2:$B$55,2,FALSE)=30,30,20),0))</f>
        <v>0</v>
      </c>
      <c r="V77" s="12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30">
        <f>IF(ISBLANK($W$3),"",IF(ISBLANK(Tipy!P71),"-",SUM(R77:V77)))</f>
        <v>0</v>
      </c>
      <c r="X77" s="129"/>
      <c r="Y77" s="126">
        <f>IF(ISBLANK($AD$3),"",IF(ISBLANK(Tipy!V71),0,IF(AND(Tipy!V71=Výsledky!$AB$3,Tipy!X71=Výsledky!$AD$3),60,0)))</f>
        <v>0</v>
      </c>
      <c r="Z77" s="12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6">
        <f>IF(ISBLANK($AD$3),"",IF(OR(Tipy!Y71=Výsledky!$Y$6,Tipy!Y71=Výsledky!$Y$7,Tipy!Y71=Výsledky!$Y$8,Tipy!Y71=Výsledky!$Y$9),IF(VLOOKUP(Tipy!Y71,'Kategórie hráčov'!$A$2:$B$55,2,FALSE)=30,30,20),0))</f>
        <v>20</v>
      </c>
      <c r="AB77" s="126">
        <f>IF(ISBLANK($AD$3),"",IF(OR(Tipy!Z71=Výsledky!$AB$6,Tipy!Z71=Výsledky!$AB$7,Tipy!Z71=Výsledky!$AB$8,Tipy!Z71=Výsledky!$AB$9),IF(VLOOKUP(Tipy!Z71,'Kategórie hráčov'!$A$2:$B$55,2,FALSE)=30,30,20),0))</f>
        <v>0</v>
      </c>
      <c r="AC77" s="12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30">
        <f>IF(ISBLANK($AD$3),"",IF(ISBLANK(Tipy!V71),"-",SUM(Y77:AC77)))</f>
        <v>20</v>
      </c>
      <c r="AE77" s="129"/>
      <c r="AF77" s="126">
        <f>IF(ISBLANK($AK$3),"",IF(ISBLANK(Tipy!AB71),0,IF(AND(Tipy!AB71=Výsledky!$AI$3,Tipy!AD71=Výsledky!$AK$3),60,0)))</f>
        <v>0</v>
      </c>
      <c r="AG77" s="12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6">
        <f>IF(ISBLANK($AK$3),"",IF(OR(Tipy!AE71=Výsledky!$AF$6,Tipy!AE71=Výsledky!$AF$7,Tipy!AE71=Výsledky!$AF$8,Tipy!AE71=Výsledky!$AF$9),IF(VLOOKUP(Tipy!AE71,'Kategórie hráčov'!$A$2:$B$55,2,FALSE)=30,30,20),0))</f>
        <v>0</v>
      </c>
      <c r="AI77" s="126">
        <f>IF(ISBLANK($AK$3),"",IF(OR(Tipy!AF71=Výsledky!$AI$6,Tipy!AF71=Výsledky!$AI$7,Tipy!AF71=Výsledky!$AI$8,Tipy!AF71=Výsledky!$AI$9),IF(VLOOKUP(Tipy!AF71,'Kategórie hráčov'!$A$2:$B$55,2,FALSE)=30,30,20),0))</f>
        <v>0</v>
      </c>
      <c r="AJ77" s="12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30">
        <f>IF(ISBLANK($AK$3),"",IF(ISBLANK(Tipy!AB71),"-",SUM(AF77:AJ77)))</f>
        <v>20</v>
      </c>
      <c r="AL77" s="129"/>
      <c r="AM77" s="126">
        <f>IF(ISBLANK($AR$3),"",IF(ISBLANK(Tipy!AH71),0,IF(AND(Tipy!AH71=Výsledky!$AP$3,Tipy!AJ71=Výsledky!$AR$3),60,0)))</f>
        <v>0</v>
      </c>
      <c r="AN77" s="12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6">
        <f>IF(ISBLANK($AR$3),"",IF(OR(Tipy!AK71=Výsledky!$AM$6,Tipy!AK71=Výsledky!$AM$7,Tipy!AK71=Výsledky!$AM$8,Tipy!AK71=Výsledky!$AM$9),IF(VLOOKUP(Tipy!AK71,'Kategórie hráčov'!$A$2:$B$55,2,FALSE)=30,30,20),0))</f>
        <v>0</v>
      </c>
      <c r="AP77" s="126">
        <f>IF(ISBLANK($AR$3),"",IF(OR(Tipy!AL71=Výsledky!$AP$6,Tipy!AL71=Výsledky!$AP$7,Tipy!AL71=Výsledky!$AP$8,Tipy!AL71=Výsledky!$AP$9),IF(VLOOKUP(Tipy!AL71,'Kategórie hráčov'!$A$2:$B$55,2,FALSE)=30,30,20),0))</f>
        <v>0</v>
      </c>
      <c r="AQ77" s="12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30" t="str">
        <f>IF(ISBLANK($AR$3),"",IF(ISBLANK(Tipy!AH71),"-",SUM(AM77:AQ77)))</f>
        <v>-</v>
      </c>
      <c r="AS77" s="129"/>
      <c r="AT77" s="126">
        <f>IF(ISBLANK($AY$3),"",IF(ISBLANK(Tipy!AN71),0,IF(AND(Tipy!AN71=Výsledky!$AW$3,Tipy!AP71=Výsledky!$AY$3),60,0)))</f>
        <v>0</v>
      </c>
      <c r="AU77" s="12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6">
        <f>IF(ISBLANK($AY$3),"",IF(OR(Tipy!AQ71=Výsledky!$AT$6,Tipy!AQ71=Výsledky!$AT$7,Tipy!AQ71=Výsledky!$AT$8,Tipy!AQ71=Výsledky!$AT$9),IF(VLOOKUP(Tipy!AQ71,'Kategórie hráčov'!$A$2:$B$55,2,FALSE)=30,30,20),0))</f>
        <v>0</v>
      </c>
      <c r="AW77" s="126">
        <f>IF(ISBLANK($AY$3),"",IF(OR(Tipy!AR71=Výsledky!$AW$6,Tipy!AR71=Výsledky!$AW$7,Tipy!AR71=Výsledky!$AW$8,Tipy!AR71=Výsledky!$AW$9),IF(VLOOKUP(Tipy!AR71,'Kategórie hráčov'!$A$2:$B$55,2,FALSE)=30,30,20),0))</f>
        <v>0</v>
      </c>
      <c r="AX77" s="127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30">
        <f>IF(ISBLANK($AY$3),"",IF(ISBLANK(Tipy!AN71),"-",SUM(AT77:AX77)))</f>
        <v>0</v>
      </c>
      <c r="AZ77" s="129"/>
      <c r="BA77" s="126">
        <f>IF(ISBLANK($BF$3),"",IF(ISBLANK(Tipy!AT71),0,IF(AND(Tipy!AT71=Výsledky!$BD$3,Tipy!AV71=Výsledky!$BF$3),60,0)))</f>
        <v>0</v>
      </c>
      <c r="BB77" s="12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6">
        <f>IF(ISBLANK($BF$3),"",IF(OR(Tipy!AW71=Výsledky!$BA$6,Tipy!AW71=Výsledky!$BA$7,Tipy!AW71=Výsledky!$BA$8,Tipy!AW71=Výsledky!$BA$9),IF(VLOOKUP(Tipy!AW71,'Kategórie hráčov'!$A$2:$B$55,2,FALSE)=30,30,20),0))</f>
        <v>0</v>
      </c>
      <c r="BD77" s="126">
        <f>IF(ISBLANK($BF$3),"",IF(OR(Tipy!AX71=Výsledky!$BD$6,Tipy!AX71=Výsledky!$BD$7,Tipy!AX71=Výsledky!$BD$8,Tipy!AX71=Výsledky!$BD$9),IF(VLOOKUP(Tipy!AX71,'Kategórie hráčov'!$A$2:$B$55,2,FALSE)=30,30,20),0))</f>
        <v>0</v>
      </c>
      <c r="BE77" s="127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30">
        <f>IF(ISBLANK($BF$3),"",IF(ISBLANK(Tipy!AT71),"-",SUM(BA77:BE77)))</f>
        <v>0</v>
      </c>
      <c r="BG77" s="129"/>
      <c r="BH77" s="126" t="str">
        <f>IF(ISBLANK($BM$3),"",IF(ISBLANK(Tipy!AZ71),0,IF(AND(Tipy!AZ71=Výsledky!$BK$3,Tipy!BB71=Výsledky!$BM$3),60,0)))</f>
        <v/>
      </c>
      <c r="BI77" s="126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6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6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7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0" t="str">
        <f>IF(ISBLANK($BM$3),"",IF(ISBLANK(Tipy!AZ71),"-",SUM(BH77:BL77)))</f>
        <v/>
      </c>
      <c r="BN77" s="129"/>
      <c r="BO77" s="126">
        <f>IF(ISBLANK($BT$3),"",IF(ISBLANK(Tipy!BF71),0,IF(AND(Tipy!BF71=Výsledky!$BR$3,Tipy!BH71=Výsledky!$BT$3),60,0)))</f>
        <v>0</v>
      </c>
      <c r="BP77" s="12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6">
        <f>IF(ISBLANK($BT$3),"",IF(OR(Tipy!BI71=Výsledky!$BO$6,Tipy!BI71=Výsledky!$BO$7,Tipy!BI71=Výsledky!$BO$8,Tipy!BI71=Výsledky!$BO$9),IF(VLOOKUP(Tipy!BI71,'Kategórie hráčov'!$A$2:$B$55,2,FALSE)=30,30,20),0))</f>
        <v>0</v>
      </c>
      <c r="BR77" s="126">
        <f>IF(ISBLANK($BT$3),"",IF(OR(Tipy!BJ71=Výsledky!$BR$6,Tipy!BJ71=Výsledky!$BR$7,Tipy!BJ71=Výsledky!$BR$8,Tipy!BJ71=Výsledky!$BR$9),IF(VLOOKUP(Tipy!BJ71,'Kategórie hráčov'!$A$2:$B$55,2,FALSE)=30,30,20),0))</f>
        <v>0</v>
      </c>
      <c r="BS77" s="127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30">
        <f>IF(ISBLANK($BT$3),"",IF(ISBLANK(Tipy!BF71),"-",SUM(BO77:BS77)))</f>
        <v>30</v>
      </c>
      <c r="BU77" s="129"/>
      <c r="BV77" s="126" t="str">
        <f>IF(ISBLANK($CA$3),"",IF(ISBLANK(Tipy!BL71),0,IF(AND(Tipy!BL71=Výsledky!$BY$3,Tipy!BN71=Výsledky!$CA$3),60,0)))</f>
        <v/>
      </c>
      <c r="BW77" s="126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6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6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7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0" t="str">
        <f>IF(ISBLANK($CA$3),"",IF(ISBLANK(Tipy!BL71),"-",SUM(BV77:BZ77)))</f>
        <v/>
      </c>
      <c r="CB77" s="129"/>
      <c r="CC77" s="126">
        <f>IF(ISBLANK($CH$3),"",IF(ISBLANK(Tipy!BR71),0,IF(AND(Tipy!BR71=Výsledky!$CF$3,Tipy!BT71=Výsledky!$CH$3),60,0)))</f>
        <v>0</v>
      </c>
      <c r="CD77" s="12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6">
        <f>IF(ISBLANK($CH$3),"",IF(OR(Tipy!BU71=Výsledky!$CC$6,Tipy!BU71=Výsledky!$CC$7,Tipy!BU71=Výsledky!$CC$8,Tipy!BU71=Výsledky!$CC$9),IF(VLOOKUP(Tipy!BU71,'Kategórie hráčov'!$A$2:$B$55,2,FALSE)=30,30,20),0))</f>
        <v>0</v>
      </c>
      <c r="CF77" s="126">
        <f>IF(ISBLANK($CH$3),"",IF(OR(Tipy!BV71=Výsledky!$CF$6,Tipy!BV71=Výsledky!$CF$7,Tipy!BV71=Výsledky!$CF$8,Tipy!BV71=Výsledky!$CF$9),IF(VLOOKUP(Tipy!BV71,'Kategórie hráčov'!$A$2:$B$55,2,FALSE)=30,30,20),0))</f>
        <v>0</v>
      </c>
      <c r="CG77" s="12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30">
        <f>IF(ISBLANK($CH$3),"",IF(ISBLANK(Tipy!BR71),"-",SUM(CC77:CG77)))</f>
        <v>0</v>
      </c>
      <c r="CI77" s="129"/>
      <c r="CJ77" s="126">
        <f>IF(ISBLANK($CO$3),"",IF(ISBLANK(Tipy!BX71),0,IF(AND(Tipy!BX71=Výsledky!$CM$3,Tipy!BZ71=Výsledky!$CO$3),60,0)))</f>
        <v>0</v>
      </c>
      <c r="CK77" s="12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6">
        <f>IF(ISBLANK($CO$3),"",IF(OR(Tipy!CA71=Výsledky!$CJ$6,Tipy!CA71=Výsledky!$CJ$7,Tipy!CA71=Výsledky!$CJ$8,Tipy!CA71=Výsledky!$CJ$9),IF(VLOOKUP(Tipy!CA71,'Kategórie hráčov'!$A$2:$B$55,2,FALSE)=30,30,20),0))</f>
        <v>0</v>
      </c>
      <c r="CM77" s="126">
        <f>IF(ISBLANK($CO$3),"",IF(OR(Tipy!CB71=Výsledky!$CM$6,Tipy!CB71=Výsledky!$CM$7,Tipy!CB71=Výsledky!$CM$8,Tipy!CB71=Výsledky!$CM$9),IF(VLOOKUP(Tipy!CB71,'Kategórie hráčov'!$A$2:$B$55,2,FALSE)=30,30,20),0))</f>
        <v>0</v>
      </c>
      <c r="CN77" s="127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30">
        <f>IF(ISBLANK($CO$3),"",IF(ISBLANK(Tipy!BX71),"-",SUM(CJ77:CN77)))</f>
        <v>20</v>
      </c>
      <c r="CP77" s="129"/>
      <c r="CQ77" s="126" t="str">
        <f>IF(ISBLANK($CV$3),"",IF(ISBLANK(Tipy!CD71),0,IF(AND(Tipy!CD71=Výsledky!$CT$3,Tipy!CF71=Výsledky!$CV$3),60,0)))</f>
        <v/>
      </c>
      <c r="CR77" s="126" t="str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/>
      </c>
      <c r="CS77" s="126" t="str">
        <f>IF(ISBLANK($CV$3),"",IF(OR(Tipy!CG71=Výsledky!$CQ$6,Tipy!CG71=Výsledky!$CQ$7,Tipy!CG71=Výsledky!$CQ$8,Tipy!CG71=Výsledky!$CQ$9),IF(VLOOKUP(Tipy!CG71,'Kategórie hráčov'!$A$2:$B$55,2,FALSE)=30,30,20),0))</f>
        <v/>
      </c>
      <c r="CT77" s="126" t="str">
        <f>IF(ISBLANK($CV$3),"",IF(OR(Tipy!CH71=Výsledky!$CT$6,Tipy!CH71=Výsledky!$CT$7,Tipy!CH71=Výsledky!$CT$8,Tipy!CH71=Výsledky!$CT$9),IF(VLOOKUP(Tipy!CH71,'Kategórie hráčov'!$A$2:$B$55,2,FALSE)=30,30,20),0))</f>
        <v/>
      </c>
      <c r="CU77" s="127" t="str">
        <f>IF(ISBLANK($CV$3),"",IF(ISBLANK(Tipy!CD71),0,IF(OR(AND(Tipy!CD71=Výsledky!$CT$3,OR(Tipy!CF71=Výsledky!$CV$3+1,Tipy!CF71=Výsledky!$CV$3-1)),AND(Tipy!CF71=Výsledky!$CV$3,OR(Tipy!CD71=Výsledky!$CT$3+1,Tipy!CD71=Výsledky!$CT$3-1))),10,0)))</f>
        <v/>
      </c>
      <c r="CV77" s="130" t="str">
        <f>IF(ISBLANK($CV$3),"",IF(ISBLANK(Tipy!CD71),"-",SUM(CQ77:CU77)))</f>
        <v/>
      </c>
      <c r="CW77" s="129"/>
      <c r="CX77" s="126" t="str">
        <f>IF(ISBLANK($DC$3),"",IF(ISBLANK(Tipy!CJ71),0,IF(AND(Tipy!CJ71=Výsledky!$DA$3,Tipy!CL71=Výsledky!$DC$3),60,0)))</f>
        <v/>
      </c>
      <c r="CY77" s="126" t="str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/>
      </c>
      <c r="CZ77" s="126" t="str">
        <f>IF(ISBLANK($DC$3),"",IF(OR(Tipy!CM71=Výsledky!$CX$6,Tipy!CM71=Výsledky!$CX$7,Tipy!CM71=Výsledky!$CX$8,Tipy!CM71=Výsledky!$CX$9),IF(VLOOKUP(Tipy!CM71,'Kategórie hráčov'!$A$2:$B$55,2,FALSE)=30,30,20),0))</f>
        <v/>
      </c>
      <c r="DA77" s="126" t="str">
        <f>IF(ISBLANK($DC$3),"",IF(OR(Tipy!CN71=Výsledky!$DA$6,Tipy!CN71=Výsledky!$DA$7,Tipy!CN71=Výsledky!$DA$8,Tipy!CN71=Výsledky!$DA$9),IF(VLOOKUP(Tipy!CN71,'Kategórie hráčov'!$A$2:$B$55,2,FALSE)=30,30,20),0))</f>
        <v/>
      </c>
      <c r="DB77" s="127" t="str">
        <f>IF(ISBLANK($DC$3),"",IF(ISBLANK(Tipy!CJ71),0,IF(OR(AND(Tipy!CJ71=Výsledky!$DA$3,OR(Tipy!CL71=Výsledky!$DC$3+1,Tipy!CL71=Výsledky!$DC$3-1)),AND(Tipy!CL71=Výsledky!$DC$3,OR(Tipy!CJ71=Výsledky!$DA$3+1,Tipy!CJ71=Výsledky!$DA$3-1))),10,0)))</f>
        <v/>
      </c>
      <c r="DC77" s="130" t="str">
        <f>IF(ISBLANK($DC$3),"",IF(ISBLANK(Tipy!CJ71),"-",SUM(CX77:DB77)))</f>
        <v/>
      </c>
      <c r="DD77" s="129"/>
      <c r="DE77" s="126" t="str">
        <f>IF(ISBLANK($DJ$3),"",IF(ISBLANK(Tipy!CP71),0,IF(AND(Tipy!CP71=Výsledky!$DH$3,Tipy!CR71=Výsledky!$DJ$3),60,0)))</f>
        <v/>
      </c>
      <c r="DF77" s="126" t="str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/>
      </c>
      <c r="DG77" s="126" t="str">
        <f>IF(ISBLANK($DJ$3),"",IF(OR(Tipy!CS71=Výsledky!$DE$6,Tipy!CS71=Výsledky!$DE$7,Tipy!CS71=Výsledky!$DE$8,Tipy!CS71=Výsledky!$DE$9),IF(VLOOKUP(Tipy!CS71,'Kategórie hráčov'!$A$2:$B$55,2,FALSE)=30,30,20),0))</f>
        <v/>
      </c>
      <c r="DH77" s="126" t="str">
        <f>IF(ISBLANK($DJ$3),"",IF(OR(Tipy!CT71=Výsledky!$DH$6,Tipy!CT71=Výsledky!$DH$7,Tipy!CT71=Výsledky!$DH$8,Tipy!CT71=Výsledky!$DH$9),IF(VLOOKUP(Tipy!CT71,'Kategórie hráčov'!$A$2:$B$55,2,FALSE)=30,30,20),0))</f>
        <v/>
      </c>
      <c r="DI77" s="127" t="str">
        <f>IF(ISBLANK($DJ$3),"",IF(ISBLANK(Tipy!CP71),0,IF(OR(AND(Tipy!CP71=Výsledky!$DH$3,OR(Tipy!CR71=Výsledky!$DJ$3+1,Tipy!CR71=Výsledky!$DJ$3-1)),AND(Tipy!CR71=Výsledky!$DJ$3,OR(Tipy!CP71=Výsledky!$DH$3+1,Tipy!CP71=Výsledky!$DH$3-1))),10,0)))</f>
        <v/>
      </c>
      <c r="DJ77" s="130" t="str">
        <f>IF(ISBLANK($DJ$3),"",IF(ISBLANK(Tipy!CP71),"-",SUM(DE77:DI77)))</f>
        <v/>
      </c>
      <c r="DK77" s="129"/>
      <c r="DL77" s="126" t="str">
        <f>IF(ISBLANK($DQ$3),"",IF(ISBLANK(Tipy!CV71),0,IF(AND(Tipy!CV71=Výsledky!$DO$3,Tipy!CX71=Výsledky!$DQ$3),60,0)))</f>
        <v/>
      </c>
      <c r="DM77" s="126" t="str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/>
      </c>
      <c r="DN77" s="126" t="str">
        <f>IF(ISBLANK($DQ$3),"",IF(OR(Tipy!CY71=Výsledky!$DL$6,Tipy!CY71=Výsledky!$DL$7,Tipy!CY71=Výsledky!$DL$8,Tipy!CY71=Výsledky!$DL$9),IF(VLOOKUP(Tipy!CY71,'Kategórie hráčov'!$A$2:$B$55,2,FALSE)=30,30,20),0))</f>
        <v/>
      </c>
      <c r="DO77" s="126" t="str">
        <f>IF(ISBLANK($DQ$3),"",IF(OR(Tipy!CZ71=Výsledky!$DO$6,Tipy!CZ71=Výsledky!$DO$7,Tipy!CZ71=Výsledky!$DO$8,Tipy!CZ71=Výsledky!$DO$9),IF(VLOOKUP(Tipy!CZ71,'Kategórie hráčov'!$A$2:$B$55,2,FALSE)=30,30,20),0))</f>
        <v/>
      </c>
      <c r="DP77" s="127" t="str">
        <f>IF(ISBLANK($DQ$3),"",IF(ISBLANK(Tipy!CV71),0,IF(OR(AND(Tipy!CV71=Výsledky!$DO$3,OR(Tipy!CX71=Výsledky!$DQ$3+1,Tipy!CX71=Výsledky!$DQ$3-1)),AND(Tipy!CX71=Výsledky!$DQ$3,OR(Tipy!CV71=Výsledky!$DO$3+1,Tipy!CV71=Výsledky!$DO$3-1))),10,0)))</f>
        <v/>
      </c>
      <c r="DQ77" s="130" t="str">
        <f>IF(ISBLANK($DQ$3),"",IF(ISBLANK(Tipy!CV71),"-",SUM(DL77:DP77)))</f>
        <v/>
      </c>
      <c r="DR77" s="129"/>
      <c r="DS77" s="126" t="str">
        <f>IF(ISBLANK($DX$3),"",IF(ISBLANK(Tipy!DB71),0,IF(AND(Tipy!DB71=Výsledky!$DV$3,Tipy!DD71=Výsledky!$DX$3),60,0)))</f>
        <v/>
      </c>
      <c r="DT77" s="126" t="str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/>
      </c>
      <c r="DU77" s="126" t="str">
        <f>IF(ISBLANK($DX$3),"",IF(OR(Tipy!DE71=Výsledky!$DS$6,Tipy!DE71=Výsledky!$DS$7,Tipy!DE71=Výsledky!$DS$8,Tipy!DE71=Výsledky!$DS$9),IF(VLOOKUP(Tipy!DE71,'Kategórie hráčov'!$A$2:$B$55,2,FALSE)=30,30,20),0))</f>
        <v/>
      </c>
      <c r="DV77" s="126" t="str">
        <f>IF(ISBLANK($DX$3),"",IF(OR(Tipy!DF71=Výsledky!$DV$6,Tipy!DF71=Výsledky!$DV$7,Tipy!DF71=Výsledky!$DV$8,Tipy!DF71=Výsledky!$DV$9),IF(VLOOKUP(Tipy!DF71,'Kategórie hráčov'!$A$2:$B$55,2,FALSE)=30,30,20),0))</f>
        <v/>
      </c>
      <c r="DW77" s="127" t="str">
        <f>IF(ISBLANK($DX$3),"",IF(ISBLANK(Tipy!DB71),0,IF(OR(AND(Tipy!DB71=Výsledky!$DV$3,OR(Tipy!DD71=Výsledky!$DX$3+1,Tipy!DD71=Výsledky!$DX$3-1)),AND(Tipy!DD71=Výsledky!$DX$3,OR(Tipy!DB71=Výsledky!$DV$3+1,Tipy!DB71=Výsledky!$DV$3-1))),10,0)))</f>
        <v/>
      </c>
      <c r="DX77" s="130" t="str">
        <f>IF(ISBLANK($DX$3),"",IF(ISBLANK(Tipy!DB71),"-",SUM(DS77:DW77)))</f>
        <v/>
      </c>
      <c r="DY77" s="129"/>
      <c r="DZ77" s="126" t="str">
        <f>IF(ISBLANK($EE$3),"",IF(ISBLANK(Tipy!DH71),0,IF(AND(Tipy!DH71=Výsledky!$EC$3,Tipy!DJ71=Výsledky!$EE$3),60,0)))</f>
        <v/>
      </c>
      <c r="EA77" s="126" t="str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/>
      </c>
      <c r="EB77" s="126" t="str">
        <f>IF(ISBLANK($EE$3),"",IF(OR(Tipy!DK71=Výsledky!$DZ$6,Tipy!DK71=Výsledky!$DZ$7,Tipy!DK71=Výsledky!$DZ$8,Tipy!DK71=Výsledky!$DZ$9),IF(VLOOKUP(Tipy!DK71,'Kategórie hráčov'!$A$2:$B$55,2,FALSE)=30,30,20),0))</f>
        <v/>
      </c>
      <c r="EC77" s="126" t="str">
        <f>IF(ISBLANK($EE$3),"",IF(OR(Tipy!DL71=Výsledky!$EC$6,Tipy!DL71=Výsledky!$EC$7,Tipy!DL71=Výsledky!$EC$8,Tipy!DL71=Výsledky!$EC$9),IF(VLOOKUP(Tipy!DL71,'Kategórie hráčov'!$A$2:$B$55,2,FALSE)=30,30,20),0))</f>
        <v/>
      </c>
      <c r="ED77" s="127" t="str">
        <f>IF(ISBLANK($EE$3),"",IF(ISBLANK(Tipy!DH71),0,IF(OR(AND(Tipy!DH71=Výsledky!$EC$3,OR(Tipy!DJ71=Výsledky!$EE$3+1,Tipy!DJ71=Výsledky!$EE$3-1)),AND(Tipy!DJ71=Výsledky!$EE$3,OR(Tipy!DH71=Výsledky!$EC$3+1,Tipy!DH71=Výsledky!$EC$3-1))),10,0)))</f>
        <v/>
      </c>
      <c r="EE77" s="130" t="str">
        <f>IF(ISBLANK($EE$3),"",IF(ISBLANK(Tipy!DH71),"-",SUM(DZ77:ED77)))</f>
        <v/>
      </c>
      <c r="EF77" s="129"/>
      <c r="EG77" s="126" t="str">
        <f>IF(ISBLANK($EL$3),"",IF(ISBLANK(Tipy!DN71),0,IF(AND(Tipy!DN71=Výsledky!$EJ$3,Tipy!DP71=Výsledky!$EL$3),60,0)))</f>
        <v/>
      </c>
      <c r="EH77" s="126" t="str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/>
      </c>
      <c r="EI77" s="126" t="str">
        <f>IF(ISBLANK($EL$3),"",IF(OR(Tipy!DQ71=Výsledky!$EG$6,Tipy!DQ71=Výsledky!$EG$7,Tipy!DQ71=Výsledky!$EG$8,Tipy!DQ71=Výsledky!$EG$9),IF(VLOOKUP(Tipy!DQ71,'Kategórie hráčov'!$A$2:$B$55,2,FALSE)=30,30,20),0))</f>
        <v/>
      </c>
      <c r="EJ77" s="126" t="str">
        <f>IF(ISBLANK($EL$3),"",IF(OR(Tipy!DR71=Výsledky!$EJ$6,Tipy!DR71=Výsledky!$EJ$7,Tipy!DR71=Výsledky!$EJ$8,Tipy!DR71=Výsledky!$EJ$9),IF(VLOOKUP(Tipy!DR71,'Kategórie hráčov'!$A$2:$B$55,2,FALSE)=30,30,20),0))</f>
        <v/>
      </c>
      <c r="EK77" s="127" t="str">
        <f>IF(ISBLANK($EL$3),"",IF(ISBLANK(Tipy!DN71),0,IF(OR(AND(Tipy!DN71=Výsledky!$EJ$3,OR(Tipy!DP71=Výsledky!$EL$3+1,Tipy!DP71=Výsledky!$EL$3-1)),AND(Tipy!DP71=Výsledky!$EL$3,OR(Tipy!DN71=Výsledky!$EJ$3+1,Tipy!DN71=Výsledky!$EJ$3-1))),10,0)))</f>
        <v/>
      </c>
      <c r="EL77" s="130" t="str">
        <f>IF(ISBLANK($EL$3),"",IF(ISBLANK(Tipy!DN71),"-",SUM(EG77:EK77)))</f>
        <v/>
      </c>
      <c r="EM77" s="129"/>
      <c r="EN77" s="126" t="str">
        <f>IF(ISBLANK($ES$3),"",IF(ISBLANK(Tipy!DT71),0,IF(AND(Tipy!DT71=Výsledky!$EQ$3,Tipy!DV71=Výsledky!$ES$3),60,0)))</f>
        <v/>
      </c>
      <c r="EO77" s="126" t="str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/>
      </c>
      <c r="EP77" s="126" t="str">
        <f>IF(ISBLANK($ES$3),"",IF(OR(Tipy!DW71=Výsledky!$EN$6,Tipy!DW71=Výsledky!$EN$7,Tipy!DW71=Výsledky!$EN$8,Tipy!DW71=Výsledky!$EN$9),IF(VLOOKUP(Tipy!DW71,'Kategórie hráčov'!$A$2:$B$55,2,FALSE)=30,30,20),0))</f>
        <v/>
      </c>
      <c r="EQ77" s="126" t="str">
        <f>IF(ISBLANK($ES$3),"",IF(OR(Tipy!DX71=Výsledky!$EQ$6,Tipy!DX71=Výsledky!$EQ$7,Tipy!DX71=Výsledky!$EQ$8,Tipy!DX71=Výsledky!$EQ$9),IF(VLOOKUP(Tipy!DX71,'Kategórie hráčov'!$A$2:$B$55,2,FALSE)=30,30,20),0))</f>
        <v/>
      </c>
      <c r="ER77" s="127" t="str">
        <f>IF(ISBLANK($ES$3),"",IF(ISBLANK(Tipy!DT71),0,IF(OR(AND(Tipy!DT71=Výsledky!$EQ$3,OR(Tipy!DV71=Výsledky!$ES$3+1,Tipy!DV71=Výsledky!$ES$3-1)),AND(Tipy!DV71=Výsledky!$ES$3,OR(Tipy!DT71=Výsledky!$EQ$3+1,Tipy!DT71=Výsledky!$EQ$3-1))),10,0)))</f>
        <v/>
      </c>
      <c r="ES77" s="130" t="str">
        <f>IF(ISBLANK($ES$3),"",IF(ISBLANK(Tipy!DT71),"-",SUM(EN77:ER77)))</f>
        <v/>
      </c>
      <c r="ET77" s="129"/>
      <c r="EU77" s="126" t="str">
        <f>IF(ISBLANK($EZ$3),"",IF(ISBLANK(Tipy!DZ71),0,IF(AND(Tipy!DZ71=Výsledky!$EX$3,Tipy!EB71=Výsledky!$EZ$3),60,0)))</f>
        <v/>
      </c>
      <c r="EV77" s="126" t="str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/>
      </c>
      <c r="EW77" s="126" t="str">
        <f>IF(ISBLANK($EZ$3),"",IF(OR(Tipy!EC71=Výsledky!$EU$6,Tipy!EC71=Výsledky!$EU$7,Tipy!EC71=Výsledky!$EU$8,Tipy!EC71=Výsledky!$EU$9),IF(VLOOKUP(Tipy!EC71,'Kategórie hráčov'!$A$2:$B$55,2,FALSE)=30,30,20),0))</f>
        <v/>
      </c>
      <c r="EX77" s="126" t="str">
        <f>IF(ISBLANK($EZ$3),"",IF(OR(Tipy!ED71=Výsledky!$EX$6,Tipy!ED71=Výsledky!$EX$7,Tipy!ED71=Výsledky!$EX$8,Tipy!ED71=Výsledky!$EX$9),IF(VLOOKUP(Tipy!ED71,'Kategórie hráčov'!$A$2:$B$55,2,FALSE)=30,30,20),0))</f>
        <v/>
      </c>
      <c r="EY77" s="127" t="str">
        <f>IF(ISBLANK($EZ$3),"",IF(ISBLANK(Tipy!DZ71),0,IF(OR(AND(Tipy!DZ71=Výsledky!$EX$3,OR(Tipy!EB71=Výsledky!$EZ$3+1,Tipy!EB71=Výsledky!$EZ$3-1)),AND(Tipy!EB71=Výsledky!$EZ$3,OR(Tipy!DZ71=Výsledky!$EX$3+1,Tipy!DZ71=Výsledky!$EX$3-1))),10,0)))</f>
        <v/>
      </c>
      <c r="EZ77" s="130" t="str">
        <f>IF(ISBLANK($EZ$3),"",IF(ISBLANK(Tipy!DZ71),"-",SUM(EU77:EY77)))</f>
        <v/>
      </c>
      <c r="FA77" s="129"/>
      <c r="FB77" s="126" t="str">
        <f>IF(ISBLANK($FG$3),"",IF(ISBLANK(Tipy!EF71),0,IF(AND(Tipy!EF71=Výsledky!$FE$3,Tipy!EH71=Výsledky!$FG$3),60,0)))</f>
        <v/>
      </c>
      <c r="FC77" s="126" t="str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/>
      </c>
      <c r="FD77" s="126" t="str">
        <f>IF(ISBLANK($FG$3),"",IF(OR(Tipy!EI71=Výsledky!$FB$6,Tipy!EI71=Výsledky!$FB$7,Tipy!EI71=Výsledky!$FB$8,Tipy!EI71=Výsledky!$FB$9),IF(VLOOKUP(Tipy!EI71,'Kategórie hráčov'!$A$2:$B$55,2,FALSE)=30,30,20),0))</f>
        <v/>
      </c>
      <c r="FE77" s="126" t="str">
        <f>IF(ISBLANK($FG$3),"",IF(OR(Tipy!EJ71=Výsledky!$FE$6,Tipy!EJ71=Výsledky!$FE$7,Tipy!EJ71=Výsledky!$FE$8,Tipy!EJ71=Výsledky!$FE$9),IF(VLOOKUP(Tipy!EJ71,'Kategórie hráčov'!$A$2:$B$55,2,FALSE)=30,30,20),0))</f>
        <v/>
      </c>
      <c r="FF77" s="127" t="str">
        <f>IF(ISBLANK($FG$3),"",IF(ISBLANK(Tipy!EF71),0,IF(OR(AND(Tipy!EF71=Výsledky!$FE$3,OR(Tipy!EH71=Výsledky!$FG$3+1,Tipy!EH71=Výsledky!$FG$3-1)),AND(Tipy!EH71=Výsledky!$FG$3,OR(Tipy!EF71=Výsledky!$FE$3+1,Tipy!EF71=Výsledky!$FE$3-1))),10,0)))</f>
        <v/>
      </c>
      <c r="FG77" s="130" t="str">
        <f>IF(ISBLANK($FG$3),"",IF(ISBLANK(Tipy!EF71),"-",SUM(FB77:FF77)))</f>
        <v/>
      </c>
      <c r="FH77" s="129"/>
      <c r="FI77" s="126" t="str">
        <f>IF(ISBLANK($FN$3),"",IF(ISBLANK(Tipy!EL71),0,IF(AND(Tipy!EL71=Výsledky!$FL$3,Tipy!EN71=Výsledky!$FN$3),60,0)))</f>
        <v/>
      </c>
      <c r="FJ77" s="126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126" t="str">
        <f>IF(ISBLANK($FN$3),"",IF(OR(Tipy!EO71=Výsledky!$FI$6,Tipy!EO71=Výsledky!$FI$7,Tipy!EO71=Výsledky!$FI$8,Tipy!EO71=Výsledky!$FI$9),IF(VLOOKUP(Tipy!EO71,'Kategórie hráčov'!$A$2:$B$55,2,FALSE)=30,30,20),0))</f>
        <v/>
      </c>
      <c r="FL77" s="126" t="str">
        <f>IF(ISBLANK($FN$3),"",IF(OR(Tipy!EP71=Výsledky!$FL$6,Tipy!EP71=Výsledky!$FL$7,Tipy!EP71=Výsledky!$FL$8,Tipy!EP71=Výsledky!$FL$9),IF(VLOOKUP(Tipy!EP71,'Kategórie hráčov'!$A$2:$B$55,2,FALSE)=30,30,20),0))</f>
        <v/>
      </c>
      <c r="FM77" s="127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130" t="str">
        <f>IF(ISBLANK($FN$3),"",IF(ISBLANK(Tipy!EL71),"-",SUM(FI77:FM77)))</f>
        <v/>
      </c>
      <c r="FO77" s="129"/>
      <c r="FP77" s="126" t="str">
        <f>IF(ISBLANK($FU$3),"",IF(ISBLANK(Tipy!ER71),0,IF(AND(Tipy!ER71=Výsledky!$FS$3,Tipy!ET71=Výsledky!$FU$3),60,0)))</f>
        <v/>
      </c>
      <c r="FQ77" s="126" t="str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/>
      </c>
      <c r="FR77" s="126" t="str">
        <f>IF(ISBLANK($FU$3),"",IF(OR(Tipy!EU71=Výsledky!$FP$6,Tipy!EU71=Výsledky!$FP$7,Tipy!EU71=Výsledky!$FP$8,Tipy!EU71=Výsledky!$FP$9),IF(VLOOKUP(Tipy!EU71,'Kategórie hráčov'!$A$2:$B$55,2,FALSE)=30,30,20),0))</f>
        <v/>
      </c>
      <c r="FS77" s="126" t="str">
        <f>IF(ISBLANK($FU$3),"",IF(OR(Tipy!EV71=Výsledky!$FS$6,Tipy!EV71=Výsledky!$FS$7,Tipy!EV71=Výsledky!$FS$8,Tipy!EV71=Výsledky!$FS$9),IF(VLOOKUP(Tipy!EV71,'Kategórie hráčov'!$A$2:$B$55,2,FALSE)=30,30,20),0))</f>
        <v/>
      </c>
      <c r="FT77" s="127" t="str">
        <f>IF(ISBLANK($FU$3),"",IF(ISBLANK(Tipy!ER71),0,IF(OR(AND(Tipy!ER71=Výsledky!$FS$3,OR(Tipy!ET71=Výsledky!$FU$3+1,Tipy!ET71=Výsledky!$FU$3-1)),AND(Tipy!ET71=Výsledky!$FU$3,OR(Tipy!ER71=Výsledky!$FS$3+1,Tipy!ER71=Výsledky!$FS$3-1))),10,0)))</f>
        <v/>
      </c>
      <c r="FU77" s="130" t="str">
        <f>IF(ISBLANK($FU$3),"",IF(ISBLANK(Tipy!ER71),"-",SUM(FP77:FT77)))</f>
        <v/>
      </c>
      <c r="FV77" s="129"/>
      <c r="FW77" s="126" t="str">
        <f>IF(ISBLANK($GB$3),"",IF(ISBLANK(Tipy!EX71),0,IF(AND(Tipy!EX71=Výsledky!$FZ$3,Tipy!EZ71=Výsledky!$GB$3),60,0)))</f>
        <v/>
      </c>
      <c r="FX77" s="126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126" t="str">
        <f>IF(ISBLANK($GB$3),"",IF(OR(Tipy!FA71=Výsledky!$FW$6,Tipy!FA71=Výsledky!$FW$7,Tipy!FA71=Výsledky!$FW$8,Tipy!FA71=Výsledky!$FW$9),IF(VLOOKUP(Tipy!FA71,'Kategórie hráčov'!$A$2:$B$55,2,FALSE)=30,30,20),0))</f>
        <v/>
      </c>
      <c r="FZ77" s="126" t="str">
        <f>IF(ISBLANK($GB$3),"",IF(OR(Tipy!FB71=Výsledky!$FZ$6,Tipy!FB71=Výsledky!$FZ$7,Tipy!FB71=Výsledky!$FZ$8,Tipy!FB71=Výsledky!$FZ$9),IF(VLOOKUP(Tipy!FB71,'Kategórie hráčov'!$A$2:$B$55,2,FALSE)=30,30,20),0))</f>
        <v/>
      </c>
      <c r="GA77" s="127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130" t="str">
        <f>IF(ISBLANK($GB$3),"",IF(ISBLANK(Tipy!EX71),"-",SUM(FW77:GA77)))</f>
        <v/>
      </c>
      <c r="GC77" s="129"/>
      <c r="GD77" s="126" t="str">
        <f>IF(ISBLANK($GI$3),"",IF(ISBLANK(Tipy!FD71),0,IF(AND(Tipy!FD71=Výsledky!$GG$3,Tipy!FF71=Výsledky!$GI$3),60,0)))</f>
        <v/>
      </c>
      <c r="GE77" s="126" t="str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/>
      </c>
      <c r="GF77" s="126" t="str">
        <f>IF(ISBLANK($GI$3),"",IF(OR(Tipy!FG71=Výsledky!$GD$6,Tipy!FG71=Výsledky!$GD$7,Tipy!FG71=Výsledky!$GD$8,Tipy!FG71=Výsledky!$GD$9),IF(VLOOKUP(Tipy!FG71,'Kategórie hráčov'!$A$2:$B$55,2,FALSE)=30,30,20),0))</f>
        <v/>
      </c>
      <c r="GG77" s="126" t="str">
        <f>IF(ISBLANK($GI$3),"",IF(OR(Tipy!FH71=Výsledky!$GG$6,Tipy!FH71=Výsledky!$GG$7,Tipy!FH71=Výsledky!$GG$8,Tipy!FH71=Výsledky!$GG$9),IF(VLOOKUP(Tipy!FH71,'Kategórie hráčov'!$A$2:$B$55,2,FALSE)=30,30,20),0))</f>
        <v/>
      </c>
      <c r="GH77" s="127" t="str">
        <f>IF(ISBLANK($GI$3),"",IF(ISBLANK(Tipy!FD71),0,IF(OR(AND(Tipy!FD71=Výsledky!$GG$3,OR(Tipy!FF71=Výsledky!$GI$3+1,Tipy!FF71=Výsledky!$GI$3-1)),AND(Tipy!FF71=Výsledky!$GI$3,OR(Tipy!FD71=Výsledky!$GG$3+1,Tipy!FD71=Výsledky!$GG$3-1))),10,0)))</f>
        <v/>
      </c>
      <c r="GI77" s="130" t="str">
        <f>IF(ISBLANK($GI$3),"",IF(ISBLANK(Tipy!FD71),"-",SUM(GD77:GH77)))</f>
        <v/>
      </c>
      <c r="GJ77" s="129"/>
      <c r="GK77" s="126" t="str">
        <f>IF(ISBLANK($GP$3),"",IF(ISBLANK(Tipy!FJ71),0,IF(AND(Tipy!FJ71=Výsledky!$GN$3,Tipy!FL71=Výsledky!$GP$3),60,0)))</f>
        <v/>
      </c>
      <c r="GL77" s="126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126" t="str">
        <f>IF(ISBLANK($GP$3),"",IF(OR(Tipy!FM71=Výsledky!$GK$6,Tipy!FM71=Výsledky!$GK$7,Tipy!FM71=Výsledky!$GK$8,Tipy!FM71=Výsledky!$GK$9),IF(VLOOKUP(Tipy!FM71,'Kategórie hráčov'!$A$2:$B$55,2,FALSE)=30,30,20),0))</f>
        <v/>
      </c>
      <c r="GN77" s="126" t="str">
        <f>IF(ISBLANK($GP$3),"",IF(OR(Tipy!FN71=Výsledky!$GN$6,Tipy!FN71=Výsledky!$GN$7,Tipy!FN71=Výsledky!$GN$8,Tipy!FN71=Výsledky!$GN$9),IF(VLOOKUP(Tipy!FN71,'Kategórie hráčov'!$A$2:$B$55,2,FALSE)=30,30,20),0))</f>
        <v/>
      </c>
      <c r="GO77" s="127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130" t="str">
        <f>IF(ISBLANK($GP$3),"",IF(ISBLANK(Tipy!FJ71),"-",SUM(GK77:GO77)))</f>
        <v/>
      </c>
      <c r="GQ77" s="129"/>
      <c r="GR77" s="126" t="str">
        <f>IF(ISBLANK($GW$3),"",IF(ISBLANK(Tipy!FP71),0,IF(AND(Tipy!FP71=Výsledky!$GU$3,Tipy!FR71=Výsledky!$GW$3),60,0)))</f>
        <v/>
      </c>
      <c r="GS77" s="126" t="str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/>
      </c>
      <c r="GT77" s="126" t="str">
        <f>IF(ISBLANK($GW$3),"",IF(OR(Tipy!FS71=Výsledky!$GR$6,Tipy!FS71=Výsledky!$GR$7,Tipy!FS71=Výsledky!$GR$8,Tipy!FS71=Výsledky!$GR$9),IF(VLOOKUP(Tipy!FS71,'Kategórie hráčov'!$A$2:$B$55,2,FALSE)=30,30,20),0))</f>
        <v/>
      </c>
      <c r="GU77" s="126" t="str">
        <f>IF(ISBLANK($GW$3),"",IF(OR(Tipy!FT71=Výsledky!$GU$6,Tipy!FT71=Výsledky!$GU$7,Tipy!FT71=Výsledky!$GU$8,Tipy!FT71=Výsledky!$GU$9),IF(VLOOKUP(Tipy!FT71,'Kategórie hráčov'!$A$2:$B$55,2,FALSE)=30,30,20),0))</f>
        <v/>
      </c>
      <c r="GV77" s="127" t="str">
        <f>IF(ISBLANK($GW$3),"",IF(ISBLANK(Tipy!FP71),0,IF(OR(AND(Tipy!FP71=Výsledky!$GU$3,OR(Tipy!FR71=Výsledky!$GW$3+1,Tipy!FR71=Výsledky!$GW$3-1)),AND(Tipy!FR71=Výsledky!$GW$3,OR(Tipy!FP71=Výsledky!$GU$3+1,Tipy!FP71=Výsledky!$GU$3-1))),10,0)))</f>
        <v/>
      </c>
      <c r="GW77" s="130" t="str">
        <f>IF(ISBLANK($GW$3),"",IF(ISBLANK(Tipy!FP71),"-",SUM(GR77:GV77)))</f>
        <v/>
      </c>
      <c r="GX77" s="129"/>
      <c r="GY77" s="126" t="str">
        <f>IF(ISBLANK($HD$3),"",IF(ISBLANK(Tipy!FV71),0,IF(AND(Tipy!FV71=Výsledky!$HB$3,Tipy!FX71=Výsledky!$HD$3),60,0)))</f>
        <v/>
      </c>
      <c r="GZ77" s="126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26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26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27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0" t="str">
        <f>IF(ISBLANK($HD$3),"",IF(ISBLANK(Tipy!FV71),"-",SUM(GY77:HC77)))</f>
        <v/>
      </c>
      <c r="HE77" s="129"/>
      <c r="HF77" s="126" t="str">
        <f>IF(ISBLANK($HK$3),"",IF(ISBLANK(Tipy!GB71),0,IF(AND(Tipy!GB71=Výsledky!$HI$3,Tipy!GD71=Výsledky!$HK$3),60,0)))</f>
        <v/>
      </c>
      <c r="HG77" s="126" t="str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/>
      </c>
      <c r="HH77" s="126" t="str">
        <f>IF(ISBLANK($HK$3),"",IF(OR(Tipy!GE71=Výsledky!$HF$6,Tipy!GE71=Výsledky!$HF$7,Tipy!GE71=Výsledky!$HF$8,Tipy!GE71=Výsledky!$HF$9),IF(VLOOKUP(Tipy!GE71,'Kategórie hráčov'!$A$2:$B$55,2,FALSE)=30,30,20),0))</f>
        <v/>
      </c>
      <c r="HI77" s="126" t="str">
        <f>IF(ISBLANK($HK$3),"",IF(OR(Tipy!GF71=Výsledky!$HI$6,Tipy!GF71=Výsledky!$HI$7,Tipy!GF71=Výsledky!$HI$8,Tipy!GF71=Výsledky!$HI$9),IF(VLOOKUP(Tipy!GF71,'Kategórie hráčov'!$A$2:$B$55,2,FALSE)=30,30,20),0))</f>
        <v/>
      </c>
      <c r="HJ77" s="127" t="str">
        <f>IF(ISBLANK($HK$3),"",IF(ISBLANK(Tipy!GB71),0,IF(OR(AND(Tipy!GB71=Výsledky!$HI$3,OR(Tipy!GD71=Výsledky!$HK$3+1,Tipy!GD71=Výsledky!$HK$3-1)),AND(Tipy!GD71=Výsledky!$HK$3,OR(Tipy!GB71=Výsledky!$HI$3+1,Tipy!GB71=Výsledky!$HI$3-1))),10,0)))</f>
        <v/>
      </c>
      <c r="HK77" s="130" t="str">
        <f>IF(ISBLANK($HK$3),"",IF(ISBLANK(Tipy!GB71),"-",SUM(HF77:HJ77)))</f>
        <v/>
      </c>
      <c r="HL77" s="129"/>
      <c r="HM77" s="126" t="str">
        <f>IF(ISBLANK($HR$3),"",IF(ISBLANK(Tipy!GH71),0,IF(AND(Tipy!GH71=Výsledky!$HP$3,Tipy!GJ71=Výsledky!$HR$3),60,0)))</f>
        <v/>
      </c>
      <c r="HN77" s="126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26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26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27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0" t="str">
        <f>IF(ISBLANK($HR$3),"",IF(ISBLANK(Tipy!GH71),"-",SUM(HM77:HQ77)))</f>
        <v/>
      </c>
      <c r="HS77" s="129"/>
      <c r="HT77" s="126" t="str">
        <f>IF(ISBLANK($HY$3),"",IF(ISBLANK(Tipy!GN71),0,IF(AND(Tipy!GN71=Výsledky!$HW$3,Tipy!GP71=Výsledky!$HY$3),60,0)))</f>
        <v/>
      </c>
      <c r="HU77" s="126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6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6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7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0" t="str">
        <f>IF(ISBLANK($HY$3),"",IF(ISBLANK(Tipy!GN71),"-",SUM(HT77:HX77)))</f>
        <v/>
      </c>
      <c r="HZ77" s="129"/>
      <c r="IA77" s="126" t="str">
        <f>IF(ISBLANK($IF$3),"",IF(ISBLANK(Tipy!GT71),0,IF(AND(Tipy!GT71=Výsledky!$ID$3,Tipy!GV71=Výsledky!$IF$3),60,0)))</f>
        <v/>
      </c>
      <c r="IB77" s="126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26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26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27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0" t="str">
        <f>IF(ISBLANK($IF$3),"",IF(ISBLANK(Tipy!GT71),"-",SUM(IA77:IE77)))</f>
        <v/>
      </c>
      <c r="IG77" s="129"/>
      <c r="IH77" s="126" t="str">
        <f>IF(ISBLANK($IM$3),"",IF(ISBLANK(Tipy!GZ71),0,IF(AND(Tipy!GZ71=Výsledky!$IK$3,Tipy!HB71=Výsledky!$IM$3),60,0)))</f>
        <v/>
      </c>
      <c r="II77" s="126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6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6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7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0" t="str">
        <f>IF(ISBLANK($IM$3),"",IF(ISBLANK(Tipy!GZ71),"-",SUM(IH77:IL77)))</f>
        <v/>
      </c>
      <c r="IN77" s="129"/>
      <c r="IO77" s="126" t="str">
        <f>IF(ISBLANK($IT$3),"",IF(ISBLANK(Tipy!HF71),0,IF(AND(Tipy!HF71=Výsledky!$IR$3,Tipy!HH71=Výsledky!$IT$3),60,0)))</f>
        <v/>
      </c>
      <c r="IP77" s="126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26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26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27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0" t="str">
        <f>IF(ISBLANK($IT$3),"",IF(ISBLANK(Tipy!HF71),"-",SUM(IO77:IS77)))</f>
        <v/>
      </c>
      <c r="IU77" s="129"/>
      <c r="IV77" s="126" t="str">
        <f>IF(ISBLANK($JA$3),"",IF(ISBLANK(Tipy!HL71),0,IF(AND(Tipy!HL71=Výsledky!$IY$3,Tipy!HN71=Výsledky!$JA$3),60,0)))</f>
        <v/>
      </c>
      <c r="IW77" s="126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26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26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27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0" t="str">
        <f>IF(ISBLANK($JA$3),"",IF(ISBLANK(Tipy!HL71),"-",SUM(IV77:IZ77)))</f>
        <v/>
      </c>
      <c r="JB77" s="129"/>
      <c r="JC77" s="126" t="str">
        <f>IF(ISBLANK($JH$3),"",IF(ISBLANK(Tipy!HR71),0,IF(AND(Tipy!HR71=Výsledky!$JF$3,Tipy!HT71=Výsledky!$JH$3),60,0)))</f>
        <v/>
      </c>
      <c r="JD77" s="126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26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26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27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0" t="str">
        <f>IF(ISBLANK($JH$3),"",IF(ISBLANK(Tipy!HR71),"-",SUM(JC77:JG77)))</f>
        <v/>
      </c>
      <c r="JI77" s="129"/>
      <c r="JJ77" s="126" t="str">
        <f>IF(ISBLANK($JO$3),"",IF(ISBLANK(Tipy!HX71),0,IF(AND(Tipy!HX71=Výsledky!$JM$3,Tipy!HZ71=Výsledky!$JO$3),60,0)))</f>
        <v/>
      </c>
      <c r="JK77" s="126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26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26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27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0" t="str">
        <f>IF(ISBLANK($JO$3),"",IF(ISBLANK(Tipy!HX71),"-",SUM(JJ77:JN77)))</f>
        <v/>
      </c>
      <c r="JP77" s="129"/>
      <c r="JQ77" s="126" t="str">
        <f>IF(ISBLANK($JV$3),"",IF(ISBLANK(Tipy!ID71),0,IF(AND(Tipy!ID71=Výsledky!$JT$3,Tipy!IF71=Výsledky!$JV$3),60,0)))</f>
        <v/>
      </c>
      <c r="JR77" s="126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26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26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27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0" t="str">
        <f>IF(ISBLANK($JV$3),"",IF(ISBLANK(Tipy!ID71),"-",SUM(JQ77:JU77)))</f>
        <v/>
      </c>
      <c r="JW77" s="129"/>
      <c r="JX77" s="126" t="str">
        <f>IF(ISBLANK($KC$3),"",IF(ISBLANK(Tipy!IJ71),0,IF(AND(Tipy!IJ71=Výsledky!$KA$3,Tipy!IL71=Výsledky!$KC$3),60,0)))</f>
        <v/>
      </c>
      <c r="JY77" s="126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6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6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7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0" t="str">
        <f>IF(ISBLANK($KC$3),"",IF(ISBLANK(Tipy!IJ71),"-",SUM(JX77:KB77)))</f>
        <v/>
      </c>
      <c r="KD77" s="129"/>
      <c r="KE77" s="126" t="str">
        <f>IF(ISBLANK($KJ$3),"",IF(ISBLANK(Tipy!IP71),0,IF(AND(Tipy!IP71=Výsledky!$KH$3,Tipy!IR71=Výsledky!$KJ$3),60,0)))</f>
        <v/>
      </c>
      <c r="KF77" s="126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6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6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7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0" t="str">
        <f>IF(ISBLANK($KJ$3),"",IF(ISBLANK(Tipy!IP71),"-",SUM(KE77:KI77)))</f>
        <v/>
      </c>
      <c r="KK77" s="129"/>
      <c r="KL77" s="126" t="str">
        <f>IF(ISBLANK($KQ$3),"",IF(ISBLANK(Tipy!IV71),0,IF(AND(Tipy!IV71=Výsledky!$KO$3,Tipy!IX71=Výsledky!$KQ$3),60,0)))</f>
        <v/>
      </c>
      <c r="KM77" s="126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6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6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7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0" t="str">
        <f>IF(ISBLANK($KQ$3),"",IF(ISBLANK(Tipy!IV71),"-",SUM(KL77:KP77)))</f>
        <v/>
      </c>
      <c r="KR77" s="129"/>
      <c r="KS77" s="126" t="str">
        <f>IF(ISBLANK($KX$3),"",IF(ISBLANK(Tipy!JB71),0,IF(AND(Tipy!JB71=Výsledky!$KV$3,Tipy!JD71=Výsledky!$KX$3),60,0)))</f>
        <v/>
      </c>
      <c r="KT77" s="126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6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6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7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0" t="str">
        <f>IF(ISBLANK($KX$3),"",IF(ISBLANK(Tipy!JB71),"-",SUM(KS77:KW77)))</f>
        <v/>
      </c>
      <c r="KY77" s="129"/>
      <c r="KZ77" s="126" t="str">
        <f>IF(ISBLANK($LE$3),"",IF(ISBLANK(Tipy!JH71),0,IF(AND(Tipy!JH71=Výsledky!$LC$3,Tipy!JJ71=Výsledky!$LE$3),60,0)))</f>
        <v/>
      </c>
      <c r="LA77" s="126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6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6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7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0" t="str">
        <f>IF(ISBLANK($LE$3),"",IF(ISBLANK(Tipy!JH71),"-",SUM(KZ77:LD77)))</f>
        <v/>
      </c>
      <c r="LF77" s="129"/>
      <c r="LG77" s="126" t="str">
        <f>IF(ISBLANK($LL$3),"",IF(ISBLANK(Tipy!JN71),0,IF(AND(Tipy!JN71=Výsledky!$LJ$3,Tipy!JP71=Výsledky!$LL$3),60,0)))</f>
        <v/>
      </c>
      <c r="LH77" s="126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6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6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7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0" t="str">
        <f>IF(ISBLANK($LL$3),"",IF(ISBLANK(Tipy!JN71),"-",SUM(LG77:LK77)))</f>
        <v/>
      </c>
      <c r="LM77" s="129"/>
      <c r="LN77" s="126" t="str">
        <f>IF(ISBLANK($LS$3),"",IF(ISBLANK(Tipy!JT71),0,IF(AND(Tipy!JT71=Výsledky!$LQ$3,Tipy!JV71=Výsledky!$LS$3),60,0)))</f>
        <v/>
      </c>
      <c r="LO77" s="126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6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6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7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0" t="str">
        <f>IF(ISBLANK($LS$3),"",IF(ISBLANK(Tipy!JT71),"-",SUM(LN77:LR77)))</f>
        <v/>
      </c>
      <c r="LT77" s="129"/>
      <c r="LU77" s="126" t="str">
        <f>IF(ISBLANK($LZ$3),"",IF(ISBLANK(Tipy!JZ71),0,IF(AND(Tipy!JZ71=Výsledky!$LX$3,Tipy!KB71=Výsledky!$LZ$3),60,0)))</f>
        <v/>
      </c>
      <c r="LV77" s="126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6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6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7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0" t="str">
        <f>IF(ISBLANK($LZ$3),"",IF(ISBLANK(Tipy!JZ71),"-",SUM(LU77:LY77)))</f>
        <v/>
      </c>
      <c r="MA77" s="129"/>
      <c r="MB77" s="126" t="str">
        <f>IF(ISBLANK($MG$3),"",IF(ISBLANK(Tipy!KF71),0,IF(AND(Tipy!KF71=Výsledky!$ME$3,Tipy!KH71=Výsledky!$MG$3),60,0)))</f>
        <v/>
      </c>
      <c r="MC77" s="126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6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6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7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0" t="str">
        <f>IF(ISBLANK($MG$3),"",IF(ISBLANK(Tipy!KF71),"-",SUM(MB77:MF77)))</f>
        <v/>
      </c>
      <c r="MH77" s="129"/>
      <c r="MI77" s="126" t="str">
        <f>IF(ISBLANK($MN$3),"",IF(ISBLANK(Tipy!KL71),0,IF(AND(Tipy!KL71=Výsledky!$ML$3,Tipy!KN71=Výsledky!$MN$3),60,0)))</f>
        <v/>
      </c>
      <c r="MJ77" s="12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6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6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0" t="str">
        <f>IF(ISBLANK($MN$3),"",IF(ISBLANK(Tipy!KL71),"-",SUM(MI77:MM77)))</f>
        <v/>
      </c>
      <c r="MO77" s="129"/>
      <c r="MP77" s="126" t="str">
        <f>IF(ISBLANK($MU$3),"",IF(ISBLANK(Tipy!KR71),0,IF(AND(Tipy!KR71=Výsledky!$MS$3,Tipy!KT71=Výsledky!$MU$3),60,0)))</f>
        <v/>
      </c>
      <c r="MQ77" s="126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6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6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7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0" t="str">
        <f>IF(ISBLANK($MU$3),"",IF(ISBLANK(Tipy!KR71),"-",SUM(MP77:MT77)))</f>
        <v/>
      </c>
      <c r="MV77" s="129"/>
      <c r="MW77" s="126" t="str">
        <f>IF(ISBLANK($NB$3),"",IF(ISBLANK(Tipy!KX71),0,IF(AND(Tipy!KX71=Výsledky!$MZ$3,Tipy!KZ71=Výsledky!$NB$3),60,0)))</f>
        <v/>
      </c>
      <c r="MX77" s="126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6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6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7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0" t="str">
        <f>IF(ISBLANK($NB$3),"",IF(ISBLANK(Tipy!KX71),"-",SUM(MW77:NA77)))</f>
        <v/>
      </c>
      <c r="NC77" s="129"/>
      <c r="ND77" s="126" t="str">
        <f>IF(ISBLANK($NI$3),"",IF(ISBLANK(Tipy!LD71),0,IF(AND(Tipy!LD71=Výsledky!$NG$3,Tipy!LF71=Výsledky!$NI$3),60,0)))</f>
        <v/>
      </c>
      <c r="NE77" s="126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6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6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7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0" t="str">
        <f>IF(ISBLANK($NI$3),"",IF(ISBLANK(Tipy!LD71),"-",SUM(ND77:NH77)))</f>
        <v/>
      </c>
      <c r="NJ77" s="129"/>
      <c r="NK77" s="126" t="str">
        <f>IF(ISBLANK($NP$3),"",IF(ISBLANK(Tipy!LJ71),0,IF(AND(Tipy!LJ71=Výsledky!$NN$3,Tipy!LL71=Výsledky!$NP$3),60,0)))</f>
        <v/>
      </c>
      <c r="NL77" s="126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6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6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7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0" t="str">
        <f>IF(ISBLANK($NP$3),"",IF(ISBLANK(Tipy!LJ71),"-",SUM(NK77:NO77)))</f>
        <v/>
      </c>
      <c r="NQ77" s="129"/>
      <c r="NR77" s="126" t="str">
        <f>IF(ISBLANK($NW$3),"",IF(ISBLANK(Tipy!LP71),0,IF(AND(Tipy!LP71=Výsledky!$NU$3,Tipy!LR71=Výsledky!$NW$3),60,0)))</f>
        <v/>
      </c>
      <c r="NS77" s="126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6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6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7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0" t="str">
        <f>IF(ISBLANK($NW$3),"",IF(ISBLANK(Tipy!LP71),"-",SUM(NR77:NV77)))</f>
        <v/>
      </c>
      <c r="NX77" s="129"/>
      <c r="NY77" s="126" t="str">
        <f>IF(ISBLANK($OD$3),"",IF(ISBLANK(Tipy!LV71),0,IF(AND(Tipy!LV71=Výsledky!$OB$3,Tipy!LX71=Výsledky!$OD$3),60,0)))</f>
        <v/>
      </c>
      <c r="NZ77" s="126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6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6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7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0" t="str">
        <f>IF(ISBLANK($OD$3),"",IF(ISBLANK(Tipy!LV71),"-",SUM(NY77:OC77)))</f>
        <v/>
      </c>
      <c r="OE77" s="129"/>
      <c r="OF77" s="126" t="str">
        <f>IF(ISBLANK($OK$3),"",IF(ISBLANK(Tipy!MB71),0,IF(AND(Tipy!MB71=Výsledky!$OI$3,Tipy!MD71=Výsledky!$OK$3),60,0)))</f>
        <v/>
      </c>
      <c r="OG77" s="126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6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6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7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0" t="str">
        <f>IF(ISBLANK($OK$3),"",IF(ISBLANK(Tipy!MB71),"-",SUM(OF77:OJ77)))</f>
        <v/>
      </c>
      <c r="OL77" s="129"/>
      <c r="OM77" s="126" t="str">
        <f>IF(ISBLANK($OR$3),"",IF(ISBLANK(Tipy!MH71),0,IF(AND(Tipy!MH71=Výsledky!$OP$3,Tipy!MJ71=Výsledky!$OR$3),60,0)))</f>
        <v/>
      </c>
      <c r="ON77" s="12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6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6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0" t="str">
        <f>IF(ISBLANK($OR$3),"",IF(ISBLANK(Tipy!MH71),"-",SUM(OM77:OQ77)))</f>
        <v/>
      </c>
      <c r="OS77" s="129"/>
      <c r="OT77" s="126" t="str">
        <f>IF(ISBLANK($OY$3),"",IF(ISBLANK(Tipy!MN71),0,IF(AND(Tipy!MN71=Výsledky!$OW$3,Tipy!MP71=Výsledky!$OY$3),60,0)))</f>
        <v/>
      </c>
      <c r="OU77" s="12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6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6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0" t="str">
        <f>IF(ISBLANK($OY$3),"",IF(ISBLANK(Tipy!MN71),"-",SUM(OT77:OX77)))</f>
        <v/>
      </c>
      <c r="OZ77" s="129"/>
      <c r="PA77" s="126" t="str">
        <f>IF(ISBLANK($PF$3),"",IF(ISBLANK(Tipy!MT71),0,IF(AND(Tipy!MT71=Výsledky!$PD$3,Tipy!MV71=Výsledky!$PF$3),60,0)))</f>
        <v/>
      </c>
      <c r="PB77" s="12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6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6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0" t="str">
        <f>IF(ISBLANK($PF$3),"",IF(ISBLANK(Tipy!MT71),"-",SUM(PA77:PE77)))</f>
        <v/>
      </c>
      <c r="PG77" s="129"/>
      <c r="PH77" s="126" t="str">
        <f>IF(ISBLANK($PM$3),"",IF(ISBLANK(Tipy!MZ71),0,IF(AND(Tipy!MZ71=Výsledky!$PK$3,Tipy!NB71=Výsledky!$PM$3),60,0)))</f>
        <v/>
      </c>
      <c r="PI77" s="12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6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6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0" t="str">
        <f>IF(ISBLANK($PM$3),"",IF(ISBLANK(Tipy!MZ71),"-",SUM(PH77:PL77)))</f>
        <v/>
      </c>
      <c r="PN77" s="129"/>
      <c r="PO77" s="126" t="str">
        <f>IF(ISBLANK($PT$3),"",IF(ISBLANK(Tipy!NF71),0,IF(AND(Tipy!NF71=Výsledky!$PR$3,Tipy!NH71=Výsledky!$PT$3),60,0)))</f>
        <v/>
      </c>
      <c r="PP77" s="12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6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6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0" t="str">
        <f>IF(ISBLANK($PT$3),"",IF(ISBLANK(Tipy!NF71),"-",SUM(PO77:PS77)))</f>
        <v/>
      </c>
      <c r="PU77" s="129"/>
      <c r="PV77" s="126" t="str">
        <f>IF(ISBLANK($QA$3),"",IF(ISBLANK(Tipy!NL71),0,IF(AND(Tipy!NL71=Výsledky!$PY$3,Tipy!NN71=Výsledky!$QA$3),60,0)))</f>
        <v/>
      </c>
      <c r="PW77" s="12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6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6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0" t="str">
        <f>IF(ISBLANK($QA$3),"",IF(ISBLANK(Tipy!NL71),"-",SUM(PV77:PZ77)))</f>
        <v/>
      </c>
      <c r="QB77" s="129"/>
      <c r="QC77" s="126" t="str">
        <f>IF(ISBLANK($QH$3),"",IF(ISBLANK(Tipy!NR71),0,IF(AND(Tipy!NR71=Výsledky!$QF$3,Tipy!NT71=Výsledky!$QH$3),60,0)))</f>
        <v/>
      </c>
      <c r="QD77" s="12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6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6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0" t="str">
        <f>IF(ISBLANK($QH$3),"",IF(ISBLANK(Tipy!NR71),"-",SUM(QC77:QG77)))</f>
        <v/>
      </c>
      <c r="QI77" s="131"/>
      <c r="QJ77" s="131"/>
    </row>
    <row r="78" spans="1:452" ht="15" x14ac:dyDescent="0.2">
      <c r="A78" s="124">
        <f>Tipy!A72</f>
        <v>12</v>
      </c>
      <c r="B78" s="166" t="str">
        <f>IF(Tipy!B72="","",Tipy!B72)</f>
        <v>Steve3465</v>
      </c>
      <c r="C78" s="125"/>
      <c r="D78" s="126">
        <f>IF(ISBLANK($I$3),"",IF(ISBLANK(Tipy!D72),0,IF(AND(Tipy!D72=Výsledky!$G$3,Tipy!F72=Výsledky!$I$3),60,0)))</f>
        <v>0</v>
      </c>
      <c r="E78" s="12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6">
        <f>IF(ISBLANK($I$3),"",IF(OR(Tipy!G72=Výsledky!$D$6,Tipy!G72=Výsledky!$D$7,Tipy!G72=Výsledky!$D$8,Tipy!G72=Výsledky!$D$9),IF(VLOOKUP(Tipy!G72,'Kategórie hráčov'!$A$2:$B$55,2,FALSE)=30,30,20),0))</f>
        <v>20</v>
      </c>
      <c r="G78" s="126">
        <f>IF(ISBLANK($I$3),"",IF(OR(Tipy!H72=Výsledky!$G$6,Tipy!H72=Výsledky!$G$7,Tipy!H72=Výsledky!$G$8,Tipy!H72=Výsledky!$G$9),IF(VLOOKUP(Tipy!H72,'Kategórie hráčov'!$A$2:$B$55,2,FALSE)=30,30,20),0))</f>
        <v>0</v>
      </c>
      <c r="H78" s="12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8">
        <f>IF(ISBLANK($I$3),"",IF(ISBLANK(Tipy!D72),"-",SUM(D78:H78)))</f>
        <v>20</v>
      </c>
      <c r="J78" s="25"/>
      <c r="K78" s="126">
        <f>IF(ISBLANK($P$3),"",IF(ISBLANK(Tipy!J72),0,IF(AND(Tipy!J72=Výsledky!$N$3,Tipy!L72=Výsledky!$P$3),60,0)))</f>
        <v>0</v>
      </c>
      <c r="L78" s="12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6">
        <f>IF(ISBLANK($P$3),"",IF(OR(Tipy!M72=Výsledky!$K$6,Tipy!M72=Výsledky!$K$7,Tipy!M72=Výsledky!$K$8,Tipy!M72=Výsledky!$K$9),IF(VLOOKUP(Tipy!M72,'Kategórie hráčov'!$A$2:$B$55,2,FALSE)=30,30,20),0))</f>
        <v>20</v>
      </c>
      <c r="N78" s="126">
        <f>IF(ISBLANK($P$3),"",IF(OR(Tipy!N72=Výsledky!$N$6,Tipy!N72=Výsledky!$N$7,Tipy!N72=Výsledky!$N$8,Tipy!N72=Výsledky!$N$9),IF(VLOOKUP(Tipy!N72,'Kategórie hráčov'!$A$2:$B$55,2,FALSE)=30,30,20),0))</f>
        <v>0</v>
      </c>
      <c r="O78" s="12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8">
        <f>IF(ISBLANK($P$3),"",IF(ISBLANK(Tipy!J72),"-",SUM(K78:O78)))</f>
        <v>20</v>
      </c>
      <c r="Q78" s="129"/>
      <c r="R78" s="126">
        <f>IF(ISBLANK($W$3),"",IF(ISBLANK(Tipy!P72),0,IF(AND(Tipy!P72=Výsledky!$U$3,Tipy!R72=Výsledky!$W$3),60,0)))</f>
        <v>0</v>
      </c>
      <c r="S78" s="12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6">
        <f>IF(ISBLANK($W$3),"",IF(OR(Tipy!S72=Výsledky!$R$6,Tipy!S72=Výsledky!$R$7,Tipy!S72=Výsledky!$R$8,Tipy!S72=Výsledky!$R$9),IF(VLOOKUP(Tipy!S72,'Kategórie hráčov'!$A$2:$B$55,2,FALSE)=30,30,20),0))</f>
        <v>0</v>
      </c>
      <c r="U78" s="126">
        <f>IF(ISBLANK($W$3),"",IF(OR(Tipy!T72=Výsledky!$U$6,Tipy!T72=Výsledky!$U$7,Tipy!T72=Výsledky!$U$8,Tipy!T72=Výsledky!$U$9),IF(VLOOKUP(Tipy!T72,'Kategórie hráčov'!$A$2:$B$55,2,FALSE)=30,30,20),0))</f>
        <v>0</v>
      </c>
      <c r="V78" s="12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30">
        <f>IF(ISBLANK($W$3),"",IF(ISBLANK(Tipy!P72),"-",SUM(R78:V78)))</f>
        <v>0</v>
      </c>
      <c r="X78" s="129"/>
      <c r="Y78" s="126">
        <f>IF(ISBLANK($AD$3),"",IF(ISBLANK(Tipy!V72),0,IF(AND(Tipy!V72=Výsledky!$AB$3,Tipy!X72=Výsledky!$AD$3),60,0)))</f>
        <v>0</v>
      </c>
      <c r="Z78" s="12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6">
        <f>IF(ISBLANK($AD$3),"",IF(OR(Tipy!Y72=Výsledky!$Y$6,Tipy!Y72=Výsledky!$Y$7,Tipy!Y72=Výsledky!$Y$8,Tipy!Y72=Výsledky!$Y$9),IF(VLOOKUP(Tipy!Y72,'Kategórie hráčov'!$A$2:$B$55,2,FALSE)=30,30,20),0))</f>
        <v>20</v>
      </c>
      <c r="AB78" s="126">
        <f>IF(ISBLANK($AD$3),"",IF(OR(Tipy!Z72=Výsledky!$AB$6,Tipy!Z72=Výsledky!$AB$7,Tipy!Z72=Výsledky!$AB$8,Tipy!Z72=Výsledky!$AB$9),IF(VLOOKUP(Tipy!Z72,'Kategórie hráčov'!$A$2:$B$55,2,FALSE)=30,30,20),0))</f>
        <v>0</v>
      </c>
      <c r="AC78" s="127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30">
        <f>IF(ISBLANK($AD$3),"",IF(ISBLANK(Tipy!V72),"-",SUM(Y78:AC78)))</f>
        <v>30</v>
      </c>
      <c r="AE78" s="129"/>
      <c r="AF78" s="126">
        <f>IF(ISBLANK($AK$3),"",IF(ISBLANK(Tipy!AB72),0,IF(AND(Tipy!AB72=Výsledky!$AI$3,Tipy!AD72=Výsledky!$AK$3),60,0)))</f>
        <v>0</v>
      </c>
      <c r="AG78" s="12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6">
        <f>IF(ISBLANK($AK$3),"",IF(OR(Tipy!AE72=Výsledky!$AF$6,Tipy!AE72=Výsledky!$AF$7,Tipy!AE72=Výsledky!$AF$8,Tipy!AE72=Výsledky!$AF$9),IF(VLOOKUP(Tipy!AE72,'Kategórie hráčov'!$A$2:$B$55,2,FALSE)=30,30,20),0))</f>
        <v>20</v>
      </c>
      <c r="AI78" s="126">
        <f>IF(ISBLANK($AK$3),"",IF(OR(Tipy!AF72=Výsledky!$AI$6,Tipy!AF72=Výsledky!$AI$7,Tipy!AF72=Výsledky!$AI$8,Tipy!AF72=Výsledky!$AI$9),IF(VLOOKUP(Tipy!AF72,'Kategórie hráčov'!$A$2:$B$55,2,FALSE)=30,30,20),0))</f>
        <v>30</v>
      </c>
      <c r="AJ78" s="12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30">
        <f>IF(ISBLANK($AK$3),"",IF(ISBLANK(Tipy!AB72),"-",SUM(AF78:AJ78)))</f>
        <v>70</v>
      </c>
      <c r="AL78" s="129"/>
      <c r="AM78" s="126">
        <f>IF(ISBLANK($AR$3),"",IF(ISBLANK(Tipy!AH72),0,IF(AND(Tipy!AH72=Výsledky!$AP$3,Tipy!AJ72=Výsledky!$AR$3),60,0)))</f>
        <v>60</v>
      </c>
      <c r="AN78" s="12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6">
        <f>IF(ISBLANK($AR$3),"",IF(OR(Tipy!AK72=Výsledky!$AM$6,Tipy!AK72=Výsledky!$AM$7,Tipy!AK72=Výsledky!$AM$8,Tipy!AK72=Výsledky!$AM$9),IF(VLOOKUP(Tipy!AK72,'Kategórie hráčov'!$A$2:$B$55,2,FALSE)=30,30,20),0))</f>
        <v>0</v>
      </c>
      <c r="AP78" s="126">
        <f>IF(ISBLANK($AR$3),"",IF(OR(Tipy!AL72=Výsledky!$AP$6,Tipy!AL72=Výsledky!$AP$7,Tipy!AL72=Výsledky!$AP$8,Tipy!AL72=Výsledky!$AP$9),IF(VLOOKUP(Tipy!AL72,'Kategórie hráčov'!$A$2:$B$55,2,FALSE)=30,30,20),0))</f>
        <v>0</v>
      </c>
      <c r="AQ78" s="12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30">
        <f>IF(ISBLANK($AR$3),"",IF(ISBLANK(Tipy!AH72),"-",SUM(AM78:AQ78)))</f>
        <v>60</v>
      </c>
      <c r="AS78" s="129"/>
      <c r="AT78" s="126">
        <f>IF(ISBLANK($AY$3),"",IF(ISBLANK(Tipy!AN72),0,IF(AND(Tipy!AN72=Výsledky!$AW$3,Tipy!AP72=Výsledky!$AY$3),60,0)))</f>
        <v>0</v>
      </c>
      <c r="AU78" s="12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6">
        <f>IF(ISBLANK($AY$3),"",IF(OR(Tipy!AQ72=Výsledky!$AT$6,Tipy!AQ72=Výsledky!$AT$7,Tipy!AQ72=Výsledky!$AT$8,Tipy!AQ72=Výsledky!$AT$9),IF(VLOOKUP(Tipy!AQ72,'Kategórie hráčov'!$A$2:$B$55,2,FALSE)=30,30,20),0))</f>
        <v>0</v>
      </c>
      <c r="AW78" s="126">
        <f>IF(ISBLANK($AY$3),"",IF(OR(Tipy!AR72=Výsledky!$AW$6,Tipy!AR72=Výsledky!$AW$7,Tipy!AR72=Výsledky!$AW$8,Tipy!AR72=Výsledky!$AW$9),IF(VLOOKUP(Tipy!AR72,'Kategórie hráčov'!$A$2:$B$55,2,FALSE)=30,30,20),0))</f>
        <v>0</v>
      </c>
      <c r="AX78" s="127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30">
        <f>IF(ISBLANK($AY$3),"",IF(ISBLANK(Tipy!AN72),"-",SUM(AT78:AX78)))</f>
        <v>10</v>
      </c>
      <c r="AZ78" s="129"/>
      <c r="BA78" s="126">
        <f>IF(ISBLANK($BF$3),"",IF(ISBLANK(Tipy!AT72),0,IF(AND(Tipy!AT72=Výsledky!$BD$3,Tipy!AV72=Výsledky!$BF$3),60,0)))</f>
        <v>0</v>
      </c>
      <c r="BB78" s="12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6">
        <f>IF(ISBLANK($BF$3),"",IF(OR(Tipy!AW72=Výsledky!$BA$6,Tipy!AW72=Výsledky!$BA$7,Tipy!AW72=Výsledky!$BA$8,Tipy!AW72=Výsledky!$BA$9),IF(VLOOKUP(Tipy!AW72,'Kategórie hráčov'!$A$2:$B$55,2,FALSE)=30,30,20),0))</f>
        <v>0</v>
      </c>
      <c r="BD78" s="126">
        <f>IF(ISBLANK($BF$3),"",IF(OR(Tipy!AX72=Výsledky!$BD$6,Tipy!AX72=Výsledky!$BD$7,Tipy!AX72=Výsledky!$BD$8,Tipy!AX72=Výsledky!$BD$9),IF(VLOOKUP(Tipy!AX72,'Kategórie hráčov'!$A$2:$B$55,2,FALSE)=30,30,20),0))</f>
        <v>0</v>
      </c>
      <c r="BE78" s="127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30">
        <f>IF(ISBLANK($BF$3),"",IF(ISBLANK(Tipy!AT72),"-",SUM(BA78:BE78)))</f>
        <v>0</v>
      </c>
      <c r="BG78" s="129"/>
      <c r="BH78" s="126" t="str">
        <f>IF(ISBLANK($BM$3),"",IF(ISBLANK(Tipy!AZ72),0,IF(AND(Tipy!AZ72=Výsledky!$BK$3,Tipy!BB72=Výsledky!$BM$3),60,0)))</f>
        <v/>
      </c>
      <c r="BI78" s="126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6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6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7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0" t="str">
        <f>IF(ISBLANK($BM$3),"",IF(ISBLANK(Tipy!AZ72),"-",SUM(BH78:BL78)))</f>
        <v/>
      </c>
      <c r="BN78" s="129"/>
      <c r="BO78" s="126">
        <f>IF(ISBLANK($BT$3),"",IF(ISBLANK(Tipy!BF72),0,IF(AND(Tipy!BF72=Výsledky!$BR$3,Tipy!BH72=Výsledky!$BT$3),60,0)))</f>
        <v>0</v>
      </c>
      <c r="BP78" s="12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6">
        <f>IF(ISBLANK($BT$3),"",IF(OR(Tipy!BI72=Výsledky!$BO$6,Tipy!BI72=Výsledky!$BO$7,Tipy!BI72=Výsledky!$BO$8,Tipy!BI72=Výsledky!$BO$9),IF(VLOOKUP(Tipy!BI72,'Kategórie hráčov'!$A$2:$B$55,2,FALSE)=30,30,20),0))</f>
        <v>0</v>
      </c>
      <c r="BR78" s="126">
        <f>IF(ISBLANK($BT$3),"",IF(OR(Tipy!BJ72=Výsledky!$BR$6,Tipy!BJ72=Výsledky!$BR$7,Tipy!BJ72=Výsledky!$BR$8,Tipy!BJ72=Výsledky!$BR$9),IF(VLOOKUP(Tipy!BJ72,'Kategórie hráčov'!$A$2:$B$55,2,FALSE)=30,30,20),0))</f>
        <v>0</v>
      </c>
      <c r="BS78" s="127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30">
        <f>IF(ISBLANK($BT$3),"",IF(ISBLANK(Tipy!BF72),"-",SUM(BO78:BS78)))</f>
        <v>30</v>
      </c>
      <c r="BU78" s="129"/>
      <c r="BV78" s="126" t="str">
        <f>IF(ISBLANK($CA$3),"",IF(ISBLANK(Tipy!BL72),0,IF(AND(Tipy!BL72=Výsledky!$BY$3,Tipy!BN72=Výsledky!$CA$3),60,0)))</f>
        <v/>
      </c>
      <c r="BW78" s="126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6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6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7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0" t="str">
        <f>IF(ISBLANK($CA$3),"",IF(ISBLANK(Tipy!BL72),"-",SUM(BV78:BZ78)))</f>
        <v/>
      </c>
      <c r="CB78" s="129"/>
      <c r="CC78" s="126">
        <f>IF(ISBLANK($CH$3),"",IF(ISBLANK(Tipy!BR72),0,IF(AND(Tipy!BR72=Výsledky!$CF$3,Tipy!BT72=Výsledky!$CH$3),60,0)))</f>
        <v>0</v>
      </c>
      <c r="CD78" s="12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6">
        <f>IF(ISBLANK($CH$3),"",IF(OR(Tipy!BU72=Výsledky!$CC$6,Tipy!BU72=Výsledky!$CC$7,Tipy!BU72=Výsledky!$CC$8,Tipy!BU72=Výsledky!$CC$9),IF(VLOOKUP(Tipy!BU72,'Kategórie hráčov'!$A$2:$B$55,2,FALSE)=30,30,20),0))</f>
        <v>0</v>
      </c>
      <c r="CF78" s="126">
        <f>IF(ISBLANK($CH$3),"",IF(OR(Tipy!BV72=Výsledky!$CF$6,Tipy!BV72=Výsledky!$CF$7,Tipy!BV72=Výsledky!$CF$8,Tipy!BV72=Výsledky!$CF$9),IF(VLOOKUP(Tipy!BV72,'Kategórie hráčov'!$A$2:$B$55,2,FALSE)=30,30,20),0))</f>
        <v>20</v>
      </c>
      <c r="CG78" s="12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30">
        <f>IF(ISBLANK($CH$3),"",IF(ISBLANK(Tipy!BR72),"-",SUM(CC78:CG78)))</f>
        <v>20</v>
      </c>
      <c r="CI78" s="129"/>
      <c r="CJ78" s="126">
        <f>IF(ISBLANK($CO$3),"",IF(ISBLANK(Tipy!BX72),0,IF(AND(Tipy!BX72=Výsledky!$CM$3,Tipy!BZ72=Výsledky!$CO$3),60,0)))</f>
        <v>0</v>
      </c>
      <c r="CK78" s="12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6">
        <f>IF(ISBLANK($CO$3),"",IF(OR(Tipy!CA72=Výsledky!$CJ$6,Tipy!CA72=Výsledky!$CJ$7,Tipy!CA72=Výsledky!$CJ$8,Tipy!CA72=Výsledky!$CJ$9),IF(VLOOKUP(Tipy!CA72,'Kategórie hráčov'!$A$2:$B$55,2,FALSE)=30,30,20),0))</f>
        <v>0</v>
      </c>
      <c r="CM78" s="126">
        <f>IF(ISBLANK($CO$3),"",IF(OR(Tipy!CB72=Výsledky!$CM$6,Tipy!CB72=Výsledky!$CM$7,Tipy!CB72=Výsledky!$CM$8,Tipy!CB72=Výsledky!$CM$9),IF(VLOOKUP(Tipy!CB72,'Kategórie hráčov'!$A$2:$B$55,2,FALSE)=30,30,20),0))</f>
        <v>0</v>
      </c>
      <c r="CN78" s="127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30">
        <f>IF(ISBLANK($CO$3),"",IF(ISBLANK(Tipy!BX72),"-",SUM(CJ78:CN78)))</f>
        <v>30</v>
      </c>
      <c r="CP78" s="129"/>
      <c r="CQ78" s="126" t="str">
        <f>IF(ISBLANK($CV$3),"",IF(ISBLANK(Tipy!CD72),0,IF(AND(Tipy!CD72=Výsledky!$CT$3,Tipy!CF72=Výsledky!$CV$3),60,0)))</f>
        <v/>
      </c>
      <c r="CR78" s="126" t="str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/>
      </c>
      <c r="CS78" s="126" t="str">
        <f>IF(ISBLANK($CV$3),"",IF(OR(Tipy!CG72=Výsledky!$CQ$6,Tipy!CG72=Výsledky!$CQ$7,Tipy!CG72=Výsledky!$CQ$8,Tipy!CG72=Výsledky!$CQ$9),IF(VLOOKUP(Tipy!CG72,'Kategórie hráčov'!$A$2:$B$55,2,FALSE)=30,30,20),0))</f>
        <v/>
      </c>
      <c r="CT78" s="126" t="str">
        <f>IF(ISBLANK($CV$3),"",IF(OR(Tipy!CH72=Výsledky!$CT$6,Tipy!CH72=Výsledky!$CT$7,Tipy!CH72=Výsledky!$CT$8,Tipy!CH72=Výsledky!$CT$9),IF(VLOOKUP(Tipy!CH72,'Kategórie hráčov'!$A$2:$B$55,2,FALSE)=30,30,20),0))</f>
        <v/>
      </c>
      <c r="CU78" s="127" t="str">
        <f>IF(ISBLANK($CV$3),"",IF(ISBLANK(Tipy!CD72),0,IF(OR(AND(Tipy!CD72=Výsledky!$CT$3,OR(Tipy!CF72=Výsledky!$CV$3+1,Tipy!CF72=Výsledky!$CV$3-1)),AND(Tipy!CF72=Výsledky!$CV$3,OR(Tipy!CD72=Výsledky!$CT$3+1,Tipy!CD72=Výsledky!$CT$3-1))),10,0)))</f>
        <v/>
      </c>
      <c r="CV78" s="130" t="str">
        <f>IF(ISBLANK($CV$3),"",IF(ISBLANK(Tipy!CD72),"-",SUM(CQ78:CU78)))</f>
        <v/>
      </c>
      <c r="CW78" s="129"/>
      <c r="CX78" s="126" t="str">
        <f>IF(ISBLANK($DC$3),"",IF(ISBLANK(Tipy!CJ72),0,IF(AND(Tipy!CJ72=Výsledky!$DA$3,Tipy!CL72=Výsledky!$DC$3),60,0)))</f>
        <v/>
      </c>
      <c r="CY78" s="126" t="str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/>
      </c>
      <c r="CZ78" s="126" t="str">
        <f>IF(ISBLANK($DC$3),"",IF(OR(Tipy!CM72=Výsledky!$CX$6,Tipy!CM72=Výsledky!$CX$7,Tipy!CM72=Výsledky!$CX$8,Tipy!CM72=Výsledky!$CX$9),IF(VLOOKUP(Tipy!CM72,'Kategórie hráčov'!$A$2:$B$55,2,FALSE)=30,30,20),0))</f>
        <v/>
      </c>
      <c r="DA78" s="126" t="str">
        <f>IF(ISBLANK($DC$3),"",IF(OR(Tipy!CN72=Výsledky!$DA$6,Tipy!CN72=Výsledky!$DA$7,Tipy!CN72=Výsledky!$DA$8,Tipy!CN72=Výsledky!$DA$9),IF(VLOOKUP(Tipy!CN72,'Kategórie hráčov'!$A$2:$B$55,2,FALSE)=30,30,20),0))</f>
        <v/>
      </c>
      <c r="DB78" s="127" t="str">
        <f>IF(ISBLANK($DC$3),"",IF(ISBLANK(Tipy!CJ72),0,IF(OR(AND(Tipy!CJ72=Výsledky!$DA$3,OR(Tipy!CL72=Výsledky!$DC$3+1,Tipy!CL72=Výsledky!$DC$3-1)),AND(Tipy!CL72=Výsledky!$DC$3,OR(Tipy!CJ72=Výsledky!$DA$3+1,Tipy!CJ72=Výsledky!$DA$3-1))),10,0)))</f>
        <v/>
      </c>
      <c r="DC78" s="130" t="str">
        <f>IF(ISBLANK($DC$3),"",IF(ISBLANK(Tipy!CJ72),"-",SUM(CX78:DB78)))</f>
        <v/>
      </c>
      <c r="DD78" s="129"/>
      <c r="DE78" s="126" t="str">
        <f>IF(ISBLANK($DJ$3),"",IF(ISBLANK(Tipy!CP72),0,IF(AND(Tipy!CP72=Výsledky!$DH$3,Tipy!CR72=Výsledky!$DJ$3),60,0)))</f>
        <v/>
      </c>
      <c r="DF78" s="126" t="str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/>
      </c>
      <c r="DG78" s="126" t="str">
        <f>IF(ISBLANK($DJ$3),"",IF(OR(Tipy!CS72=Výsledky!$DE$6,Tipy!CS72=Výsledky!$DE$7,Tipy!CS72=Výsledky!$DE$8,Tipy!CS72=Výsledky!$DE$9),IF(VLOOKUP(Tipy!CS72,'Kategórie hráčov'!$A$2:$B$55,2,FALSE)=30,30,20),0))</f>
        <v/>
      </c>
      <c r="DH78" s="126" t="str">
        <f>IF(ISBLANK($DJ$3),"",IF(OR(Tipy!CT72=Výsledky!$DH$6,Tipy!CT72=Výsledky!$DH$7,Tipy!CT72=Výsledky!$DH$8,Tipy!CT72=Výsledky!$DH$9),IF(VLOOKUP(Tipy!CT72,'Kategórie hráčov'!$A$2:$B$55,2,FALSE)=30,30,20),0))</f>
        <v/>
      </c>
      <c r="DI78" s="127" t="str">
        <f>IF(ISBLANK($DJ$3),"",IF(ISBLANK(Tipy!CP72),0,IF(OR(AND(Tipy!CP72=Výsledky!$DH$3,OR(Tipy!CR72=Výsledky!$DJ$3+1,Tipy!CR72=Výsledky!$DJ$3-1)),AND(Tipy!CR72=Výsledky!$DJ$3,OR(Tipy!CP72=Výsledky!$DH$3+1,Tipy!CP72=Výsledky!$DH$3-1))),10,0)))</f>
        <v/>
      </c>
      <c r="DJ78" s="130" t="str">
        <f>IF(ISBLANK($DJ$3),"",IF(ISBLANK(Tipy!CP72),"-",SUM(DE78:DI78)))</f>
        <v/>
      </c>
      <c r="DK78" s="129"/>
      <c r="DL78" s="126" t="str">
        <f>IF(ISBLANK($DQ$3),"",IF(ISBLANK(Tipy!CV72),0,IF(AND(Tipy!CV72=Výsledky!$DO$3,Tipy!CX72=Výsledky!$DQ$3),60,0)))</f>
        <v/>
      </c>
      <c r="DM78" s="126" t="str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/>
      </c>
      <c r="DN78" s="126" t="str">
        <f>IF(ISBLANK($DQ$3),"",IF(OR(Tipy!CY72=Výsledky!$DL$6,Tipy!CY72=Výsledky!$DL$7,Tipy!CY72=Výsledky!$DL$8,Tipy!CY72=Výsledky!$DL$9),IF(VLOOKUP(Tipy!CY72,'Kategórie hráčov'!$A$2:$B$55,2,FALSE)=30,30,20),0))</f>
        <v/>
      </c>
      <c r="DO78" s="126" t="str">
        <f>IF(ISBLANK($DQ$3),"",IF(OR(Tipy!CZ72=Výsledky!$DO$6,Tipy!CZ72=Výsledky!$DO$7,Tipy!CZ72=Výsledky!$DO$8,Tipy!CZ72=Výsledky!$DO$9),IF(VLOOKUP(Tipy!CZ72,'Kategórie hráčov'!$A$2:$B$55,2,FALSE)=30,30,20),0))</f>
        <v/>
      </c>
      <c r="DP78" s="127" t="str">
        <f>IF(ISBLANK($DQ$3),"",IF(ISBLANK(Tipy!CV72),0,IF(OR(AND(Tipy!CV72=Výsledky!$DO$3,OR(Tipy!CX72=Výsledky!$DQ$3+1,Tipy!CX72=Výsledky!$DQ$3-1)),AND(Tipy!CX72=Výsledky!$DQ$3,OR(Tipy!CV72=Výsledky!$DO$3+1,Tipy!CV72=Výsledky!$DO$3-1))),10,0)))</f>
        <v/>
      </c>
      <c r="DQ78" s="130" t="str">
        <f>IF(ISBLANK($DQ$3),"",IF(ISBLANK(Tipy!CV72),"-",SUM(DL78:DP78)))</f>
        <v/>
      </c>
      <c r="DR78" s="129"/>
      <c r="DS78" s="126" t="str">
        <f>IF(ISBLANK($DX$3),"",IF(ISBLANK(Tipy!DB72),0,IF(AND(Tipy!DB72=Výsledky!$DV$3,Tipy!DD72=Výsledky!$DX$3),60,0)))</f>
        <v/>
      </c>
      <c r="DT78" s="126" t="str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/>
      </c>
      <c r="DU78" s="126" t="str">
        <f>IF(ISBLANK($DX$3),"",IF(OR(Tipy!DE72=Výsledky!$DS$6,Tipy!DE72=Výsledky!$DS$7,Tipy!DE72=Výsledky!$DS$8,Tipy!DE72=Výsledky!$DS$9),IF(VLOOKUP(Tipy!DE72,'Kategórie hráčov'!$A$2:$B$55,2,FALSE)=30,30,20),0))</f>
        <v/>
      </c>
      <c r="DV78" s="126" t="str">
        <f>IF(ISBLANK($DX$3),"",IF(OR(Tipy!DF72=Výsledky!$DV$6,Tipy!DF72=Výsledky!$DV$7,Tipy!DF72=Výsledky!$DV$8,Tipy!DF72=Výsledky!$DV$9),IF(VLOOKUP(Tipy!DF72,'Kategórie hráčov'!$A$2:$B$55,2,FALSE)=30,30,20),0))</f>
        <v/>
      </c>
      <c r="DW78" s="127" t="str">
        <f>IF(ISBLANK($DX$3),"",IF(ISBLANK(Tipy!DB72),0,IF(OR(AND(Tipy!DB72=Výsledky!$DV$3,OR(Tipy!DD72=Výsledky!$DX$3+1,Tipy!DD72=Výsledky!$DX$3-1)),AND(Tipy!DD72=Výsledky!$DX$3,OR(Tipy!DB72=Výsledky!$DV$3+1,Tipy!DB72=Výsledky!$DV$3-1))),10,0)))</f>
        <v/>
      </c>
      <c r="DX78" s="130" t="str">
        <f>IF(ISBLANK($DX$3),"",IF(ISBLANK(Tipy!DB72),"-",SUM(DS78:DW78)))</f>
        <v/>
      </c>
      <c r="DY78" s="129"/>
      <c r="DZ78" s="126" t="str">
        <f>IF(ISBLANK($EE$3),"",IF(ISBLANK(Tipy!DH72),0,IF(AND(Tipy!DH72=Výsledky!$EC$3,Tipy!DJ72=Výsledky!$EE$3),60,0)))</f>
        <v/>
      </c>
      <c r="EA78" s="126" t="str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/>
      </c>
      <c r="EB78" s="126" t="str">
        <f>IF(ISBLANK($EE$3),"",IF(OR(Tipy!DK72=Výsledky!$DZ$6,Tipy!DK72=Výsledky!$DZ$7,Tipy!DK72=Výsledky!$DZ$8,Tipy!DK72=Výsledky!$DZ$9),IF(VLOOKUP(Tipy!DK72,'Kategórie hráčov'!$A$2:$B$55,2,FALSE)=30,30,20),0))</f>
        <v/>
      </c>
      <c r="EC78" s="126" t="str">
        <f>IF(ISBLANK($EE$3),"",IF(OR(Tipy!DL72=Výsledky!$EC$6,Tipy!DL72=Výsledky!$EC$7,Tipy!DL72=Výsledky!$EC$8,Tipy!DL72=Výsledky!$EC$9),IF(VLOOKUP(Tipy!DL72,'Kategórie hráčov'!$A$2:$B$55,2,FALSE)=30,30,20),0))</f>
        <v/>
      </c>
      <c r="ED78" s="127" t="str">
        <f>IF(ISBLANK($EE$3),"",IF(ISBLANK(Tipy!DH72),0,IF(OR(AND(Tipy!DH72=Výsledky!$EC$3,OR(Tipy!DJ72=Výsledky!$EE$3+1,Tipy!DJ72=Výsledky!$EE$3-1)),AND(Tipy!DJ72=Výsledky!$EE$3,OR(Tipy!DH72=Výsledky!$EC$3+1,Tipy!DH72=Výsledky!$EC$3-1))),10,0)))</f>
        <v/>
      </c>
      <c r="EE78" s="130" t="str">
        <f>IF(ISBLANK($EE$3),"",IF(ISBLANK(Tipy!DH72),"-",SUM(DZ78:ED78)))</f>
        <v/>
      </c>
      <c r="EF78" s="129"/>
      <c r="EG78" s="126" t="str">
        <f>IF(ISBLANK($EL$3),"",IF(ISBLANK(Tipy!DN72),0,IF(AND(Tipy!DN72=Výsledky!$EJ$3,Tipy!DP72=Výsledky!$EL$3),60,0)))</f>
        <v/>
      </c>
      <c r="EH78" s="126" t="str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/>
      </c>
      <c r="EI78" s="126" t="str">
        <f>IF(ISBLANK($EL$3),"",IF(OR(Tipy!DQ72=Výsledky!$EG$6,Tipy!DQ72=Výsledky!$EG$7,Tipy!DQ72=Výsledky!$EG$8,Tipy!DQ72=Výsledky!$EG$9),IF(VLOOKUP(Tipy!DQ72,'Kategórie hráčov'!$A$2:$B$55,2,FALSE)=30,30,20),0))</f>
        <v/>
      </c>
      <c r="EJ78" s="126" t="str">
        <f>IF(ISBLANK($EL$3),"",IF(OR(Tipy!DR72=Výsledky!$EJ$6,Tipy!DR72=Výsledky!$EJ$7,Tipy!DR72=Výsledky!$EJ$8,Tipy!DR72=Výsledky!$EJ$9),IF(VLOOKUP(Tipy!DR72,'Kategórie hráčov'!$A$2:$B$55,2,FALSE)=30,30,20),0))</f>
        <v/>
      </c>
      <c r="EK78" s="127" t="str">
        <f>IF(ISBLANK($EL$3),"",IF(ISBLANK(Tipy!DN72),0,IF(OR(AND(Tipy!DN72=Výsledky!$EJ$3,OR(Tipy!DP72=Výsledky!$EL$3+1,Tipy!DP72=Výsledky!$EL$3-1)),AND(Tipy!DP72=Výsledky!$EL$3,OR(Tipy!DN72=Výsledky!$EJ$3+1,Tipy!DN72=Výsledky!$EJ$3-1))),10,0)))</f>
        <v/>
      </c>
      <c r="EL78" s="130" t="str">
        <f>IF(ISBLANK($EL$3),"",IF(ISBLANK(Tipy!DN72),"-",SUM(EG78:EK78)))</f>
        <v/>
      </c>
      <c r="EM78" s="129"/>
      <c r="EN78" s="126" t="str">
        <f>IF(ISBLANK($ES$3),"",IF(ISBLANK(Tipy!DT72),0,IF(AND(Tipy!DT72=Výsledky!$EQ$3,Tipy!DV72=Výsledky!$ES$3),60,0)))</f>
        <v/>
      </c>
      <c r="EO78" s="126" t="str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/>
      </c>
      <c r="EP78" s="126" t="str">
        <f>IF(ISBLANK($ES$3),"",IF(OR(Tipy!DW72=Výsledky!$EN$6,Tipy!DW72=Výsledky!$EN$7,Tipy!DW72=Výsledky!$EN$8,Tipy!DW72=Výsledky!$EN$9),IF(VLOOKUP(Tipy!DW72,'Kategórie hráčov'!$A$2:$B$55,2,FALSE)=30,30,20),0))</f>
        <v/>
      </c>
      <c r="EQ78" s="126" t="str">
        <f>IF(ISBLANK($ES$3),"",IF(OR(Tipy!DX72=Výsledky!$EQ$6,Tipy!DX72=Výsledky!$EQ$7,Tipy!DX72=Výsledky!$EQ$8,Tipy!DX72=Výsledky!$EQ$9),IF(VLOOKUP(Tipy!DX72,'Kategórie hráčov'!$A$2:$B$55,2,FALSE)=30,30,20),0))</f>
        <v/>
      </c>
      <c r="ER78" s="127" t="str">
        <f>IF(ISBLANK($ES$3),"",IF(ISBLANK(Tipy!DT72),0,IF(OR(AND(Tipy!DT72=Výsledky!$EQ$3,OR(Tipy!DV72=Výsledky!$ES$3+1,Tipy!DV72=Výsledky!$ES$3-1)),AND(Tipy!DV72=Výsledky!$ES$3,OR(Tipy!DT72=Výsledky!$EQ$3+1,Tipy!DT72=Výsledky!$EQ$3-1))),10,0)))</f>
        <v/>
      </c>
      <c r="ES78" s="130" t="str">
        <f>IF(ISBLANK($ES$3),"",IF(ISBLANK(Tipy!DT72),"-",SUM(EN78:ER78)))</f>
        <v/>
      </c>
      <c r="ET78" s="129"/>
      <c r="EU78" s="126" t="str">
        <f>IF(ISBLANK($EZ$3),"",IF(ISBLANK(Tipy!DZ72),0,IF(AND(Tipy!DZ72=Výsledky!$EX$3,Tipy!EB72=Výsledky!$EZ$3),60,0)))</f>
        <v/>
      </c>
      <c r="EV78" s="126" t="str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/>
      </c>
      <c r="EW78" s="126" t="str">
        <f>IF(ISBLANK($EZ$3),"",IF(OR(Tipy!EC72=Výsledky!$EU$6,Tipy!EC72=Výsledky!$EU$7,Tipy!EC72=Výsledky!$EU$8,Tipy!EC72=Výsledky!$EU$9),IF(VLOOKUP(Tipy!EC72,'Kategórie hráčov'!$A$2:$B$55,2,FALSE)=30,30,20),0))</f>
        <v/>
      </c>
      <c r="EX78" s="126" t="str">
        <f>IF(ISBLANK($EZ$3),"",IF(OR(Tipy!ED72=Výsledky!$EX$6,Tipy!ED72=Výsledky!$EX$7,Tipy!ED72=Výsledky!$EX$8,Tipy!ED72=Výsledky!$EX$9),IF(VLOOKUP(Tipy!ED72,'Kategórie hráčov'!$A$2:$B$55,2,FALSE)=30,30,20),0))</f>
        <v/>
      </c>
      <c r="EY78" s="127" t="str">
        <f>IF(ISBLANK($EZ$3),"",IF(ISBLANK(Tipy!DZ72),0,IF(OR(AND(Tipy!DZ72=Výsledky!$EX$3,OR(Tipy!EB72=Výsledky!$EZ$3+1,Tipy!EB72=Výsledky!$EZ$3-1)),AND(Tipy!EB72=Výsledky!$EZ$3,OR(Tipy!DZ72=Výsledky!$EX$3+1,Tipy!DZ72=Výsledky!$EX$3-1))),10,0)))</f>
        <v/>
      </c>
      <c r="EZ78" s="130" t="str">
        <f>IF(ISBLANK($EZ$3),"",IF(ISBLANK(Tipy!DZ72),"-",SUM(EU78:EY78)))</f>
        <v/>
      </c>
      <c r="FA78" s="129"/>
      <c r="FB78" s="126" t="str">
        <f>IF(ISBLANK($FG$3),"",IF(ISBLANK(Tipy!EF72),0,IF(AND(Tipy!EF72=Výsledky!$FE$3,Tipy!EH72=Výsledky!$FG$3),60,0)))</f>
        <v/>
      </c>
      <c r="FC78" s="126" t="str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/>
      </c>
      <c r="FD78" s="126" t="str">
        <f>IF(ISBLANK($FG$3),"",IF(OR(Tipy!EI72=Výsledky!$FB$6,Tipy!EI72=Výsledky!$FB$7,Tipy!EI72=Výsledky!$FB$8,Tipy!EI72=Výsledky!$FB$9),IF(VLOOKUP(Tipy!EI72,'Kategórie hráčov'!$A$2:$B$55,2,FALSE)=30,30,20),0))</f>
        <v/>
      </c>
      <c r="FE78" s="126" t="str">
        <f>IF(ISBLANK($FG$3),"",IF(OR(Tipy!EJ72=Výsledky!$FE$6,Tipy!EJ72=Výsledky!$FE$7,Tipy!EJ72=Výsledky!$FE$8,Tipy!EJ72=Výsledky!$FE$9),IF(VLOOKUP(Tipy!EJ72,'Kategórie hráčov'!$A$2:$B$55,2,FALSE)=30,30,20),0))</f>
        <v/>
      </c>
      <c r="FF78" s="127" t="str">
        <f>IF(ISBLANK($FG$3),"",IF(ISBLANK(Tipy!EF72),0,IF(OR(AND(Tipy!EF72=Výsledky!$FE$3,OR(Tipy!EH72=Výsledky!$FG$3+1,Tipy!EH72=Výsledky!$FG$3-1)),AND(Tipy!EH72=Výsledky!$FG$3,OR(Tipy!EF72=Výsledky!$FE$3+1,Tipy!EF72=Výsledky!$FE$3-1))),10,0)))</f>
        <v/>
      </c>
      <c r="FG78" s="130" t="str">
        <f>IF(ISBLANK($FG$3),"",IF(ISBLANK(Tipy!EF72),"-",SUM(FB78:FF78)))</f>
        <v/>
      </c>
      <c r="FH78" s="129"/>
      <c r="FI78" s="126" t="str">
        <f>IF(ISBLANK($FN$3),"",IF(ISBLANK(Tipy!EL72),0,IF(AND(Tipy!EL72=Výsledky!$FL$3,Tipy!EN72=Výsledky!$FN$3),60,0)))</f>
        <v/>
      </c>
      <c r="FJ78" s="126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126" t="str">
        <f>IF(ISBLANK($FN$3),"",IF(OR(Tipy!EO72=Výsledky!$FI$6,Tipy!EO72=Výsledky!$FI$7,Tipy!EO72=Výsledky!$FI$8,Tipy!EO72=Výsledky!$FI$9),IF(VLOOKUP(Tipy!EO72,'Kategórie hráčov'!$A$2:$B$55,2,FALSE)=30,30,20),0))</f>
        <v/>
      </c>
      <c r="FL78" s="126" t="str">
        <f>IF(ISBLANK($FN$3),"",IF(OR(Tipy!EP72=Výsledky!$FL$6,Tipy!EP72=Výsledky!$FL$7,Tipy!EP72=Výsledky!$FL$8,Tipy!EP72=Výsledky!$FL$9),IF(VLOOKUP(Tipy!EP72,'Kategórie hráčov'!$A$2:$B$55,2,FALSE)=30,30,20),0))</f>
        <v/>
      </c>
      <c r="FM78" s="127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130" t="str">
        <f>IF(ISBLANK($FN$3),"",IF(ISBLANK(Tipy!EL72),"-",SUM(FI78:FM78)))</f>
        <v/>
      </c>
      <c r="FO78" s="129"/>
      <c r="FP78" s="126" t="str">
        <f>IF(ISBLANK($FU$3),"",IF(ISBLANK(Tipy!ER72),0,IF(AND(Tipy!ER72=Výsledky!$FS$3,Tipy!ET72=Výsledky!$FU$3),60,0)))</f>
        <v/>
      </c>
      <c r="FQ78" s="126" t="str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/>
      </c>
      <c r="FR78" s="126" t="str">
        <f>IF(ISBLANK($FU$3),"",IF(OR(Tipy!EU72=Výsledky!$FP$6,Tipy!EU72=Výsledky!$FP$7,Tipy!EU72=Výsledky!$FP$8,Tipy!EU72=Výsledky!$FP$9),IF(VLOOKUP(Tipy!EU72,'Kategórie hráčov'!$A$2:$B$55,2,FALSE)=30,30,20),0))</f>
        <v/>
      </c>
      <c r="FS78" s="126" t="str">
        <f>IF(ISBLANK($FU$3),"",IF(OR(Tipy!EV72=Výsledky!$FS$6,Tipy!EV72=Výsledky!$FS$7,Tipy!EV72=Výsledky!$FS$8,Tipy!EV72=Výsledky!$FS$9),IF(VLOOKUP(Tipy!EV72,'Kategórie hráčov'!$A$2:$B$55,2,FALSE)=30,30,20),0))</f>
        <v/>
      </c>
      <c r="FT78" s="127" t="str">
        <f>IF(ISBLANK($FU$3),"",IF(ISBLANK(Tipy!ER72),0,IF(OR(AND(Tipy!ER72=Výsledky!$FS$3,OR(Tipy!ET72=Výsledky!$FU$3+1,Tipy!ET72=Výsledky!$FU$3-1)),AND(Tipy!ET72=Výsledky!$FU$3,OR(Tipy!ER72=Výsledky!$FS$3+1,Tipy!ER72=Výsledky!$FS$3-1))),10,0)))</f>
        <v/>
      </c>
      <c r="FU78" s="130" t="str">
        <f>IF(ISBLANK($FU$3),"",IF(ISBLANK(Tipy!ER72),"-",SUM(FP78:FT78)))</f>
        <v/>
      </c>
      <c r="FV78" s="129"/>
      <c r="FW78" s="126" t="str">
        <f>IF(ISBLANK($GB$3),"",IF(ISBLANK(Tipy!EX72),0,IF(AND(Tipy!EX72=Výsledky!$FZ$3,Tipy!EZ72=Výsledky!$GB$3),60,0)))</f>
        <v/>
      </c>
      <c r="FX78" s="126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126" t="str">
        <f>IF(ISBLANK($GB$3),"",IF(OR(Tipy!FA72=Výsledky!$FW$6,Tipy!FA72=Výsledky!$FW$7,Tipy!FA72=Výsledky!$FW$8,Tipy!FA72=Výsledky!$FW$9),IF(VLOOKUP(Tipy!FA72,'Kategórie hráčov'!$A$2:$B$55,2,FALSE)=30,30,20),0))</f>
        <v/>
      </c>
      <c r="FZ78" s="126" t="str">
        <f>IF(ISBLANK($GB$3),"",IF(OR(Tipy!FB72=Výsledky!$FZ$6,Tipy!FB72=Výsledky!$FZ$7,Tipy!FB72=Výsledky!$FZ$8,Tipy!FB72=Výsledky!$FZ$9),IF(VLOOKUP(Tipy!FB72,'Kategórie hráčov'!$A$2:$B$55,2,FALSE)=30,30,20),0))</f>
        <v/>
      </c>
      <c r="GA78" s="127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130" t="str">
        <f>IF(ISBLANK($GB$3),"",IF(ISBLANK(Tipy!EX72),"-",SUM(FW78:GA78)))</f>
        <v/>
      </c>
      <c r="GC78" s="129"/>
      <c r="GD78" s="126" t="str">
        <f>IF(ISBLANK($GI$3),"",IF(ISBLANK(Tipy!FD72),0,IF(AND(Tipy!FD72=Výsledky!$GG$3,Tipy!FF72=Výsledky!$GI$3),60,0)))</f>
        <v/>
      </c>
      <c r="GE78" s="126" t="str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/>
      </c>
      <c r="GF78" s="126" t="str">
        <f>IF(ISBLANK($GI$3),"",IF(OR(Tipy!FG72=Výsledky!$GD$6,Tipy!FG72=Výsledky!$GD$7,Tipy!FG72=Výsledky!$GD$8,Tipy!FG72=Výsledky!$GD$9),IF(VLOOKUP(Tipy!FG72,'Kategórie hráčov'!$A$2:$B$55,2,FALSE)=30,30,20),0))</f>
        <v/>
      </c>
      <c r="GG78" s="126" t="str">
        <f>IF(ISBLANK($GI$3),"",IF(OR(Tipy!FH72=Výsledky!$GG$6,Tipy!FH72=Výsledky!$GG$7,Tipy!FH72=Výsledky!$GG$8,Tipy!FH72=Výsledky!$GG$9),IF(VLOOKUP(Tipy!FH72,'Kategórie hráčov'!$A$2:$B$55,2,FALSE)=30,30,20),0))</f>
        <v/>
      </c>
      <c r="GH78" s="127" t="str">
        <f>IF(ISBLANK($GI$3),"",IF(ISBLANK(Tipy!FD72),0,IF(OR(AND(Tipy!FD72=Výsledky!$GG$3,OR(Tipy!FF72=Výsledky!$GI$3+1,Tipy!FF72=Výsledky!$GI$3-1)),AND(Tipy!FF72=Výsledky!$GI$3,OR(Tipy!FD72=Výsledky!$GG$3+1,Tipy!FD72=Výsledky!$GG$3-1))),10,0)))</f>
        <v/>
      </c>
      <c r="GI78" s="130" t="str">
        <f>IF(ISBLANK($GI$3),"",IF(ISBLANK(Tipy!FD72),"-",SUM(GD78:GH78)))</f>
        <v/>
      </c>
      <c r="GJ78" s="129"/>
      <c r="GK78" s="126" t="str">
        <f>IF(ISBLANK($GP$3),"",IF(ISBLANK(Tipy!FJ72),0,IF(AND(Tipy!FJ72=Výsledky!$GN$3,Tipy!FL72=Výsledky!$GP$3),60,0)))</f>
        <v/>
      </c>
      <c r="GL78" s="126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126" t="str">
        <f>IF(ISBLANK($GP$3),"",IF(OR(Tipy!FM72=Výsledky!$GK$6,Tipy!FM72=Výsledky!$GK$7,Tipy!FM72=Výsledky!$GK$8,Tipy!FM72=Výsledky!$GK$9),IF(VLOOKUP(Tipy!FM72,'Kategórie hráčov'!$A$2:$B$55,2,FALSE)=30,30,20),0))</f>
        <v/>
      </c>
      <c r="GN78" s="126" t="str">
        <f>IF(ISBLANK($GP$3),"",IF(OR(Tipy!FN72=Výsledky!$GN$6,Tipy!FN72=Výsledky!$GN$7,Tipy!FN72=Výsledky!$GN$8,Tipy!FN72=Výsledky!$GN$9),IF(VLOOKUP(Tipy!FN72,'Kategórie hráčov'!$A$2:$B$55,2,FALSE)=30,30,20),0))</f>
        <v/>
      </c>
      <c r="GO78" s="127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130" t="str">
        <f>IF(ISBLANK($GP$3),"",IF(ISBLANK(Tipy!FJ72),"-",SUM(GK78:GO78)))</f>
        <v/>
      </c>
      <c r="GQ78" s="129"/>
      <c r="GR78" s="126" t="str">
        <f>IF(ISBLANK($GW$3),"",IF(ISBLANK(Tipy!FP72),0,IF(AND(Tipy!FP72=Výsledky!$GU$3,Tipy!FR72=Výsledky!$GW$3),60,0)))</f>
        <v/>
      </c>
      <c r="GS78" s="126" t="str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/>
      </c>
      <c r="GT78" s="126" t="str">
        <f>IF(ISBLANK($GW$3),"",IF(OR(Tipy!FS72=Výsledky!$GR$6,Tipy!FS72=Výsledky!$GR$7,Tipy!FS72=Výsledky!$GR$8,Tipy!FS72=Výsledky!$GR$9),IF(VLOOKUP(Tipy!FS72,'Kategórie hráčov'!$A$2:$B$55,2,FALSE)=30,30,20),0))</f>
        <v/>
      </c>
      <c r="GU78" s="126" t="str">
        <f>IF(ISBLANK($GW$3),"",IF(OR(Tipy!FT72=Výsledky!$GU$6,Tipy!FT72=Výsledky!$GU$7,Tipy!FT72=Výsledky!$GU$8,Tipy!FT72=Výsledky!$GU$9),IF(VLOOKUP(Tipy!FT72,'Kategórie hráčov'!$A$2:$B$55,2,FALSE)=30,30,20),0))</f>
        <v/>
      </c>
      <c r="GV78" s="127" t="str">
        <f>IF(ISBLANK($GW$3),"",IF(ISBLANK(Tipy!FP72),0,IF(OR(AND(Tipy!FP72=Výsledky!$GU$3,OR(Tipy!FR72=Výsledky!$GW$3+1,Tipy!FR72=Výsledky!$GW$3-1)),AND(Tipy!FR72=Výsledky!$GW$3,OR(Tipy!FP72=Výsledky!$GU$3+1,Tipy!FP72=Výsledky!$GU$3-1))),10,0)))</f>
        <v/>
      </c>
      <c r="GW78" s="130" t="str">
        <f>IF(ISBLANK($GW$3),"",IF(ISBLANK(Tipy!FP72),"-",SUM(GR78:GV78)))</f>
        <v/>
      </c>
      <c r="GX78" s="129"/>
      <c r="GY78" s="126" t="str">
        <f>IF(ISBLANK($HD$3),"",IF(ISBLANK(Tipy!FV72),0,IF(AND(Tipy!FV72=Výsledky!$HB$3,Tipy!FX72=Výsledky!$HD$3),60,0)))</f>
        <v/>
      </c>
      <c r="GZ78" s="126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26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26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27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0" t="str">
        <f>IF(ISBLANK($HD$3),"",IF(ISBLANK(Tipy!FV72),"-",SUM(GY78:HC78)))</f>
        <v/>
      </c>
      <c r="HE78" s="129"/>
      <c r="HF78" s="126" t="str">
        <f>IF(ISBLANK($HK$3),"",IF(ISBLANK(Tipy!GB72),0,IF(AND(Tipy!GB72=Výsledky!$HI$3,Tipy!GD72=Výsledky!$HK$3),60,0)))</f>
        <v/>
      </c>
      <c r="HG78" s="126" t="str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/>
      </c>
      <c r="HH78" s="126" t="str">
        <f>IF(ISBLANK($HK$3),"",IF(OR(Tipy!GE72=Výsledky!$HF$6,Tipy!GE72=Výsledky!$HF$7,Tipy!GE72=Výsledky!$HF$8,Tipy!GE72=Výsledky!$HF$9),IF(VLOOKUP(Tipy!GE72,'Kategórie hráčov'!$A$2:$B$55,2,FALSE)=30,30,20),0))</f>
        <v/>
      </c>
      <c r="HI78" s="126" t="str">
        <f>IF(ISBLANK($HK$3),"",IF(OR(Tipy!GF72=Výsledky!$HI$6,Tipy!GF72=Výsledky!$HI$7,Tipy!GF72=Výsledky!$HI$8,Tipy!GF72=Výsledky!$HI$9),IF(VLOOKUP(Tipy!GF72,'Kategórie hráčov'!$A$2:$B$55,2,FALSE)=30,30,20),0))</f>
        <v/>
      </c>
      <c r="HJ78" s="127" t="str">
        <f>IF(ISBLANK($HK$3),"",IF(ISBLANK(Tipy!GB72),0,IF(OR(AND(Tipy!GB72=Výsledky!$HI$3,OR(Tipy!GD72=Výsledky!$HK$3+1,Tipy!GD72=Výsledky!$HK$3-1)),AND(Tipy!GD72=Výsledky!$HK$3,OR(Tipy!GB72=Výsledky!$HI$3+1,Tipy!GB72=Výsledky!$HI$3-1))),10,0)))</f>
        <v/>
      </c>
      <c r="HK78" s="130" t="str">
        <f>IF(ISBLANK($HK$3),"",IF(ISBLANK(Tipy!GB72),"-",SUM(HF78:HJ78)))</f>
        <v/>
      </c>
      <c r="HL78" s="129"/>
      <c r="HM78" s="126" t="str">
        <f>IF(ISBLANK($HR$3),"",IF(ISBLANK(Tipy!GH72),0,IF(AND(Tipy!GH72=Výsledky!$HP$3,Tipy!GJ72=Výsledky!$HR$3),60,0)))</f>
        <v/>
      </c>
      <c r="HN78" s="126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26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26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27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0" t="str">
        <f>IF(ISBLANK($HR$3),"",IF(ISBLANK(Tipy!GH72),"-",SUM(HM78:HQ78)))</f>
        <v/>
      </c>
      <c r="HS78" s="129"/>
      <c r="HT78" s="126" t="str">
        <f>IF(ISBLANK($HY$3),"",IF(ISBLANK(Tipy!GN72),0,IF(AND(Tipy!GN72=Výsledky!$HW$3,Tipy!GP72=Výsledky!$HY$3),60,0)))</f>
        <v/>
      </c>
      <c r="HU78" s="126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6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6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7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0" t="str">
        <f>IF(ISBLANK($HY$3),"",IF(ISBLANK(Tipy!GN72),"-",SUM(HT78:HX78)))</f>
        <v/>
      </c>
      <c r="HZ78" s="129"/>
      <c r="IA78" s="126" t="str">
        <f>IF(ISBLANK($IF$3),"",IF(ISBLANK(Tipy!GT72),0,IF(AND(Tipy!GT72=Výsledky!$ID$3,Tipy!GV72=Výsledky!$IF$3),60,0)))</f>
        <v/>
      </c>
      <c r="IB78" s="126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26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26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27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0" t="str">
        <f>IF(ISBLANK($IF$3),"",IF(ISBLANK(Tipy!GT72),"-",SUM(IA78:IE78)))</f>
        <v/>
      </c>
      <c r="IG78" s="129"/>
      <c r="IH78" s="126" t="str">
        <f>IF(ISBLANK($IM$3),"",IF(ISBLANK(Tipy!GZ72),0,IF(AND(Tipy!GZ72=Výsledky!$IK$3,Tipy!HB72=Výsledky!$IM$3),60,0)))</f>
        <v/>
      </c>
      <c r="II78" s="126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6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6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7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0" t="str">
        <f>IF(ISBLANK($IM$3),"",IF(ISBLANK(Tipy!GZ72),"-",SUM(IH78:IL78)))</f>
        <v/>
      </c>
      <c r="IN78" s="129"/>
      <c r="IO78" s="126" t="str">
        <f>IF(ISBLANK($IT$3),"",IF(ISBLANK(Tipy!HF72),0,IF(AND(Tipy!HF72=Výsledky!$IR$3,Tipy!HH72=Výsledky!$IT$3),60,0)))</f>
        <v/>
      </c>
      <c r="IP78" s="126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26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26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27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0" t="str">
        <f>IF(ISBLANK($IT$3),"",IF(ISBLANK(Tipy!HF72),"-",SUM(IO78:IS78)))</f>
        <v/>
      </c>
      <c r="IU78" s="129"/>
      <c r="IV78" s="126" t="str">
        <f>IF(ISBLANK($JA$3),"",IF(ISBLANK(Tipy!HL72),0,IF(AND(Tipy!HL72=Výsledky!$IY$3,Tipy!HN72=Výsledky!$JA$3),60,0)))</f>
        <v/>
      </c>
      <c r="IW78" s="126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26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26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27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0" t="str">
        <f>IF(ISBLANK($JA$3),"",IF(ISBLANK(Tipy!HL72),"-",SUM(IV78:IZ78)))</f>
        <v/>
      </c>
      <c r="JB78" s="129"/>
      <c r="JC78" s="126" t="str">
        <f>IF(ISBLANK($JH$3),"",IF(ISBLANK(Tipy!HR72),0,IF(AND(Tipy!HR72=Výsledky!$JF$3,Tipy!HT72=Výsledky!$JH$3),60,0)))</f>
        <v/>
      </c>
      <c r="JD78" s="126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26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26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27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0" t="str">
        <f>IF(ISBLANK($JH$3),"",IF(ISBLANK(Tipy!HR72),"-",SUM(JC78:JG78)))</f>
        <v/>
      </c>
      <c r="JI78" s="129"/>
      <c r="JJ78" s="126" t="str">
        <f>IF(ISBLANK($JO$3),"",IF(ISBLANK(Tipy!HX72),0,IF(AND(Tipy!HX72=Výsledky!$JM$3,Tipy!HZ72=Výsledky!$JO$3),60,0)))</f>
        <v/>
      </c>
      <c r="JK78" s="126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26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26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27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0" t="str">
        <f>IF(ISBLANK($JO$3),"",IF(ISBLANK(Tipy!HX72),"-",SUM(JJ78:JN78)))</f>
        <v/>
      </c>
      <c r="JP78" s="129"/>
      <c r="JQ78" s="126" t="str">
        <f>IF(ISBLANK($JV$3),"",IF(ISBLANK(Tipy!ID72),0,IF(AND(Tipy!ID72=Výsledky!$JT$3,Tipy!IF72=Výsledky!$JV$3),60,0)))</f>
        <v/>
      </c>
      <c r="JR78" s="126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26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26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27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0" t="str">
        <f>IF(ISBLANK($JV$3),"",IF(ISBLANK(Tipy!ID72),"-",SUM(JQ78:JU78)))</f>
        <v/>
      </c>
      <c r="JW78" s="129"/>
      <c r="JX78" s="126" t="str">
        <f>IF(ISBLANK($KC$3),"",IF(ISBLANK(Tipy!IJ72),0,IF(AND(Tipy!IJ72=Výsledky!$KA$3,Tipy!IL72=Výsledky!$KC$3),60,0)))</f>
        <v/>
      </c>
      <c r="JY78" s="126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6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6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7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0" t="str">
        <f>IF(ISBLANK($KC$3),"",IF(ISBLANK(Tipy!IJ72),"-",SUM(JX78:KB78)))</f>
        <v/>
      </c>
      <c r="KD78" s="129"/>
      <c r="KE78" s="126" t="str">
        <f>IF(ISBLANK($KJ$3),"",IF(ISBLANK(Tipy!IP72),0,IF(AND(Tipy!IP72=Výsledky!$KH$3,Tipy!IR72=Výsledky!$KJ$3),60,0)))</f>
        <v/>
      </c>
      <c r="KF78" s="126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6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6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7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0" t="str">
        <f>IF(ISBLANK($KJ$3),"",IF(ISBLANK(Tipy!IP72),"-",SUM(KE78:KI78)))</f>
        <v/>
      </c>
      <c r="KK78" s="129"/>
      <c r="KL78" s="126" t="str">
        <f>IF(ISBLANK($KQ$3),"",IF(ISBLANK(Tipy!IV72),0,IF(AND(Tipy!IV72=Výsledky!$KO$3,Tipy!IX72=Výsledky!$KQ$3),60,0)))</f>
        <v/>
      </c>
      <c r="KM78" s="126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6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6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7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0" t="str">
        <f>IF(ISBLANK($KQ$3),"",IF(ISBLANK(Tipy!IV72),"-",SUM(KL78:KP78)))</f>
        <v/>
      </c>
      <c r="KR78" s="129"/>
      <c r="KS78" s="126" t="str">
        <f>IF(ISBLANK($KX$3),"",IF(ISBLANK(Tipy!JB72),0,IF(AND(Tipy!JB72=Výsledky!$KV$3,Tipy!JD72=Výsledky!$KX$3),60,0)))</f>
        <v/>
      </c>
      <c r="KT78" s="126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6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6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7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0" t="str">
        <f>IF(ISBLANK($KX$3),"",IF(ISBLANK(Tipy!JB72),"-",SUM(KS78:KW78)))</f>
        <v/>
      </c>
      <c r="KY78" s="129"/>
      <c r="KZ78" s="126" t="str">
        <f>IF(ISBLANK($LE$3),"",IF(ISBLANK(Tipy!JH72),0,IF(AND(Tipy!JH72=Výsledky!$LC$3,Tipy!JJ72=Výsledky!$LE$3),60,0)))</f>
        <v/>
      </c>
      <c r="LA78" s="126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6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6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7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0" t="str">
        <f>IF(ISBLANK($LE$3),"",IF(ISBLANK(Tipy!JH72),"-",SUM(KZ78:LD78)))</f>
        <v/>
      </c>
      <c r="LF78" s="129"/>
      <c r="LG78" s="126" t="str">
        <f>IF(ISBLANK($LL$3),"",IF(ISBLANK(Tipy!JN72),0,IF(AND(Tipy!JN72=Výsledky!$LJ$3,Tipy!JP72=Výsledky!$LL$3),60,0)))</f>
        <v/>
      </c>
      <c r="LH78" s="126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6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6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7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0" t="str">
        <f>IF(ISBLANK($LL$3),"",IF(ISBLANK(Tipy!JN72),"-",SUM(LG78:LK78)))</f>
        <v/>
      </c>
      <c r="LM78" s="129"/>
      <c r="LN78" s="126" t="str">
        <f>IF(ISBLANK($LS$3),"",IF(ISBLANK(Tipy!JT72),0,IF(AND(Tipy!JT72=Výsledky!$LQ$3,Tipy!JV72=Výsledky!$LS$3),60,0)))</f>
        <v/>
      </c>
      <c r="LO78" s="126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6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6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7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0" t="str">
        <f>IF(ISBLANK($LS$3),"",IF(ISBLANK(Tipy!JT72),"-",SUM(LN78:LR78)))</f>
        <v/>
      </c>
      <c r="LT78" s="129"/>
      <c r="LU78" s="126" t="str">
        <f>IF(ISBLANK($LZ$3),"",IF(ISBLANK(Tipy!JZ72),0,IF(AND(Tipy!JZ72=Výsledky!$LX$3,Tipy!KB72=Výsledky!$LZ$3),60,0)))</f>
        <v/>
      </c>
      <c r="LV78" s="126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6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6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7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0" t="str">
        <f>IF(ISBLANK($LZ$3),"",IF(ISBLANK(Tipy!JZ72),"-",SUM(LU78:LY78)))</f>
        <v/>
      </c>
      <c r="MA78" s="129"/>
      <c r="MB78" s="126" t="str">
        <f>IF(ISBLANK($MG$3),"",IF(ISBLANK(Tipy!KF72),0,IF(AND(Tipy!KF72=Výsledky!$ME$3,Tipy!KH72=Výsledky!$MG$3),60,0)))</f>
        <v/>
      </c>
      <c r="MC78" s="126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6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6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7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0" t="str">
        <f>IF(ISBLANK($MG$3),"",IF(ISBLANK(Tipy!KF72),"-",SUM(MB78:MF78)))</f>
        <v/>
      </c>
      <c r="MH78" s="129"/>
      <c r="MI78" s="126" t="str">
        <f>IF(ISBLANK($MN$3),"",IF(ISBLANK(Tipy!KL72),0,IF(AND(Tipy!KL72=Výsledky!$ML$3,Tipy!KN72=Výsledky!$MN$3),60,0)))</f>
        <v/>
      </c>
      <c r="MJ78" s="12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6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6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0" t="str">
        <f>IF(ISBLANK($MN$3),"",IF(ISBLANK(Tipy!KL72),"-",SUM(MI78:MM78)))</f>
        <v/>
      </c>
      <c r="MO78" s="129"/>
      <c r="MP78" s="126" t="str">
        <f>IF(ISBLANK($MU$3),"",IF(ISBLANK(Tipy!KR72),0,IF(AND(Tipy!KR72=Výsledky!$MS$3,Tipy!KT72=Výsledky!$MU$3),60,0)))</f>
        <v/>
      </c>
      <c r="MQ78" s="126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6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6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7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0" t="str">
        <f>IF(ISBLANK($MU$3),"",IF(ISBLANK(Tipy!KR72),"-",SUM(MP78:MT78)))</f>
        <v/>
      </c>
      <c r="MV78" s="129"/>
      <c r="MW78" s="126" t="str">
        <f>IF(ISBLANK($NB$3),"",IF(ISBLANK(Tipy!KX72),0,IF(AND(Tipy!KX72=Výsledky!$MZ$3,Tipy!KZ72=Výsledky!$NB$3),60,0)))</f>
        <v/>
      </c>
      <c r="MX78" s="126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6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6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7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0" t="str">
        <f>IF(ISBLANK($NB$3),"",IF(ISBLANK(Tipy!KX72),"-",SUM(MW78:NA78)))</f>
        <v/>
      </c>
      <c r="NC78" s="129"/>
      <c r="ND78" s="126" t="str">
        <f>IF(ISBLANK($NI$3),"",IF(ISBLANK(Tipy!LD72),0,IF(AND(Tipy!LD72=Výsledky!$NG$3,Tipy!LF72=Výsledky!$NI$3),60,0)))</f>
        <v/>
      </c>
      <c r="NE78" s="126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6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6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7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0" t="str">
        <f>IF(ISBLANK($NI$3),"",IF(ISBLANK(Tipy!LD72),"-",SUM(ND78:NH78)))</f>
        <v/>
      </c>
      <c r="NJ78" s="129"/>
      <c r="NK78" s="126" t="str">
        <f>IF(ISBLANK($NP$3),"",IF(ISBLANK(Tipy!LJ72),0,IF(AND(Tipy!LJ72=Výsledky!$NN$3,Tipy!LL72=Výsledky!$NP$3),60,0)))</f>
        <v/>
      </c>
      <c r="NL78" s="126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6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6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7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0" t="str">
        <f>IF(ISBLANK($NP$3),"",IF(ISBLANK(Tipy!LJ72),"-",SUM(NK78:NO78)))</f>
        <v/>
      </c>
      <c r="NQ78" s="129"/>
      <c r="NR78" s="126" t="str">
        <f>IF(ISBLANK($NW$3),"",IF(ISBLANK(Tipy!LP72),0,IF(AND(Tipy!LP72=Výsledky!$NU$3,Tipy!LR72=Výsledky!$NW$3),60,0)))</f>
        <v/>
      </c>
      <c r="NS78" s="126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6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6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7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0" t="str">
        <f>IF(ISBLANK($NW$3),"",IF(ISBLANK(Tipy!LP72),"-",SUM(NR78:NV78)))</f>
        <v/>
      </c>
      <c r="NX78" s="129"/>
      <c r="NY78" s="126" t="str">
        <f>IF(ISBLANK($OD$3),"",IF(ISBLANK(Tipy!LV72),0,IF(AND(Tipy!LV72=Výsledky!$OB$3,Tipy!LX72=Výsledky!$OD$3),60,0)))</f>
        <v/>
      </c>
      <c r="NZ78" s="126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6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6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7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0" t="str">
        <f>IF(ISBLANK($OD$3),"",IF(ISBLANK(Tipy!LV72),"-",SUM(NY78:OC78)))</f>
        <v/>
      </c>
      <c r="OE78" s="129"/>
      <c r="OF78" s="126" t="str">
        <f>IF(ISBLANK($OK$3),"",IF(ISBLANK(Tipy!MB72),0,IF(AND(Tipy!MB72=Výsledky!$OI$3,Tipy!MD72=Výsledky!$OK$3),60,0)))</f>
        <v/>
      </c>
      <c r="OG78" s="126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6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6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7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0" t="str">
        <f>IF(ISBLANK($OK$3),"",IF(ISBLANK(Tipy!MB72),"-",SUM(OF78:OJ78)))</f>
        <v/>
      </c>
      <c r="OL78" s="129"/>
      <c r="OM78" s="126" t="str">
        <f>IF(ISBLANK($OR$3),"",IF(ISBLANK(Tipy!MH72),0,IF(AND(Tipy!MH72=Výsledky!$OP$3,Tipy!MJ72=Výsledky!$OR$3),60,0)))</f>
        <v/>
      </c>
      <c r="ON78" s="12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6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6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0" t="str">
        <f>IF(ISBLANK($OR$3),"",IF(ISBLANK(Tipy!MH72),"-",SUM(OM78:OQ78)))</f>
        <v/>
      </c>
      <c r="OS78" s="129"/>
      <c r="OT78" s="126" t="str">
        <f>IF(ISBLANK($OY$3),"",IF(ISBLANK(Tipy!MN72),0,IF(AND(Tipy!MN72=Výsledky!$OW$3,Tipy!MP72=Výsledky!$OY$3),60,0)))</f>
        <v/>
      </c>
      <c r="OU78" s="12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6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6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0" t="str">
        <f>IF(ISBLANK($OY$3),"",IF(ISBLANK(Tipy!MN72),"-",SUM(OT78:OX78)))</f>
        <v/>
      </c>
      <c r="OZ78" s="129"/>
      <c r="PA78" s="126" t="str">
        <f>IF(ISBLANK($PF$3),"",IF(ISBLANK(Tipy!MT72),0,IF(AND(Tipy!MT72=Výsledky!$PD$3,Tipy!MV72=Výsledky!$PF$3),60,0)))</f>
        <v/>
      </c>
      <c r="PB78" s="12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6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6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0" t="str">
        <f>IF(ISBLANK($PF$3),"",IF(ISBLANK(Tipy!MT72),"-",SUM(PA78:PE78)))</f>
        <v/>
      </c>
      <c r="PG78" s="129"/>
      <c r="PH78" s="126" t="str">
        <f>IF(ISBLANK($PM$3),"",IF(ISBLANK(Tipy!MZ72),0,IF(AND(Tipy!MZ72=Výsledky!$PK$3,Tipy!NB72=Výsledky!$PM$3),60,0)))</f>
        <v/>
      </c>
      <c r="PI78" s="12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6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6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0" t="str">
        <f>IF(ISBLANK($PM$3),"",IF(ISBLANK(Tipy!MZ72),"-",SUM(PH78:PL78)))</f>
        <v/>
      </c>
      <c r="PN78" s="129"/>
      <c r="PO78" s="126" t="str">
        <f>IF(ISBLANK($PT$3),"",IF(ISBLANK(Tipy!NF72),0,IF(AND(Tipy!NF72=Výsledky!$PR$3,Tipy!NH72=Výsledky!$PT$3),60,0)))</f>
        <v/>
      </c>
      <c r="PP78" s="12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6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6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0" t="str">
        <f>IF(ISBLANK($PT$3),"",IF(ISBLANK(Tipy!NF72),"-",SUM(PO78:PS78)))</f>
        <v/>
      </c>
      <c r="PU78" s="129"/>
      <c r="PV78" s="126" t="str">
        <f>IF(ISBLANK($QA$3),"",IF(ISBLANK(Tipy!NL72),0,IF(AND(Tipy!NL72=Výsledky!$PY$3,Tipy!NN72=Výsledky!$QA$3),60,0)))</f>
        <v/>
      </c>
      <c r="PW78" s="12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6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6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0" t="str">
        <f>IF(ISBLANK($QA$3),"",IF(ISBLANK(Tipy!NL72),"-",SUM(PV78:PZ78)))</f>
        <v/>
      </c>
      <c r="QB78" s="129"/>
      <c r="QC78" s="126" t="str">
        <f>IF(ISBLANK($QH$3),"",IF(ISBLANK(Tipy!NR72),0,IF(AND(Tipy!NR72=Výsledky!$QF$3,Tipy!NT72=Výsledky!$QH$3),60,0)))</f>
        <v/>
      </c>
      <c r="QD78" s="12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6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6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0" t="str">
        <f>IF(ISBLANK($QH$3),"",IF(ISBLANK(Tipy!NR72),"-",SUM(QC78:QG78)))</f>
        <v/>
      </c>
      <c r="QI78" s="131"/>
      <c r="QJ78" s="131"/>
    </row>
    <row r="79" spans="1:452" ht="15" x14ac:dyDescent="0.2">
      <c r="A79" s="124">
        <f>Tipy!A73</f>
        <v>72</v>
      </c>
      <c r="B79" s="166" t="str">
        <f>IF(Tipy!B73="","",Tipy!B73)</f>
        <v>suflo</v>
      </c>
      <c r="C79" s="125"/>
      <c r="D79" s="126">
        <f>IF(ISBLANK($I$3),"",IF(ISBLANK(Tipy!D73),0,IF(AND(Tipy!D73=Výsledky!$G$3,Tipy!F73=Výsledky!$I$3),60,0)))</f>
        <v>0</v>
      </c>
      <c r="E79" s="12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6">
        <f>IF(ISBLANK($I$3),"",IF(OR(Tipy!G73=Výsledky!$D$6,Tipy!G73=Výsledky!$D$7,Tipy!G73=Výsledky!$D$8,Tipy!G73=Výsledky!$D$9),IF(VLOOKUP(Tipy!G73,'Kategórie hráčov'!$A$2:$B$55,2,FALSE)=30,30,20),0))</f>
        <v>0</v>
      </c>
      <c r="G79" s="126">
        <f>IF(ISBLANK($I$3),"",IF(OR(Tipy!H73=Výsledky!$G$6,Tipy!H73=Výsledky!$G$7,Tipy!H73=Výsledky!$G$8,Tipy!H73=Výsledky!$G$9),IF(VLOOKUP(Tipy!H73,'Kategórie hráčov'!$A$2:$B$55,2,FALSE)=30,30,20),0))</f>
        <v>0</v>
      </c>
      <c r="H79" s="12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8" t="str">
        <f>IF(ISBLANK($I$3),"",IF(ISBLANK(Tipy!D73),"-",SUM(D79:H79)))</f>
        <v>-</v>
      </c>
      <c r="J79" s="25"/>
      <c r="K79" s="126">
        <f>IF(ISBLANK($P$3),"",IF(ISBLANK(Tipy!J73),0,IF(AND(Tipy!J73=Výsledky!$N$3,Tipy!L73=Výsledky!$P$3),60,0)))</f>
        <v>0</v>
      </c>
      <c r="L79" s="12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6">
        <f>IF(ISBLANK($P$3),"",IF(OR(Tipy!M73=Výsledky!$K$6,Tipy!M73=Výsledky!$K$7,Tipy!M73=Výsledky!$K$8,Tipy!M73=Výsledky!$K$9),IF(VLOOKUP(Tipy!M73,'Kategórie hráčov'!$A$2:$B$55,2,FALSE)=30,30,20),0))</f>
        <v>20</v>
      </c>
      <c r="N79" s="126">
        <f>IF(ISBLANK($P$3),"",IF(OR(Tipy!N73=Výsledky!$N$6,Tipy!N73=Výsledky!$N$7,Tipy!N73=Výsledky!$N$8,Tipy!N73=Výsledky!$N$9),IF(VLOOKUP(Tipy!N73,'Kategórie hráčov'!$A$2:$B$55,2,FALSE)=30,30,20),0))</f>
        <v>20</v>
      </c>
      <c r="O79" s="12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8">
        <f>IF(ISBLANK($P$3),"",IF(ISBLANK(Tipy!J73),"-",SUM(K79:O79)))</f>
        <v>40</v>
      </c>
      <c r="Q79" s="129"/>
      <c r="R79" s="126">
        <f>IF(ISBLANK($W$3),"",IF(ISBLANK(Tipy!P73),0,IF(AND(Tipy!P73=Výsledky!$U$3,Tipy!R73=Výsledky!$W$3),60,0)))</f>
        <v>0</v>
      </c>
      <c r="S79" s="12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6">
        <f>IF(ISBLANK($W$3),"",IF(OR(Tipy!S73=Výsledky!$R$6,Tipy!S73=Výsledky!$R$7,Tipy!S73=Výsledky!$R$8,Tipy!S73=Výsledky!$R$9),IF(VLOOKUP(Tipy!S73,'Kategórie hráčov'!$A$2:$B$55,2,FALSE)=30,30,20),0))</f>
        <v>0</v>
      </c>
      <c r="U79" s="126">
        <f>IF(ISBLANK($W$3),"",IF(OR(Tipy!T73=Výsledky!$U$6,Tipy!T73=Výsledky!$U$7,Tipy!T73=Výsledky!$U$8,Tipy!T73=Výsledky!$U$9),IF(VLOOKUP(Tipy!T73,'Kategórie hráčov'!$A$2:$B$55,2,FALSE)=30,30,20),0))</f>
        <v>0</v>
      </c>
      <c r="V79" s="12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30">
        <f>IF(ISBLANK($W$3),"",IF(ISBLANK(Tipy!P73),"-",SUM(R79:V79)))</f>
        <v>0</v>
      </c>
      <c r="X79" s="129"/>
      <c r="Y79" s="126">
        <f>IF(ISBLANK($AD$3),"",IF(ISBLANK(Tipy!V73),0,IF(AND(Tipy!V73=Výsledky!$AB$3,Tipy!X73=Výsledky!$AD$3),60,0)))</f>
        <v>0</v>
      </c>
      <c r="Z79" s="12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6">
        <f>IF(ISBLANK($AD$3),"",IF(OR(Tipy!Y73=Výsledky!$Y$6,Tipy!Y73=Výsledky!$Y$7,Tipy!Y73=Výsledky!$Y$8,Tipy!Y73=Výsledky!$Y$9),IF(VLOOKUP(Tipy!Y73,'Kategórie hráčov'!$A$2:$B$55,2,FALSE)=30,30,20),0))</f>
        <v>20</v>
      </c>
      <c r="AB79" s="126">
        <f>IF(ISBLANK($AD$3),"",IF(OR(Tipy!Z73=Výsledky!$AB$6,Tipy!Z73=Výsledky!$AB$7,Tipy!Z73=Výsledky!$AB$8,Tipy!Z73=Výsledky!$AB$9),IF(VLOOKUP(Tipy!Z73,'Kategórie hráčov'!$A$2:$B$55,2,FALSE)=30,30,20),0))</f>
        <v>0</v>
      </c>
      <c r="AC79" s="12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30">
        <f>IF(ISBLANK($AD$3),"",IF(ISBLANK(Tipy!V73),"-",SUM(Y79:AC79)))</f>
        <v>20</v>
      </c>
      <c r="AE79" s="129"/>
      <c r="AF79" s="126">
        <f>IF(ISBLANK($AK$3),"",IF(ISBLANK(Tipy!AB73),0,IF(AND(Tipy!AB73=Výsledky!$AI$3,Tipy!AD73=Výsledky!$AK$3),60,0)))</f>
        <v>0</v>
      </c>
      <c r="AG79" s="12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6">
        <f>IF(ISBLANK($AK$3),"",IF(OR(Tipy!AE73=Výsledky!$AF$6,Tipy!AE73=Výsledky!$AF$7,Tipy!AE73=Výsledky!$AF$8,Tipy!AE73=Výsledky!$AF$9),IF(VLOOKUP(Tipy!AE73,'Kategórie hráčov'!$A$2:$B$55,2,FALSE)=30,30,20),0))</f>
        <v>0</v>
      </c>
      <c r="AI79" s="126">
        <f>IF(ISBLANK($AK$3),"",IF(OR(Tipy!AF73=Výsledky!$AI$6,Tipy!AF73=Výsledky!$AI$7,Tipy!AF73=Výsledky!$AI$8,Tipy!AF73=Výsledky!$AI$9),IF(VLOOKUP(Tipy!AF73,'Kategórie hráčov'!$A$2:$B$55,2,FALSE)=30,30,20),0))</f>
        <v>0</v>
      </c>
      <c r="AJ79" s="12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30">
        <f>IF(ISBLANK($AK$3),"",IF(ISBLANK(Tipy!AB73),"-",SUM(AF79:AJ79)))</f>
        <v>20</v>
      </c>
      <c r="AL79" s="129"/>
      <c r="AM79" s="126">
        <f>IF(ISBLANK($AR$3),"",IF(ISBLANK(Tipy!AH73),0,IF(AND(Tipy!AH73=Výsledky!$AP$3,Tipy!AJ73=Výsledky!$AR$3),60,0)))</f>
        <v>0</v>
      </c>
      <c r="AN79" s="12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6">
        <f>IF(ISBLANK($AR$3),"",IF(OR(Tipy!AK73=Výsledky!$AM$6,Tipy!AK73=Výsledky!$AM$7,Tipy!AK73=Výsledky!$AM$8,Tipy!AK73=Výsledky!$AM$9),IF(VLOOKUP(Tipy!AK73,'Kategórie hráčov'!$A$2:$B$55,2,FALSE)=30,30,20),0))</f>
        <v>0</v>
      </c>
      <c r="AP79" s="126">
        <f>IF(ISBLANK($AR$3),"",IF(OR(Tipy!AL73=Výsledky!$AP$6,Tipy!AL73=Výsledky!$AP$7,Tipy!AL73=Výsledky!$AP$8,Tipy!AL73=Výsledky!$AP$9),IF(VLOOKUP(Tipy!AL73,'Kategórie hráčov'!$A$2:$B$55,2,FALSE)=30,30,20),0))</f>
        <v>0</v>
      </c>
      <c r="AQ79" s="12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30" t="str">
        <f>IF(ISBLANK($AR$3),"",IF(ISBLANK(Tipy!AH73),"-",SUM(AM79:AQ79)))</f>
        <v>-</v>
      </c>
      <c r="AS79" s="129"/>
      <c r="AT79" s="126">
        <f>IF(ISBLANK($AY$3),"",IF(ISBLANK(Tipy!AN73),0,IF(AND(Tipy!AN73=Výsledky!$AW$3,Tipy!AP73=Výsledky!$AY$3),60,0)))</f>
        <v>0</v>
      </c>
      <c r="AU79" s="12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6">
        <f>IF(ISBLANK($AY$3),"",IF(OR(Tipy!AQ73=Výsledky!$AT$6,Tipy!AQ73=Výsledky!$AT$7,Tipy!AQ73=Výsledky!$AT$8,Tipy!AQ73=Výsledky!$AT$9),IF(VLOOKUP(Tipy!AQ73,'Kategórie hráčov'!$A$2:$B$55,2,FALSE)=30,30,20),0))</f>
        <v>0</v>
      </c>
      <c r="AW79" s="126">
        <f>IF(ISBLANK($AY$3),"",IF(OR(Tipy!AR73=Výsledky!$AW$6,Tipy!AR73=Výsledky!$AW$7,Tipy!AR73=Výsledky!$AW$8,Tipy!AR73=Výsledky!$AW$9),IF(VLOOKUP(Tipy!AR73,'Kategórie hráčov'!$A$2:$B$55,2,FALSE)=30,30,20),0))</f>
        <v>0</v>
      </c>
      <c r="AX79" s="12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30" t="str">
        <f>IF(ISBLANK($AY$3),"",IF(ISBLANK(Tipy!AN73),"-",SUM(AT79:AX79)))</f>
        <v>-</v>
      </c>
      <c r="AZ79" s="129"/>
      <c r="BA79" s="126">
        <f>IF(ISBLANK($BF$3),"",IF(ISBLANK(Tipy!AT73),0,IF(AND(Tipy!AT73=Výsledky!$BD$3,Tipy!AV73=Výsledky!$BF$3),60,0)))</f>
        <v>0</v>
      </c>
      <c r="BB79" s="12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6">
        <f>IF(ISBLANK($BF$3),"",IF(OR(Tipy!AW73=Výsledky!$BA$6,Tipy!AW73=Výsledky!$BA$7,Tipy!AW73=Výsledky!$BA$8,Tipy!AW73=Výsledky!$BA$9),IF(VLOOKUP(Tipy!AW73,'Kategórie hráčov'!$A$2:$B$55,2,FALSE)=30,30,20),0))</f>
        <v>0</v>
      </c>
      <c r="BD79" s="126">
        <f>IF(ISBLANK($BF$3),"",IF(OR(Tipy!AX73=Výsledky!$BD$6,Tipy!AX73=Výsledky!$BD$7,Tipy!AX73=Výsledky!$BD$8,Tipy!AX73=Výsledky!$BD$9),IF(VLOOKUP(Tipy!AX73,'Kategórie hráčov'!$A$2:$B$55,2,FALSE)=30,30,20),0))</f>
        <v>0</v>
      </c>
      <c r="BE79" s="127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30" t="str">
        <f>IF(ISBLANK($BF$3),"",IF(ISBLANK(Tipy!AT73),"-",SUM(BA79:BE79)))</f>
        <v>-</v>
      </c>
      <c r="BG79" s="129"/>
      <c r="BH79" s="126" t="str">
        <f>IF(ISBLANK($BM$3),"",IF(ISBLANK(Tipy!AZ73),0,IF(AND(Tipy!AZ73=Výsledky!$BK$3,Tipy!BB73=Výsledky!$BM$3),60,0)))</f>
        <v/>
      </c>
      <c r="BI79" s="126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6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6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7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0" t="str">
        <f>IF(ISBLANK($BM$3),"",IF(ISBLANK(Tipy!AZ73),"-",SUM(BH79:BL79)))</f>
        <v/>
      </c>
      <c r="BN79" s="129"/>
      <c r="BO79" s="126">
        <f>IF(ISBLANK($BT$3),"",IF(ISBLANK(Tipy!BF73),0,IF(AND(Tipy!BF73=Výsledky!$BR$3,Tipy!BH73=Výsledky!$BT$3),60,0)))</f>
        <v>0</v>
      </c>
      <c r="BP79" s="12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6">
        <f>IF(ISBLANK($BT$3),"",IF(OR(Tipy!BI73=Výsledky!$BO$6,Tipy!BI73=Výsledky!$BO$7,Tipy!BI73=Výsledky!$BO$8,Tipy!BI73=Výsledky!$BO$9),IF(VLOOKUP(Tipy!BI73,'Kategórie hráčov'!$A$2:$B$57,2,FALSE)=30,30,20),0))</f>
        <v>20</v>
      </c>
      <c r="BR79" s="126">
        <f>IF(ISBLANK($BT$3),"",IF(OR(Tipy!BJ73=Výsledky!$BR$6,Tipy!BJ73=Výsledky!$BR$7,Tipy!BJ73=Výsledky!$BR$8,Tipy!BJ73=Výsledky!$BR$9),IF(VLOOKUP(Tipy!BJ73,'Kategórie hráčov'!$A$2:$B$55,2,FALSE)=30,30,20),0))</f>
        <v>0</v>
      </c>
      <c r="BS79" s="127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30">
        <f>IF(ISBLANK($BT$3),"",IF(ISBLANK(Tipy!BF73),"-",SUM(BO79:BS79)))</f>
        <v>30</v>
      </c>
      <c r="BU79" s="129"/>
      <c r="BV79" s="126" t="str">
        <f>IF(ISBLANK($CA$3),"",IF(ISBLANK(Tipy!BL73),0,IF(AND(Tipy!BL73=Výsledky!$BY$3,Tipy!BN73=Výsledky!$CA$3),60,0)))</f>
        <v/>
      </c>
      <c r="BW79" s="126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6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6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7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0" t="str">
        <f>IF(ISBLANK($CA$3),"",IF(ISBLANK(Tipy!BL73),"-",SUM(BV79:BZ79)))</f>
        <v/>
      </c>
      <c r="CB79" s="129"/>
      <c r="CC79" s="126">
        <f>IF(ISBLANK($CH$3),"",IF(ISBLANK(Tipy!BR73),0,IF(AND(Tipy!BR73=Výsledky!$CF$3,Tipy!BT73=Výsledky!$CH$3),60,0)))</f>
        <v>0</v>
      </c>
      <c r="CD79" s="12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6">
        <f>IF(ISBLANK($CH$3),"",IF(OR(Tipy!BU73=Výsledky!$CC$6,Tipy!BU73=Výsledky!$CC$7,Tipy!BU73=Výsledky!$CC$8,Tipy!BU73=Výsledky!$CC$9),IF(VLOOKUP(Tipy!BU73,'Kategórie hráčov'!$A$2:$B$55,2,FALSE)=30,30,20),0))</f>
        <v>0</v>
      </c>
      <c r="CF79" s="126">
        <f>IF(ISBLANK($CH$3),"",IF(OR(Tipy!BV73=Výsledky!$CF$6,Tipy!BV73=Výsledky!$CF$7,Tipy!BV73=Výsledky!$CF$8,Tipy!BV73=Výsledky!$CF$9),IF(VLOOKUP(Tipy!BV73,'Kategórie hráčov'!$A$2:$B$55,2,FALSE)=30,30,20),0))</f>
        <v>20</v>
      </c>
      <c r="CG79" s="12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30">
        <f>IF(ISBLANK($CH$3),"",IF(ISBLANK(Tipy!BR73),"-",SUM(CC79:CG79)))</f>
        <v>20</v>
      </c>
      <c r="CI79" s="129"/>
      <c r="CJ79" s="126">
        <f>IF(ISBLANK($CO$3),"",IF(ISBLANK(Tipy!BX73),0,IF(AND(Tipy!BX73=Výsledky!$CM$3,Tipy!BZ73=Výsledky!$CO$3),60,0)))</f>
        <v>0</v>
      </c>
      <c r="CK79" s="12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6">
        <f>IF(ISBLANK($CO$3),"",IF(OR(Tipy!CA73=Výsledky!$CJ$6,Tipy!CA73=Výsledky!$CJ$7,Tipy!CA73=Výsledky!$CJ$8,Tipy!CA73=Výsledky!$CJ$9),IF(VLOOKUP(Tipy!CA73,'Kategórie hráčov'!$A$2:$B$55,2,FALSE)=30,30,20),0))</f>
        <v>0</v>
      </c>
      <c r="CM79" s="126">
        <f>IF(ISBLANK($CO$3),"",IF(OR(Tipy!CB73=Výsledky!$CM$6,Tipy!CB73=Výsledky!$CM$7,Tipy!CB73=Výsledky!$CM$8,Tipy!CB73=Výsledky!$CM$9),IF(VLOOKUP(Tipy!CB73,'Kategórie hráčov'!$A$2:$B$55,2,FALSE)=30,30,20),0))</f>
        <v>0</v>
      </c>
      <c r="CN79" s="127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30">
        <f>IF(ISBLANK($CO$3),"",IF(ISBLANK(Tipy!BX73),"-",SUM(CJ79:CN79)))</f>
        <v>20</v>
      </c>
      <c r="CP79" s="129"/>
      <c r="CQ79" s="126" t="str">
        <f>IF(ISBLANK($CV$3),"",IF(ISBLANK(Tipy!CD73),0,IF(AND(Tipy!CD73=Výsledky!$CT$3,Tipy!CF73=Výsledky!$CV$3),60,0)))</f>
        <v/>
      </c>
      <c r="CR79" s="126" t="str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/>
      </c>
      <c r="CS79" s="126" t="str">
        <f>IF(ISBLANK($CV$3),"",IF(OR(Tipy!CG73=Výsledky!$CQ$6,Tipy!CG73=Výsledky!$CQ$7,Tipy!CG73=Výsledky!$CQ$8,Tipy!CG73=Výsledky!$CQ$9),IF(VLOOKUP(Tipy!CG73,'Kategórie hráčov'!$A$2:$B$55,2,FALSE)=30,30,20),0))</f>
        <v/>
      </c>
      <c r="CT79" s="126" t="str">
        <f>IF(ISBLANK($CV$3),"",IF(OR(Tipy!CH73=Výsledky!$CT$6,Tipy!CH73=Výsledky!$CT$7,Tipy!CH73=Výsledky!$CT$8,Tipy!CH73=Výsledky!$CT$9),IF(VLOOKUP(Tipy!CH73,'Kategórie hráčov'!$A$2:$B$55,2,FALSE)=30,30,20),0))</f>
        <v/>
      </c>
      <c r="CU79" s="127" t="str">
        <f>IF(ISBLANK($CV$3),"",IF(ISBLANK(Tipy!CD73),0,IF(OR(AND(Tipy!CD73=Výsledky!$CT$3,OR(Tipy!CF73=Výsledky!$CV$3+1,Tipy!CF73=Výsledky!$CV$3-1)),AND(Tipy!CF73=Výsledky!$CV$3,OR(Tipy!CD73=Výsledky!$CT$3+1,Tipy!CD73=Výsledky!$CT$3-1))),10,0)))</f>
        <v/>
      </c>
      <c r="CV79" s="130" t="str">
        <f>IF(ISBLANK($CV$3),"",IF(ISBLANK(Tipy!CD73),"-",SUM(CQ79:CU79)))</f>
        <v/>
      </c>
      <c r="CW79" s="129"/>
      <c r="CX79" s="126" t="str">
        <f>IF(ISBLANK($DC$3),"",IF(ISBLANK(Tipy!CJ73),0,IF(AND(Tipy!CJ73=Výsledky!$DA$3,Tipy!CL73=Výsledky!$DC$3),60,0)))</f>
        <v/>
      </c>
      <c r="CY79" s="126" t="str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/>
      </c>
      <c r="CZ79" s="126" t="str">
        <f>IF(ISBLANK($DC$3),"",IF(OR(Tipy!CM73=Výsledky!$CX$6,Tipy!CM73=Výsledky!$CX$7,Tipy!CM73=Výsledky!$CX$8,Tipy!CM73=Výsledky!$CX$9),IF(VLOOKUP(Tipy!CM73,'Kategórie hráčov'!$A$2:$B$55,2,FALSE)=30,30,20),0))</f>
        <v/>
      </c>
      <c r="DA79" s="126" t="str">
        <f>IF(ISBLANK($DC$3),"",IF(OR(Tipy!CN73=Výsledky!$DA$6,Tipy!CN73=Výsledky!$DA$7,Tipy!CN73=Výsledky!$DA$8,Tipy!CN73=Výsledky!$DA$9),IF(VLOOKUP(Tipy!CN73,'Kategórie hráčov'!$A$2:$B$55,2,FALSE)=30,30,20),0))</f>
        <v/>
      </c>
      <c r="DB79" s="127" t="str">
        <f>IF(ISBLANK($DC$3),"",IF(ISBLANK(Tipy!CJ73),0,IF(OR(AND(Tipy!CJ73=Výsledky!$DA$3,OR(Tipy!CL73=Výsledky!$DC$3+1,Tipy!CL73=Výsledky!$DC$3-1)),AND(Tipy!CL73=Výsledky!$DC$3,OR(Tipy!CJ73=Výsledky!$DA$3+1,Tipy!CJ73=Výsledky!$DA$3-1))),10,0)))</f>
        <v/>
      </c>
      <c r="DC79" s="130" t="str">
        <f>IF(ISBLANK($DC$3),"",IF(ISBLANK(Tipy!CJ73),"-",SUM(CX79:DB79)))</f>
        <v/>
      </c>
      <c r="DD79" s="129"/>
      <c r="DE79" s="126" t="str">
        <f>IF(ISBLANK($DJ$3),"",IF(ISBLANK(Tipy!CP73),0,IF(AND(Tipy!CP73=Výsledky!$DH$3,Tipy!CR73=Výsledky!$DJ$3),60,0)))</f>
        <v/>
      </c>
      <c r="DF79" s="126" t="str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/>
      </c>
      <c r="DG79" s="126" t="str">
        <f>IF(ISBLANK($DJ$3),"",IF(OR(Tipy!CS73=Výsledky!$DE$6,Tipy!CS73=Výsledky!$DE$7,Tipy!CS73=Výsledky!$DE$8,Tipy!CS73=Výsledky!$DE$9),IF(VLOOKUP(Tipy!CS73,'Kategórie hráčov'!$A$2:$B$55,2,FALSE)=30,30,20),0))</f>
        <v/>
      </c>
      <c r="DH79" s="126" t="str">
        <f>IF(ISBLANK($DJ$3),"",IF(OR(Tipy!CT73=Výsledky!$DH$6,Tipy!CT73=Výsledky!$DH$7,Tipy!CT73=Výsledky!$DH$8,Tipy!CT73=Výsledky!$DH$9),IF(VLOOKUP(Tipy!CT73,'Kategórie hráčov'!$A$2:$B$55,2,FALSE)=30,30,20),0))</f>
        <v/>
      </c>
      <c r="DI79" s="127" t="str">
        <f>IF(ISBLANK($DJ$3),"",IF(ISBLANK(Tipy!CP73),0,IF(OR(AND(Tipy!CP73=Výsledky!$DH$3,OR(Tipy!CR73=Výsledky!$DJ$3+1,Tipy!CR73=Výsledky!$DJ$3-1)),AND(Tipy!CR73=Výsledky!$DJ$3,OR(Tipy!CP73=Výsledky!$DH$3+1,Tipy!CP73=Výsledky!$DH$3-1))),10,0)))</f>
        <v/>
      </c>
      <c r="DJ79" s="130" t="str">
        <f>IF(ISBLANK($DJ$3),"",IF(ISBLANK(Tipy!CP73),"-",SUM(DE79:DI79)))</f>
        <v/>
      </c>
      <c r="DK79" s="129"/>
      <c r="DL79" s="126" t="str">
        <f>IF(ISBLANK($DQ$3),"",IF(ISBLANK(Tipy!CV73),0,IF(AND(Tipy!CV73=Výsledky!$DO$3,Tipy!CX73=Výsledky!$DQ$3),60,0)))</f>
        <v/>
      </c>
      <c r="DM79" s="126" t="str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/>
      </c>
      <c r="DN79" s="126" t="str">
        <f>IF(ISBLANK($DQ$3),"",IF(OR(Tipy!CY73=Výsledky!$DL$6,Tipy!CY73=Výsledky!$DL$7,Tipy!CY73=Výsledky!$DL$8,Tipy!CY73=Výsledky!$DL$9),IF(VLOOKUP(Tipy!CY73,'Kategórie hráčov'!$A$2:$B$55,2,FALSE)=30,30,20),0))</f>
        <v/>
      </c>
      <c r="DO79" s="126" t="str">
        <f>IF(ISBLANK($DQ$3),"",IF(OR(Tipy!CZ73=Výsledky!$DO$6,Tipy!CZ73=Výsledky!$DO$7,Tipy!CZ73=Výsledky!$DO$8,Tipy!CZ73=Výsledky!$DO$9),IF(VLOOKUP(Tipy!CZ73,'Kategórie hráčov'!$A$2:$B$55,2,FALSE)=30,30,20),0))</f>
        <v/>
      </c>
      <c r="DP79" s="127" t="str">
        <f>IF(ISBLANK($DQ$3),"",IF(ISBLANK(Tipy!CV73),0,IF(OR(AND(Tipy!CV73=Výsledky!$DO$3,OR(Tipy!CX73=Výsledky!$DQ$3+1,Tipy!CX73=Výsledky!$DQ$3-1)),AND(Tipy!CX73=Výsledky!$DQ$3,OR(Tipy!CV73=Výsledky!$DO$3+1,Tipy!CV73=Výsledky!$DO$3-1))),10,0)))</f>
        <v/>
      </c>
      <c r="DQ79" s="130" t="str">
        <f>IF(ISBLANK($DQ$3),"",IF(ISBLANK(Tipy!CV73),"-",SUM(DL79:DP79)))</f>
        <v/>
      </c>
      <c r="DR79" s="129"/>
      <c r="DS79" s="126" t="str">
        <f>IF(ISBLANK($DX$3),"",IF(ISBLANK(Tipy!DB73),0,IF(AND(Tipy!DB73=Výsledky!$DV$3,Tipy!DD73=Výsledky!$DX$3),60,0)))</f>
        <v/>
      </c>
      <c r="DT79" s="126" t="str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/>
      </c>
      <c r="DU79" s="126" t="str">
        <f>IF(ISBLANK($DX$3),"",IF(OR(Tipy!DE73=Výsledky!$DS$6,Tipy!DE73=Výsledky!$DS$7,Tipy!DE73=Výsledky!$DS$8,Tipy!DE73=Výsledky!$DS$9),IF(VLOOKUP(Tipy!DE73,'Kategórie hráčov'!$A$2:$B$55,2,FALSE)=30,30,20),0))</f>
        <v/>
      </c>
      <c r="DV79" s="126" t="str">
        <f>IF(ISBLANK($DX$3),"",IF(OR(Tipy!DF73=Výsledky!$DV$6,Tipy!DF73=Výsledky!$DV$7,Tipy!DF73=Výsledky!$DV$8,Tipy!DF73=Výsledky!$DV$9),IF(VLOOKUP(Tipy!DF73,'Kategórie hráčov'!$A$2:$B$55,2,FALSE)=30,30,20),0))</f>
        <v/>
      </c>
      <c r="DW79" s="127" t="str">
        <f>IF(ISBLANK($DX$3),"",IF(ISBLANK(Tipy!DB73),0,IF(OR(AND(Tipy!DB73=Výsledky!$DV$3,OR(Tipy!DD73=Výsledky!$DX$3+1,Tipy!DD73=Výsledky!$DX$3-1)),AND(Tipy!DD73=Výsledky!$DX$3,OR(Tipy!DB73=Výsledky!$DV$3+1,Tipy!DB73=Výsledky!$DV$3-1))),10,0)))</f>
        <v/>
      </c>
      <c r="DX79" s="130" t="str">
        <f>IF(ISBLANK($DX$3),"",IF(ISBLANK(Tipy!DB73),"-",SUM(DS79:DW79)))</f>
        <v/>
      </c>
      <c r="DY79" s="129"/>
      <c r="DZ79" s="126" t="str">
        <f>IF(ISBLANK($EE$3),"",IF(ISBLANK(Tipy!DH73),0,IF(AND(Tipy!DH73=Výsledky!$EC$3,Tipy!DJ73=Výsledky!$EE$3),60,0)))</f>
        <v/>
      </c>
      <c r="EA79" s="126" t="str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/>
      </c>
      <c r="EB79" s="126" t="str">
        <f>IF(ISBLANK($EE$3),"",IF(OR(Tipy!DK73=Výsledky!$DZ$6,Tipy!DK73=Výsledky!$DZ$7,Tipy!DK73=Výsledky!$DZ$8,Tipy!DK73=Výsledky!$DZ$9),IF(VLOOKUP(Tipy!DK73,'Kategórie hráčov'!$A$2:$B$55,2,FALSE)=30,30,20),0))</f>
        <v/>
      </c>
      <c r="EC79" s="126" t="str">
        <f>IF(ISBLANK($EE$3),"",IF(OR(Tipy!DL73=Výsledky!$EC$6,Tipy!DL73=Výsledky!$EC$7,Tipy!DL73=Výsledky!$EC$8,Tipy!DL73=Výsledky!$EC$9),IF(VLOOKUP(Tipy!DL73,'Kategórie hráčov'!$A$2:$B$55,2,FALSE)=30,30,20),0))</f>
        <v/>
      </c>
      <c r="ED79" s="127" t="str">
        <f>IF(ISBLANK($EE$3),"",IF(ISBLANK(Tipy!DH73),0,IF(OR(AND(Tipy!DH73=Výsledky!$EC$3,OR(Tipy!DJ73=Výsledky!$EE$3+1,Tipy!DJ73=Výsledky!$EE$3-1)),AND(Tipy!DJ73=Výsledky!$EE$3,OR(Tipy!DH73=Výsledky!$EC$3+1,Tipy!DH73=Výsledky!$EC$3-1))),10,0)))</f>
        <v/>
      </c>
      <c r="EE79" s="130" t="str">
        <f>IF(ISBLANK($EE$3),"",IF(ISBLANK(Tipy!DH73),"-",SUM(DZ79:ED79)))</f>
        <v/>
      </c>
      <c r="EF79" s="129"/>
      <c r="EG79" s="126" t="str">
        <f>IF(ISBLANK($EL$3),"",IF(ISBLANK(Tipy!DN73),0,IF(AND(Tipy!DN73=Výsledky!$EJ$3,Tipy!DP73=Výsledky!$EL$3),60,0)))</f>
        <v/>
      </c>
      <c r="EH79" s="126" t="str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/>
      </c>
      <c r="EI79" s="126" t="str">
        <f>IF(ISBLANK($EL$3),"",IF(OR(Tipy!DQ73=Výsledky!$EG$6,Tipy!DQ73=Výsledky!$EG$7,Tipy!DQ73=Výsledky!$EG$8,Tipy!DQ73=Výsledky!$EG$9),IF(VLOOKUP(Tipy!DQ73,'Kategórie hráčov'!$A$2:$B$55,2,FALSE)=30,30,20),0))</f>
        <v/>
      </c>
      <c r="EJ79" s="126" t="str">
        <f>IF(ISBLANK($EL$3),"",IF(OR(Tipy!DR73=Výsledky!$EJ$6,Tipy!DR73=Výsledky!$EJ$7,Tipy!DR73=Výsledky!$EJ$8,Tipy!DR73=Výsledky!$EJ$9),IF(VLOOKUP(Tipy!DR73,'Kategórie hráčov'!$A$2:$B$55,2,FALSE)=30,30,20),0))</f>
        <v/>
      </c>
      <c r="EK79" s="127" t="str">
        <f>IF(ISBLANK($EL$3),"",IF(ISBLANK(Tipy!DN73),0,IF(OR(AND(Tipy!DN73=Výsledky!$EJ$3,OR(Tipy!DP73=Výsledky!$EL$3+1,Tipy!DP73=Výsledky!$EL$3-1)),AND(Tipy!DP73=Výsledky!$EL$3,OR(Tipy!DN73=Výsledky!$EJ$3+1,Tipy!DN73=Výsledky!$EJ$3-1))),10,0)))</f>
        <v/>
      </c>
      <c r="EL79" s="130" t="str">
        <f>IF(ISBLANK($EL$3),"",IF(ISBLANK(Tipy!DN73),"-",SUM(EG79:EK79)))</f>
        <v/>
      </c>
      <c r="EM79" s="129"/>
      <c r="EN79" s="126" t="str">
        <f>IF(ISBLANK($ES$3),"",IF(ISBLANK(Tipy!DT73),0,IF(AND(Tipy!DT73=Výsledky!$EQ$3,Tipy!DV73=Výsledky!$ES$3),60,0)))</f>
        <v/>
      </c>
      <c r="EO79" s="126" t="str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/>
      </c>
      <c r="EP79" s="126" t="str">
        <f>IF(ISBLANK($ES$3),"",IF(OR(Tipy!DW73=Výsledky!$EN$6,Tipy!DW73=Výsledky!$EN$7,Tipy!DW73=Výsledky!$EN$8,Tipy!DW73=Výsledky!$EN$9),IF(VLOOKUP(Tipy!DW73,'Kategórie hráčov'!$A$2:$B$55,2,FALSE)=30,30,20),0))</f>
        <v/>
      </c>
      <c r="EQ79" s="126" t="str">
        <f>IF(ISBLANK($ES$3),"",IF(OR(Tipy!DX73=Výsledky!$EQ$6,Tipy!DX73=Výsledky!$EQ$7,Tipy!DX73=Výsledky!$EQ$8,Tipy!DX73=Výsledky!$EQ$9),IF(VLOOKUP(Tipy!DX73,'Kategórie hráčov'!$A$2:$B$55,2,FALSE)=30,30,20),0))</f>
        <v/>
      </c>
      <c r="ER79" s="127" t="str">
        <f>IF(ISBLANK($ES$3),"",IF(ISBLANK(Tipy!DT73),0,IF(OR(AND(Tipy!DT73=Výsledky!$EQ$3,OR(Tipy!DV73=Výsledky!$ES$3+1,Tipy!DV73=Výsledky!$ES$3-1)),AND(Tipy!DV73=Výsledky!$ES$3,OR(Tipy!DT73=Výsledky!$EQ$3+1,Tipy!DT73=Výsledky!$EQ$3-1))),10,0)))</f>
        <v/>
      </c>
      <c r="ES79" s="130" t="str">
        <f>IF(ISBLANK($ES$3),"",IF(ISBLANK(Tipy!DT73),"-",SUM(EN79:ER79)))</f>
        <v/>
      </c>
      <c r="ET79" s="129"/>
      <c r="EU79" s="126" t="str">
        <f>IF(ISBLANK($EZ$3),"",IF(ISBLANK(Tipy!DZ73),0,IF(AND(Tipy!DZ73=Výsledky!$EX$3,Tipy!EB73=Výsledky!$EZ$3),60,0)))</f>
        <v/>
      </c>
      <c r="EV79" s="126" t="str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/>
      </c>
      <c r="EW79" s="126" t="str">
        <f>IF(ISBLANK($EZ$3),"",IF(OR(Tipy!EC73=Výsledky!$EU$6,Tipy!EC73=Výsledky!$EU$7,Tipy!EC73=Výsledky!$EU$8,Tipy!EC73=Výsledky!$EU$9),IF(VLOOKUP(Tipy!EC73,'Kategórie hráčov'!$A$2:$B$55,2,FALSE)=30,30,20),0))</f>
        <v/>
      </c>
      <c r="EX79" s="126" t="str">
        <f>IF(ISBLANK($EZ$3),"",IF(OR(Tipy!ED73=Výsledky!$EX$6,Tipy!ED73=Výsledky!$EX$7,Tipy!ED73=Výsledky!$EX$8,Tipy!ED73=Výsledky!$EX$9),IF(VLOOKUP(Tipy!ED73,'Kategórie hráčov'!$A$2:$B$55,2,FALSE)=30,30,20),0))</f>
        <v/>
      </c>
      <c r="EY79" s="127" t="str">
        <f>IF(ISBLANK($EZ$3),"",IF(ISBLANK(Tipy!DZ73),0,IF(OR(AND(Tipy!DZ73=Výsledky!$EX$3,OR(Tipy!EB73=Výsledky!$EZ$3+1,Tipy!EB73=Výsledky!$EZ$3-1)),AND(Tipy!EB73=Výsledky!$EZ$3,OR(Tipy!DZ73=Výsledky!$EX$3+1,Tipy!DZ73=Výsledky!$EX$3-1))),10,0)))</f>
        <v/>
      </c>
      <c r="EZ79" s="130" t="str">
        <f>IF(ISBLANK($EZ$3),"",IF(ISBLANK(Tipy!DZ73),"-",SUM(EU79:EY79)))</f>
        <v/>
      </c>
      <c r="FA79" s="129"/>
      <c r="FB79" s="126" t="str">
        <f>IF(ISBLANK($FG$3),"",IF(ISBLANK(Tipy!EF73),0,IF(AND(Tipy!EF73=Výsledky!$FE$3,Tipy!EH73=Výsledky!$FG$3),60,0)))</f>
        <v/>
      </c>
      <c r="FC79" s="126" t="str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/>
      </c>
      <c r="FD79" s="126" t="str">
        <f>IF(ISBLANK($FG$3),"",IF(OR(Tipy!EI73=Výsledky!$FB$6,Tipy!EI73=Výsledky!$FB$7,Tipy!EI73=Výsledky!$FB$8,Tipy!EI73=Výsledky!$FB$9),IF(VLOOKUP(Tipy!EI73,'Kategórie hráčov'!$A$2:$B$55,2,FALSE)=30,30,20),0))</f>
        <v/>
      </c>
      <c r="FE79" s="126" t="str">
        <f>IF(ISBLANK($FG$3),"",IF(OR(Tipy!EJ73=Výsledky!$FE$6,Tipy!EJ73=Výsledky!$FE$7,Tipy!EJ73=Výsledky!$FE$8,Tipy!EJ73=Výsledky!$FE$9),IF(VLOOKUP(Tipy!EJ73,'Kategórie hráčov'!$A$2:$B$55,2,FALSE)=30,30,20),0))</f>
        <v/>
      </c>
      <c r="FF79" s="127" t="str">
        <f>IF(ISBLANK($FG$3),"",IF(ISBLANK(Tipy!EF73),0,IF(OR(AND(Tipy!EF73=Výsledky!$FE$3,OR(Tipy!EH73=Výsledky!$FG$3+1,Tipy!EH73=Výsledky!$FG$3-1)),AND(Tipy!EH73=Výsledky!$FG$3,OR(Tipy!EF73=Výsledky!$FE$3+1,Tipy!EF73=Výsledky!$FE$3-1))),10,0)))</f>
        <v/>
      </c>
      <c r="FG79" s="130" t="str">
        <f>IF(ISBLANK($FG$3),"",IF(ISBLANK(Tipy!EF73),"-",SUM(FB79:FF79)))</f>
        <v/>
      </c>
      <c r="FH79" s="129"/>
      <c r="FI79" s="126" t="str">
        <f>IF(ISBLANK($FN$3),"",IF(ISBLANK(Tipy!EL73),0,IF(AND(Tipy!EL73=Výsledky!$FL$3,Tipy!EN73=Výsledky!$FN$3),60,0)))</f>
        <v/>
      </c>
      <c r="FJ79" s="126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126" t="str">
        <f>IF(ISBLANK($FN$3),"",IF(OR(Tipy!EO73=Výsledky!$FI$6,Tipy!EO73=Výsledky!$FI$7,Tipy!EO73=Výsledky!$FI$8,Tipy!EO73=Výsledky!$FI$9),IF(VLOOKUP(Tipy!EO73,'Kategórie hráčov'!$A$2:$B$55,2,FALSE)=30,30,20),0))</f>
        <v/>
      </c>
      <c r="FL79" s="126" t="str">
        <f>IF(ISBLANK($FN$3),"",IF(OR(Tipy!EP73=Výsledky!$FL$6,Tipy!EP73=Výsledky!$FL$7,Tipy!EP73=Výsledky!$FL$8,Tipy!EP73=Výsledky!$FL$9),IF(VLOOKUP(Tipy!EP73,'Kategórie hráčov'!$A$2:$B$55,2,FALSE)=30,30,20),0))</f>
        <v/>
      </c>
      <c r="FM79" s="127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130" t="str">
        <f>IF(ISBLANK($FN$3),"",IF(ISBLANK(Tipy!EL73),"-",SUM(FI79:FM79)))</f>
        <v/>
      </c>
      <c r="FO79" s="129"/>
      <c r="FP79" s="126" t="str">
        <f>IF(ISBLANK($FU$3),"",IF(ISBLANK(Tipy!ER73),0,IF(AND(Tipy!ER73=Výsledky!$FS$3,Tipy!ET73=Výsledky!$FU$3),60,0)))</f>
        <v/>
      </c>
      <c r="FQ79" s="126" t="str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/>
      </c>
      <c r="FR79" s="126" t="str">
        <f>IF(ISBLANK($FU$3),"",IF(OR(Tipy!EU73=Výsledky!$FP$6,Tipy!EU73=Výsledky!$FP$7,Tipy!EU73=Výsledky!$FP$8,Tipy!EU73=Výsledky!$FP$9),IF(VLOOKUP(Tipy!EU73,'Kategórie hráčov'!$A$2:$B$55,2,FALSE)=30,30,20),0))</f>
        <v/>
      </c>
      <c r="FS79" s="126" t="str">
        <f>IF(ISBLANK($FU$3),"",IF(OR(Tipy!EV73=Výsledky!$FS$6,Tipy!EV73=Výsledky!$FS$7,Tipy!EV73=Výsledky!$FS$8,Tipy!EV73=Výsledky!$FS$9),IF(VLOOKUP(Tipy!EV73,'Kategórie hráčov'!$A$2:$B$55,2,FALSE)=30,30,20),0))</f>
        <v/>
      </c>
      <c r="FT79" s="127" t="str">
        <f>IF(ISBLANK($FU$3),"",IF(ISBLANK(Tipy!ER73),0,IF(OR(AND(Tipy!ER73=Výsledky!$FS$3,OR(Tipy!ET73=Výsledky!$FU$3+1,Tipy!ET73=Výsledky!$FU$3-1)),AND(Tipy!ET73=Výsledky!$FU$3,OR(Tipy!ER73=Výsledky!$FS$3+1,Tipy!ER73=Výsledky!$FS$3-1))),10,0)))</f>
        <v/>
      </c>
      <c r="FU79" s="130" t="str">
        <f>IF(ISBLANK($FU$3),"",IF(ISBLANK(Tipy!ER73),"-",SUM(FP79:FT79)))</f>
        <v/>
      </c>
      <c r="FV79" s="129"/>
      <c r="FW79" s="126" t="str">
        <f>IF(ISBLANK($GB$3),"",IF(ISBLANK(Tipy!EX73),0,IF(AND(Tipy!EX73=Výsledky!$FZ$3,Tipy!EZ73=Výsledky!$GB$3),60,0)))</f>
        <v/>
      </c>
      <c r="FX79" s="126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126" t="str">
        <f>IF(ISBLANK($GB$3),"",IF(OR(Tipy!FA73=Výsledky!$FW$6,Tipy!FA73=Výsledky!$FW$7,Tipy!FA73=Výsledky!$FW$8,Tipy!FA73=Výsledky!$FW$9),IF(VLOOKUP(Tipy!FA73,'Kategórie hráčov'!$A$2:$B$55,2,FALSE)=30,30,20),0))</f>
        <v/>
      </c>
      <c r="FZ79" s="126" t="str">
        <f>IF(ISBLANK($GB$3),"",IF(OR(Tipy!FB73=Výsledky!$FZ$6,Tipy!FB73=Výsledky!$FZ$7,Tipy!FB73=Výsledky!$FZ$8,Tipy!FB73=Výsledky!$FZ$9),IF(VLOOKUP(Tipy!FB73,'Kategórie hráčov'!$A$2:$B$55,2,FALSE)=30,30,20),0))</f>
        <v/>
      </c>
      <c r="GA79" s="127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130" t="str">
        <f>IF(ISBLANK($GB$3),"",IF(ISBLANK(Tipy!EX73),"-",SUM(FW79:GA79)))</f>
        <v/>
      </c>
      <c r="GC79" s="129"/>
      <c r="GD79" s="126" t="str">
        <f>IF(ISBLANK($GI$3),"",IF(ISBLANK(Tipy!FD73),0,IF(AND(Tipy!FD73=Výsledky!$GG$3,Tipy!FF73=Výsledky!$GI$3),60,0)))</f>
        <v/>
      </c>
      <c r="GE79" s="126" t="str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/>
      </c>
      <c r="GF79" s="126" t="str">
        <f>IF(ISBLANK($GI$3),"",IF(OR(Tipy!FG73=Výsledky!$GD$6,Tipy!FG73=Výsledky!$GD$7,Tipy!FG73=Výsledky!$GD$8,Tipy!FG73=Výsledky!$GD$9),IF(VLOOKUP(Tipy!FG73,'Kategórie hráčov'!$A$2:$B$55,2,FALSE)=30,30,20),0))</f>
        <v/>
      </c>
      <c r="GG79" s="126" t="str">
        <f>IF(ISBLANK($GI$3),"",IF(OR(Tipy!FH73=Výsledky!$GG$6,Tipy!FH73=Výsledky!$GG$7,Tipy!FH73=Výsledky!$GG$8,Tipy!FH73=Výsledky!$GG$9),IF(VLOOKUP(Tipy!FH73,'Kategórie hráčov'!$A$2:$B$55,2,FALSE)=30,30,20),0))</f>
        <v/>
      </c>
      <c r="GH79" s="127" t="str">
        <f>IF(ISBLANK($GI$3),"",IF(ISBLANK(Tipy!FD73),0,IF(OR(AND(Tipy!FD73=Výsledky!$GG$3,OR(Tipy!FF73=Výsledky!$GI$3+1,Tipy!FF73=Výsledky!$GI$3-1)),AND(Tipy!FF73=Výsledky!$GI$3,OR(Tipy!FD73=Výsledky!$GG$3+1,Tipy!FD73=Výsledky!$GG$3-1))),10,0)))</f>
        <v/>
      </c>
      <c r="GI79" s="130" t="str">
        <f>IF(ISBLANK($GI$3),"",IF(ISBLANK(Tipy!FD73),"-",SUM(GD79:GH79)))</f>
        <v/>
      </c>
      <c r="GJ79" s="129"/>
      <c r="GK79" s="126" t="str">
        <f>IF(ISBLANK($GP$3),"",IF(ISBLANK(Tipy!FJ73),0,IF(AND(Tipy!FJ73=Výsledky!$GN$3,Tipy!FL73=Výsledky!$GP$3),60,0)))</f>
        <v/>
      </c>
      <c r="GL79" s="126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126" t="str">
        <f>IF(ISBLANK($GP$3),"",IF(OR(Tipy!FM73=Výsledky!$GK$6,Tipy!FM73=Výsledky!$GK$7,Tipy!FM73=Výsledky!$GK$8,Tipy!FM73=Výsledky!$GK$9),IF(VLOOKUP(Tipy!FM73,'Kategórie hráčov'!$A$2:$B$55,2,FALSE)=30,30,20),0))</f>
        <v/>
      </c>
      <c r="GN79" s="126" t="str">
        <f>IF(ISBLANK($GP$3),"",IF(OR(Tipy!FN73=Výsledky!$GN$6,Tipy!FN73=Výsledky!$GN$7,Tipy!FN73=Výsledky!$GN$8,Tipy!FN73=Výsledky!$GN$9),IF(VLOOKUP(Tipy!FN73,'Kategórie hráčov'!$A$2:$B$55,2,FALSE)=30,30,20),0))</f>
        <v/>
      </c>
      <c r="GO79" s="127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130" t="str">
        <f>IF(ISBLANK($GP$3),"",IF(ISBLANK(Tipy!FJ73),"-",SUM(GK79:GO79)))</f>
        <v/>
      </c>
      <c r="GQ79" s="129"/>
      <c r="GR79" s="126" t="str">
        <f>IF(ISBLANK($GW$3),"",IF(ISBLANK(Tipy!FP73),0,IF(AND(Tipy!FP73=Výsledky!$GU$3,Tipy!FR73=Výsledky!$GW$3),60,0)))</f>
        <v/>
      </c>
      <c r="GS79" s="126" t="str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/>
      </c>
      <c r="GT79" s="126" t="str">
        <f>IF(ISBLANK($GW$3),"",IF(OR(Tipy!FS73=Výsledky!$GR$6,Tipy!FS73=Výsledky!$GR$7,Tipy!FS73=Výsledky!$GR$8,Tipy!FS73=Výsledky!$GR$9),IF(VLOOKUP(Tipy!FS73,'Kategórie hráčov'!$A$2:$B$55,2,FALSE)=30,30,20),0))</f>
        <v/>
      </c>
      <c r="GU79" s="126" t="str">
        <f>IF(ISBLANK($GW$3),"",IF(OR(Tipy!FT73=Výsledky!$GU$6,Tipy!FT73=Výsledky!$GU$7,Tipy!FT73=Výsledky!$GU$8,Tipy!FT73=Výsledky!$GU$9),IF(VLOOKUP(Tipy!FT73,'Kategórie hráčov'!$A$2:$B$55,2,FALSE)=30,30,20),0))</f>
        <v/>
      </c>
      <c r="GV79" s="127" t="str">
        <f>IF(ISBLANK($GW$3),"",IF(ISBLANK(Tipy!FP73),0,IF(OR(AND(Tipy!FP73=Výsledky!$GU$3,OR(Tipy!FR73=Výsledky!$GW$3+1,Tipy!FR73=Výsledky!$GW$3-1)),AND(Tipy!FR73=Výsledky!$GW$3,OR(Tipy!FP73=Výsledky!$GU$3+1,Tipy!FP73=Výsledky!$GU$3-1))),10,0)))</f>
        <v/>
      </c>
      <c r="GW79" s="130" t="str">
        <f>IF(ISBLANK($GW$3),"",IF(ISBLANK(Tipy!FP73),"-",SUM(GR79:GV79)))</f>
        <v/>
      </c>
      <c r="GX79" s="129"/>
      <c r="GY79" s="126" t="str">
        <f>IF(ISBLANK($HD$3),"",IF(ISBLANK(Tipy!FV73),0,IF(AND(Tipy!FV73=Výsledky!$HB$3,Tipy!FX73=Výsledky!$HD$3),60,0)))</f>
        <v/>
      </c>
      <c r="GZ79" s="126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26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26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27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0" t="str">
        <f>IF(ISBLANK($HD$3),"",IF(ISBLANK(Tipy!FV73),"-",SUM(GY79:HC79)))</f>
        <v/>
      </c>
      <c r="HE79" s="129"/>
      <c r="HF79" s="126" t="str">
        <f>IF(ISBLANK($HK$3),"",IF(ISBLANK(Tipy!GB73),0,IF(AND(Tipy!GB73=Výsledky!$HI$3,Tipy!GD73=Výsledky!$HK$3),60,0)))</f>
        <v/>
      </c>
      <c r="HG79" s="126" t="str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/>
      </c>
      <c r="HH79" s="126" t="str">
        <f>IF(ISBLANK($HK$3),"",IF(OR(Tipy!GE73=Výsledky!$HF$6,Tipy!GE73=Výsledky!$HF$7,Tipy!GE73=Výsledky!$HF$8,Tipy!GE73=Výsledky!$HF$9),IF(VLOOKUP(Tipy!GE73,'Kategórie hráčov'!$A$2:$B$55,2,FALSE)=30,30,20),0))</f>
        <v/>
      </c>
      <c r="HI79" s="126" t="str">
        <f>IF(ISBLANK($HK$3),"",IF(OR(Tipy!GF73=Výsledky!$HI$6,Tipy!GF73=Výsledky!$HI$7,Tipy!GF73=Výsledky!$HI$8,Tipy!GF73=Výsledky!$HI$9),IF(VLOOKUP(Tipy!GF73,'Kategórie hráčov'!$A$2:$B$55,2,FALSE)=30,30,20),0))</f>
        <v/>
      </c>
      <c r="HJ79" s="127" t="str">
        <f>IF(ISBLANK($HK$3),"",IF(ISBLANK(Tipy!GB73),0,IF(OR(AND(Tipy!GB73=Výsledky!$HI$3,OR(Tipy!GD73=Výsledky!$HK$3+1,Tipy!GD73=Výsledky!$HK$3-1)),AND(Tipy!GD73=Výsledky!$HK$3,OR(Tipy!GB73=Výsledky!$HI$3+1,Tipy!GB73=Výsledky!$HI$3-1))),10,0)))</f>
        <v/>
      </c>
      <c r="HK79" s="130" t="str">
        <f>IF(ISBLANK($HK$3),"",IF(ISBLANK(Tipy!GB73),"-",SUM(HF79:HJ79)))</f>
        <v/>
      </c>
      <c r="HL79" s="129"/>
      <c r="HM79" s="126" t="str">
        <f>IF(ISBLANK($HR$3),"",IF(ISBLANK(Tipy!GH73),0,IF(AND(Tipy!GH73=Výsledky!$HP$3,Tipy!GJ73=Výsledky!$HR$3),60,0)))</f>
        <v/>
      </c>
      <c r="HN79" s="126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26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26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27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0" t="str">
        <f>IF(ISBLANK($HR$3),"",IF(ISBLANK(Tipy!GH73),"-",SUM(HM79:HQ79)))</f>
        <v/>
      </c>
      <c r="HS79" s="129"/>
      <c r="HT79" s="126" t="str">
        <f>IF(ISBLANK($HY$3),"",IF(ISBLANK(Tipy!GN73),0,IF(AND(Tipy!GN73=Výsledky!$HW$3,Tipy!GP73=Výsledky!$HY$3),60,0)))</f>
        <v/>
      </c>
      <c r="HU79" s="126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6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6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7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0" t="str">
        <f>IF(ISBLANK($HY$3),"",IF(ISBLANK(Tipy!GN73),"-",SUM(HT79:HX79)))</f>
        <v/>
      </c>
      <c r="HZ79" s="129"/>
      <c r="IA79" s="126" t="str">
        <f>IF(ISBLANK($IF$3),"",IF(ISBLANK(Tipy!GT73),0,IF(AND(Tipy!GT73=Výsledky!$ID$3,Tipy!GV73=Výsledky!$IF$3),60,0)))</f>
        <v/>
      </c>
      <c r="IB79" s="126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26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26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27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0" t="str">
        <f>IF(ISBLANK($IF$3),"",IF(ISBLANK(Tipy!GT73),"-",SUM(IA79:IE79)))</f>
        <v/>
      </c>
      <c r="IG79" s="129"/>
      <c r="IH79" s="126" t="str">
        <f>IF(ISBLANK($IM$3),"",IF(ISBLANK(Tipy!GZ73),0,IF(AND(Tipy!GZ73=Výsledky!$IK$3,Tipy!HB73=Výsledky!$IM$3),60,0)))</f>
        <v/>
      </c>
      <c r="II79" s="126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6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6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7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0" t="str">
        <f>IF(ISBLANK($IM$3),"",IF(ISBLANK(Tipy!GZ73),"-",SUM(IH79:IL79)))</f>
        <v/>
      </c>
      <c r="IN79" s="129"/>
      <c r="IO79" s="126" t="str">
        <f>IF(ISBLANK($IT$3),"",IF(ISBLANK(Tipy!HF73),0,IF(AND(Tipy!HF73=Výsledky!$IR$3,Tipy!HH73=Výsledky!$IT$3),60,0)))</f>
        <v/>
      </c>
      <c r="IP79" s="126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26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26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27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0" t="str">
        <f>IF(ISBLANK($IT$3),"",IF(ISBLANK(Tipy!HF73),"-",SUM(IO79:IS79)))</f>
        <v/>
      </c>
      <c r="IU79" s="129"/>
      <c r="IV79" s="126" t="str">
        <f>IF(ISBLANK($JA$3),"",IF(ISBLANK(Tipy!HL73),0,IF(AND(Tipy!HL73=Výsledky!$IY$3,Tipy!HN73=Výsledky!$JA$3),60,0)))</f>
        <v/>
      </c>
      <c r="IW79" s="126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26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26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27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0" t="str">
        <f>IF(ISBLANK($JA$3),"",IF(ISBLANK(Tipy!HL73),"-",SUM(IV79:IZ79)))</f>
        <v/>
      </c>
      <c r="JB79" s="129"/>
      <c r="JC79" s="126" t="str">
        <f>IF(ISBLANK($JH$3),"",IF(ISBLANK(Tipy!HR73),0,IF(AND(Tipy!HR73=Výsledky!$JF$3,Tipy!HT73=Výsledky!$JH$3),60,0)))</f>
        <v/>
      </c>
      <c r="JD79" s="126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26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26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27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0" t="str">
        <f>IF(ISBLANK($JH$3),"",IF(ISBLANK(Tipy!HR73),"-",SUM(JC79:JG79)))</f>
        <v/>
      </c>
      <c r="JI79" s="129"/>
      <c r="JJ79" s="126" t="str">
        <f>IF(ISBLANK($JO$3),"",IF(ISBLANK(Tipy!HX73),0,IF(AND(Tipy!HX73=Výsledky!$JM$3,Tipy!HZ73=Výsledky!$JO$3),60,0)))</f>
        <v/>
      </c>
      <c r="JK79" s="126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26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26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27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0" t="str">
        <f>IF(ISBLANK($JO$3),"",IF(ISBLANK(Tipy!HX73),"-",SUM(JJ79:JN79)))</f>
        <v/>
      </c>
      <c r="JP79" s="129"/>
      <c r="JQ79" s="126" t="str">
        <f>IF(ISBLANK($JV$3),"",IF(ISBLANK(Tipy!ID73),0,IF(AND(Tipy!ID73=Výsledky!$JT$3,Tipy!IF73=Výsledky!$JV$3),60,0)))</f>
        <v/>
      </c>
      <c r="JR79" s="126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26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26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27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0" t="str">
        <f>IF(ISBLANK($JV$3),"",IF(ISBLANK(Tipy!ID73),"-",SUM(JQ79:JU79)))</f>
        <v/>
      </c>
      <c r="JW79" s="129"/>
      <c r="JX79" s="126" t="str">
        <f>IF(ISBLANK($KC$3),"",IF(ISBLANK(Tipy!IJ73),0,IF(AND(Tipy!IJ73=Výsledky!$KA$3,Tipy!IL73=Výsledky!$KC$3),60,0)))</f>
        <v/>
      </c>
      <c r="JY79" s="126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6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6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7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0" t="str">
        <f>IF(ISBLANK($KC$3),"",IF(ISBLANK(Tipy!IJ73),"-",SUM(JX79:KB79)))</f>
        <v/>
      </c>
      <c r="KD79" s="129"/>
      <c r="KE79" s="126" t="str">
        <f>IF(ISBLANK($KJ$3),"",IF(ISBLANK(Tipy!IP73),0,IF(AND(Tipy!IP73=Výsledky!$KH$3,Tipy!IR73=Výsledky!$KJ$3),60,0)))</f>
        <v/>
      </c>
      <c r="KF79" s="126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6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6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7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0" t="str">
        <f>IF(ISBLANK($KJ$3),"",IF(ISBLANK(Tipy!IP73),"-",SUM(KE79:KI79)))</f>
        <v/>
      </c>
      <c r="KK79" s="129"/>
      <c r="KL79" s="126" t="str">
        <f>IF(ISBLANK($KQ$3),"",IF(ISBLANK(Tipy!IV73),0,IF(AND(Tipy!IV73=Výsledky!$KO$3,Tipy!IX73=Výsledky!$KQ$3),60,0)))</f>
        <v/>
      </c>
      <c r="KM79" s="126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6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6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7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0" t="str">
        <f>IF(ISBLANK($KQ$3),"",IF(ISBLANK(Tipy!IV73),"-",SUM(KL79:KP79)))</f>
        <v/>
      </c>
      <c r="KR79" s="129"/>
      <c r="KS79" s="126" t="str">
        <f>IF(ISBLANK($KX$3),"",IF(ISBLANK(Tipy!JB73),0,IF(AND(Tipy!JB73=Výsledky!$KV$3,Tipy!JD73=Výsledky!$KX$3),60,0)))</f>
        <v/>
      </c>
      <c r="KT79" s="126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6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6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7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0" t="str">
        <f>IF(ISBLANK($KX$3),"",IF(ISBLANK(Tipy!JB73),"-",SUM(KS79:KW79)))</f>
        <v/>
      </c>
      <c r="KY79" s="129"/>
      <c r="KZ79" s="126" t="str">
        <f>IF(ISBLANK($LE$3),"",IF(ISBLANK(Tipy!JH73),0,IF(AND(Tipy!JH73=Výsledky!$LC$3,Tipy!JJ73=Výsledky!$LE$3),60,0)))</f>
        <v/>
      </c>
      <c r="LA79" s="126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6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6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7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0" t="str">
        <f>IF(ISBLANK($LE$3),"",IF(ISBLANK(Tipy!JH73),"-",SUM(KZ79:LD79)))</f>
        <v/>
      </c>
      <c r="LF79" s="129"/>
      <c r="LG79" s="126" t="str">
        <f>IF(ISBLANK($LL$3),"",IF(ISBLANK(Tipy!JN73),0,IF(AND(Tipy!JN73=Výsledky!$LJ$3,Tipy!JP73=Výsledky!$LL$3),60,0)))</f>
        <v/>
      </c>
      <c r="LH79" s="126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6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6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7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0" t="str">
        <f>IF(ISBLANK($LL$3),"",IF(ISBLANK(Tipy!JN73),"-",SUM(LG79:LK79)))</f>
        <v/>
      </c>
      <c r="LM79" s="129"/>
      <c r="LN79" s="126" t="str">
        <f>IF(ISBLANK($LS$3),"",IF(ISBLANK(Tipy!JT73),0,IF(AND(Tipy!JT73=Výsledky!$LQ$3,Tipy!JV73=Výsledky!$LS$3),60,0)))</f>
        <v/>
      </c>
      <c r="LO79" s="126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6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6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7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0" t="str">
        <f>IF(ISBLANK($LS$3),"",IF(ISBLANK(Tipy!JT73),"-",SUM(LN79:LR79)))</f>
        <v/>
      </c>
      <c r="LT79" s="129"/>
      <c r="LU79" s="126" t="str">
        <f>IF(ISBLANK($LZ$3),"",IF(ISBLANK(Tipy!JZ73),0,IF(AND(Tipy!JZ73=Výsledky!$LX$3,Tipy!KB73=Výsledky!$LZ$3),60,0)))</f>
        <v/>
      </c>
      <c r="LV79" s="126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6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6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7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0" t="str">
        <f>IF(ISBLANK($LZ$3),"",IF(ISBLANK(Tipy!JZ73),"-",SUM(LU79:LY79)))</f>
        <v/>
      </c>
      <c r="MA79" s="129"/>
      <c r="MB79" s="126" t="str">
        <f>IF(ISBLANK($MG$3),"",IF(ISBLANK(Tipy!KF73),0,IF(AND(Tipy!KF73=Výsledky!$ME$3,Tipy!KH73=Výsledky!$MG$3),60,0)))</f>
        <v/>
      </c>
      <c r="MC79" s="126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6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6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7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0" t="str">
        <f>IF(ISBLANK($MG$3),"",IF(ISBLANK(Tipy!KF73),"-",SUM(MB79:MF79)))</f>
        <v/>
      </c>
      <c r="MH79" s="129"/>
      <c r="MI79" s="126" t="str">
        <f>IF(ISBLANK($MN$3),"",IF(ISBLANK(Tipy!KL73),0,IF(AND(Tipy!KL73=Výsledky!$ML$3,Tipy!KN73=Výsledky!$MN$3),60,0)))</f>
        <v/>
      </c>
      <c r="MJ79" s="12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6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6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0" t="str">
        <f>IF(ISBLANK($MN$3),"",IF(ISBLANK(Tipy!KL73),"-",SUM(MI79:MM79)))</f>
        <v/>
      </c>
      <c r="MO79" s="129"/>
      <c r="MP79" s="126" t="str">
        <f>IF(ISBLANK($MU$3),"",IF(ISBLANK(Tipy!KR73),0,IF(AND(Tipy!KR73=Výsledky!$MS$3,Tipy!KT73=Výsledky!$MU$3),60,0)))</f>
        <v/>
      </c>
      <c r="MQ79" s="126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6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6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7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0" t="str">
        <f>IF(ISBLANK($MU$3),"",IF(ISBLANK(Tipy!KR73),"-",SUM(MP79:MT79)))</f>
        <v/>
      </c>
      <c r="MV79" s="129"/>
      <c r="MW79" s="126" t="str">
        <f>IF(ISBLANK($NB$3),"",IF(ISBLANK(Tipy!KX73),0,IF(AND(Tipy!KX73=Výsledky!$MZ$3,Tipy!KZ73=Výsledky!$NB$3),60,0)))</f>
        <v/>
      </c>
      <c r="MX79" s="126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6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6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7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0" t="str">
        <f>IF(ISBLANK($NB$3),"",IF(ISBLANK(Tipy!KX73),"-",SUM(MW79:NA79)))</f>
        <v/>
      </c>
      <c r="NC79" s="129"/>
      <c r="ND79" s="126" t="str">
        <f>IF(ISBLANK($NI$3),"",IF(ISBLANK(Tipy!LD73),0,IF(AND(Tipy!LD73=Výsledky!$NG$3,Tipy!LF73=Výsledky!$NI$3),60,0)))</f>
        <v/>
      </c>
      <c r="NE79" s="126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6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6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7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0" t="str">
        <f>IF(ISBLANK($NI$3),"",IF(ISBLANK(Tipy!LD73),"-",SUM(ND79:NH79)))</f>
        <v/>
      </c>
      <c r="NJ79" s="129"/>
      <c r="NK79" s="126" t="str">
        <f>IF(ISBLANK($NP$3),"",IF(ISBLANK(Tipy!LJ73),0,IF(AND(Tipy!LJ73=Výsledky!$NN$3,Tipy!LL73=Výsledky!$NP$3),60,0)))</f>
        <v/>
      </c>
      <c r="NL79" s="126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6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6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7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0" t="str">
        <f>IF(ISBLANK($NP$3),"",IF(ISBLANK(Tipy!LJ73),"-",SUM(NK79:NO79)))</f>
        <v/>
      </c>
      <c r="NQ79" s="129"/>
      <c r="NR79" s="126" t="str">
        <f>IF(ISBLANK($NW$3),"",IF(ISBLANK(Tipy!LP73),0,IF(AND(Tipy!LP73=Výsledky!$NU$3,Tipy!LR73=Výsledky!$NW$3),60,0)))</f>
        <v/>
      </c>
      <c r="NS79" s="126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6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6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7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0" t="str">
        <f>IF(ISBLANK($NW$3),"",IF(ISBLANK(Tipy!LP73),"-",SUM(NR79:NV79)))</f>
        <v/>
      </c>
      <c r="NX79" s="129"/>
      <c r="NY79" s="126" t="str">
        <f>IF(ISBLANK($OD$3),"",IF(ISBLANK(Tipy!LV73),0,IF(AND(Tipy!LV73=Výsledky!$OB$3,Tipy!LX73=Výsledky!$OD$3),60,0)))</f>
        <v/>
      </c>
      <c r="NZ79" s="126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6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6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7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0" t="str">
        <f>IF(ISBLANK($OD$3),"",IF(ISBLANK(Tipy!LV73),"-",SUM(NY79:OC79)))</f>
        <v/>
      </c>
      <c r="OE79" s="129"/>
      <c r="OF79" s="126" t="str">
        <f>IF(ISBLANK($OK$3),"",IF(ISBLANK(Tipy!MB73),0,IF(AND(Tipy!MB73=Výsledky!$OI$3,Tipy!MD73=Výsledky!$OK$3),60,0)))</f>
        <v/>
      </c>
      <c r="OG79" s="126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6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6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7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0" t="str">
        <f>IF(ISBLANK($OK$3),"",IF(ISBLANK(Tipy!MB73),"-",SUM(OF79:OJ79)))</f>
        <v/>
      </c>
      <c r="OL79" s="129"/>
      <c r="OM79" s="126" t="str">
        <f>IF(ISBLANK($OR$3),"",IF(ISBLANK(Tipy!MH73),0,IF(AND(Tipy!MH73=Výsledky!$OP$3,Tipy!MJ73=Výsledky!$OR$3),60,0)))</f>
        <v/>
      </c>
      <c r="ON79" s="12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6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6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0" t="str">
        <f>IF(ISBLANK($OR$3),"",IF(ISBLANK(Tipy!MH73),"-",SUM(OM79:OQ79)))</f>
        <v/>
      </c>
      <c r="OS79" s="129"/>
      <c r="OT79" s="126" t="str">
        <f>IF(ISBLANK($OY$3),"",IF(ISBLANK(Tipy!MN73),0,IF(AND(Tipy!MN73=Výsledky!$OW$3,Tipy!MP73=Výsledky!$OY$3),60,0)))</f>
        <v/>
      </c>
      <c r="OU79" s="12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6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6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0" t="str">
        <f>IF(ISBLANK($OY$3),"",IF(ISBLANK(Tipy!MN73),"-",SUM(OT79:OX79)))</f>
        <v/>
      </c>
      <c r="OZ79" s="129"/>
      <c r="PA79" s="126" t="str">
        <f>IF(ISBLANK($PF$3),"",IF(ISBLANK(Tipy!MT73),0,IF(AND(Tipy!MT73=Výsledky!$PD$3,Tipy!MV73=Výsledky!$PF$3),60,0)))</f>
        <v/>
      </c>
      <c r="PB79" s="12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6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6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0" t="str">
        <f>IF(ISBLANK($PF$3),"",IF(ISBLANK(Tipy!MT73),"-",SUM(PA79:PE79)))</f>
        <v/>
      </c>
      <c r="PG79" s="129"/>
      <c r="PH79" s="126" t="str">
        <f>IF(ISBLANK($PM$3),"",IF(ISBLANK(Tipy!MZ73),0,IF(AND(Tipy!MZ73=Výsledky!$PK$3,Tipy!NB73=Výsledky!$PM$3),60,0)))</f>
        <v/>
      </c>
      <c r="PI79" s="12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6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6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0" t="str">
        <f>IF(ISBLANK($PM$3),"",IF(ISBLANK(Tipy!MZ73),"-",SUM(PH79:PL79)))</f>
        <v/>
      </c>
      <c r="PN79" s="129"/>
      <c r="PO79" s="126" t="str">
        <f>IF(ISBLANK($PT$3),"",IF(ISBLANK(Tipy!NF73),0,IF(AND(Tipy!NF73=Výsledky!$PR$3,Tipy!NH73=Výsledky!$PT$3),60,0)))</f>
        <v/>
      </c>
      <c r="PP79" s="12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6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6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0" t="str">
        <f>IF(ISBLANK($PT$3),"",IF(ISBLANK(Tipy!NF73),"-",SUM(PO79:PS79)))</f>
        <v/>
      </c>
      <c r="PU79" s="129"/>
      <c r="PV79" s="126" t="str">
        <f>IF(ISBLANK($QA$3),"",IF(ISBLANK(Tipy!NL73),0,IF(AND(Tipy!NL73=Výsledky!$PY$3,Tipy!NN73=Výsledky!$QA$3),60,0)))</f>
        <v/>
      </c>
      <c r="PW79" s="12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6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6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0" t="str">
        <f>IF(ISBLANK($QA$3),"",IF(ISBLANK(Tipy!NL73),"-",SUM(PV79:PZ79)))</f>
        <v/>
      </c>
      <c r="QB79" s="129"/>
      <c r="QC79" s="126" t="str">
        <f>IF(ISBLANK($QH$3),"",IF(ISBLANK(Tipy!NR73),0,IF(AND(Tipy!NR73=Výsledky!$QF$3,Tipy!NT73=Výsledky!$QH$3),60,0)))</f>
        <v/>
      </c>
      <c r="QD79" s="12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6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6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0" t="str">
        <f>IF(ISBLANK($QH$3),"",IF(ISBLANK(Tipy!NR73),"-",SUM(QC79:QG79)))</f>
        <v/>
      </c>
      <c r="QI79" s="131"/>
      <c r="QJ79" s="131"/>
    </row>
    <row r="80" spans="1:452" ht="15" x14ac:dyDescent="0.2">
      <c r="A80" s="124">
        <f>Tipy!A74</f>
        <v>14</v>
      </c>
      <c r="B80" s="166" t="str">
        <f>IF(Tipy!B74="","",Tipy!B74)</f>
        <v>sugar</v>
      </c>
      <c r="C80" s="125"/>
      <c r="D80" s="126">
        <f>IF(ISBLANK($I$3),"",IF(ISBLANK(Tipy!D74),0,IF(AND(Tipy!D74=Výsledky!$G$3,Tipy!F74=Výsledky!$I$3),60,0)))</f>
        <v>0</v>
      </c>
      <c r="E80" s="12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6">
        <f>IF(ISBLANK($I$3),"",IF(OR(Tipy!G74=Výsledky!$D$6,Tipy!G74=Výsledky!$D$7,Tipy!G74=Výsledky!$D$8,Tipy!G74=Výsledky!$D$9),IF(VLOOKUP(Tipy!G74,'Kategórie hráčov'!$A$2:$B$55,2,FALSE)=30,30,20),0))</f>
        <v>20</v>
      </c>
      <c r="G80" s="126">
        <f>IF(ISBLANK($I$3),"",IF(OR(Tipy!H74=Výsledky!$G$6,Tipy!H74=Výsledky!$G$7,Tipy!H74=Výsledky!$G$8,Tipy!H74=Výsledky!$G$9),IF(VLOOKUP(Tipy!H74,'Kategórie hráčov'!$A$2:$B$55,2,FALSE)=30,30,20),0))</f>
        <v>0</v>
      </c>
      <c r="H80" s="127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8">
        <f>IF(ISBLANK($I$3),"",IF(ISBLANK(Tipy!D74),"-",SUM(D80:H80)))</f>
        <v>50</v>
      </c>
      <c r="J80" s="25"/>
      <c r="K80" s="126">
        <f>IF(ISBLANK($P$3),"",IF(ISBLANK(Tipy!J74),0,IF(AND(Tipy!J74=Výsledky!$N$3,Tipy!L74=Výsledky!$P$3),60,0)))</f>
        <v>0</v>
      </c>
      <c r="L80" s="12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6">
        <f>IF(ISBLANK($P$3),"",IF(OR(Tipy!M74=Výsledky!$K$6,Tipy!M74=Výsledky!$K$7,Tipy!M74=Výsledky!$K$8,Tipy!M74=Výsledky!$K$9),IF(VLOOKUP(Tipy!M74,'Kategórie hráčov'!$A$2:$B$55,2,FALSE)=30,30,20),0))</f>
        <v>20</v>
      </c>
      <c r="N80" s="126">
        <f>IF(ISBLANK($P$3),"",IF(OR(Tipy!N74=Výsledky!$N$6,Tipy!N74=Výsledky!$N$7,Tipy!N74=Výsledky!$N$8,Tipy!N74=Výsledky!$N$9),IF(VLOOKUP(Tipy!N74,'Kategórie hráčov'!$A$2:$B$55,2,FALSE)=30,30,20),0))</f>
        <v>0</v>
      </c>
      <c r="O80" s="127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8">
        <f>IF(ISBLANK($P$3),"",IF(ISBLANK(Tipy!J74),"-",SUM(K80:O80)))</f>
        <v>20</v>
      </c>
      <c r="Q80" s="129"/>
      <c r="R80" s="126">
        <f>IF(ISBLANK($W$3),"",IF(ISBLANK(Tipy!P74),0,IF(AND(Tipy!P74=Výsledky!$U$3,Tipy!R74=Výsledky!$W$3),60,0)))</f>
        <v>0</v>
      </c>
      <c r="S80" s="12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6">
        <f>IF(ISBLANK($W$3),"",IF(OR(Tipy!S74=Výsledky!$R$6,Tipy!S74=Výsledky!$R$7,Tipy!S74=Výsledky!$R$8,Tipy!S74=Výsledky!$R$9),IF(VLOOKUP(Tipy!S74,'Kategórie hráčov'!$A$2:$B$55,2,FALSE)=30,30,20),0))</f>
        <v>0</v>
      </c>
      <c r="U80" s="126">
        <f>IF(ISBLANK($W$3),"",IF(OR(Tipy!T74=Výsledky!$U$6,Tipy!T74=Výsledky!$U$7,Tipy!T74=Výsledky!$U$8,Tipy!T74=Výsledky!$U$9),IF(VLOOKUP(Tipy!T74,'Kategórie hráčov'!$A$2:$B$55,2,FALSE)=30,30,20),0))</f>
        <v>0</v>
      </c>
      <c r="V80" s="12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30">
        <f>IF(ISBLANK($W$3),"",IF(ISBLANK(Tipy!P74),"-",SUM(R80:V80)))</f>
        <v>0</v>
      </c>
      <c r="X80" s="129"/>
      <c r="Y80" s="126">
        <f>IF(ISBLANK($AD$3),"",IF(ISBLANK(Tipy!V74),0,IF(AND(Tipy!V74=Výsledky!$AB$3,Tipy!X74=Výsledky!$AD$3),60,0)))</f>
        <v>0</v>
      </c>
      <c r="Z80" s="12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6">
        <f>IF(ISBLANK($AD$3),"",IF(OR(Tipy!Y74=Výsledky!$Y$6,Tipy!Y74=Výsledky!$Y$7,Tipy!Y74=Výsledky!$Y$8,Tipy!Y74=Výsledky!$Y$9),IF(VLOOKUP(Tipy!Y74,'Kategórie hráčov'!$A$2:$B$55,2,FALSE)=30,30,20),0))</f>
        <v>20</v>
      </c>
      <c r="AB80" s="126">
        <f>IF(ISBLANK($AD$3),"",IF(OR(Tipy!Z74=Výsledky!$AB$6,Tipy!Z74=Výsledky!$AB$7,Tipy!Z74=Výsledky!$AB$8,Tipy!Z74=Výsledky!$AB$9),IF(VLOOKUP(Tipy!Z74,'Kategórie hráčov'!$A$2:$B$55,2,FALSE)=30,30,20),0))</f>
        <v>0</v>
      </c>
      <c r="AC80" s="12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30">
        <f>IF(ISBLANK($AD$3),"",IF(ISBLANK(Tipy!V74),"-",SUM(Y80:AC80)))</f>
        <v>20</v>
      </c>
      <c r="AE80" s="129"/>
      <c r="AF80" s="126">
        <f>IF(ISBLANK($AK$3),"",IF(ISBLANK(Tipy!AB74),0,IF(AND(Tipy!AB74=Výsledky!$AI$3,Tipy!AD74=Výsledky!$AK$3),60,0)))</f>
        <v>0</v>
      </c>
      <c r="AG80" s="12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6">
        <f>IF(ISBLANK($AK$3),"",IF(OR(Tipy!AE74=Výsledky!$AF$6,Tipy!AE74=Výsledky!$AF$7,Tipy!AE74=Výsledky!$AF$8,Tipy!AE74=Výsledky!$AF$9),IF(VLOOKUP(Tipy!AE74,'Kategórie hráčov'!$A$2:$B$55,2,FALSE)=30,30,20),0))</f>
        <v>0</v>
      </c>
      <c r="AI80" s="126">
        <f>IF(ISBLANK($AK$3),"",IF(OR(Tipy!AF74=Výsledky!$AI$6,Tipy!AF74=Výsledky!$AI$7,Tipy!AF74=Výsledky!$AI$8,Tipy!AF74=Výsledky!$AI$9),IF(VLOOKUP(Tipy!AF74,'Kategórie hráčov'!$A$2:$B$55,2,FALSE)=30,30,20),0))</f>
        <v>0</v>
      </c>
      <c r="AJ80" s="12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30">
        <f>IF(ISBLANK($AK$3),"",IF(ISBLANK(Tipy!AB74),"-",SUM(AF80:AJ80)))</f>
        <v>20</v>
      </c>
      <c r="AL80" s="129"/>
      <c r="AM80" s="126">
        <f>IF(ISBLANK($AR$3),"",IF(ISBLANK(Tipy!AH74),0,IF(AND(Tipy!AH74=Výsledky!$AP$3,Tipy!AJ74=Výsledky!$AR$3),60,0)))</f>
        <v>0</v>
      </c>
      <c r="AN80" s="12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6">
        <f>IF(ISBLANK($AR$3),"",IF(OR(Tipy!AK74=Výsledky!$AM$6,Tipy!AK74=Výsledky!$AM$7,Tipy!AK74=Výsledky!$AM$8,Tipy!AK74=Výsledky!$AM$9),IF(VLOOKUP(Tipy!AK74,'Kategórie hráčov'!$A$2:$B$55,2,FALSE)=30,30,20),0))</f>
        <v>0</v>
      </c>
      <c r="AP80" s="126">
        <f>IF(ISBLANK($AR$3),"",IF(OR(Tipy!AL74=Výsledky!$AP$6,Tipy!AL74=Výsledky!$AP$7,Tipy!AL74=Výsledky!$AP$8,Tipy!AL74=Výsledky!$AP$9),IF(VLOOKUP(Tipy!AL74,'Kategórie hráčov'!$A$2:$B$55,2,FALSE)=30,30,20),0))</f>
        <v>0</v>
      </c>
      <c r="AQ80" s="127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30">
        <f>IF(ISBLANK($AR$3),"",IF(ISBLANK(Tipy!AH74),"-",SUM(AM80:AQ80)))</f>
        <v>30</v>
      </c>
      <c r="AS80" s="129"/>
      <c r="AT80" s="126">
        <f>IF(ISBLANK($AY$3),"",IF(ISBLANK(Tipy!AN74),0,IF(AND(Tipy!AN74=Výsledky!$AW$3,Tipy!AP74=Výsledky!$AY$3),60,0)))</f>
        <v>0</v>
      </c>
      <c r="AU80" s="12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6">
        <f>IF(ISBLANK($AY$3),"",IF(OR(Tipy!AQ74=Výsledky!$AT$6,Tipy!AQ74=Výsledky!$AT$7,Tipy!AQ74=Výsledky!$AT$8,Tipy!AQ74=Výsledky!$AT$9),IF(VLOOKUP(Tipy!AQ74,'Kategórie hráčov'!$A$2:$B$55,2,FALSE)=30,30,20),0))</f>
        <v>0</v>
      </c>
      <c r="AW80" s="126">
        <f>IF(ISBLANK($AY$3),"",IF(OR(Tipy!AR74=Výsledky!$AW$6,Tipy!AR74=Výsledky!$AW$7,Tipy!AR74=Výsledky!$AW$8,Tipy!AR74=Výsledky!$AW$9),IF(VLOOKUP(Tipy!AR74,'Kategórie hráčov'!$A$2:$B$55,2,FALSE)=30,30,20),0))</f>
        <v>0</v>
      </c>
      <c r="AX80" s="127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30">
        <f>IF(ISBLANK($AY$3),"",IF(ISBLANK(Tipy!AN74),"-",SUM(AT80:AX80)))</f>
        <v>0</v>
      </c>
      <c r="AZ80" s="129"/>
      <c r="BA80" s="126">
        <f>IF(ISBLANK($BF$3),"",IF(ISBLANK(Tipy!AT74),0,IF(AND(Tipy!AT74=Výsledky!$BD$3,Tipy!AV74=Výsledky!$BF$3),60,0)))</f>
        <v>0</v>
      </c>
      <c r="BB80" s="12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6">
        <f>IF(ISBLANK($BF$3),"",IF(OR(Tipy!AW74=Výsledky!$BA$6,Tipy!AW74=Výsledky!$BA$7,Tipy!AW74=Výsledky!$BA$8,Tipy!AW74=Výsledky!$BA$9),IF(VLOOKUP(Tipy!AW74,'Kategórie hráčov'!$A$2:$B$55,2,FALSE)=30,30,20),0))</f>
        <v>0</v>
      </c>
      <c r="BD80" s="126">
        <f>IF(ISBLANK($BF$3),"",IF(OR(Tipy!AX74=Výsledky!$BD$6,Tipy!AX74=Výsledky!$BD$7,Tipy!AX74=Výsledky!$BD$8,Tipy!AX74=Výsledky!$BD$9),IF(VLOOKUP(Tipy!AX74,'Kategórie hráčov'!$A$2:$B$55,2,FALSE)=30,30,20),0))</f>
        <v>0</v>
      </c>
      <c r="BE80" s="127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30">
        <f>IF(ISBLANK($BF$3),"",IF(ISBLANK(Tipy!AT74),"-",SUM(BA80:BE80)))</f>
        <v>0</v>
      </c>
      <c r="BG80" s="129"/>
      <c r="BH80" s="126" t="str">
        <f>IF(ISBLANK($BM$3),"",IF(ISBLANK(Tipy!AZ74),0,IF(AND(Tipy!AZ74=Výsledky!$BK$3,Tipy!BB74=Výsledky!$BM$3),60,0)))</f>
        <v/>
      </c>
      <c r="BI80" s="126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6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6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7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0" t="str">
        <f>IF(ISBLANK($BM$3),"",IF(ISBLANK(Tipy!AZ74),"-",SUM(BH80:BL80)))</f>
        <v/>
      </c>
      <c r="BN80" s="129"/>
      <c r="BO80" s="126">
        <f>IF(ISBLANK($BT$3),"",IF(ISBLANK(Tipy!BF74),0,IF(AND(Tipy!BF74=Výsledky!$BR$3,Tipy!BH74=Výsledky!$BT$3),60,0)))</f>
        <v>60</v>
      </c>
      <c r="BP80" s="12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6">
        <f>IF(ISBLANK($BT$3),"",IF(OR(Tipy!BI74=Výsledky!$BO$6,Tipy!BI74=Výsledky!$BO$7,Tipy!BI74=Výsledky!$BO$8,Tipy!BI74=Výsledky!$BO$9),IF(VLOOKUP(Tipy!BI74,'Kategórie hráčov'!$A$2:$B$55,2,FALSE)=30,30,20),0))</f>
        <v>0</v>
      </c>
      <c r="BR80" s="126">
        <f>IF(ISBLANK($BT$3),"",IF(OR(Tipy!BJ74=Výsledky!$BR$6,Tipy!BJ74=Výsledky!$BR$7,Tipy!BJ74=Výsledky!$BR$8,Tipy!BJ74=Výsledky!$BR$9),IF(VLOOKUP(Tipy!BJ74,'Kategórie hráčov'!$A$2:$B$55,2,FALSE)=30,30,20),0))</f>
        <v>30</v>
      </c>
      <c r="BS80" s="12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30">
        <f>IF(ISBLANK($BT$3),"",IF(ISBLANK(Tipy!BF74),"-",SUM(BO80:BS80)))</f>
        <v>90</v>
      </c>
      <c r="BU80" s="129"/>
      <c r="BV80" s="126" t="str">
        <f>IF(ISBLANK($CA$3),"",IF(ISBLANK(Tipy!BL74),0,IF(AND(Tipy!BL74=Výsledky!$BY$3,Tipy!BN74=Výsledky!$CA$3),60,0)))</f>
        <v/>
      </c>
      <c r="BW80" s="126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6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6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7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0" t="str">
        <f>IF(ISBLANK($CA$3),"",IF(ISBLANK(Tipy!BL74),"-",SUM(BV80:BZ80)))</f>
        <v/>
      </c>
      <c r="CB80" s="129"/>
      <c r="CC80" s="126">
        <f>IF(ISBLANK($CH$3),"",IF(ISBLANK(Tipy!BR74),0,IF(AND(Tipy!BR74=Výsledky!$CF$3,Tipy!BT74=Výsledky!$CH$3),60,0)))</f>
        <v>0</v>
      </c>
      <c r="CD80" s="12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6">
        <f>IF(ISBLANK($CH$3),"",IF(OR(Tipy!BU74=Výsledky!$CC$6,Tipy!BU74=Výsledky!$CC$7,Tipy!BU74=Výsledky!$CC$8,Tipy!BU74=Výsledky!$CC$9),IF(VLOOKUP(Tipy!BU74,'Kategórie hráčov'!$A$2:$B$55,2,FALSE)=30,30,20),0))</f>
        <v>0</v>
      </c>
      <c r="CF80" s="126">
        <f>IF(ISBLANK($CH$3),"",IF(OR(Tipy!BV74=Výsledky!$CF$6,Tipy!BV74=Výsledky!$CF$7,Tipy!BV74=Výsledky!$CF$8,Tipy!BV74=Výsledky!$CF$9),IF(VLOOKUP(Tipy!BV74,'Kategórie hráčov'!$A$2:$B$55,2,FALSE)=30,30,20),0))</f>
        <v>0</v>
      </c>
      <c r="CG80" s="12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30">
        <f>IF(ISBLANK($CH$3),"",IF(ISBLANK(Tipy!BR74),"-",SUM(CC80:CG80)))</f>
        <v>0</v>
      </c>
      <c r="CI80" s="129"/>
      <c r="CJ80" s="126">
        <f>IF(ISBLANK($CO$3),"",IF(ISBLANK(Tipy!BX74),0,IF(AND(Tipy!BX74=Výsledky!$CM$3,Tipy!BZ74=Výsledky!$CO$3),60,0)))</f>
        <v>0</v>
      </c>
      <c r="CK80" s="12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6">
        <f>IF(ISBLANK($CO$3),"",IF(OR(Tipy!CA74=Výsledky!$CJ$6,Tipy!CA74=Výsledky!$CJ$7,Tipy!CA74=Výsledky!$CJ$8,Tipy!CA74=Výsledky!$CJ$9),IF(VLOOKUP(Tipy!CA74,'Kategórie hráčov'!$A$2:$B$55,2,FALSE)=30,30,20),0))</f>
        <v>0</v>
      </c>
      <c r="CM80" s="126">
        <f>IF(ISBLANK($CO$3),"",IF(OR(Tipy!CB74=Výsledky!$CM$6,Tipy!CB74=Výsledky!$CM$7,Tipy!CB74=Výsledky!$CM$8,Tipy!CB74=Výsledky!$CM$9),IF(VLOOKUP(Tipy!CB74,'Kategórie hráčov'!$A$2:$B$55,2,FALSE)=30,30,20),0))</f>
        <v>0</v>
      </c>
      <c r="CN80" s="127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30">
        <f>IF(ISBLANK($CO$3),"",IF(ISBLANK(Tipy!BX74),"-",SUM(CJ80:CN80)))</f>
        <v>30</v>
      </c>
      <c r="CP80" s="129"/>
      <c r="CQ80" s="126" t="str">
        <f>IF(ISBLANK($CV$3),"",IF(ISBLANK(Tipy!CD74),0,IF(AND(Tipy!CD74=Výsledky!$CT$3,Tipy!CF74=Výsledky!$CV$3),60,0)))</f>
        <v/>
      </c>
      <c r="CR80" s="126" t="str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/>
      </c>
      <c r="CS80" s="126" t="str">
        <f>IF(ISBLANK($CV$3),"",IF(OR(Tipy!CG74=Výsledky!$CQ$6,Tipy!CG74=Výsledky!$CQ$7,Tipy!CG74=Výsledky!$CQ$8,Tipy!CG74=Výsledky!$CQ$9),IF(VLOOKUP(Tipy!CG74,'Kategórie hráčov'!$A$2:$B$55,2,FALSE)=30,30,20),0))</f>
        <v/>
      </c>
      <c r="CT80" s="126" t="str">
        <f>IF(ISBLANK($CV$3),"",IF(OR(Tipy!CH74=Výsledky!$CT$6,Tipy!CH74=Výsledky!$CT$7,Tipy!CH74=Výsledky!$CT$8,Tipy!CH74=Výsledky!$CT$9),IF(VLOOKUP(Tipy!CH74,'Kategórie hráčov'!$A$2:$B$55,2,FALSE)=30,30,20),0))</f>
        <v/>
      </c>
      <c r="CU80" s="127" t="str">
        <f>IF(ISBLANK($CV$3),"",IF(ISBLANK(Tipy!CD74),0,IF(OR(AND(Tipy!CD74=Výsledky!$CT$3,OR(Tipy!CF74=Výsledky!$CV$3+1,Tipy!CF74=Výsledky!$CV$3-1)),AND(Tipy!CF74=Výsledky!$CV$3,OR(Tipy!CD74=Výsledky!$CT$3+1,Tipy!CD74=Výsledky!$CT$3-1))),10,0)))</f>
        <v/>
      </c>
      <c r="CV80" s="130" t="str">
        <f>IF(ISBLANK($CV$3),"",IF(ISBLANK(Tipy!CD74),"-",SUM(CQ80:CU80)))</f>
        <v/>
      </c>
      <c r="CW80" s="129"/>
      <c r="CX80" s="126" t="str">
        <f>IF(ISBLANK($DC$3),"",IF(ISBLANK(Tipy!CJ74),0,IF(AND(Tipy!CJ74=Výsledky!$DA$3,Tipy!CL74=Výsledky!$DC$3),60,0)))</f>
        <v/>
      </c>
      <c r="CY80" s="126" t="str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/>
      </c>
      <c r="CZ80" s="126" t="str">
        <f>IF(ISBLANK($DC$3),"",IF(OR(Tipy!CM74=Výsledky!$CX$6,Tipy!CM74=Výsledky!$CX$7,Tipy!CM74=Výsledky!$CX$8,Tipy!CM74=Výsledky!$CX$9),IF(VLOOKUP(Tipy!CM74,'Kategórie hráčov'!$A$2:$B$55,2,FALSE)=30,30,20),0))</f>
        <v/>
      </c>
      <c r="DA80" s="126" t="str">
        <f>IF(ISBLANK($DC$3),"",IF(OR(Tipy!CN74=Výsledky!$DA$6,Tipy!CN74=Výsledky!$DA$7,Tipy!CN74=Výsledky!$DA$8,Tipy!CN74=Výsledky!$DA$9),IF(VLOOKUP(Tipy!CN74,'Kategórie hráčov'!$A$2:$B$55,2,FALSE)=30,30,20),0))</f>
        <v/>
      </c>
      <c r="DB80" s="127" t="str">
        <f>IF(ISBLANK($DC$3),"",IF(ISBLANK(Tipy!CJ74),0,IF(OR(AND(Tipy!CJ74=Výsledky!$DA$3,OR(Tipy!CL74=Výsledky!$DC$3+1,Tipy!CL74=Výsledky!$DC$3-1)),AND(Tipy!CL74=Výsledky!$DC$3,OR(Tipy!CJ74=Výsledky!$DA$3+1,Tipy!CJ74=Výsledky!$DA$3-1))),10,0)))</f>
        <v/>
      </c>
      <c r="DC80" s="130" t="str">
        <f>IF(ISBLANK($DC$3),"",IF(ISBLANK(Tipy!CJ74),"-",SUM(CX80:DB80)))</f>
        <v/>
      </c>
      <c r="DD80" s="129"/>
      <c r="DE80" s="126" t="str">
        <f>IF(ISBLANK($DJ$3),"",IF(ISBLANK(Tipy!CP74),0,IF(AND(Tipy!CP74=Výsledky!$DH$3,Tipy!CR74=Výsledky!$DJ$3),60,0)))</f>
        <v/>
      </c>
      <c r="DF80" s="126" t="str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/>
      </c>
      <c r="DG80" s="126" t="str">
        <f>IF(ISBLANK($DJ$3),"",IF(OR(Tipy!CS74=Výsledky!$DE$6,Tipy!CS74=Výsledky!$DE$7,Tipy!CS74=Výsledky!$DE$8,Tipy!CS74=Výsledky!$DE$9),IF(VLOOKUP(Tipy!CS74,'Kategórie hráčov'!$A$2:$B$55,2,FALSE)=30,30,20),0))</f>
        <v/>
      </c>
      <c r="DH80" s="126" t="str">
        <f>IF(ISBLANK($DJ$3),"",IF(OR(Tipy!CT74=Výsledky!$DH$6,Tipy!CT74=Výsledky!$DH$7,Tipy!CT74=Výsledky!$DH$8,Tipy!CT74=Výsledky!$DH$9),IF(VLOOKUP(Tipy!CT74,'Kategórie hráčov'!$A$2:$B$55,2,FALSE)=30,30,20),0))</f>
        <v/>
      </c>
      <c r="DI80" s="127" t="str">
        <f>IF(ISBLANK($DJ$3),"",IF(ISBLANK(Tipy!CP74),0,IF(OR(AND(Tipy!CP74=Výsledky!$DH$3,OR(Tipy!CR74=Výsledky!$DJ$3+1,Tipy!CR74=Výsledky!$DJ$3-1)),AND(Tipy!CR74=Výsledky!$DJ$3,OR(Tipy!CP74=Výsledky!$DH$3+1,Tipy!CP74=Výsledky!$DH$3-1))),10,0)))</f>
        <v/>
      </c>
      <c r="DJ80" s="130" t="str">
        <f>IF(ISBLANK($DJ$3),"",IF(ISBLANK(Tipy!CP74),"-",SUM(DE80:DI80)))</f>
        <v/>
      </c>
      <c r="DK80" s="129"/>
      <c r="DL80" s="126" t="str">
        <f>IF(ISBLANK($DQ$3),"",IF(ISBLANK(Tipy!CV74),0,IF(AND(Tipy!CV74=Výsledky!$DO$3,Tipy!CX74=Výsledky!$DQ$3),60,0)))</f>
        <v/>
      </c>
      <c r="DM80" s="126" t="str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/>
      </c>
      <c r="DN80" s="126" t="str">
        <f>IF(ISBLANK($DQ$3),"",IF(OR(Tipy!CY74=Výsledky!$DL$6,Tipy!CY74=Výsledky!$DL$7,Tipy!CY74=Výsledky!$DL$8,Tipy!CY74=Výsledky!$DL$9),IF(VLOOKUP(Tipy!CY74,'Kategórie hráčov'!$A$2:$B$55,2,FALSE)=30,30,20),0))</f>
        <v/>
      </c>
      <c r="DO80" s="126" t="str">
        <f>IF(ISBLANK($DQ$3),"",IF(OR(Tipy!CZ74=Výsledky!$DO$6,Tipy!CZ74=Výsledky!$DO$7,Tipy!CZ74=Výsledky!$DO$8,Tipy!CZ74=Výsledky!$DO$9),IF(VLOOKUP(Tipy!CZ74,'Kategórie hráčov'!$A$2:$B$55,2,FALSE)=30,30,20),0))</f>
        <v/>
      </c>
      <c r="DP80" s="127" t="str">
        <f>IF(ISBLANK($DQ$3),"",IF(ISBLANK(Tipy!CV74),0,IF(OR(AND(Tipy!CV74=Výsledky!$DO$3,OR(Tipy!CX74=Výsledky!$DQ$3+1,Tipy!CX74=Výsledky!$DQ$3-1)),AND(Tipy!CX74=Výsledky!$DQ$3,OR(Tipy!CV74=Výsledky!$DO$3+1,Tipy!CV74=Výsledky!$DO$3-1))),10,0)))</f>
        <v/>
      </c>
      <c r="DQ80" s="130" t="str">
        <f>IF(ISBLANK($DQ$3),"",IF(ISBLANK(Tipy!CV74),"-",SUM(DL80:DP80)))</f>
        <v/>
      </c>
      <c r="DR80" s="129"/>
      <c r="DS80" s="126" t="str">
        <f>IF(ISBLANK($DX$3),"",IF(ISBLANK(Tipy!DB74),0,IF(AND(Tipy!DB74=Výsledky!$DV$3,Tipy!DD74=Výsledky!$DX$3),60,0)))</f>
        <v/>
      </c>
      <c r="DT80" s="126" t="str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/>
      </c>
      <c r="DU80" s="126" t="str">
        <f>IF(ISBLANK($DX$3),"",IF(OR(Tipy!DE74=Výsledky!$DS$6,Tipy!DE74=Výsledky!$DS$7,Tipy!DE74=Výsledky!$DS$8,Tipy!DE74=Výsledky!$DS$9),IF(VLOOKUP(Tipy!DE74,'Kategórie hráčov'!$A$2:$B$55,2,FALSE)=30,30,20),0))</f>
        <v/>
      </c>
      <c r="DV80" s="126" t="str">
        <f>IF(ISBLANK($DX$3),"",IF(OR(Tipy!DF74=Výsledky!$DV$6,Tipy!DF74=Výsledky!$DV$7,Tipy!DF74=Výsledky!$DV$8,Tipy!DF74=Výsledky!$DV$9),IF(VLOOKUP(Tipy!DF74,'Kategórie hráčov'!$A$2:$B$55,2,FALSE)=30,30,20),0))</f>
        <v/>
      </c>
      <c r="DW80" s="127" t="str">
        <f>IF(ISBLANK($DX$3),"",IF(ISBLANK(Tipy!DB74),0,IF(OR(AND(Tipy!DB74=Výsledky!$DV$3,OR(Tipy!DD74=Výsledky!$DX$3+1,Tipy!DD74=Výsledky!$DX$3-1)),AND(Tipy!DD74=Výsledky!$DX$3,OR(Tipy!DB74=Výsledky!$DV$3+1,Tipy!DB74=Výsledky!$DV$3-1))),10,0)))</f>
        <v/>
      </c>
      <c r="DX80" s="130" t="str">
        <f>IF(ISBLANK($DX$3),"",IF(ISBLANK(Tipy!DB74),"-",SUM(DS80:DW80)))</f>
        <v/>
      </c>
      <c r="DY80" s="129"/>
      <c r="DZ80" s="126" t="str">
        <f>IF(ISBLANK($EE$3),"",IF(ISBLANK(Tipy!DH74),0,IF(AND(Tipy!DH74=Výsledky!$EC$3,Tipy!DJ74=Výsledky!$EE$3),60,0)))</f>
        <v/>
      </c>
      <c r="EA80" s="126" t="str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/>
      </c>
      <c r="EB80" s="126" t="str">
        <f>IF(ISBLANK($EE$3),"",IF(OR(Tipy!DK74=Výsledky!$DZ$6,Tipy!DK74=Výsledky!$DZ$7,Tipy!DK74=Výsledky!$DZ$8,Tipy!DK74=Výsledky!$DZ$9),IF(VLOOKUP(Tipy!DK74,'Kategórie hráčov'!$A$2:$B$55,2,FALSE)=30,30,20),0))</f>
        <v/>
      </c>
      <c r="EC80" s="126" t="str">
        <f>IF(ISBLANK($EE$3),"",IF(OR(Tipy!DL74=Výsledky!$EC$6,Tipy!DL74=Výsledky!$EC$7,Tipy!DL74=Výsledky!$EC$8,Tipy!DL74=Výsledky!$EC$9),IF(VLOOKUP(Tipy!DL74,'Kategórie hráčov'!$A$2:$B$55,2,FALSE)=30,30,20),0))</f>
        <v/>
      </c>
      <c r="ED80" s="127" t="str">
        <f>IF(ISBLANK($EE$3),"",IF(ISBLANK(Tipy!DH74),0,IF(OR(AND(Tipy!DH74=Výsledky!$EC$3,OR(Tipy!DJ74=Výsledky!$EE$3+1,Tipy!DJ74=Výsledky!$EE$3-1)),AND(Tipy!DJ74=Výsledky!$EE$3,OR(Tipy!DH74=Výsledky!$EC$3+1,Tipy!DH74=Výsledky!$EC$3-1))),10,0)))</f>
        <v/>
      </c>
      <c r="EE80" s="130" t="str">
        <f>IF(ISBLANK($EE$3),"",IF(ISBLANK(Tipy!DH74),"-",SUM(DZ80:ED80)))</f>
        <v/>
      </c>
      <c r="EF80" s="129"/>
      <c r="EG80" s="126" t="str">
        <f>IF(ISBLANK($EL$3),"",IF(ISBLANK(Tipy!DN74),0,IF(AND(Tipy!DN74=Výsledky!$EJ$3,Tipy!DP74=Výsledky!$EL$3),60,0)))</f>
        <v/>
      </c>
      <c r="EH80" s="126" t="str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/>
      </c>
      <c r="EI80" s="126" t="str">
        <f>IF(ISBLANK($EL$3),"",IF(OR(Tipy!DQ74=Výsledky!$EG$6,Tipy!DQ74=Výsledky!$EG$7,Tipy!DQ74=Výsledky!$EG$8,Tipy!DQ74=Výsledky!$EG$9),IF(VLOOKUP(Tipy!DQ74,'Kategórie hráčov'!$A$2:$B$55,2,FALSE)=30,30,20),0))</f>
        <v/>
      </c>
      <c r="EJ80" s="126" t="str">
        <f>IF(ISBLANK($EL$3),"",IF(OR(Tipy!DR74=Výsledky!$EJ$6,Tipy!DR74=Výsledky!$EJ$7,Tipy!DR74=Výsledky!$EJ$8,Tipy!DR74=Výsledky!$EJ$9),IF(VLOOKUP(Tipy!DR74,'Kategórie hráčov'!$A$2:$B$55,2,FALSE)=30,30,20),0))</f>
        <v/>
      </c>
      <c r="EK80" s="127" t="str">
        <f>IF(ISBLANK($EL$3),"",IF(ISBLANK(Tipy!DN74),0,IF(OR(AND(Tipy!DN74=Výsledky!$EJ$3,OR(Tipy!DP74=Výsledky!$EL$3+1,Tipy!DP74=Výsledky!$EL$3-1)),AND(Tipy!DP74=Výsledky!$EL$3,OR(Tipy!DN74=Výsledky!$EJ$3+1,Tipy!DN74=Výsledky!$EJ$3-1))),10,0)))</f>
        <v/>
      </c>
      <c r="EL80" s="130" t="str">
        <f>IF(ISBLANK($EL$3),"",IF(ISBLANK(Tipy!DN74),"-",SUM(EG80:EK80)))</f>
        <v/>
      </c>
      <c r="EM80" s="129"/>
      <c r="EN80" s="126" t="str">
        <f>IF(ISBLANK($ES$3),"",IF(ISBLANK(Tipy!DT74),0,IF(AND(Tipy!DT74=Výsledky!$EQ$3,Tipy!DV74=Výsledky!$ES$3),60,0)))</f>
        <v/>
      </c>
      <c r="EO80" s="126" t="str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/>
      </c>
      <c r="EP80" s="126" t="str">
        <f>IF(ISBLANK($ES$3),"",IF(OR(Tipy!DW74=Výsledky!$EN$6,Tipy!DW74=Výsledky!$EN$7,Tipy!DW74=Výsledky!$EN$8,Tipy!DW74=Výsledky!$EN$9),IF(VLOOKUP(Tipy!DW74,'Kategórie hráčov'!$A$2:$B$55,2,FALSE)=30,30,20),0))</f>
        <v/>
      </c>
      <c r="EQ80" s="126" t="str">
        <f>IF(ISBLANK($ES$3),"",IF(OR(Tipy!DX74=Výsledky!$EQ$6,Tipy!DX74=Výsledky!$EQ$7,Tipy!DX74=Výsledky!$EQ$8,Tipy!DX74=Výsledky!$EQ$9),IF(VLOOKUP(Tipy!DX74,'Kategórie hráčov'!$A$2:$B$55,2,FALSE)=30,30,20),0))</f>
        <v/>
      </c>
      <c r="ER80" s="127" t="str">
        <f>IF(ISBLANK($ES$3),"",IF(ISBLANK(Tipy!DT74),0,IF(OR(AND(Tipy!DT74=Výsledky!$EQ$3,OR(Tipy!DV74=Výsledky!$ES$3+1,Tipy!DV74=Výsledky!$ES$3-1)),AND(Tipy!DV74=Výsledky!$ES$3,OR(Tipy!DT74=Výsledky!$EQ$3+1,Tipy!DT74=Výsledky!$EQ$3-1))),10,0)))</f>
        <v/>
      </c>
      <c r="ES80" s="130" t="str">
        <f>IF(ISBLANK($ES$3),"",IF(ISBLANK(Tipy!DT74),"-",SUM(EN80:ER80)))</f>
        <v/>
      </c>
      <c r="ET80" s="129"/>
      <c r="EU80" s="126" t="str">
        <f>IF(ISBLANK($EZ$3),"",IF(ISBLANK(Tipy!DZ74),0,IF(AND(Tipy!DZ74=Výsledky!$EX$3,Tipy!EB74=Výsledky!$EZ$3),60,0)))</f>
        <v/>
      </c>
      <c r="EV80" s="126" t="str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/>
      </c>
      <c r="EW80" s="126" t="str">
        <f>IF(ISBLANK($EZ$3),"",IF(OR(Tipy!EC74=Výsledky!$EU$6,Tipy!EC74=Výsledky!$EU$7,Tipy!EC74=Výsledky!$EU$8,Tipy!EC74=Výsledky!$EU$9),IF(VLOOKUP(Tipy!EC74,'Kategórie hráčov'!$A$2:$B$55,2,FALSE)=30,30,20),0))</f>
        <v/>
      </c>
      <c r="EX80" s="126" t="str">
        <f>IF(ISBLANK($EZ$3),"",IF(OR(Tipy!ED74=Výsledky!$EX$6,Tipy!ED74=Výsledky!$EX$7,Tipy!ED74=Výsledky!$EX$8,Tipy!ED74=Výsledky!$EX$9),IF(VLOOKUP(Tipy!ED74,'Kategórie hráčov'!$A$2:$B$55,2,FALSE)=30,30,20),0))</f>
        <v/>
      </c>
      <c r="EY80" s="127" t="str">
        <f>IF(ISBLANK($EZ$3),"",IF(ISBLANK(Tipy!DZ74),0,IF(OR(AND(Tipy!DZ74=Výsledky!$EX$3,OR(Tipy!EB74=Výsledky!$EZ$3+1,Tipy!EB74=Výsledky!$EZ$3-1)),AND(Tipy!EB74=Výsledky!$EZ$3,OR(Tipy!DZ74=Výsledky!$EX$3+1,Tipy!DZ74=Výsledky!$EX$3-1))),10,0)))</f>
        <v/>
      </c>
      <c r="EZ80" s="130" t="str">
        <f>IF(ISBLANK($EZ$3),"",IF(ISBLANK(Tipy!DZ74),"-",SUM(EU80:EY80)))</f>
        <v/>
      </c>
      <c r="FA80" s="129"/>
      <c r="FB80" s="126" t="str">
        <f>IF(ISBLANK($FG$3),"",IF(ISBLANK(Tipy!EF74),0,IF(AND(Tipy!EF74=Výsledky!$FE$3,Tipy!EH74=Výsledky!$FG$3),60,0)))</f>
        <v/>
      </c>
      <c r="FC80" s="126" t="str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/>
      </c>
      <c r="FD80" s="126" t="str">
        <f>IF(ISBLANK($FG$3),"",IF(OR(Tipy!EI74=Výsledky!$FB$6,Tipy!EI74=Výsledky!$FB$7,Tipy!EI74=Výsledky!$FB$8,Tipy!EI74=Výsledky!$FB$9),IF(VLOOKUP(Tipy!EI74,'Kategórie hráčov'!$A$2:$B$55,2,FALSE)=30,30,20),0))</f>
        <v/>
      </c>
      <c r="FE80" s="126" t="str">
        <f>IF(ISBLANK($FG$3),"",IF(OR(Tipy!EJ74=Výsledky!$FE$6,Tipy!EJ74=Výsledky!$FE$7,Tipy!EJ74=Výsledky!$FE$8,Tipy!EJ74=Výsledky!$FE$9),IF(VLOOKUP(Tipy!EJ74,'Kategórie hráčov'!$A$2:$B$55,2,FALSE)=30,30,20),0))</f>
        <v/>
      </c>
      <c r="FF80" s="127" t="str">
        <f>IF(ISBLANK($FG$3),"",IF(ISBLANK(Tipy!EF74),0,IF(OR(AND(Tipy!EF74=Výsledky!$FE$3,OR(Tipy!EH74=Výsledky!$FG$3+1,Tipy!EH74=Výsledky!$FG$3-1)),AND(Tipy!EH74=Výsledky!$FG$3,OR(Tipy!EF74=Výsledky!$FE$3+1,Tipy!EF74=Výsledky!$FE$3-1))),10,0)))</f>
        <v/>
      </c>
      <c r="FG80" s="130" t="str">
        <f>IF(ISBLANK($FG$3),"",IF(ISBLANK(Tipy!EF74),"-",SUM(FB80:FF80)))</f>
        <v/>
      </c>
      <c r="FH80" s="129"/>
      <c r="FI80" s="126" t="str">
        <f>IF(ISBLANK($FN$3),"",IF(ISBLANK(Tipy!EL74),0,IF(AND(Tipy!EL74=Výsledky!$FL$3,Tipy!EN74=Výsledky!$FN$3),60,0)))</f>
        <v/>
      </c>
      <c r="FJ80" s="126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126" t="str">
        <f>IF(ISBLANK($FN$3),"",IF(OR(Tipy!EO74=Výsledky!$FI$6,Tipy!EO74=Výsledky!$FI$7,Tipy!EO74=Výsledky!$FI$8,Tipy!EO74=Výsledky!$FI$9),IF(VLOOKUP(Tipy!EO74,'Kategórie hráčov'!$A$2:$B$55,2,FALSE)=30,30,20),0))</f>
        <v/>
      </c>
      <c r="FL80" s="126" t="str">
        <f>IF(ISBLANK($FN$3),"",IF(OR(Tipy!EP74=Výsledky!$FL$6,Tipy!EP74=Výsledky!$FL$7,Tipy!EP74=Výsledky!$FL$8,Tipy!EP74=Výsledky!$FL$9),IF(VLOOKUP(Tipy!EP74,'Kategórie hráčov'!$A$2:$B$55,2,FALSE)=30,30,20),0))</f>
        <v/>
      </c>
      <c r="FM80" s="127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130" t="str">
        <f>IF(ISBLANK($FN$3),"",IF(ISBLANK(Tipy!EL74),"-",SUM(FI80:FM80)))</f>
        <v/>
      </c>
      <c r="FO80" s="129"/>
      <c r="FP80" s="126" t="str">
        <f>IF(ISBLANK($FU$3),"",IF(ISBLANK(Tipy!ER74),0,IF(AND(Tipy!ER74=Výsledky!$FS$3,Tipy!ET74=Výsledky!$FU$3),60,0)))</f>
        <v/>
      </c>
      <c r="FQ80" s="126" t="str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/>
      </c>
      <c r="FR80" s="126" t="str">
        <f>IF(ISBLANK($FU$3),"",IF(OR(Tipy!EU74=Výsledky!$FP$6,Tipy!EU74=Výsledky!$FP$7,Tipy!EU74=Výsledky!$FP$8,Tipy!EU74=Výsledky!$FP$9),IF(VLOOKUP(Tipy!EU74,'Kategórie hráčov'!$A$2:$B$55,2,FALSE)=30,30,20),0))</f>
        <v/>
      </c>
      <c r="FS80" s="126" t="str">
        <f>IF(ISBLANK($FU$3),"",IF(OR(Tipy!EV74=Výsledky!$FS$6,Tipy!EV74=Výsledky!$FS$7,Tipy!EV74=Výsledky!$FS$8,Tipy!EV74=Výsledky!$FS$9),IF(VLOOKUP(Tipy!EV74,'Kategórie hráčov'!$A$2:$B$55,2,FALSE)=30,30,20),0))</f>
        <v/>
      </c>
      <c r="FT80" s="127" t="str">
        <f>IF(ISBLANK($FU$3),"",IF(ISBLANK(Tipy!ER74),0,IF(OR(AND(Tipy!ER74=Výsledky!$FS$3,OR(Tipy!ET74=Výsledky!$FU$3+1,Tipy!ET74=Výsledky!$FU$3-1)),AND(Tipy!ET74=Výsledky!$FU$3,OR(Tipy!ER74=Výsledky!$FS$3+1,Tipy!ER74=Výsledky!$FS$3-1))),10,0)))</f>
        <v/>
      </c>
      <c r="FU80" s="130" t="str">
        <f>IF(ISBLANK($FU$3),"",IF(ISBLANK(Tipy!ER74),"-",SUM(FP80:FT80)))</f>
        <v/>
      </c>
      <c r="FV80" s="129"/>
      <c r="FW80" s="126" t="str">
        <f>IF(ISBLANK($GB$3),"",IF(ISBLANK(Tipy!EX74),0,IF(AND(Tipy!EX74=Výsledky!$FZ$3,Tipy!EZ74=Výsledky!$GB$3),60,0)))</f>
        <v/>
      </c>
      <c r="FX80" s="126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126" t="str">
        <f>IF(ISBLANK($GB$3),"",IF(OR(Tipy!FA74=Výsledky!$FW$6,Tipy!FA74=Výsledky!$FW$7,Tipy!FA74=Výsledky!$FW$8,Tipy!FA74=Výsledky!$FW$9),IF(VLOOKUP(Tipy!FA74,'Kategórie hráčov'!$A$2:$B$55,2,FALSE)=30,30,20),0))</f>
        <v/>
      </c>
      <c r="FZ80" s="126" t="str">
        <f>IF(ISBLANK($GB$3),"",IF(OR(Tipy!FB74=Výsledky!$FZ$6,Tipy!FB74=Výsledky!$FZ$7,Tipy!FB74=Výsledky!$FZ$8,Tipy!FB74=Výsledky!$FZ$9),IF(VLOOKUP(Tipy!FB74,'Kategórie hráčov'!$A$2:$B$55,2,FALSE)=30,30,20),0))</f>
        <v/>
      </c>
      <c r="GA80" s="127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130" t="str">
        <f>IF(ISBLANK($GB$3),"",IF(ISBLANK(Tipy!EX74),"-",SUM(FW80:GA80)))</f>
        <v/>
      </c>
      <c r="GC80" s="129"/>
      <c r="GD80" s="126" t="str">
        <f>IF(ISBLANK($GI$3),"",IF(ISBLANK(Tipy!FD74),0,IF(AND(Tipy!FD74=Výsledky!$GG$3,Tipy!FF74=Výsledky!$GI$3),60,0)))</f>
        <v/>
      </c>
      <c r="GE80" s="126" t="str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/>
      </c>
      <c r="GF80" s="126" t="str">
        <f>IF(ISBLANK($GI$3),"",IF(OR(Tipy!FG74=Výsledky!$GD$6,Tipy!FG74=Výsledky!$GD$7,Tipy!FG74=Výsledky!$GD$8,Tipy!FG74=Výsledky!$GD$9),IF(VLOOKUP(Tipy!FG74,'Kategórie hráčov'!$A$2:$B$55,2,FALSE)=30,30,20),0))</f>
        <v/>
      </c>
      <c r="GG80" s="126" t="str">
        <f>IF(ISBLANK($GI$3),"",IF(OR(Tipy!FH74=Výsledky!$GG$6,Tipy!FH74=Výsledky!$GG$7,Tipy!FH74=Výsledky!$GG$8,Tipy!FH74=Výsledky!$GG$9),IF(VLOOKUP(Tipy!FH74,'Kategórie hráčov'!$A$2:$B$55,2,FALSE)=30,30,20),0))</f>
        <v/>
      </c>
      <c r="GH80" s="127" t="str">
        <f>IF(ISBLANK($GI$3),"",IF(ISBLANK(Tipy!FD74),0,IF(OR(AND(Tipy!FD74=Výsledky!$GG$3,OR(Tipy!FF74=Výsledky!$GI$3+1,Tipy!FF74=Výsledky!$GI$3-1)),AND(Tipy!FF74=Výsledky!$GI$3,OR(Tipy!FD74=Výsledky!$GG$3+1,Tipy!FD74=Výsledky!$GG$3-1))),10,0)))</f>
        <v/>
      </c>
      <c r="GI80" s="130" t="str">
        <f>IF(ISBLANK($GI$3),"",IF(ISBLANK(Tipy!FD74),"-",SUM(GD80:GH80)))</f>
        <v/>
      </c>
      <c r="GJ80" s="129"/>
      <c r="GK80" s="126" t="str">
        <f>IF(ISBLANK($GP$3),"",IF(ISBLANK(Tipy!FJ74),0,IF(AND(Tipy!FJ74=Výsledky!$GN$3,Tipy!FL74=Výsledky!$GP$3),60,0)))</f>
        <v/>
      </c>
      <c r="GL80" s="126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126" t="str">
        <f>IF(ISBLANK($GP$3),"",IF(OR(Tipy!FM74=Výsledky!$GK$6,Tipy!FM74=Výsledky!$GK$7,Tipy!FM74=Výsledky!$GK$8,Tipy!FM74=Výsledky!$GK$9),IF(VLOOKUP(Tipy!FM74,'Kategórie hráčov'!$A$2:$B$55,2,FALSE)=30,30,20),0))</f>
        <v/>
      </c>
      <c r="GN80" s="126" t="str">
        <f>IF(ISBLANK($GP$3),"",IF(OR(Tipy!FN74=Výsledky!$GN$6,Tipy!FN74=Výsledky!$GN$7,Tipy!FN74=Výsledky!$GN$8,Tipy!FN74=Výsledky!$GN$9),IF(VLOOKUP(Tipy!FN74,'Kategórie hráčov'!$A$2:$B$55,2,FALSE)=30,30,20),0))</f>
        <v/>
      </c>
      <c r="GO80" s="127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130" t="str">
        <f>IF(ISBLANK($GP$3),"",IF(ISBLANK(Tipy!FJ74),"-",SUM(GK80:GO80)))</f>
        <v/>
      </c>
      <c r="GQ80" s="129"/>
      <c r="GR80" s="126" t="str">
        <f>IF(ISBLANK($GW$3),"",IF(ISBLANK(Tipy!FP74),0,IF(AND(Tipy!FP74=Výsledky!$GU$3,Tipy!FR74=Výsledky!$GW$3),60,0)))</f>
        <v/>
      </c>
      <c r="GS80" s="126" t="str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/>
      </c>
      <c r="GT80" s="126" t="str">
        <f>IF(ISBLANK($GW$3),"",IF(OR(Tipy!FS74=Výsledky!$GR$6,Tipy!FS74=Výsledky!$GR$7,Tipy!FS74=Výsledky!$GR$8,Tipy!FS74=Výsledky!$GR$9),IF(VLOOKUP(Tipy!FS74,'Kategórie hráčov'!$A$2:$B$55,2,FALSE)=30,30,20),0))</f>
        <v/>
      </c>
      <c r="GU80" s="126" t="str">
        <f>IF(ISBLANK($GW$3),"",IF(OR(Tipy!FT74=Výsledky!$GU$6,Tipy!FT74=Výsledky!$GU$7,Tipy!FT74=Výsledky!$GU$8,Tipy!FT74=Výsledky!$GU$9),IF(VLOOKUP(Tipy!FT74,'Kategórie hráčov'!$A$2:$B$55,2,FALSE)=30,30,20),0))</f>
        <v/>
      </c>
      <c r="GV80" s="127" t="str">
        <f>IF(ISBLANK($GW$3),"",IF(ISBLANK(Tipy!FP74),0,IF(OR(AND(Tipy!FP74=Výsledky!$GU$3,OR(Tipy!FR74=Výsledky!$GW$3+1,Tipy!FR74=Výsledky!$GW$3-1)),AND(Tipy!FR74=Výsledky!$GW$3,OR(Tipy!FP74=Výsledky!$GU$3+1,Tipy!FP74=Výsledky!$GU$3-1))),10,0)))</f>
        <v/>
      </c>
      <c r="GW80" s="130" t="str">
        <f>IF(ISBLANK($GW$3),"",IF(ISBLANK(Tipy!FP74),"-",SUM(GR80:GV80)))</f>
        <v/>
      </c>
      <c r="GX80" s="129"/>
      <c r="GY80" s="126" t="str">
        <f>IF(ISBLANK($HD$3),"",IF(ISBLANK(Tipy!FV74),0,IF(AND(Tipy!FV74=Výsledky!$HB$3,Tipy!FX74=Výsledky!$HD$3),60,0)))</f>
        <v/>
      </c>
      <c r="GZ80" s="126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26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26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27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0" t="str">
        <f>IF(ISBLANK($HD$3),"",IF(ISBLANK(Tipy!FV74),"-",SUM(GY80:HC80)))</f>
        <v/>
      </c>
      <c r="HE80" s="129"/>
      <c r="HF80" s="126" t="str">
        <f>IF(ISBLANK($HK$3),"",IF(ISBLANK(Tipy!GB74),0,IF(AND(Tipy!GB74=Výsledky!$HI$3,Tipy!GD74=Výsledky!$HK$3),60,0)))</f>
        <v/>
      </c>
      <c r="HG80" s="126" t="str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/>
      </c>
      <c r="HH80" s="126" t="str">
        <f>IF(ISBLANK($HK$3),"",IF(OR(Tipy!GE74=Výsledky!$HF$6,Tipy!GE74=Výsledky!$HF$7,Tipy!GE74=Výsledky!$HF$8,Tipy!GE74=Výsledky!$HF$9),IF(VLOOKUP(Tipy!GE74,'Kategórie hráčov'!$A$2:$B$55,2,FALSE)=30,30,20),0))</f>
        <v/>
      </c>
      <c r="HI80" s="126" t="str">
        <f>IF(ISBLANK($HK$3),"",IF(OR(Tipy!GF74=Výsledky!$HI$6,Tipy!GF74=Výsledky!$HI$7,Tipy!GF74=Výsledky!$HI$8,Tipy!GF74=Výsledky!$HI$9),IF(VLOOKUP(Tipy!GF74,'Kategórie hráčov'!$A$2:$B$55,2,FALSE)=30,30,20),0))</f>
        <v/>
      </c>
      <c r="HJ80" s="127" t="str">
        <f>IF(ISBLANK($HK$3),"",IF(ISBLANK(Tipy!GB74),0,IF(OR(AND(Tipy!GB74=Výsledky!$HI$3,OR(Tipy!GD74=Výsledky!$HK$3+1,Tipy!GD74=Výsledky!$HK$3-1)),AND(Tipy!GD74=Výsledky!$HK$3,OR(Tipy!GB74=Výsledky!$HI$3+1,Tipy!GB74=Výsledky!$HI$3-1))),10,0)))</f>
        <v/>
      </c>
      <c r="HK80" s="130" t="str">
        <f>IF(ISBLANK($HK$3),"",IF(ISBLANK(Tipy!GB74),"-",SUM(HF80:HJ80)))</f>
        <v/>
      </c>
      <c r="HL80" s="129"/>
      <c r="HM80" s="126" t="str">
        <f>IF(ISBLANK($HR$3),"",IF(ISBLANK(Tipy!GH74),0,IF(AND(Tipy!GH74=Výsledky!$HP$3,Tipy!GJ74=Výsledky!$HR$3),60,0)))</f>
        <v/>
      </c>
      <c r="HN80" s="126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26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26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27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0" t="str">
        <f>IF(ISBLANK($HR$3),"",IF(ISBLANK(Tipy!GH74),"-",SUM(HM80:HQ80)))</f>
        <v/>
      </c>
      <c r="HS80" s="129"/>
      <c r="HT80" s="126" t="str">
        <f>IF(ISBLANK($HY$3),"",IF(ISBLANK(Tipy!GN74),0,IF(AND(Tipy!GN74=Výsledky!$HW$3,Tipy!GP74=Výsledky!$HY$3),60,0)))</f>
        <v/>
      </c>
      <c r="HU80" s="126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6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6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7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0" t="str">
        <f>IF(ISBLANK($HY$3),"",IF(ISBLANK(Tipy!GN74),"-",SUM(HT80:HX80)))</f>
        <v/>
      </c>
      <c r="HZ80" s="129"/>
      <c r="IA80" s="126" t="str">
        <f>IF(ISBLANK($IF$3),"",IF(ISBLANK(Tipy!GT74),0,IF(AND(Tipy!GT74=Výsledky!$ID$3,Tipy!GV74=Výsledky!$IF$3),60,0)))</f>
        <v/>
      </c>
      <c r="IB80" s="126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26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26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27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0" t="str">
        <f>IF(ISBLANK($IF$3),"",IF(ISBLANK(Tipy!GT74),"-",SUM(IA80:IE80)))</f>
        <v/>
      </c>
      <c r="IG80" s="129"/>
      <c r="IH80" s="126" t="str">
        <f>IF(ISBLANK($IM$3),"",IF(ISBLANK(Tipy!GZ74),0,IF(AND(Tipy!GZ74=Výsledky!$IK$3,Tipy!HB74=Výsledky!$IM$3),60,0)))</f>
        <v/>
      </c>
      <c r="II80" s="126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6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6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7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0" t="str">
        <f>IF(ISBLANK($IM$3),"",IF(ISBLANK(Tipy!GZ74),"-",SUM(IH80:IL80)))</f>
        <v/>
      </c>
      <c r="IN80" s="129"/>
      <c r="IO80" s="126" t="str">
        <f>IF(ISBLANK($IT$3),"",IF(ISBLANK(Tipy!HF74),0,IF(AND(Tipy!HF74=Výsledky!$IR$3,Tipy!HH74=Výsledky!$IT$3),60,0)))</f>
        <v/>
      </c>
      <c r="IP80" s="126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26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26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27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0" t="str">
        <f>IF(ISBLANK($IT$3),"",IF(ISBLANK(Tipy!HF74),"-",SUM(IO80:IS80)))</f>
        <v/>
      </c>
      <c r="IU80" s="129"/>
      <c r="IV80" s="126" t="str">
        <f>IF(ISBLANK($JA$3),"",IF(ISBLANK(Tipy!HL74),0,IF(AND(Tipy!HL74=Výsledky!$IY$3,Tipy!HN74=Výsledky!$JA$3),60,0)))</f>
        <v/>
      </c>
      <c r="IW80" s="126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26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26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27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0" t="str">
        <f>IF(ISBLANK($JA$3),"",IF(ISBLANK(Tipy!HL74),"-",SUM(IV80:IZ80)))</f>
        <v/>
      </c>
      <c r="JB80" s="129"/>
      <c r="JC80" s="126" t="str">
        <f>IF(ISBLANK($JH$3),"",IF(ISBLANK(Tipy!HR74),0,IF(AND(Tipy!HR74=Výsledky!$JF$3,Tipy!HT74=Výsledky!$JH$3),60,0)))</f>
        <v/>
      </c>
      <c r="JD80" s="126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26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26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27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0" t="str">
        <f>IF(ISBLANK($JH$3),"",IF(ISBLANK(Tipy!HR74),"-",SUM(JC80:JG80)))</f>
        <v/>
      </c>
      <c r="JI80" s="129"/>
      <c r="JJ80" s="126" t="str">
        <f>IF(ISBLANK($JO$3),"",IF(ISBLANK(Tipy!HX74),0,IF(AND(Tipy!HX74=Výsledky!$JM$3,Tipy!HZ74=Výsledky!$JO$3),60,0)))</f>
        <v/>
      </c>
      <c r="JK80" s="126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26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26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27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0" t="str">
        <f>IF(ISBLANK($JO$3),"",IF(ISBLANK(Tipy!HX74),"-",SUM(JJ80:JN80)))</f>
        <v/>
      </c>
      <c r="JP80" s="129"/>
      <c r="JQ80" s="126" t="str">
        <f>IF(ISBLANK($JV$3),"",IF(ISBLANK(Tipy!ID74),0,IF(AND(Tipy!ID74=Výsledky!$JT$3,Tipy!IF74=Výsledky!$JV$3),60,0)))</f>
        <v/>
      </c>
      <c r="JR80" s="126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26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26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27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0" t="str">
        <f>IF(ISBLANK($JV$3),"",IF(ISBLANK(Tipy!ID74),"-",SUM(JQ80:JU80)))</f>
        <v/>
      </c>
      <c r="JW80" s="129"/>
      <c r="JX80" s="126" t="str">
        <f>IF(ISBLANK($KC$3),"",IF(ISBLANK(Tipy!IJ74),0,IF(AND(Tipy!IJ74=Výsledky!$KA$3,Tipy!IL74=Výsledky!$KC$3),60,0)))</f>
        <v/>
      </c>
      <c r="JY80" s="126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6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6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7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0" t="str">
        <f>IF(ISBLANK($KC$3),"",IF(ISBLANK(Tipy!IJ74),"-",SUM(JX80:KB80)))</f>
        <v/>
      </c>
      <c r="KD80" s="129"/>
      <c r="KE80" s="126" t="str">
        <f>IF(ISBLANK($KJ$3),"",IF(ISBLANK(Tipy!IP74),0,IF(AND(Tipy!IP74=Výsledky!$KH$3,Tipy!IR74=Výsledky!$KJ$3),60,0)))</f>
        <v/>
      </c>
      <c r="KF80" s="126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6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6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7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0" t="str">
        <f>IF(ISBLANK($KJ$3),"",IF(ISBLANK(Tipy!IP74),"-",SUM(KE80:KI80)))</f>
        <v/>
      </c>
      <c r="KK80" s="129"/>
      <c r="KL80" s="126" t="str">
        <f>IF(ISBLANK($KQ$3),"",IF(ISBLANK(Tipy!IV74),0,IF(AND(Tipy!IV74=Výsledky!$KO$3,Tipy!IX74=Výsledky!$KQ$3),60,0)))</f>
        <v/>
      </c>
      <c r="KM80" s="126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6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6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7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0" t="str">
        <f>IF(ISBLANK($KQ$3),"",IF(ISBLANK(Tipy!IV74),"-",SUM(KL80:KP80)))</f>
        <v/>
      </c>
      <c r="KR80" s="129"/>
      <c r="KS80" s="126" t="str">
        <f>IF(ISBLANK($KX$3),"",IF(ISBLANK(Tipy!JB74),0,IF(AND(Tipy!JB74=Výsledky!$KV$3,Tipy!JD74=Výsledky!$KX$3),60,0)))</f>
        <v/>
      </c>
      <c r="KT80" s="126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6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6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7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0" t="str">
        <f>IF(ISBLANK($KX$3),"",IF(ISBLANK(Tipy!JB74),"-",SUM(KS80:KW80)))</f>
        <v/>
      </c>
      <c r="KY80" s="129"/>
      <c r="KZ80" s="126" t="str">
        <f>IF(ISBLANK($LE$3),"",IF(ISBLANK(Tipy!JH74),0,IF(AND(Tipy!JH74=Výsledky!$LC$3,Tipy!JJ74=Výsledky!$LE$3),60,0)))</f>
        <v/>
      </c>
      <c r="LA80" s="126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6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6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7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0" t="str">
        <f>IF(ISBLANK($LE$3),"",IF(ISBLANK(Tipy!JH74),"-",SUM(KZ80:LD80)))</f>
        <v/>
      </c>
      <c r="LF80" s="129"/>
      <c r="LG80" s="126" t="str">
        <f>IF(ISBLANK($LL$3),"",IF(ISBLANK(Tipy!JN74),0,IF(AND(Tipy!JN74=Výsledky!$LJ$3,Tipy!JP74=Výsledky!$LL$3),60,0)))</f>
        <v/>
      </c>
      <c r="LH80" s="126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6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6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7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0" t="str">
        <f>IF(ISBLANK($LL$3),"",IF(ISBLANK(Tipy!JN74),"-",SUM(LG80:LK80)))</f>
        <v/>
      </c>
      <c r="LM80" s="129"/>
      <c r="LN80" s="126" t="str">
        <f>IF(ISBLANK($LS$3),"",IF(ISBLANK(Tipy!JT74),0,IF(AND(Tipy!JT74=Výsledky!$LQ$3,Tipy!JV74=Výsledky!$LS$3),60,0)))</f>
        <v/>
      </c>
      <c r="LO80" s="126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6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6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7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0" t="str">
        <f>IF(ISBLANK($LS$3),"",IF(ISBLANK(Tipy!JT74),"-",SUM(LN80:LR80)))</f>
        <v/>
      </c>
      <c r="LT80" s="129"/>
      <c r="LU80" s="126" t="str">
        <f>IF(ISBLANK($LZ$3),"",IF(ISBLANK(Tipy!JZ74),0,IF(AND(Tipy!JZ74=Výsledky!$LX$3,Tipy!KB74=Výsledky!$LZ$3),60,0)))</f>
        <v/>
      </c>
      <c r="LV80" s="126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6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6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7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0" t="str">
        <f>IF(ISBLANK($LZ$3),"",IF(ISBLANK(Tipy!JZ74),"-",SUM(LU80:LY80)))</f>
        <v/>
      </c>
      <c r="MA80" s="129"/>
      <c r="MB80" s="126" t="str">
        <f>IF(ISBLANK($MG$3),"",IF(ISBLANK(Tipy!KF74),0,IF(AND(Tipy!KF74=Výsledky!$ME$3,Tipy!KH74=Výsledky!$MG$3),60,0)))</f>
        <v/>
      </c>
      <c r="MC80" s="126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6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6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7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0" t="str">
        <f>IF(ISBLANK($MG$3),"",IF(ISBLANK(Tipy!KF74),"-",SUM(MB80:MF80)))</f>
        <v/>
      </c>
      <c r="MH80" s="129"/>
      <c r="MI80" s="126" t="str">
        <f>IF(ISBLANK($MN$3),"",IF(ISBLANK(Tipy!KL74),0,IF(AND(Tipy!KL74=Výsledky!$ML$3,Tipy!KN74=Výsledky!$MN$3),60,0)))</f>
        <v/>
      </c>
      <c r="MJ80" s="12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6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6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0" t="str">
        <f>IF(ISBLANK($MN$3),"",IF(ISBLANK(Tipy!KL74),"-",SUM(MI80:MM80)))</f>
        <v/>
      </c>
      <c r="MO80" s="129"/>
      <c r="MP80" s="126" t="str">
        <f>IF(ISBLANK($MU$3),"",IF(ISBLANK(Tipy!KR74),0,IF(AND(Tipy!KR74=Výsledky!$MS$3,Tipy!KT74=Výsledky!$MU$3),60,0)))</f>
        <v/>
      </c>
      <c r="MQ80" s="126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6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6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7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0" t="str">
        <f>IF(ISBLANK($MU$3),"",IF(ISBLANK(Tipy!KR74),"-",SUM(MP80:MT80)))</f>
        <v/>
      </c>
      <c r="MV80" s="129"/>
      <c r="MW80" s="126" t="str">
        <f>IF(ISBLANK($NB$3),"",IF(ISBLANK(Tipy!KX74),0,IF(AND(Tipy!KX74=Výsledky!$MZ$3,Tipy!KZ74=Výsledky!$NB$3),60,0)))</f>
        <v/>
      </c>
      <c r="MX80" s="126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6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6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7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0" t="str">
        <f>IF(ISBLANK($NB$3),"",IF(ISBLANK(Tipy!KX74),"-",SUM(MW80:NA80)))</f>
        <v/>
      </c>
      <c r="NC80" s="129"/>
      <c r="ND80" s="126" t="str">
        <f>IF(ISBLANK($NI$3),"",IF(ISBLANK(Tipy!LD74),0,IF(AND(Tipy!LD74=Výsledky!$NG$3,Tipy!LF74=Výsledky!$NI$3),60,0)))</f>
        <v/>
      </c>
      <c r="NE80" s="126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6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6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7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0" t="str">
        <f>IF(ISBLANK($NI$3),"",IF(ISBLANK(Tipy!LD74),"-",SUM(ND80:NH80)))</f>
        <v/>
      </c>
      <c r="NJ80" s="129"/>
      <c r="NK80" s="126" t="str">
        <f>IF(ISBLANK($NP$3),"",IF(ISBLANK(Tipy!LJ74),0,IF(AND(Tipy!LJ74=Výsledky!$NN$3,Tipy!LL74=Výsledky!$NP$3),60,0)))</f>
        <v/>
      </c>
      <c r="NL80" s="126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6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6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7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0" t="str">
        <f>IF(ISBLANK($NP$3),"",IF(ISBLANK(Tipy!LJ74),"-",SUM(NK80:NO80)))</f>
        <v/>
      </c>
      <c r="NQ80" s="129"/>
      <c r="NR80" s="126" t="str">
        <f>IF(ISBLANK($NW$3),"",IF(ISBLANK(Tipy!LP74),0,IF(AND(Tipy!LP74=Výsledky!$NU$3,Tipy!LR74=Výsledky!$NW$3),60,0)))</f>
        <v/>
      </c>
      <c r="NS80" s="126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6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6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7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0" t="str">
        <f>IF(ISBLANK($NW$3),"",IF(ISBLANK(Tipy!LP74),"-",SUM(NR80:NV80)))</f>
        <v/>
      </c>
      <c r="NX80" s="129"/>
      <c r="NY80" s="126" t="str">
        <f>IF(ISBLANK($OD$3),"",IF(ISBLANK(Tipy!LV74),0,IF(AND(Tipy!LV74=Výsledky!$OB$3,Tipy!LX74=Výsledky!$OD$3),60,0)))</f>
        <v/>
      </c>
      <c r="NZ80" s="126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6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6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7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0" t="str">
        <f>IF(ISBLANK($OD$3),"",IF(ISBLANK(Tipy!LV74),"-",SUM(NY80:OC80)))</f>
        <v/>
      </c>
      <c r="OE80" s="129"/>
      <c r="OF80" s="126" t="str">
        <f>IF(ISBLANK($OK$3),"",IF(ISBLANK(Tipy!MB74),0,IF(AND(Tipy!MB74=Výsledky!$OI$3,Tipy!MD74=Výsledky!$OK$3),60,0)))</f>
        <v/>
      </c>
      <c r="OG80" s="126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6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6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7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0" t="str">
        <f>IF(ISBLANK($OK$3),"",IF(ISBLANK(Tipy!MB74),"-",SUM(OF80:OJ80)))</f>
        <v/>
      </c>
      <c r="OL80" s="129"/>
      <c r="OM80" s="126" t="str">
        <f>IF(ISBLANK($OR$3),"",IF(ISBLANK(Tipy!MH74),0,IF(AND(Tipy!MH74=Výsledky!$OP$3,Tipy!MJ74=Výsledky!$OR$3),60,0)))</f>
        <v/>
      </c>
      <c r="ON80" s="12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6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6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0" t="str">
        <f>IF(ISBLANK($OR$3),"",IF(ISBLANK(Tipy!MH74),"-",SUM(OM80:OQ80)))</f>
        <v/>
      </c>
      <c r="OS80" s="129"/>
      <c r="OT80" s="126" t="str">
        <f>IF(ISBLANK($OY$3),"",IF(ISBLANK(Tipy!MN74),0,IF(AND(Tipy!MN74=Výsledky!$OW$3,Tipy!MP74=Výsledky!$OY$3),60,0)))</f>
        <v/>
      </c>
      <c r="OU80" s="12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6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6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0" t="str">
        <f>IF(ISBLANK($OY$3),"",IF(ISBLANK(Tipy!MN74),"-",SUM(OT80:OX80)))</f>
        <v/>
      </c>
      <c r="OZ80" s="129"/>
      <c r="PA80" s="126" t="str">
        <f>IF(ISBLANK($PF$3),"",IF(ISBLANK(Tipy!MT74),0,IF(AND(Tipy!MT74=Výsledky!$PD$3,Tipy!MV74=Výsledky!$PF$3),60,0)))</f>
        <v/>
      </c>
      <c r="PB80" s="12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6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6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0" t="str">
        <f>IF(ISBLANK($PF$3),"",IF(ISBLANK(Tipy!MT74),"-",SUM(PA80:PE80)))</f>
        <v/>
      </c>
      <c r="PG80" s="129"/>
      <c r="PH80" s="126" t="str">
        <f>IF(ISBLANK($PM$3),"",IF(ISBLANK(Tipy!MZ74),0,IF(AND(Tipy!MZ74=Výsledky!$PK$3,Tipy!NB74=Výsledky!$PM$3),60,0)))</f>
        <v/>
      </c>
      <c r="PI80" s="12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6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6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0" t="str">
        <f>IF(ISBLANK($PM$3),"",IF(ISBLANK(Tipy!MZ74),"-",SUM(PH80:PL80)))</f>
        <v/>
      </c>
      <c r="PN80" s="129"/>
      <c r="PO80" s="126" t="str">
        <f>IF(ISBLANK($PT$3),"",IF(ISBLANK(Tipy!NF74),0,IF(AND(Tipy!NF74=Výsledky!$PR$3,Tipy!NH74=Výsledky!$PT$3),60,0)))</f>
        <v/>
      </c>
      <c r="PP80" s="12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6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6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0" t="str">
        <f>IF(ISBLANK($PT$3),"",IF(ISBLANK(Tipy!NF74),"-",SUM(PO80:PS80)))</f>
        <v/>
      </c>
      <c r="PU80" s="129"/>
      <c r="PV80" s="126" t="str">
        <f>IF(ISBLANK($QA$3),"",IF(ISBLANK(Tipy!NL74),0,IF(AND(Tipy!NL74=Výsledky!$PY$3,Tipy!NN74=Výsledky!$QA$3),60,0)))</f>
        <v/>
      </c>
      <c r="PW80" s="12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6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6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0" t="str">
        <f>IF(ISBLANK($QA$3),"",IF(ISBLANK(Tipy!NL74),"-",SUM(PV80:PZ80)))</f>
        <v/>
      </c>
      <c r="QB80" s="129"/>
      <c r="QC80" s="126" t="str">
        <f>IF(ISBLANK($QH$3),"",IF(ISBLANK(Tipy!NR74),0,IF(AND(Tipy!NR74=Výsledky!$QF$3,Tipy!NT74=Výsledky!$QH$3),60,0)))</f>
        <v/>
      </c>
      <c r="QD80" s="12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6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6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0" t="str">
        <f>IF(ISBLANK($QH$3),"",IF(ISBLANK(Tipy!NR74),"-",SUM(QC80:QG80)))</f>
        <v/>
      </c>
      <c r="QI80" s="131"/>
      <c r="QJ80" s="131"/>
    </row>
    <row r="81" spans="1:452" ht="15" x14ac:dyDescent="0.2">
      <c r="A81" s="124">
        <f>Tipy!A75</f>
        <v>71</v>
      </c>
      <c r="B81" s="166" t="str">
        <f>IF(Tipy!B75="","",Tipy!B75)</f>
        <v>Tomas Horvath</v>
      </c>
      <c r="C81" s="125"/>
      <c r="D81" s="126">
        <f>IF(ISBLANK($I$3),"",IF(ISBLANK(Tipy!D75),0,IF(AND(Tipy!D75=Výsledky!$G$3,Tipy!F75=Výsledky!$I$3),60,0)))</f>
        <v>0</v>
      </c>
      <c r="E81" s="126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6">
        <f>IF(ISBLANK($I$3),"",IF(OR(Tipy!G75=Výsledky!$D$6,Tipy!G75=Výsledky!$D$7,Tipy!G75=Výsledky!$D$8,Tipy!G75=Výsledky!$D$9),IF(VLOOKUP(Tipy!G75,'Kategórie hráčov'!$A$2:$B$55,2,FALSE)=30,30,20),0))</f>
        <v>0</v>
      </c>
      <c r="G81" s="126">
        <f>IF(ISBLANK($I$3),"",IF(OR(Tipy!H75=Výsledky!$G$6,Tipy!H75=Výsledky!$G$7,Tipy!H75=Výsledky!$G$8,Tipy!H75=Výsledky!$G$9),IF(VLOOKUP(Tipy!H75,'Kategórie hráčov'!$A$2:$B$55,2,FALSE)=30,30,20),0))</f>
        <v>0</v>
      </c>
      <c r="H81" s="127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8">
        <f>IF(ISBLANK($I$3),"",IF(ISBLANK(Tipy!D75),"-",SUM(D81:H81)))</f>
        <v>0</v>
      </c>
      <c r="J81" s="25"/>
      <c r="K81" s="126">
        <f>IF(ISBLANK($P$3),"",IF(ISBLANK(Tipy!J75),0,IF(AND(Tipy!J75=Výsledky!$N$3,Tipy!L75=Výsledky!$P$3),60,0)))</f>
        <v>0</v>
      </c>
      <c r="L81" s="12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6">
        <f>IF(ISBLANK($P$3),"",IF(OR(Tipy!M75=Výsledky!$K$6,Tipy!M75=Výsledky!$K$7,Tipy!M75=Výsledky!$K$8,Tipy!M75=Výsledky!$K$9),IF(VLOOKUP(Tipy!M75,'Kategórie hráčov'!$A$2:$B$55,2,FALSE)=30,30,20),0))</f>
        <v>0</v>
      </c>
      <c r="N81" s="126">
        <f>IF(ISBLANK($P$3),"",IF(OR(Tipy!N75=Výsledky!$N$6,Tipy!N75=Výsledky!$N$7,Tipy!N75=Výsledky!$N$8,Tipy!N75=Výsledky!$N$9),IF(VLOOKUP(Tipy!N75,'Kategórie hráčov'!$A$2:$B$55,2,FALSE)=30,30,20),0))</f>
        <v>0</v>
      </c>
      <c r="O81" s="12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8">
        <f>IF(ISBLANK($P$3),"",IF(ISBLANK(Tipy!J75),"-",SUM(K81:O81)))</f>
        <v>0</v>
      </c>
      <c r="Q81" s="129"/>
      <c r="R81" s="126">
        <f>IF(ISBLANK($W$3),"",IF(ISBLANK(Tipy!P75),0,IF(AND(Tipy!P75=Výsledky!$U$3,Tipy!R75=Výsledky!$W$3),60,0)))</f>
        <v>0</v>
      </c>
      <c r="S81" s="12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6">
        <f>IF(ISBLANK($W$3),"",IF(OR(Tipy!S75=Výsledky!$R$6,Tipy!S75=Výsledky!$R$7,Tipy!S75=Výsledky!$R$8,Tipy!S75=Výsledky!$R$9),IF(VLOOKUP(Tipy!S75,'Kategórie hráčov'!$A$2:$B$55,2,FALSE)=30,30,20),0))</f>
        <v>0</v>
      </c>
      <c r="U81" s="126">
        <f>IF(ISBLANK($W$3),"",IF(OR(Tipy!T75=Výsledky!$U$6,Tipy!T75=Výsledky!$U$7,Tipy!T75=Výsledky!$U$8,Tipy!T75=Výsledky!$U$9),IF(VLOOKUP(Tipy!T75,'Kategórie hráčov'!$A$2:$B$55,2,FALSE)=30,30,20),0))</f>
        <v>0</v>
      </c>
      <c r="V81" s="127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30">
        <f>IF(ISBLANK($W$3),"",IF(ISBLANK(Tipy!P75),"-",SUM(R81:V81)))</f>
        <v>0</v>
      </c>
      <c r="X81" s="129"/>
      <c r="Y81" s="126">
        <f>IF(ISBLANK($AD$3),"",IF(ISBLANK(Tipy!V75),0,IF(AND(Tipy!V75=Výsledky!$AB$3,Tipy!X75=Výsledky!$AD$3),60,0)))</f>
        <v>0</v>
      </c>
      <c r="Z81" s="12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6">
        <f>IF(ISBLANK($AD$3),"",IF(OR(Tipy!Y75=Výsledky!$Y$6,Tipy!Y75=Výsledky!$Y$7,Tipy!Y75=Výsledky!$Y$8,Tipy!Y75=Výsledky!$Y$9),IF(VLOOKUP(Tipy!Y75,'Kategórie hráčov'!$A$2:$B$55,2,FALSE)=30,30,20),0))</f>
        <v>0</v>
      </c>
      <c r="AB81" s="126">
        <f>IF(ISBLANK($AD$3),"",IF(OR(Tipy!Z75=Výsledky!$AB$6,Tipy!Z75=Výsledky!$AB$7,Tipy!Z75=Výsledky!$AB$8,Tipy!Z75=Výsledky!$AB$9),IF(VLOOKUP(Tipy!Z75,'Kategórie hráčov'!$A$2:$B$55,2,FALSE)=30,30,20),0))</f>
        <v>0</v>
      </c>
      <c r="AC81" s="12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30">
        <f>IF(ISBLANK($AD$3),"",IF(ISBLANK(Tipy!V75),"-",SUM(Y81:AC81)))</f>
        <v>0</v>
      </c>
      <c r="AE81" s="129"/>
      <c r="AF81" s="126">
        <f>IF(ISBLANK($AK$3),"",IF(ISBLANK(Tipy!AB75),0,IF(AND(Tipy!AB75=Výsledky!$AI$3,Tipy!AD75=Výsledky!$AK$3),60,0)))</f>
        <v>0</v>
      </c>
      <c r="AG81" s="12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6">
        <f>IF(ISBLANK($AK$3),"",IF(OR(Tipy!AE75=Výsledky!$AF$6,Tipy!AE75=Výsledky!$AF$7,Tipy!AE75=Výsledky!$AF$8,Tipy!AE75=Výsledky!$AF$9),IF(VLOOKUP(Tipy!AE75,'Kategórie hráčov'!$A$2:$B$55,2,FALSE)=30,30,20),0))</f>
        <v>0</v>
      </c>
      <c r="AI81" s="126">
        <f>IF(ISBLANK($AK$3),"",IF(OR(Tipy!AF75=Výsledky!$AI$6,Tipy!AF75=Výsledky!$AI$7,Tipy!AF75=Výsledky!$AI$8,Tipy!AF75=Výsledky!$AI$9),IF(VLOOKUP(Tipy!AF75,'Kategórie hráčov'!$A$2:$B$55,2,FALSE)=30,30,20),0))</f>
        <v>0</v>
      </c>
      <c r="AJ81" s="12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30" t="str">
        <f>IF(ISBLANK($AK$3),"",IF(ISBLANK(Tipy!AB75),"-",SUM(AF81:AJ81)))</f>
        <v>-</v>
      </c>
      <c r="AL81" s="129"/>
      <c r="AM81" s="126">
        <f>IF(ISBLANK($AR$3),"",IF(ISBLANK(Tipy!AH75),0,IF(AND(Tipy!AH75=Výsledky!$AP$3,Tipy!AJ75=Výsledky!$AR$3),60,0)))</f>
        <v>0</v>
      </c>
      <c r="AN81" s="12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6">
        <f>IF(ISBLANK($AR$3),"",IF(OR(Tipy!AK75=Výsledky!$AM$6,Tipy!AK75=Výsledky!$AM$7,Tipy!AK75=Výsledky!$AM$8,Tipy!AK75=Výsledky!$AM$9),IF(VLOOKUP(Tipy!AK75,'Kategórie hráčov'!$A$2:$B$55,2,FALSE)=30,30,20),0))</f>
        <v>20</v>
      </c>
      <c r="AP81" s="126">
        <f>IF(ISBLANK($AR$3),"",IF(OR(Tipy!AL75=Výsledky!$AP$6,Tipy!AL75=Výsledky!$AP$7,Tipy!AL75=Výsledky!$AP$8,Tipy!AL75=Výsledky!$AP$9),IF(VLOOKUP(Tipy!AL75,'Kategórie hráčov'!$A$2:$B$55,2,FALSE)=30,30,20),0))</f>
        <v>0</v>
      </c>
      <c r="AQ81" s="127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30">
        <f>IF(ISBLANK($AR$3),"",IF(ISBLANK(Tipy!AH75),"-",SUM(AM81:AQ81)))</f>
        <v>40</v>
      </c>
      <c r="AS81" s="129"/>
      <c r="AT81" s="126">
        <f>IF(ISBLANK($AY$3),"",IF(ISBLANK(Tipy!AN75),0,IF(AND(Tipy!AN75=Výsledky!$AW$3,Tipy!AP75=Výsledky!$AY$3),60,0)))</f>
        <v>0</v>
      </c>
      <c r="AU81" s="12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6">
        <f>IF(ISBLANK($AY$3),"",IF(OR(Tipy!AQ75=Výsledky!$AT$6,Tipy!AQ75=Výsledky!$AT$7,Tipy!AQ75=Výsledky!$AT$8,Tipy!AQ75=Výsledky!$AT$9),IF(VLOOKUP(Tipy!AQ75,'Kategórie hráčov'!$A$2:$B$55,2,FALSE)=30,30,20),0))</f>
        <v>0</v>
      </c>
      <c r="AW81" s="126">
        <f>IF(ISBLANK($AY$3),"",IF(OR(Tipy!AR75=Výsledky!$AW$6,Tipy!AR75=Výsledky!$AW$7,Tipy!AR75=Výsledky!$AW$8,Tipy!AR75=Výsledky!$AW$9),IF(VLOOKUP(Tipy!AR75,'Kategórie hráčov'!$A$2:$B$55,2,FALSE)=30,30,20),0))</f>
        <v>0</v>
      </c>
      <c r="AX81" s="127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30">
        <f>IF(ISBLANK($AY$3),"",IF(ISBLANK(Tipy!AN75),"-",SUM(AT81:AX81)))</f>
        <v>0</v>
      </c>
      <c r="AZ81" s="129"/>
      <c r="BA81" s="126">
        <f>IF(ISBLANK($BF$3),"",IF(ISBLANK(Tipy!AT75),0,IF(AND(Tipy!AT75=Výsledky!$BD$3,Tipy!AV75=Výsledky!$BF$3),60,0)))</f>
        <v>0</v>
      </c>
      <c r="BB81" s="12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6">
        <f>IF(ISBLANK($BF$3),"",IF(OR(Tipy!AW75=Výsledky!$BA$6,Tipy!AW75=Výsledky!$BA$7,Tipy!AW75=Výsledky!$BA$8,Tipy!AW75=Výsledky!$BA$9),IF(VLOOKUP(Tipy!AW75,'Kategórie hráčov'!$A$2:$B$56,2,FALSE)=30,30,20),0))</f>
        <v>20</v>
      </c>
      <c r="BD81" s="126">
        <f>IF(ISBLANK($BF$3),"",IF(OR(Tipy!AX75=Výsledky!$BD$6,Tipy!AX75=Výsledky!$BD$7,Tipy!AX75=Výsledky!$BD$8,Tipy!AX75=Výsledky!$BD$9),IF(VLOOKUP(Tipy!AX75,'Kategórie hráčov'!$A$2:$B$55,2,FALSE)=30,30,20),0))</f>
        <v>0</v>
      </c>
      <c r="BE81" s="127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30">
        <f>IF(ISBLANK($BF$3),"",IF(ISBLANK(Tipy!AT75),"-",SUM(BA81:BE81)))</f>
        <v>40</v>
      </c>
      <c r="BG81" s="129"/>
      <c r="BH81" s="126" t="str">
        <f>IF(ISBLANK($BM$3),"",IF(ISBLANK(Tipy!AZ75),0,IF(AND(Tipy!AZ75=Výsledky!$BK$3,Tipy!BB75=Výsledky!$BM$3),60,0)))</f>
        <v/>
      </c>
      <c r="BI81" s="126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6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6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7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0" t="str">
        <f>IF(ISBLANK($BM$3),"",IF(ISBLANK(Tipy!AZ75),"-",SUM(BH81:BL81)))</f>
        <v/>
      </c>
      <c r="BN81" s="129"/>
      <c r="BO81" s="126">
        <f>IF(ISBLANK($BT$3),"",IF(ISBLANK(Tipy!BF75),0,IF(AND(Tipy!BF75=Výsledky!$BR$3,Tipy!BH75=Výsledky!$BT$3),60,0)))</f>
        <v>0</v>
      </c>
      <c r="BP81" s="12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6">
        <f>IF(ISBLANK($BT$3),"",IF(OR(Tipy!BI75=Výsledky!$BO$6,Tipy!BI75=Výsledky!$BO$7,Tipy!BI75=Výsledky!$BO$8,Tipy!BI75=Výsledky!$BO$9),IF(VLOOKUP(Tipy!BI75,'Kategórie hráčov'!$A$2:$B$55,2,FALSE)=30,30,20),0))</f>
        <v>0</v>
      </c>
      <c r="BR81" s="126">
        <f>IF(ISBLANK($BT$3),"",IF(OR(Tipy!BJ75=Výsledky!$BR$6,Tipy!BJ75=Výsledky!$BR$7,Tipy!BJ75=Výsledky!$BR$8,Tipy!BJ75=Výsledky!$BR$9),IF(VLOOKUP(Tipy!BJ75,'Kategórie hráčov'!$A$2:$B$55,2,FALSE)=30,30,20),0))</f>
        <v>0</v>
      </c>
      <c r="BS81" s="12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30" t="str">
        <f>IF(ISBLANK($BT$3),"",IF(ISBLANK(Tipy!BF75),"-",SUM(BO81:BS81)))</f>
        <v>-</v>
      </c>
      <c r="BU81" s="129"/>
      <c r="BV81" s="126" t="str">
        <f>IF(ISBLANK($CA$3),"",IF(ISBLANK(Tipy!BL75),0,IF(AND(Tipy!BL75=Výsledky!$BY$3,Tipy!BN75=Výsledky!$CA$3),60,0)))</f>
        <v/>
      </c>
      <c r="BW81" s="126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6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6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7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0" t="str">
        <f>IF(ISBLANK($CA$3),"",IF(ISBLANK(Tipy!BL75),"-",SUM(BV81:BZ81)))</f>
        <v/>
      </c>
      <c r="CB81" s="129"/>
      <c r="CC81" s="126">
        <f>IF(ISBLANK($CH$3),"",IF(ISBLANK(Tipy!BR75),0,IF(AND(Tipy!BR75=Výsledky!$CF$3,Tipy!BT75=Výsledky!$CH$3),60,0)))</f>
        <v>0</v>
      </c>
      <c r="CD81" s="12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6">
        <f>IF(ISBLANK($CH$3),"",IF(OR(Tipy!BU75=Výsledky!$CC$6,Tipy!BU75=Výsledky!$CC$7,Tipy!BU75=Výsledky!$CC$8,Tipy!BU75=Výsledky!$CC$9),IF(VLOOKUP(Tipy!BU75,'Kategórie hráčov'!$A$2:$B$55,2,FALSE)=30,30,20),0))</f>
        <v>0</v>
      </c>
      <c r="CF81" s="126">
        <f>IF(ISBLANK($CH$3),"",IF(OR(Tipy!BV75=Výsledky!$CF$6,Tipy!BV75=Výsledky!$CF$7,Tipy!BV75=Výsledky!$CF$8,Tipy!BV75=Výsledky!$CF$9),IF(VLOOKUP(Tipy!BV75,'Kategórie hráčov'!$A$2:$B$55,2,FALSE)=30,30,20),0))</f>
        <v>0</v>
      </c>
      <c r="CG81" s="127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30" t="str">
        <f>IF(ISBLANK($CH$3),"",IF(ISBLANK(Tipy!BR75),"-",SUM(CC81:CG81)))</f>
        <v>-</v>
      </c>
      <c r="CI81" s="129"/>
      <c r="CJ81" s="126">
        <f>IF(ISBLANK($CO$3),"",IF(ISBLANK(Tipy!BX75),0,IF(AND(Tipy!BX75=Výsledky!$CM$3,Tipy!BZ75=Výsledky!$CO$3),60,0)))</f>
        <v>0</v>
      </c>
      <c r="CK81" s="12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6">
        <f>IF(ISBLANK($CO$3),"",IF(OR(Tipy!CA75=Výsledky!$CJ$6,Tipy!CA75=Výsledky!$CJ$7,Tipy!CA75=Výsledky!$CJ$8,Tipy!CA75=Výsledky!$CJ$9),IF(VLOOKUP(Tipy!CA75,'Kategórie hráčov'!$A$2:$B$55,2,FALSE)=30,30,20),0))</f>
        <v>0</v>
      </c>
      <c r="CM81" s="126">
        <f>IF(ISBLANK($CO$3),"",IF(OR(Tipy!CB75=Výsledky!$CM$6,Tipy!CB75=Výsledky!$CM$7,Tipy!CB75=Výsledky!$CM$8,Tipy!CB75=Výsledky!$CM$9),IF(VLOOKUP(Tipy!CB75,'Kategórie hráčov'!$A$2:$B$55,2,FALSE)=30,30,20),0))</f>
        <v>0</v>
      </c>
      <c r="CN81" s="127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30">
        <f>IF(ISBLANK($CO$3),"",IF(ISBLANK(Tipy!BX75),"-",SUM(CJ81:CN81)))</f>
        <v>0</v>
      </c>
      <c r="CP81" s="129"/>
      <c r="CQ81" s="126" t="str">
        <f>IF(ISBLANK($CV$3),"",IF(ISBLANK(Tipy!CD75),0,IF(AND(Tipy!CD75=Výsledky!$CT$3,Tipy!CF75=Výsledky!$CV$3),60,0)))</f>
        <v/>
      </c>
      <c r="CR81" s="126" t="str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/>
      </c>
      <c r="CS81" s="126" t="str">
        <f>IF(ISBLANK($CV$3),"",IF(OR(Tipy!CG75=Výsledky!$CQ$6,Tipy!CG75=Výsledky!$CQ$7,Tipy!CG75=Výsledky!$CQ$8,Tipy!CG75=Výsledky!$CQ$9),IF(VLOOKUP(Tipy!CG75,'Kategórie hráčov'!$A$2:$B$55,2,FALSE)=30,30,20),0))</f>
        <v/>
      </c>
      <c r="CT81" s="126" t="str">
        <f>IF(ISBLANK($CV$3),"",IF(OR(Tipy!CH75=Výsledky!$CT$6,Tipy!CH75=Výsledky!$CT$7,Tipy!CH75=Výsledky!$CT$8,Tipy!CH75=Výsledky!$CT$9),IF(VLOOKUP(Tipy!CH75,'Kategórie hráčov'!$A$2:$B$55,2,FALSE)=30,30,20),0))</f>
        <v/>
      </c>
      <c r="CU81" s="127" t="str">
        <f>IF(ISBLANK($CV$3),"",IF(ISBLANK(Tipy!CD75),0,IF(OR(AND(Tipy!CD75=Výsledky!$CT$3,OR(Tipy!CF75=Výsledky!$CV$3+1,Tipy!CF75=Výsledky!$CV$3-1)),AND(Tipy!CF75=Výsledky!$CV$3,OR(Tipy!CD75=Výsledky!$CT$3+1,Tipy!CD75=Výsledky!$CT$3-1))),10,0)))</f>
        <v/>
      </c>
      <c r="CV81" s="130" t="str">
        <f>IF(ISBLANK($CV$3),"",IF(ISBLANK(Tipy!CD75),"-",SUM(CQ81:CU81)))</f>
        <v/>
      </c>
      <c r="CW81" s="129"/>
      <c r="CX81" s="126" t="str">
        <f>IF(ISBLANK($DC$3),"",IF(ISBLANK(Tipy!CJ75),0,IF(AND(Tipy!CJ75=Výsledky!$DA$3,Tipy!CL75=Výsledky!$DC$3),60,0)))</f>
        <v/>
      </c>
      <c r="CY81" s="126" t="str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/>
      </c>
      <c r="CZ81" s="126" t="str">
        <f>IF(ISBLANK($DC$3),"",IF(OR(Tipy!CM75=Výsledky!$CX$6,Tipy!CM75=Výsledky!$CX$7,Tipy!CM75=Výsledky!$CX$8,Tipy!CM75=Výsledky!$CX$9),IF(VLOOKUP(Tipy!CM75,'Kategórie hráčov'!$A$2:$B$55,2,FALSE)=30,30,20),0))</f>
        <v/>
      </c>
      <c r="DA81" s="126" t="str">
        <f>IF(ISBLANK($DC$3),"",IF(OR(Tipy!CN75=Výsledky!$DA$6,Tipy!CN75=Výsledky!$DA$7,Tipy!CN75=Výsledky!$DA$8,Tipy!CN75=Výsledky!$DA$9),IF(VLOOKUP(Tipy!CN75,'Kategórie hráčov'!$A$2:$B$55,2,FALSE)=30,30,20),0))</f>
        <v/>
      </c>
      <c r="DB81" s="127" t="str">
        <f>IF(ISBLANK($DC$3),"",IF(ISBLANK(Tipy!CJ75),0,IF(OR(AND(Tipy!CJ75=Výsledky!$DA$3,OR(Tipy!CL75=Výsledky!$DC$3+1,Tipy!CL75=Výsledky!$DC$3-1)),AND(Tipy!CL75=Výsledky!$DC$3,OR(Tipy!CJ75=Výsledky!$DA$3+1,Tipy!CJ75=Výsledky!$DA$3-1))),10,0)))</f>
        <v/>
      </c>
      <c r="DC81" s="130" t="str">
        <f>IF(ISBLANK($DC$3),"",IF(ISBLANK(Tipy!CJ75),"-",SUM(CX81:DB81)))</f>
        <v/>
      </c>
      <c r="DD81" s="129"/>
      <c r="DE81" s="126" t="str">
        <f>IF(ISBLANK($DJ$3),"",IF(ISBLANK(Tipy!CP75),0,IF(AND(Tipy!CP75=Výsledky!$DH$3,Tipy!CR75=Výsledky!$DJ$3),60,0)))</f>
        <v/>
      </c>
      <c r="DF81" s="126" t="str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/>
      </c>
      <c r="DG81" s="126" t="str">
        <f>IF(ISBLANK($DJ$3),"",IF(OR(Tipy!CS75=Výsledky!$DE$6,Tipy!CS75=Výsledky!$DE$7,Tipy!CS75=Výsledky!$DE$8,Tipy!CS75=Výsledky!$DE$9),IF(VLOOKUP(Tipy!CS75,'Kategórie hráčov'!$A$2:$B$55,2,FALSE)=30,30,20),0))</f>
        <v/>
      </c>
      <c r="DH81" s="126" t="str">
        <f>IF(ISBLANK($DJ$3),"",IF(OR(Tipy!CT75=Výsledky!$DH$6,Tipy!CT75=Výsledky!$DH$7,Tipy!CT75=Výsledky!$DH$8,Tipy!CT75=Výsledky!$DH$9),IF(VLOOKUP(Tipy!CT75,'Kategórie hráčov'!$A$2:$B$55,2,FALSE)=30,30,20),0))</f>
        <v/>
      </c>
      <c r="DI81" s="127" t="str">
        <f>IF(ISBLANK($DJ$3),"",IF(ISBLANK(Tipy!CP75),0,IF(OR(AND(Tipy!CP75=Výsledky!$DH$3,OR(Tipy!CR75=Výsledky!$DJ$3+1,Tipy!CR75=Výsledky!$DJ$3-1)),AND(Tipy!CR75=Výsledky!$DJ$3,OR(Tipy!CP75=Výsledky!$DH$3+1,Tipy!CP75=Výsledky!$DH$3-1))),10,0)))</f>
        <v/>
      </c>
      <c r="DJ81" s="130" t="str">
        <f>IF(ISBLANK($DJ$3),"",IF(ISBLANK(Tipy!CP75),"-",SUM(DE81:DI81)))</f>
        <v/>
      </c>
      <c r="DK81" s="129"/>
      <c r="DL81" s="126" t="str">
        <f>IF(ISBLANK($DQ$3),"",IF(ISBLANK(Tipy!CV75),0,IF(AND(Tipy!CV75=Výsledky!$DO$3,Tipy!CX75=Výsledky!$DQ$3),60,0)))</f>
        <v/>
      </c>
      <c r="DM81" s="126" t="str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/>
      </c>
      <c r="DN81" s="126" t="str">
        <f>IF(ISBLANK($DQ$3),"",IF(OR(Tipy!CY75=Výsledky!$DL$6,Tipy!CY75=Výsledky!$DL$7,Tipy!CY75=Výsledky!$DL$8,Tipy!CY75=Výsledky!$DL$9),IF(VLOOKUP(Tipy!CY75,'Kategórie hráčov'!$A$2:$B$55,2,FALSE)=30,30,20),0))</f>
        <v/>
      </c>
      <c r="DO81" s="126" t="str">
        <f>IF(ISBLANK($DQ$3),"",IF(OR(Tipy!CZ75=Výsledky!$DO$6,Tipy!CZ75=Výsledky!$DO$7,Tipy!CZ75=Výsledky!$DO$8,Tipy!CZ75=Výsledky!$DO$9),IF(VLOOKUP(Tipy!CZ75,'Kategórie hráčov'!$A$2:$B$55,2,FALSE)=30,30,20),0))</f>
        <v/>
      </c>
      <c r="DP81" s="127" t="str">
        <f>IF(ISBLANK($DQ$3),"",IF(ISBLANK(Tipy!CV75),0,IF(OR(AND(Tipy!CV75=Výsledky!$DO$3,OR(Tipy!CX75=Výsledky!$DQ$3+1,Tipy!CX75=Výsledky!$DQ$3-1)),AND(Tipy!CX75=Výsledky!$DQ$3,OR(Tipy!CV75=Výsledky!$DO$3+1,Tipy!CV75=Výsledky!$DO$3-1))),10,0)))</f>
        <v/>
      </c>
      <c r="DQ81" s="130" t="str">
        <f>IF(ISBLANK($DQ$3),"",IF(ISBLANK(Tipy!CV75),"-",SUM(DL81:DP81)))</f>
        <v/>
      </c>
      <c r="DR81" s="129"/>
      <c r="DS81" s="126" t="str">
        <f>IF(ISBLANK($DX$3),"",IF(ISBLANK(Tipy!DB75),0,IF(AND(Tipy!DB75=Výsledky!$DV$3,Tipy!DD75=Výsledky!$DX$3),60,0)))</f>
        <v/>
      </c>
      <c r="DT81" s="126" t="str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/>
      </c>
      <c r="DU81" s="126" t="str">
        <f>IF(ISBLANK($DX$3),"",IF(OR(Tipy!DE75=Výsledky!$DS$6,Tipy!DE75=Výsledky!$DS$7,Tipy!DE75=Výsledky!$DS$8,Tipy!DE75=Výsledky!$DS$9),IF(VLOOKUP(Tipy!DE75,'Kategórie hráčov'!$A$2:$B$55,2,FALSE)=30,30,20),0))</f>
        <v/>
      </c>
      <c r="DV81" s="126" t="str">
        <f>IF(ISBLANK($DX$3),"",IF(OR(Tipy!DF75=Výsledky!$DV$6,Tipy!DF75=Výsledky!$DV$7,Tipy!DF75=Výsledky!$DV$8,Tipy!DF75=Výsledky!$DV$9),IF(VLOOKUP(Tipy!DF75,'Kategórie hráčov'!$A$2:$B$55,2,FALSE)=30,30,20),0))</f>
        <v/>
      </c>
      <c r="DW81" s="127" t="str">
        <f>IF(ISBLANK($DX$3),"",IF(ISBLANK(Tipy!DB75),0,IF(OR(AND(Tipy!DB75=Výsledky!$DV$3,OR(Tipy!DD75=Výsledky!$DX$3+1,Tipy!DD75=Výsledky!$DX$3-1)),AND(Tipy!DD75=Výsledky!$DX$3,OR(Tipy!DB75=Výsledky!$DV$3+1,Tipy!DB75=Výsledky!$DV$3-1))),10,0)))</f>
        <v/>
      </c>
      <c r="DX81" s="130" t="str">
        <f>IF(ISBLANK($DX$3),"",IF(ISBLANK(Tipy!DB75),"-",SUM(DS81:DW81)))</f>
        <v/>
      </c>
      <c r="DY81" s="129"/>
      <c r="DZ81" s="126" t="str">
        <f>IF(ISBLANK($EE$3),"",IF(ISBLANK(Tipy!DH75),0,IF(AND(Tipy!DH75=Výsledky!$EC$3,Tipy!DJ75=Výsledky!$EE$3),60,0)))</f>
        <v/>
      </c>
      <c r="EA81" s="126" t="str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/>
      </c>
      <c r="EB81" s="126" t="str">
        <f>IF(ISBLANK($EE$3),"",IF(OR(Tipy!DK75=Výsledky!$DZ$6,Tipy!DK75=Výsledky!$DZ$7,Tipy!DK75=Výsledky!$DZ$8,Tipy!DK75=Výsledky!$DZ$9),IF(VLOOKUP(Tipy!DK75,'Kategórie hráčov'!$A$2:$B$55,2,FALSE)=30,30,20),0))</f>
        <v/>
      </c>
      <c r="EC81" s="126" t="str">
        <f>IF(ISBLANK($EE$3),"",IF(OR(Tipy!DL75=Výsledky!$EC$6,Tipy!DL75=Výsledky!$EC$7,Tipy!DL75=Výsledky!$EC$8,Tipy!DL75=Výsledky!$EC$9),IF(VLOOKUP(Tipy!DL75,'Kategórie hráčov'!$A$2:$B$55,2,FALSE)=30,30,20),0))</f>
        <v/>
      </c>
      <c r="ED81" s="127" t="str">
        <f>IF(ISBLANK($EE$3),"",IF(ISBLANK(Tipy!DH75),0,IF(OR(AND(Tipy!DH75=Výsledky!$EC$3,OR(Tipy!DJ75=Výsledky!$EE$3+1,Tipy!DJ75=Výsledky!$EE$3-1)),AND(Tipy!DJ75=Výsledky!$EE$3,OR(Tipy!DH75=Výsledky!$EC$3+1,Tipy!DH75=Výsledky!$EC$3-1))),10,0)))</f>
        <v/>
      </c>
      <c r="EE81" s="130" t="str">
        <f>IF(ISBLANK($EE$3),"",IF(ISBLANK(Tipy!DH75),"-",SUM(DZ81:ED81)))</f>
        <v/>
      </c>
      <c r="EF81" s="129"/>
      <c r="EG81" s="126" t="str">
        <f>IF(ISBLANK($EL$3),"",IF(ISBLANK(Tipy!DN75),0,IF(AND(Tipy!DN75=Výsledky!$EJ$3,Tipy!DP75=Výsledky!$EL$3),60,0)))</f>
        <v/>
      </c>
      <c r="EH81" s="126" t="str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/>
      </c>
      <c r="EI81" s="126" t="str">
        <f>IF(ISBLANK($EL$3),"",IF(OR(Tipy!DQ75=Výsledky!$EG$6,Tipy!DQ75=Výsledky!$EG$7,Tipy!DQ75=Výsledky!$EG$8,Tipy!DQ75=Výsledky!$EG$9),IF(VLOOKUP(Tipy!DQ75,'Kategórie hráčov'!$A$2:$B$55,2,FALSE)=30,30,20),0))</f>
        <v/>
      </c>
      <c r="EJ81" s="126" t="str">
        <f>IF(ISBLANK($EL$3),"",IF(OR(Tipy!DR75=Výsledky!$EJ$6,Tipy!DR75=Výsledky!$EJ$7,Tipy!DR75=Výsledky!$EJ$8,Tipy!DR75=Výsledky!$EJ$9),IF(VLOOKUP(Tipy!DR75,'Kategórie hráčov'!$A$2:$B$55,2,FALSE)=30,30,20),0))</f>
        <v/>
      </c>
      <c r="EK81" s="127" t="str">
        <f>IF(ISBLANK($EL$3),"",IF(ISBLANK(Tipy!DN75),0,IF(OR(AND(Tipy!DN75=Výsledky!$EJ$3,OR(Tipy!DP75=Výsledky!$EL$3+1,Tipy!DP75=Výsledky!$EL$3-1)),AND(Tipy!DP75=Výsledky!$EL$3,OR(Tipy!DN75=Výsledky!$EJ$3+1,Tipy!DN75=Výsledky!$EJ$3-1))),10,0)))</f>
        <v/>
      </c>
      <c r="EL81" s="130" t="str">
        <f>IF(ISBLANK($EL$3),"",IF(ISBLANK(Tipy!DN75),"-",SUM(EG81:EK81)))</f>
        <v/>
      </c>
      <c r="EM81" s="129"/>
      <c r="EN81" s="126" t="str">
        <f>IF(ISBLANK($ES$3),"",IF(ISBLANK(Tipy!DT75),0,IF(AND(Tipy!DT75=Výsledky!$EQ$3,Tipy!DV75=Výsledky!$ES$3),60,0)))</f>
        <v/>
      </c>
      <c r="EO81" s="126" t="str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/>
      </c>
      <c r="EP81" s="126" t="str">
        <f>IF(ISBLANK($ES$3),"",IF(OR(Tipy!DW75=Výsledky!$EN$6,Tipy!DW75=Výsledky!$EN$7,Tipy!DW75=Výsledky!$EN$8,Tipy!DW75=Výsledky!$EN$9),IF(VLOOKUP(Tipy!DW75,'Kategórie hráčov'!$A$2:$B$55,2,FALSE)=30,30,20),0))</f>
        <v/>
      </c>
      <c r="EQ81" s="126" t="str">
        <f>IF(ISBLANK($ES$3),"",IF(OR(Tipy!DX75=Výsledky!$EQ$6,Tipy!DX75=Výsledky!$EQ$7,Tipy!DX75=Výsledky!$EQ$8,Tipy!DX75=Výsledky!$EQ$9),IF(VLOOKUP(Tipy!DX75,'Kategórie hráčov'!$A$2:$B$55,2,FALSE)=30,30,20),0))</f>
        <v/>
      </c>
      <c r="ER81" s="127" t="str">
        <f>IF(ISBLANK($ES$3),"",IF(ISBLANK(Tipy!DT75),0,IF(OR(AND(Tipy!DT75=Výsledky!$EQ$3,OR(Tipy!DV75=Výsledky!$ES$3+1,Tipy!DV75=Výsledky!$ES$3-1)),AND(Tipy!DV75=Výsledky!$ES$3,OR(Tipy!DT75=Výsledky!$EQ$3+1,Tipy!DT75=Výsledky!$EQ$3-1))),10,0)))</f>
        <v/>
      </c>
      <c r="ES81" s="130" t="str">
        <f>IF(ISBLANK($ES$3),"",IF(ISBLANK(Tipy!DT75),"-",SUM(EN81:ER81)))</f>
        <v/>
      </c>
      <c r="ET81" s="129"/>
      <c r="EU81" s="126" t="str">
        <f>IF(ISBLANK($EZ$3),"",IF(ISBLANK(Tipy!DZ75),0,IF(AND(Tipy!DZ75=Výsledky!$EX$3,Tipy!EB75=Výsledky!$EZ$3),60,0)))</f>
        <v/>
      </c>
      <c r="EV81" s="126" t="str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/>
      </c>
      <c r="EW81" s="126" t="str">
        <f>IF(ISBLANK($EZ$3),"",IF(OR(Tipy!EC75=Výsledky!$EU$6,Tipy!EC75=Výsledky!$EU$7,Tipy!EC75=Výsledky!$EU$8,Tipy!EC75=Výsledky!$EU$9),IF(VLOOKUP(Tipy!EC75,'Kategórie hráčov'!$A$2:$B$55,2,FALSE)=30,30,20),0))</f>
        <v/>
      </c>
      <c r="EX81" s="126" t="str">
        <f>IF(ISBLANK($EZ$3),"",IF(OR(Tipy!ED75=Výsledky!$EX$6,Tipy!ED75=Výsledky!$EX$7,Tipy!ED75=Výsledky!$EX$8,Tipy!ED75=Výsledky!$EX$9),IF(VLOOKUP(Tipy!ED75,'Kategórie hráčov'!$A$2:$B$55,2,FALSE)=30,30,20),0))</f>
        <v/>
      </c>
      <c r="EY81" s="127" t="str">
        <f>IF(ISBLANK($EZ$3),"",IF(ISBLANK(Tipy!DZ75),0,IF(OR(AND(Tipy!DZ75=Výsledky!$EX$3,OR(Tipy!EB75=Výsledky!$EZ$3+1,Tipy!EB75=Výsledky!$EZ$3-1)),AND(Tipy!EB75=Výsledky!$EZ$3,OR(Tipy!DZ75=Výsledky!$EX$3+1,Tipy!DZ75=Výsledky!$EX$3-1))),10,0)))</f>
        <v/>
      </c>
      <c r="EZ81" s="130" t="str">
        <f>IF(ISBLANK($EZ$3),"",IF(ISBLANK(Tipy!DZ75),"-",SUM(EU81:EY81)))</f>
        <v/>
      </c>
      <c r="FA81" s="129"/>
      <c r="FB81" s="126" t="str">
        <f>IF(ISBLANK($FG$3),"",IF(ISBLANK(Tipy!EF75),0,IF(AND(Tipy!EF75=Výsledky!$FE$3,Tipy!EH75=Výsledky!$FG$3),60,0)))</f>
        <v/>
      </c>
      <c r="FC81" s="126" t="str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/>
      </c>
      <c r="FD81" s="126" t="str">
        <f>IF(ISBLANK($FG$3),"",IF(OR(Tipy!EI75=Výsledky!$FB$6,Tipy!EI75=Výsledky!$FB$7,Tipy!EI75=Výsledky!$FB$8,Tipy!EI75=Výsledky!$FB$9),IF(VLOOKUP(Tipy!EI75,'Kategórie hráčov'!$A$2:$B$55,2,FALSE)=30,30,20),0))</f>
        <v/>
      </c>
      <c r="FE81" s="126" t="str">
        <f>IF(ISBLANK($FG$3),"",IF(OR(Tipy!EJ75=Výsledky!$FE$6,Tipy!EJ75=Výsledky!$FE$7,Tipy!EJ75=Výsledky!$FE$8,Tipy!EJ75=Výsledky!$FE$9),IF(VLOOKUP(Tipy!EJ75,'Kategórie hráčov'!$A$2:$B$55,2,FALSE)=30,30,20),0))</f>
        <v/>
      </c>
      <c r="FF81" s="127" t="str">
        <f>IF(ISBLANK($FG$3),"",IF(ISBLANK(Tipy!EF75),0,IF(OR(AND(Tipy!EF75=Výsledky!$FE$3,OR(Tipy!EH75=Výsledky!$FG$3+1,Tipy!EH75=Výsledky!$FG$3-1)),AND(Tipy!EH75=Výsledky!$FG$3,OR(Tipy!EF75=Výsledky!$FE$3+1,Tipy!EF75=Výsledky!$FE$3-1))),10,0)))</f>
        <v/>
      </c>
      <c r="FG81" s="130" t="str">
        <f>IF(ISBLANK($FG$3),"",IF(ISBLANK(Tipy!EF75),"-",SUM(FB81:FF81)))</f>
        <v/>
      </c>
      <c r="FH81" s="129"/>
      <c r="FI81" s="126" t="str">
        <f>IF(ISBLANK($FN$3),"",IF(ISBLANK(Tipy!EL75),0,IF(AND(Tipy!EL75=Výsledky!$FL$3,Tipy!EN75=Výsledky!$FN$3),60,0)))</f>
        <v/>
      </c>
      <c r="FJ81" s="126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126" t="str">
        <f>IF(ISBLANK($FN$3),"",IF(OR(Tipy!EO75=Výsledky!$FI$6,Tipy!EO75=Výsledky!$FI$7,Tipy!EO75=Výsledky!$FI$8,Tipy!EO75=Výsledky!$FI$9),IF(VLOOKUP(Tipy!EO75,'Kategórie hráčov'!$A$2:$B$55,2,FALSE)=30,30,20),0))</f>
        <v/>
      </c>
      <c r="FL81" s="126" t="str">
        <f>IF(ISBLANK($FN$3),"",IF(OR(Tipy!EP75=Výsledky!$FL$6,Tipy!EP75=Výsledky!$FL$7,Tipy!EP75=Výsledky!$FL$8,Tipy!EP75=Výsledky!$FL$9),IF(VLOOKUP(Tipy!EP75,'Kategórie hráčov'!$A$2:$B$55,2,FALSE)=30,30,20),0))</f>
        <v/>
      </c>
      <c r="FM81" s="127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130" t="str">
        <f>IF(ISBLANK($FN$3),"",IF(ISBLANK(Tipy!EL75),"-",SUM(FI81:FM81)))</f>
        <v/>
      </c>
      <c r="FO81" s="129"/>
      <c r="FP81" s="126" t="str">
        <f>IF(ISBLANK($FU$3),"",IF(ISBLANK(Tipy!ER75),0,IF(AND(Tipy!ER75=Výsledky!$FS$3,Tipy!ET75=Výsledky!$FU$3),60,0)))</f>
        <v/>
      </c>
      <c r="FQ81" s="126" t="str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/>
      </c>
      <c r="FR81" s="126" t="str">
        <f>IF(ISBLANK($FU$3),"",IF(OR(Tipy!EU75=Výsledky!$FP$6,Tipy!EU75=Výsledky!$FP$7,Tipy!EU75=Výsledky!$FP$8,Tipy!EU75=Výsledky!$FP$9),IF(VLOOKUP(Tipy!EU75,'Kategórie hráčov'!$A$2:$B$55,2,FALSE)=30,30,20),0))</f>
        <v/>
      </c>
      <c r="FS81" s="126" t="str">
        <f>IF(ISBLANK($FU$3),"",IF(OR(Tipy!EV75=Výsledky!$FS$6,Tipy!EV75=Výsledky!$FS$7,Tipy!EV75=Výsledky!$FS$8,Tipy!EV75=Výsledky!$FS$9),IF(VLOOKUP(Tipy!EV75,'Kategórie hráčov'!$A$2:$B$55,2,FALSE)=30,30,20),0))</f>
        <v/>
      </c>
      <c r="FT81" s="127" t="str">
        <f>IF(ISBLANK($FU$3),"",IF(ISBLANK(Tipy!ER75),0,IF(OR(AND(Tipy!ER75=Výsledky!$FS$3,OR(Tipy!ET75=Výsledky!$FU$3+1,Tipy!ET75=Výsledky!$FU$3-1)),AND(Tipy!ET75=Výsledky!$FU$3,OR(Tipy!ER75=Výsledky!$FS$3+1,Tipy!ER75=Výsledky!$FS$3-1))),10,0)))</f>
        <v/>
      </c>
      <c r="FU81" s="130" t="str">
        <f>IF(ISBLANK($FU$3),"",IF(ISBLANK(Tipy!ER75),"-",SUM(FP81:FT81)))</f>
        <v/>
      </c>
      <c r="FV81" s="129"/>
      <c r="FW81" s="126" t="str">
        <f>IF(ISBLANK($GB$3),"",IF(ISBLANK(Tipy!EX75),0,IF(AND(Tipy!EX75=Výsledky!$FZ$3,Tipy!EZ75=Výsledky!$GB$3),60,0)))</f>
        <v/>
      </c>
      <c r="FX81" s="126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126" t="str">
        <f>IF(ISBLANK($GB$3),"",IF(OR(Tipy!FA75=Výsledky!$FW$6,Tipy!FA75=Výsledky!$FW$7,Tipy!FA75=Výsledky!$FW$8,Tipy!FA75=Výsledky!$FW$9),IF(VLOOKUP(Tipy!FA75,'Kategórie hráčov'!$A$2:$B$55,2,FALSE)=30,30,20),0))</f>
        <v/>
      </c>
      <c r="FZ81" s="126" t="str">
        <f>IF(ISBLANK($GB$3),"",IF(OR(Tipy!FB75=Výsledky!$FZ$6,Tipy!FB75=Výsledky!$FZ$7,Tipy!FB75=Výsledky!$FZ$8,Tipy!FB75=Výsledky!$FZ$9),IF(VLOOKUP(Tipy!FB75,'Kategórie hráčov'!$A$2:$B$55,2,FALSE)=30,30,20),0))</f>
        <v/>
      </c>
      <c r="GA81" s="127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130" t="str">
        <f>IF(ISBLANK($GB$3),"",IF(ISBLANK(Tipy!EX75),"-",SUM(FW81:GA81)))</f>
        <v/>
      </c>
      <c r="GC81" s="129"/>
      <c r="GD81" s="126" t="str">
        <f>IF(ISBLANK($GI$3),"",IF(ISBLANK(Tipy!FD75),0,IF(AND(Tipy!FD75=Výsledky!$GG$3,Tipy!FF75=Výsledky!$GI$3),60,0)))</f>
        <v/>
      </c>
      <c r="GE81" s="126" t="str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/>
      </c>
      <c r="GF81" s="126" t="str">
        <f>IF(ISBLANK($GI$3),"",IF(OR(Tipy!FG75=Výsledky!$GD$6,Tipy!FG75=Výsledky!$GD$7,Tipy!FG75=Výsledky!$GD$8,Tipy!FG75=Výsledky!$GD$9),IF(VLOOKUP(Tipy!FG75,'Kategórie hráčov'!$A$2:$B$55,2,FALSE)=30,30,20),0))</f>
        <v/>
      </c>
      <c r="GG81" s="126" t="str">
        <f>IF(ISBLANK($GI$3),"",IF(OR(Tipy!FH75=Výsledky!$GG$6,Tipy!FH75=Výsledky!$GG$7,Tipy!FH75=Výsledky!$GG$8,Tipy!FH75=Výsledky!$GG$9),IF(VLOOKUP(Tipy!FH75,'Kategórie hráčov'!$A$2:$B$55,2,FALSE)=30,30,20),0))</f>
        <v/>
      </c>
      <c r="GH81" s="127" t="str">
        <f>IF(ISBLANK($GI$3),"",IF(ISBLANK(Tipy!FD75),0,IF(OR(AND(Tipy!FD75=Výsledky!$GG$3,OR(Tipy!FF75=Výsledky!$GI$3+1,Tipy!FF75=Výsledky!$GI$3-1)),AND(Tipy!FF75=Výsledky!$GI$3,OR(Tipy!FD75=Výsledky!$GG$3+1,Tipy!FD75=Výsledky!$GG$3-1))),10,0)))</f>
        <v/>
      </c>
      <c r="GI81" s="130" t="str">
        <f>IF(ISBLANK($GI$3),"",IF(ISBLANK(Tipy!FD75),"-",SUM(GD81:GH81)))</f>
        <v/>
      </c>
      <c r="GJ81" s="129"/>
      <c r="GK81" s="126" t="str">
        <f>IF(ISBLANK($GP$3),"",IF(ISBLANK(Tipy!FJ75),0,IF(AND(Tipy!FJ75=Výsledky!$GN$3,Tipy!FL75=Výsledky!$GP$3),60,0)))</f>
        <v/>
      </c>
      <c r="GL81" s="126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126" t="str">
        <f>IF(ISBLANK($GP$3),"",IF(OR(Tipy!FM75=Výsledky!$GK$6,Tipy!FM75=Výsledky!$GK$7,Tipy!FM75=Výsledky!$GK$8,Tipy!FM75=Výsledky!$GK$9),IF(VLOOKUP(Tipy!FM75,'Kategórie hráčov'!$A$2:$B$55,2,FALSE)=30,30,20),0))</f>
        <v/>
      </c>
      <c r="GN81" s="126" t="str">
        <f>IF(ISBLANK($GP$3),"",IF(OR(Tipy!FN75=Výsledky!$GN$6,Tipy!FN75=Výsledky!$GN$7,Tipy!FN75=Výsledky!$GN$8,Tipy!FN75=Výsledky!$GN$9),IF(VLOOKUP(Tipy!FN75,'Kategórie hráčov'!$A$2:$B$55,2,FALSE)=30,30,20),0))</f>
        <v/>
      </c>
      <c r="GO81" s="127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130" t="str">
        <f>IF(ISBLANK($GP$3),"",IF(ISBLANK(Tipy!FJ75),"-",SUM(GK81:GO81)))</f>
        <v/>
      </c>
      <c r="GQ81" s="129"/>
      <c r="GR81" s="126" t="str">
        <f>IF(ISBLANK($GW$3),"",IF(ISBLANK(Tipy!FP75),0,IF(AND(Tipy!FP75=Výsledky!$GU$3,Tipy!FR75=Výsledky!$GW$3),60,0)))</f>
        <v/>
      </c>
      <c r="GS81" s="126" t="str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/>
      </c>
      <c r="GT81" s="126" t="str">
        <f>IF(ISBLANK($GW$3),"",IF(OR(Tipy!FS75=Výsledky!$GR$6,Tipy!FS75=Výsledky!$GR$7,Tipy!FS75=Výsledky!$GR$8,Tipy!FS75=Výsledky!$GR$9),IF(VLOOKUP(Tipy!FS75,'Kategórie hráčov'!$A$2:$B$55,2,FALSE)=30,30,20),0))</f>
        <v/>
      </c>
      <c r="GU81" s="126" t="str">
        <f>IF(ISBLANK($GW$3),"",IF(OR(Tipy!FT75=Výsledky!$GU$6,Tipy!FT75=Výsledky!$GU$7,Tipy!FT75=Výsledky!$GU$8,Tipy!FT75=Výsledky!$GU$9),IF(VLOOKUP(Tipy!FT75,'Kategórie hráčov'!$A$2:$B$55,2,FALSE)=30,30,20),0))</f>
        <v/>
      </c>
      <c r="GV81" s="127" t="str">
        <f>IF(ISBLANK($GW$3),"",IF(ISBLANK(Tipy!FP75),0,IF(OR(AND(Tipy!FP75=Výsledky!$GU$3,OR(Tipy!FR75=Výsledky!$GW$3+1,Tipy!FR75=Výsledky!$GW$3-1)),AND(Tipy!FR75=Výsledky!$GW$3,OR(Tipy!FP75=Výsledky!$GU$3+1,Tipy!FP75=Výsledky!$GU$3-1))),10,0)))</f>
        <v/>
      </c>
      <c r="GW81" s="130" t="str">
        <f>IF(ISBLANK($GW$3),"",IF(ISBLANK(Tipy!FP75),"-",SUM(GR81:GV81)))</f>
        <v/>
      </c>
      <c r="GX81" s="129"/>
      <c r="GY81" s="126" t="str">
        <f>IF(ISBLANK($HD$3),"",IF(ISBLANK(Tipy!FV75),0,IF(AND(Tipy!FV75=Výsledky!$HB$3,Tipy!FX75=Výsledky!$HD$3),60,0)))</f>
        <v/>
      </c>
      <c r="GZ81" s="126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26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26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27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0" t="str">
        <f>IF(ISBLANK($HD$3),"",IF(ISBLANK(Tipy!FV75),"-",SUM(GY81:HC81)))</f>
        <v/>
      </c>
      <c r="HE81" s="129"/>
      <c r="HF81" s="126" t="str">
        <f>IF(ISBLANK($HK$3),"",IF(ISBLANK(Tipy!GB75),0,IF(AND(Tipy!GB75=Výsledky!$HI$3,Tipy!GD75=Výsledky!$HK$3),60,0)))</f>
        <v/>
      </c>
      <c r="HG81" s="126" t="str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/>
      </c>
      <c r="HH81" s="126" t="str">
        <f>IF(ISBLANK($HK$3),"",IF(OR(Tipy!GE75=Výsledky!$HF$6,Tipy!GE75=Výsledky!$HF$7,Tipy!GE75=Výsledky!$HF$8,Tipy!GE75=Výsledky!$HF$9),IF(VLOOKUP(Tipy!GE75,'Kategórie hráčov'!$A$2:$B$55,2,FALSE)=30,30,20),0))</f>
        <v/>
      </c>
      <c r="HI81" s="126" t="str">
        <f>IF(ISBLANK($HK$3),"",IF(OR(Tipy!GF75=Výsledky!$HI$6,Tipy!GF75=Výsledky!$HI$7,Tipy!GF75=Výsledky!$HI$8,Tipy!GF75=Výsledky!$HI$9),IF(VLOOKUP(Tipy!GF75,'Kategórie hráčov'!$A$2:$B$55,2,FALSE)=30,30,20),0))</f>
        <v/>
      </c>
      <c r="HJ81" s="127" t="str">
        <f>IF(ISBLANK($HK$3),"",IF(ISBLANK(Tipy!GB75),0,IF(OR(AND(Tipy!GB75=Výsledky!$HI$3,OR(Tipy!GD75=Výsledky!$HK$3+1,Tipy!GD75=Výsledky!$HK$3-1)),AND(Tipy!GD75=Výsledky!$HK$3,OR(Tipy!GB75=Výsledky!$HI$3+1,Tipy!GB75=Výsledky!$HI$3-1))),10,0)))</f>
        <v/>
      </c>
      <c r="HK81" s="130" t="str">
        <f>IF(ISBLANK($HK$3),"",IF(ISBLANK(Tipy!GB75),"-",SUM(HF81:HJ81)))</f>
        <v/>
      </c>
      <c r="HL81" s="129"/>
      <c r="HM81" s="126" t="str">
        <f>IF(ISBLANK($HR$3),"",IF(ISBLANK(Tipy!GH75),0,IF(AND(Tipy!GH75=Výsledky!$HP$3,Tipy!GJ75=Výsledky!$HR$3),60,0)))</f>
        <v/>
      </c>
      <c r="HN81" s="126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26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26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27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0" t="str">
        <f>IF(ISBLANK($HR$3),"",IF(ISBLANK(Tipy!GH75),"-",SUM(HM81:HQ81)))</f>
        <v/>
      </c>
      <c r="HS81" s="129"/>
      <c r="HT81" s="126" t="str">
        <f>IF(ISBLANK($HY$3),"",IF(ISBLANK(Tipy!GN75),0,IF(AND(Tipy!GN75=Výsledky!$HW$3,Tipy!GP75=Výsledky!$HY$3),60,0)))</f>
        <v/>
      </c>
      <c r="HU81" s="126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6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6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7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0" t="str">
        <f>IF(ISBLANK($HY$3),"",IF(ISBLANK(Tipy!GN75),"-",SUM(HT81:HX81)))</f>
        <v/>
      </c>
      <c r="HZ81" s="129"/>
      <c r="IA81" s="126" t="str">
        <f>IF(ISBLANK($IF$3),"",IF(ISBLANK(Tipy!GT75),0,IF(AND(Tipy!GT75=Výsledky!$ID$3,Tipy!GV75=Výsledky!$IF$3),60,0)))</f>
        <v/>
      </c>
      <c r="IB81" s="126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26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26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27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0" t="str">
        <f>IF(ISBLANK($IF$3),"",IF(ISBLANK(Tipy!GT75),"-",SUM(IA81:IE81)))</f>
        <v/>
      </c>
      <c r="IG81" s="129"/>
      <c r="IH81" s="126" t="str">
        <f>IF(ISBLANK($IM$3),"",IF(ISBLANK(Tipy!GZ75),0,IF(AND(Tipy!GZ75=Výsledky!$IK$3,Tipy!HB75=Výsledky!$IM$3),60,0)))</f>
        <v/>
      </c>
      <c r="II81" s="126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6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6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7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0" t="str">
        <f>IF(ISBLANK($IM$3),"",IF(ISBLANK(Tipy!GZ75),"-",SUM(IH81:IL81)))</f>
        <v/>
      </c>
      <c r="IN81" s="129"/>
      <c r="IO81" s="126" t="str">
        <f>IF(ISBLANK($IT$3),"",IF(ISBLANK(Tipy!HF75),0,IF(AND(Tipy!HF75=Výsledky!$IR$3,Tipy!HH75=Výsledky!$IT$3),60,0)))</f>
        <v/>
      </c>
      <c r="IP81" s="126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26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26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27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0" t="str">
        <f>IF(ISBLANK($IT$3),"",IF(ISBLANK(Tipy!HF75),"-",SUM(IO81:IS81)))</f>
        <v/>
      </c>
      <c r="IU81" s="129"/>
      <c r="IV81" s="126" t="str">
        <f>IF(ISBLANK($JA$3),"",IF(ISBLANK(Tipy!HL75),0,IF(AND(Tipy!HL75=Výsledky!$IY$3,Tipy!HN75=Výsledky!$JA$3),60,0)))</f>
        <v/>
      </c>
      <c r="IW81" s="126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26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26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27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0" t="str">
        <f>IF(ISBLANK($JA$3),"",IF(ISBLANK(Tipy!HL75),"-",SUM(IV81:IZ81)))</f>
        <v/>
      </c>
      <c r="JB81" s="129"/>
      <c r="JC81" s="126" t="str">
        <f>IF(ISBLANK($JH$3),"",IF(ISBLANK(Tipy!HR75),0,IF(AND(Tipy!HR75=Výsledky!$JF$3,Tipy!HT75=Výsledky!$JH$3),60,0)))</f>
        <v/>
      </c>
      <c r="JD81" s="126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26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26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27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0" t="str">
        <f>IF(ISBLANK($JH$3),"",IF(ISBLANK(Tipy!HR75),"-",SUM(JC81:JG81)))</f>
        <v/>
      </c>
      <c r="JI81" s="129"/>
      <c r="JJ81" s="126" t="str">
        <f>IF(ISBLANK($JO$3),"",IF(ISBLANK(Tipy!HX75),0,IF(AND(Tipy!HX75=Výsledky!$JM$3,Tipy!HZ75=Výsledky!$JO$3),60,0)))</f>
        <v/>
      </c>
      <c r="JK81" s="126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26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26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27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0" t="str">
        <f>IF(ISBLANK($JO$3),"",IF(ISBLANK(Tipy!HX75),"-",SUM(JJ81:JN81)))</f>
        <v/>
      </c>
      <c r="JP81" s="129"/>
      <c r="JQ81" s="126" t="str">
        <f>IF(ISBLANK($JV$3),"",IF(ISBLANK(Tipy!ID75),0,IF(AND(Tipy!ID75=Výsledky!$JT$3,Tipy!IF75=Výsledky!$JV$3),60,0)))</f>
        <v/>
      </c>
      <c r="JR81" s="126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26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26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27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0" t="str">
        <f>IF(ISBLANK($JV$3),"",IF(ISBLANK(Tipy!ID75),"-",SUM(JQ81:JU81)))</f>
        <v/>
      </c>
      <c r="JW81" s="129"/>
      <c r="JX81" s="126" t="str">
        <f>IF(ISBLANK($KC$3),"",IF(ISBLANK(Tipy!IJ75),0,IF(AND(Tipy!IJ75=Výsledky!$KA$3,Tipy!IL75=Výsledky!$KC$3),60,0)))</f>
        <v/>
      </c>
      <c r="JY81" s="126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6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6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7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0" t="str">
        <f>IF(ISBLANK($KC$3),"",IF(ISBLANK(Tipy!IJ75),"-",SUM(JX81:KB81)))</f>
        <v/>
      </c>
      <c r="KD81" s="129"/>
      <c r="KE81" s="126" t="str">
        <f>IF(ISBLANK($KJ$3),"",IF(ISBLANK(Tipy!IP75),0,IF(AND(Tipy!IP75=Výsledky!$KH$3,Tipy!IR75=Výsledky!$KJ$3),60,0)))</f>
        <v/>
      </c>
      <c r="KF81" s="126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6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6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7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0" t="str">
        <f>IF(ISBLANK($KJ$3),"",IF(ISBLANK(Tipy!IP75),"-",SUM(KE81:KI81)))</f>
        <v/>
      </c>
      <c r="KK81" s="129"/>
      <c r="KL81" s="126" t="str">
        <f>IF(ISBLANK($KQ$3),"",IF(ISBLANK(Tipy!IV75),0,IF(AND(Tipy!IV75=Výsledky!$KO$3,Tipy!IX75=Výsledky!$KQ$3),60,0)))</f>
        <v/>
      </c>
      <c r="KM81" s="126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6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6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7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0" t="str">
        <f>IF(ISBLANK($KQ$3),"",IF(ISBLANK(Tipy!IV75),"-",SUM(KL81:KP81)))</f>
        <v/>
      </c>
      <c r="KR81" s="129"/>
      <c r="KS81" s="126" t="str">
        <f>IF(ISBLANK($KX$3),"",IF(ISBLANK(Tipy!JB75),0,IF(AND(Tipy!JB75=Výsledky!$KV$3,Tipy!JD75=Výsledky!$KX$3),60,0)))</f>
        <v/>
      </c>
      <c r="KT81" s="126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6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6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7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0" t="str">
        <f>IF(ISBLANK($KX$3),"",IF(ISBLANK(Tipy!JB75),"-",SUM(KS81:KW81)))</f>
        <v/>
      </c>
      <c r="KY81" s="129"/>
      <c r="KZ81" s="126" t="str">
        <f>IF(ISBLANK($LE$3),"",IF(ISBLANK(Tipy!JH75),0,IF(AND(Tipy!JH75=Výsledky!$LC$3,Tipy!JJ75=Výsledky!$LE$3),60,0)))</f>
        <v/>
      </c>
      <c r="LA81" s="126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6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6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7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0" t="str">
        <f>IF(ISBLANK($LE$3),"",IF(ISBLANK(Tipy!JH75),"-",SUM(KZ81:LD81)))</f>
        <v/>
      </c>
      <c r="LF81" s="129"/>
      <c r="LG81" s="126" t="str">
        <f>IF(ISBLANK($LL$3),"",IF(ISBLANK(Tipy!JN75),0,IF(AND(Tipy!JN75=Výsledky!$LJ$3,Tipy!JP75=Výsledky!$LL$3),60,0)))</f>
        <v/>
      </c>
      <c r="LH81" s="126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6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6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7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0" t="str">
        <f>IF(ISBLANK($LL$3),"",IF(ISBLANK(Tipy!JN75),"-",SUM(LG81:LK81)))</f>
        <v/>
      </c>
      <c r="LM81" s="129"/>
      <c r="LN81" s="126" t="str">
        <f>IF(ISBLANK($LS$3),"",IF(ISBLANK(Tipy!JT75),0,IF(AND(Tipy!JT75=Výsledky!$LQ$3,Tipy!JV75=Výsledky!$LS$3),60,0)))</f>
        <v/>
      </c>
      <c r="LO81" s="126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6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6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7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0" t="str">
        <f>IF(ISBLANK($LS$3),"",IF(ISBLANK(Tipy!JT75),"-",SUM(LN81:LR81)))</f>
        <v/>
      </c>
      <c r="LT81" s="129"/>
      <c r="LU81" s="126" t="str">
        <f>IF(ISBLANK($LZ$3),"",IF(ISBLANK(Tipy!JZ75),0,IF(AND(Tipy!JZ75=Výsledky!$LX$3,Tipy!KB75=Výsledky!$LZ$3),60,0)))</f>
        <v/>
      </c>
      <c r="LV81" s="126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6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6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7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0" t="str">
        <f>IF(ISBLANK($LZ$3),"",IF(ISBLANK(Tipy!JZ75),"-",SUM(LU81:LY81)))</f>
        <v/>
      </c>
      <c r="MA81" s="129"/>
      <c r="MB81" s="126" t="str">
        <f>IF(ISBLANK($MG$3),"",IF(ISBLANK(Tipy!KF75),0,IF(AND(Tipy!KF75=Výsledky!$ME$3,Tipy!KH75=Výsledky!$MG$3),60,0)))</f>
        <v/>
      </c>
      <c r="MC81" s="126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6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6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7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0" t="str">
        <f>IF(ISBLANK($MG$3),"",IF(ISBLANK(Tipy!KF75),"-",SUM(MB81:MF81)))</f>
        <v/>
      </c>
      <c r="MH81" s="129"/>
      <c r="MI81" s="126" t="str">
        <f>IF(ISBLANK($MN$3),"",IF(ISBLANK(Tipy!KL75),0,IF(AND(Tipy!KL75=Výsledky!$ML$3,Tipy!KN75=Výsledky!$MN$3),60,0)))</f>
        <v/>
      </c>
      <c r="MJ81" s="12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6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6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0" t="str">
        <f>IF(ISBLANK($MN$3),"",IF(ISBLANK(Tipy!KL75),"-",SUM(MI81:MM81)))</f>
        <v/>
      </c>
      <c r="MO81" s="129"/>
      <c r="MP81" s="126" t="str">
        <f>IF(ISBLANK($MU$3),"",IF(ISBLANK(Tipy!KR75),0,IF(AND(Tipy!KR75=Výsledky!$MS$3,Tipy!KT75=Výsledky!$MU$3),60,0)))</f>
        <v/>
      </c>
      <c r="MQ81" s="126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6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6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7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0" t="str">
        <f>IF(ISBLANK($MU$3),"",IF(ISBLANK(Tipy!KR75),"-",SUM(MP81:MT81)))</f>
        <v/>
      </c>
      <c r="MV81" s="129"/>
      <c r="MW81" s="126" t="str">
        <f>IF(ISBLANK($NB$3),"",IF(ISBLANK(Tipy!KX75),0,IF(AND(Tipy!KX75=Výsledky!$MZ$3,Tipy!KZ75=Výsledky!$NB$3),60,0)))</f>
        <v/>
      </c>
      <c r="MX81" s="126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6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6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7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0" t="str">
        <f>IF(ISBLANK($NB$3),"",IF(ISBLANK(Tipy!KX75),"-",SUM(MW81:NA81)))</f>
        <v/>
      </c>
      <c r="NC81" s="129"/>
      <c r="ND81" s="126" t="str">
        <f>IF(ISBLANK($NI$3),"",IF(ISBLANK(Tipy!LD75),0,IF(AND(Tipy!LD75=Výsledky!$NG$3,Tipy!LF75=Výsledky!$NI$3),60,0)))</f>
        <v/>
      </c>
      <c r="NE81" s="126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6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6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7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0" t="str">
        <f>IF(ISBLANK($NI$3),"",IF(ISBLANK(Tipy!LD75),"-",SUM(ND81:NH81)))</f>
        <v/>
      </c>
      <c r="NJ81" s="129"/>
      <c r="NK81" s="126" t="str">
        <f>IF(ISBLANK($NP$3),"",IF(ISBLANK(Tipy!LJ75),0,IF(AND(Tipy!LJ75=Výsledky!$NN$3,Tipy!LL75=Výsledky!$NP$3),60,0)))</f>
        <v/>
      </c>
      <c r="NL81" s="126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6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6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7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0" t="str">
        <f>IF(ISBLANK($NP$3),"",IF(ISBLANK(Tipy!LJ75),"-",SUM(NK81:NO81)))</f>
        <v/>
      </c>
      <c r="NQ81" s="129"/>
      <c r="NR81" s="126" t="str">
        <f>IF(ISBLANK($NW$3),"",IF(ISBLANK(Tipy!LP75),0,IF(AND(Tipy!LP75=Výsledky!$NU$3,Tipy!LR75=Výsledky!$NW$3),60,0)))</f>
        <v/>
      </c>
      <c r="NS81" s="126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6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6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7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0" t="str">
        <f>IF(ISBLANK($NW$3),"",IF(ISBLANK(Tipy!LP75),"-",SUM(NR81:NV81)))</f>
        <v/>
      </c>
      <c r="NX81" s="129"/>
      <c r="NY81" s="126" t="str">
        <f>IF(ISBLANK($OD$3),"",IF(ISBLANK(Tipy!LV75),0,IF(AND(Tipy!LV75=Výsledky!$OB$3,Tipy!LX75=Výsledky!$OD$3),60,0)))</f>
        <v/>
      </c>
      <c r="NZ81" s="126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6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6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7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0" t="str">
        <f>IF(ISBLANK($OD$3),"",IF(ISBLANK(Tipy!LV75),"-",SUM(NY81:OC81)))</f>
        <v/>
      </c>
      <c r="OE81" s="129"/>
      <c r="OF81" s="126" t="str">
        <f>IF(ISBLANK($OK$3),"",IF(ISBLANK(Tipy!MB75),0,IF(AND(Tipy!MB75=Výsledky!$OI$3,Tipy!MD75=Výsledky!$OK$3),60,0)))</f>
        <v/>
      </c>
      <c r="OG81" s="126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6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6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7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0" t="str">
        <f>IF(ISBLANK($OK$3),"",IF(ISBLANK(Tipy!MB75),"-",SUM(OF81:OJ81)))</f>
        <v/>
      </c>
      <c r="OL81" s="129"/>
      <c r="OM81" s="126" t="str">
        <f>IF(ISBLANK($OR$3),"",IF(ISBLANK(Tipy!MH75),0,IF(AND(Tipy!MH75=Výsledky!$OP$3,Tipy!MJ75=Výsledky!$OR$3),60,0)))</f>
        <v/>
      </c>
      <c r="ON81" s="12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6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6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0" t="str">
        <f>IF(ISBLANK($OR$3),"",IF(ISBLANK(Tipy!MH75),"-",SUM(OM81:OQ81)))</f>
        <v/>
      </c>
      <c r="OS81" s="129"/>
      <c r="OT81" s="126" t="str">
        <f>IF(ISBLANK($OY$3),"",IF(ISBLANK(Tipy!MN75),0,IF(AND(Tipy!MN75=Výsledky!$OW$3,Tipy!MP75=Výsledky!$OY$3),60,0)))</f>
        <v/>
      </c>
      <c r="OU81" s="12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6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6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0" t="str">
        <f>IF(ISBLANK($OY$3),"",IF(ISBLANK(Tipy!MN75),"-",SUM(OT81:OX81)))</f>
        <v/>
      </c>
      <c r="OZ81" s="129"/>
      <c r="PA81" s="126" t="str">
        <f>IF(ISBLANK($PF$3),"",IF(ISBLANK(Tipy!MT75),0,IF(AND(Tipy!MT75=Výsledky!$PD$3,Tipy!MV75=Výsledky!$PF$3),60,0)))</f>
        <v/>
      </c>
      <c r="PB81" s="12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6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6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0" t="str">
        <f>IF(ISBLANK($PF$3),"",IF(ISBLANK(Tipy!MT75),"-",SUM(PA81:PE81)))</f>
        <v/>
      </c>
      <c r="PG81" s="129"/>
      <c r="PH81" s="126" t="str">
        <f>IF(ISBLANK($PM$3),"",IF(ISBLANK(Tipy!MZ75),0,IF(AND(Tipy!MZ75=Výsledky!$PK$3,Tipy!NB75=Výsledky!$PM$3),60,0)))</f>
        <v/>
      </c>
      <c r="PI81" s="12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6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6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0" t="str">
        <f>IF(ISBLANK($PM$3),"",IF(ISBLANK(Tipy!MZ75),"-",SUM(PH81:PL81)))</f>
        <v/>
      </c>
      <c r="PN81" s="129"/>
      <c r="PO81" s="126" t="str">
        <f>IF(ISBLANK($PT$3),"",IF(ISBLANK(Tipy!NF75),0,IF(AND(Tipy!NF75=Výsledky!$PR$3,Tipy!NH75=Výsledky!$PT$3),60,0)))</f>
        <v/>
      </c>
      <c r="PP81" s="12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6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6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0" t="str">
        <f>IF(ISBLANK($PT$3),"",IF(ISBLANK(Tipy!NF75),"-",SUM(PO81:PS81)))</f>
        <v/>
      </c>
      <c r="PU81" s="129"/>
      <c r="PV81" s="126" t="str">
        <f>IF(ISBLANK($QA$3),"",IF(ISBLANK(Tipy!NL75),0,IF(AND(Tipy!NL75=Výsledky!$PY$3,Tipy!NN75=Výsledky!$QA$3),60,0)))</f>
        <v/>
      </c>
      <c r="PW81" s="12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6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6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0" t="str">
        <f>IF(ISBLANK($QA$3),"",IF(ISBLANK(Tipy!NL75),"-",SUM(PV81:PZ81)))</f>
        <v/>
      </c>
      <c r="QB81" s="129"/>
      <c r="QC81" s="126" t="str">
        <f>IF(ISBLANK($QH$3),"",IF(ISBLANK(Tipy!NR75),0,IF(AND(Tipy!NR75=Výsledky!$QF$3,Tipy!NT75=Výsledky!$QH$3),60,0)))</f>
        <v/>
      </c>
      <c r="QD81" s="12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6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6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0" t="str">
        <f>IF(ISBLANK($QH$3),"",IF(ISBLANK(Tipy!NR75),"-",SUM(QC81:QG81)))</f>
        <v/>
      </c>
      <c r="QI81" s="131"/>
      <c r="QJ81" s="131"/>
    </row>
    <row r="82" spans="1:452" ht="15" x14ac:dyDescent="0.2">
      <c r="A82" s="124">
        <f>Tipy!A76</f>
        <v>61</v>
      </c>
      <c r="B82" s="166" t="str">
        <f>IF(Tipy!B76="","",Tipy!B76)</f>
        <v>ÚprimnýFanúšik</v>
      </c>
      <c r="C82" s="125"/>
      <c r="D82" s="126">
        <f>IF(ISBLANK($I$3),"",IF(ISBLANK(Tipy!D76),0,IF(AND(Tipy!D76=Výsledky!$G$3,Tipy!F76=Výsledky!$I$3),60,0)))</f>
        <v>0</v>
      </c>
      <c r="E82" s="12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6">
        <f>IF(ISBLANK($I$3),"",IF(OR(Tipy!G76=Výsledky!$D$6,Tipy!G76=Výsledky!$D$7,Tipy!G76=Výsledky!$D$8,Tipy!G76=Výsledky!$D$9),IF(VLOOKUP(Tipy!G76,'Kategórie hráčov'!$A$2:$B$55,2,FALSE)=30,30,20),0))</f>
        <v>0</v>
      </c>
      <c r="G82" s="126">
        <f>IF(ISBLANK($I$3),"",IF(OR(Tipy!H76=Výsledky!$G$6,Tipy!H76=Výsledky!$G$7,Tipy!H76=Výsledky!$G$8,Tipy!H76=Výsledky!$G$9),IF(VLOOKUP(Tipy!H76,'Kategórie hráčov'!$A$2:$B$55,2,FALSE)=30,30,20),0))</f>
        <v>20</v>
      </c>
      <c r="H82" s="12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8">
        <f>IF(ISBLANK($I$3),"",IF(ISBLANK(Tipy!D76),"-",SUM(D82:H82)))</f>
        <v>20</v>
      </c>
      <c r="J82" s="25"/>
      <c r="K82" s="126">
        <f>IF(ISBLANK($P$3),"",IF(ISBLANK(Tipy!J76),0,IF(AND(Tipy!J76=Výsledky!$N$3,Tipy!L76=Výsledky!$P$3),60,0)))</f>
        <v>0</v>
      </c>
      <c r="L82" s="12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6">
        <f>IF(ISBLANK($P$3),"",IF(OR(Tipy!M76=Výsledky!$K$6,Tipy!M76=Výsledky!$K$7,Tipy!M76=Výsledky!$K$8,Tipy!M76=Výsledky!$K$9),IF(VLOOKUP(Tipy!M76,'Kategórie hráčov'!$A$2:$B$55,2,FALSE)=30,30,20),0))</f>
        <v>0</v>
      </c>
      <c r="N82" s="126">
        <f>IF(ISBLANK($P$3),"",IF(OR(Tipy!N76=Výsledky!$N$6,Tipy!N76=Výsledky!$N$7,Tipy!N76=Výsledky!$N$8,Tipy!N76=Výsledky!$N$9),IF(VLOOKUP(Tipy!N76,'Kategórie hráčov'!$A$2:$B$55,2,FALSE)=30,30,20),0))</f>
        <v>0</v>
      </c>
      <c r="O82" s="12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8" t="str">
        <f>IF(ISBLANK($P$3),"",IF(ISBLANK(Tipy!J76),"-",SUM(K82:O82)))</f>
        <v>-</v>
      </c>
      <c r="Q82" s="129"/>
      <c r="R82" s="126">
        <f>IF(ISBLANK($W$3),"",IF(ISBLANK(Tipy!P76),0,IF(AND(Tipy!P76=Výsledky!$U$3,Tipy!R76=Výsledky!$W$3),60,0)))</f>
        <v>0</v>
      </c>
      <c r="S82" s="12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6">
        <f>IF(ISBLANK($W$3),"",IF(OR(Tipy!S76=Výsledky!$R$6,Tipy!S76=Výsledky!$R$7,Tipy!S76=Výsledky!$R$8,Tipy!S76=Výsledky!$R$9),IF(VLOOKUP(Tipy!S76,'Kategórie hráčov'!$A$2:$B$55,2,FALSE)=30,30,20),0))</f>
        <v>0</v>
      </c>
      <c r="U82" s="126">
        <f>IF(ISBLANK($W$3),"",IF(OR(Tipy!T76=Výsledky!$U$6,Tipy!T76=Výsledky!$U$7,Tipy!T76=Výsledky!$U$8,Tipy!T76=Výsledky!$U$9),IF(VLOOKUP(Tipy!T76,'Kategórie hráčov'!$A$2:$B$55,2,FALSE)=30,30,20),0))</f>
        <v>0</v>
      </c>
      <c r="V82" s="12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30" t="str">
        <f>IF(ISBLANK($W$3),"",IF(ISBLANK(Tipy!P76),"-",SUM(R82:V82)))</f>
        <v>-</v>
      </c>
      <c r="X82" s="129"/>
      <c r="Y82" s="126">
        <f>IF(ISBLANK($AD$3),"",IF(ISBLANK(Tipy!V76),0,IF(AND(Tipy!V76=Výsledky!$AB$3,Tipy!X76=Výsledky!$AD$3),60,0)))</f>
        <v>0</v>
      </c>
      <c r="Z82" s="12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6">
        <f>IF(ISBLANK($AD$3),"",IF(OR(Tipy!Y76=Výsledky!$Y$6,Tipy!Y76=Výsledky!$Y$7,Tipy!Y76=Výsledky!$Y$8,Tipy!Y76=Výsledky!$Y$9),IF(VLOOKUP(Tipy!Y76,'Kategórie hráčov'!$A$2:$B$55,2,FALSE)=30,30,20),0))</f>
        <v>0</v>
      </c>
      <c r="AB82" s="126">
        <f>IF(ISBLANK($AD$3),"",IF(OR(Tipy!Z76=Výsledky!$AB$6,Tipy!Z76=Výsledky!$AB$7,Tipy!Z76=Výsledky!$AB$8,Tipy!Z76=Výsledky!$AB$9),IF(VLOOKUP(Tipy!Z76,'Kategórie hráčov'!$A$2:$B$55,2,FALSE)=30,30,20),0))</f>
        <v>0</v>
      </c>
      <c r="AC82" s="12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30" t="str">
        <f>IF(ISBLANK($AD$3),"",IF(ISBLANK(Tipy!V76),"-",SUM(Y82:AC82)))</f>
        <v>-</v>
      </c>
      <c r="AE82" s="129"/>
      <c r="AF82" s="126">
        <f>IF(ISBLANK($AK$3),"",IF(ISBLANK(Tipy!AB76),0,IF(AND(Tipy!AB76=Výsledky!$AI$3,Tipy!AD76=Výsledky!$AK$3),60,0)))</f>
        <v>0</v>
      </c>
      <c r="AG82" s="12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6">
        <f>IF(ISBLANK($AK$3),"",IF(OR(Tipy!AE76=Výsledky!$AF$6,Tipy!AE76=Výsledky!$AF$7,Tipy!AE76=Výsledky!$AF$8,Tipy!AE76=Výsledky!$AF$9),IF(VLOOKUP(Tipy!AE76,'Kategórie hráčov'!$A$2:$B$55,2,FALSE)=30,30,20),0))</f>
        <v>0</v>
      </c>
      <c r="AI82" s="126">
        <f>IF(ISBLANK($AK$3),"",IF(OR(Tipy!AF76=Výsledky!$AI$6,Tipy!AF76=Výsledky!$AI$7,Tipy!AF76=Výsledky!$AI$8,Tipy!AF76=Výsledky!$AI$9),IF(VLOOKUP(Tipy!AF76,'Kategórie hráčov'!$A$2:$B$55,2,FALSE)=30,30,20),0))</f>
        <v>0</v>
      </c>
      <c r="AJ82" s="12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30" t="str">
        <f>IF(ISBLANK($AK$3),"",IF(ISBLANK(Tipy!AB76),"-",SUM(AF82:AJ82)))</f>
        <v>-</v>
      </c>
      <c r="AL82" s="129"/>
      <c r="AM82" s="126">
        <f>IF(ISBLANK($AR$3),"",IF(ISBLANK(Tipy!AH76),0,IF(AND(Tipy!AH76=Výsledky!$AP$3,Tipy!AJ76=Výsledky!$AR$3),60,0)))</f>
        <v>0</v>
      </c>
      <c r="AN82" s="12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6">
        <f>IF(ISBLANK($AR$3),"",IF(OR(Tipy!AK76=Výsledky!$AM$6,Tipy!AK76=Výsledky!$AM$7,Tipy!AK76=Výsledky!$AM$8,Tipy!AK76=Výsledky!$AM$9),IF(VLOOKUP(Tipy!AK76,'Kategórie hráčov'!$A$2:$B$55,2,FALSE)=30,30,20),0))</f>
        <v>0</v>
      </c>
      <c r="AP82" s="126">
        <f>IF(ISBLANK($AR$3),"",IF(OR(Tipy!AL76=Výsledky!$AP$6,Tipy!AL76=Výsledky!$AP$7,Tipy!AL76=Výsledky!$AP$8,Tipy!AL76=Výsledky!$AP$9),IF(VLOOKUP(Tipy!AL76,'Kategórie hráčov'!$A$2:$B$55,2,FALSE)=30,30,20),0))</f>
        <v>0</v>
      </c>
      <c r="AQ82" s="12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30" t="str">
        <f>IF(ISBLANK($AR$3),"",IF(ISBLANK(Tipy!AH76),"-",SUM(AM82:AQ82)))</f>
        <v>-</v>
      </c>
      <c r="AS82" s="129"/>
      <c r="AT82" s="126">
        <f>IF(ISBLANK($AY$3),"",IF(ISBLANK(Tipy!AN76),0,IF(AND(Tipy!AN76=Výsledky!$AW$3,Tipy!AP76=Výsledky!$AY$3),60,0)))</f>
        <v>0</v>
      </c>
      <c r="AU82" s="12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6">
        <f>IF(ISBLANK($AY$3),"",IF(OR(Tipy!AQ76=Výsledky!$AT$6,Tipy!AQ76=Výsledky!$AT$7,Tipy!AQ76=Výsledky!$AT$8,Tipy!AQ76=Výsledky!$AT$9),IF(VLOOKUP(Tipy!AQ76,'Kategórie hráčov'!$A$2:$B$55,2,FALSE)=30,30,20),0))</f>
        <v>0</v>
      </c>
      <c r="AW82" s="126">
        <f>IF(ISBLANK($AY$3),"",IF(OR(Tipy!AR76=Výsledky!$AW$6,Tipy!AR76=Výsledky!$AW$7,Tipy!AR76=Výsledky!$AW$8,Tipy!AR76=Výsledky!$AW$9),IF(VLOOKUP(Tipy!AR76,'Kategórie hráčov'!$A$2:$B$55,2,FALSE)=30,30,20),0))</f>
        <v>0</v>
      </c>
      <c r="AX82" s="12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30" t="str">
        <f>IF(ISBLANK($AY$3),"",IF(ISBLANK(Tipy!AN76),"-",SUM(AT82:AX82)))</f>
        <v>-</v>
      </c>
      <c r="AZ82" s="129"/>
      <c r="BA82" s="126">
        <f>IF(ISBLANK($BF$3),"",IF(ISBLANK(Tipy!AT76),0,IF(AND(Tipy!AT76=Výsledky!$BD$3,Tipy!AV76=Výsledky!$BF$3),60,0)))</f>
        <v>0</v>
      </c>
      <c r="BB82" s="12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6">
        <f>IF(ISBLANK($BF$3),"",IF(OR(Tipy!AW76=Výsledky!$BA$6,Tipy!AW76=Výsledky!$BA$7,Tipy!AW76=Výsledky!$BA$8,Tipy!AW76=Výsledky!$BA$9),IF(VLOOKUP(Tipy!AW76,'Kategórie hráčov'!$A$2:$B$55,2,FALSE)=30,30,20),0))</f>
        <v>0</v>
      </c>
      <c r="BD82" s="126">
        <f>IF(ISBLANK($BF$3),"",IF(OR(Tipy!AX76=Výsledky!$BD$6,Tipy!AX76=Výsledky!$BD$7,Tipy!AX76=Výsledky!$BD$8,Tipy!AX76=Výsledky!$BD$9),IF(VLOOKUP(Tipy!AX76,'Kategórie hráčov'!$A$2:$B$55,2,FALSE)=30,30,20),0))</f>
        <v>0</v>
      </c>
      <c r="BE82" s="127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30" t="str">
        <f>IF(ISBLANK($BF$3),"",IF(ISBLANK(Tipy!AT76),"-",SUM(BA82:BE82)))</f>
        <v>-</v>
      </c>
      <c r="BG82" s="129"/>
      <c r="BH82" s="126" t="str">
        <f>IF(ISBLANK($BM$3),"",IF(ISBLANK(Tipy!AZ76),0,IF(AND(Tipy!AZ76=Výsledky!$BK$3,Tipy!BB76=Výsledky!$BM$3),60,0)))</f>
        <v/>
      </c>
      <c r="BI82" s="126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6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6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7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0" t="str">
        <f>IF(ISBLANK($BM$3),"",IF(ISBLANK(Tipy!AZ76),"-",SUM(BH82:BL82)))</f>
        <v/>
      </c>
      <c r="BN82" s="129"/>
      <c r="BO82" s="126">
        <f>IF(ISBLANK($BT$3),"",IF(ISBLANK(Tipy!BF76),0,IF(AND(Tipy!BF76=Výsledky!$BR$3,Tipy!BH76=Výsledky!$BT$3),60,0)))</f>
        <v>0</v>
      </c>
      <c r="BP82" s="12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6">
        <f>IF(ISBLANK($BT$3),"",IF(OR(Tipy!BI76=Výsledky!$BO$6,Tipy!BI76=Výsledky!$BO$7,Tipy!BI76=Výsledky!$BO$8,Tipy!BI76=Výsledky!$BO$9),IF(VLOOKUP(Tipy!BI76,'Kategórie hráčov'!$A$2:$B$55,2,FALSE)=30,30,20),0))</f>
        <v>0</v>
      </c>
      <c r="BR82" s="126">
        <f>IF(ISBLANK($BT$3),"",IF(OR(Tipy!BJ76=Výsledky!$BR$6,Tipy!BJ76=Výsledky!$BR$7,Tipy!BJ76=Výsledky!$BR$8,Tipy!BJ76=Výsledky!$BR$9),IF(VLOOKUP(Tipy!BJ76,'Kategórie hráčov'!$A$2:$B$55,2,FALSE)=30,30,20),0))</f>
        <v>0</v>
      </c>
      <c r="BS82" s="12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30" t="str">
        <f>IF(ISBLANK($BT$3),"",IF(ISBLANK(Tipy!BF76),"-",SUM(BO82:BS82)))</f>
        <v>-</v>
      </c>
      <c r="BU82" s="129"/>
      <c r="BV82" s="126" t="str">
        <f>IF(ISBLANK($CA$3),"",IF(ISBLANK(Tipy!BL76),0,IF(AND(Tipy!BL76=Výsledky!$BY$3,Tipy!BN76=Výsledky!$CA$3),60,0)))</f>
        <v/>
      </c>
      <c r="BW82" s="126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6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6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7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0" t="str">
        <f>IF(ISBLANK($CA$3),"",IF(ISBLANK(Tipy!BL76),"-",SUM(BV82:BZ82)))</f>
        <v/>
      </c>
      <c r="CB82" s="129"/>
      <c r="CC82" s="126">
        <f>IF(ISBLANK($CH$3),"",IF(ISBLANK(Tipy!BR76),0,IF(AND(Tipy!BR76=Výsledky!$CF$3,Tipy!BT76=Výsledky!$CH$3),60,0)))</f>
        <v>0</v>
      </c>
      <c r="CD82" s="12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6">
        <f>IF(ISBLANK($CH$3),"",IF(OR(Tipy!BU76=Výsledky!$CC$6,Tipy!BU76=Výsledky!$CC$7,Tipy!BU76=Výsledky!$CC$8,Tipy!BU76=Výsledky!$CC$9),IF(VLOOKUP(Tipy!BU76,'Kategórie hráčov'!$A$2:$B$55,2,FALSE)=30,30,20),0))</f>
        <v>0</v>
      </c>
      <c r="CF82" s="126">
        <f>IF(ISBLANK($CH$3),"",IF(OR(Tipy!BV76=Výsledky!$CF$6,Tipy!BV76=Výsledky!$CF$7,Tipy!BV76=Výsledky!$CF$8,Tipy!BV76=Výsledky!$CF$9),IF(VLOOKUP(Tipy!BV76,'Kategórie hráčov'!$A$2:$B$55,2,FALSE)=30,30,20),0))</f>
        <v>0</v>
      </c>
      <c r="CG82" s="12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30" t="str">
        <f>IF(ISBLANK($CH$3),"",IF(ISBLANK(Tipy!BR76),"-",SUM(CC82:CG82)))</f>
        <v>-</v>
      </c>
      <c r="CI82" s="129"/>
      <c r="CJ82" s="126">
        <f>IF(ISBLANK($CO$3),"",IF(ISBLANK(Tipy!BX76),0,IF(AND(Tipy!BX76=Výsledky!$CM$3,Tipy!BZ76=Výsledky!$CO$3),60,0)))</f>
        <v>0</v>
      </c>
      <c r="CK82" s="12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6">
        <f>IF(ISBLANK($CO$3),"",IF(OR(Tipy!CA76=Výsledky!$CJ$6,Tipy!CA76=Výsledky!$CJ$7,Tipy!CA76=Výsledky!$CJ$8,Tipy!CA76=Výsledky!$CJ$9),IF(VLOOKUP(Tipy!CA76,'Kategórie hráčov'!$A$2:$B$55,2,FALSE)=30,30,20),0))</f>
        <v>0</v>
      </c>
      <c r="CM82" s="126">
        <f>IF(ISBLANK($CO$3),"",IF(OR(Tipy!CB76=Výsledky!$CM$6,Tipy!CB76=Výsledky!$CM$7,Tipy!CB76=Výsledky!$CM$8,Tipy!CB76=Výsledky!$CM$9),IF(VLOOKUP(Tipy!CB76,'Kategórie hráčov'!$A$2:$B$55,2,FALSE)=30,30,20),0))</f>
        <v>0</v>
      </c>
      <c r="CN82" s="12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30" t="str">
        <f>IF(ISBLANK($CO$3),"",IF(ISBLANK(Tipy!BX76),"-",SUM(CJ82:CN82)))</f>
        <v>-</v>
      </c>
      <c r="CP82" s="129"/>
      <c r="CQ82" s="126" t="str">
        <f>IF(ISBLANK($CV$3),"",IF(ISBLANK(Tipy!CD76),0,IF(AND(Tipy!CD76=Výsledky!$CT$3,Tipy!CF76=Výsledky!$CV$3),60,0)))</f>
        <v/>
      </c>
      <c r="CR82" s="126" t="str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/>
      </c>
      <c r="CS82" s="126" t="str">
        <f>IF(ISBLANK($CV$3),"",IF(OR(Tipy!CG76=Výsledky!$CQ$6,Tipy!CG76=Výsledky!$CQ$7,Tipy!CG76=Výsledky!$CQ$8,Tipy!CG76=Výsledky!$CQ$9),IF(VLOOKUP(Tipy!CG76,'Kategórie hráčov'!$A$2:$B$55,2,FALSE)=30,30,20),0))</f>
        <v/>
      </c>
      <c r="CT82" s="126" t="str">
        <f>IF(ISBLANK($CV$3),"",IF(OR(Tipy!CH76=Výsledky!$CT$6,Tipy!CH76=Výsledky!$CT$7,Tipy!CH76=Výsledky!$CT$8,Tipy!CH76=Výsledky!$CT$9),IF(VLOOKUP(Tipy!CH76,'Kategórie hráčov'!$A$2:$B$55,2,FALSE)=30,30,20),0))</f>
        <v/>
      </c>
      <c r="CU82" s="127" t="str">
        <f>IF(ISBLANK($CV$3),"",IF(ISBLANK(Tipy!CD76),0,IF(OR(AND(Tipy!CD76=Výsledky!$CT$3,OR(Tipy!CF76=Výsledky!$CV$3+1,Tipy!CF76=Výsledky!$CV$3-1)),AND(Tipy!CF76=Výsledky!$CV$3,OR(Tipy!CD76=Výsledky!$CT$3+1,Tipy!CD76=Výsledky!$CT$3-1))),10,0)))</f>
        <v/>
      </c>
      <c r="CV82" s="130" t="str">
        <f>IF(ISBLANK($CV$3),"",IF(ISBLANK(Tipy!CD76),"-",SUM(CQ82:CU82)))</f>
        <v/>
      </c>
      <c r="CW82" s="129"/>
      <c r="CX82" s="126" t="str">
        <f>IF(ISBLANK($DC$3),"",IF(ISBLANK(Tipy!CJ76),0,IF(AND(Tipy!CJ76=Výsledky!$DA$3,Tipy!CL76=Výsledky!$DC$3),60,0)))</f>
        <v/>
      </c>
      <c r="CY82" s="126" t="str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/>
      </c>
      <c r="CZ82" s="126" t="str">
        <f>IF(ISBLANK($DC$3),"",IF(OR(Tipy!CM76=Výsledky!$CX$6,Tipy!CM76=Výsledky!$CX$7,Tipy!CM76=Výsledky!$CX$8,Tipy!CM76=Výsledky!$CX$9),IF(VLOOKUP(Tipy!CM76,'Kategórie hráčov'!$A$2:$B$55,2,FALSE)=30,30,20),0))</f>
        <v/>
      </c>
      <c r="DA82" s="126" t="str">
        <f>IF(ISBLANK($DC$3),"",IF(OR(Tipy!CN76=Výsledky!$DA$6,Tipy!CN76=Výsledky!$DA$7,Tipy!CN76=Výsledky!$DA$8,Tipy!CN76=Výsledky!$DA$9),IF(VLOOKUP(Tipy!CN76,'Kategórie hráčov'!$A$2:$B$55,2,FALSE)=30,30,20),0))</f>
        <v/>
      </c>
      <c r="DB82" s="127" t="str">
        <f>IF(ISBLANK($DC$3),"",IF(ISBLANK(Tipy!CJ76),0,IF(OR(AND(Tipy!CJ76=Výsledky!$DA$3,OR(Tipy!CL76=Výsledky!$DC$3+1,Tipy!CL76=Výsledky!$DC$3-1)),AND(Tipy!CL76=Výsledky!$DC$3,OR(Tipy!CJ76=Výsledky!$DA$3+1,Tipy!CJ76=Výsledky!$DA$3-1))),10,0)))</f>
        <v/>
      </c>
      <c r="DC82" s="130" t="str">
        <f>IF(ISBLANK($DC$3),"",IF(ISBLANK(Tipy!CJ76),"-",SUM(CX82:DB82)))</f>
        <v/>
      </c>
      <c r="DD82" s="129"/>
      <c r="DE82" s="126" t="str">
        <f>IF(ISBLANK($DJ$3),"",IF(ISBLANK(Tipy!CP76),0,IF(AND(Tipy!CP76=Výsledky!$DH$3,Tipy!CR76=Výsledky!$DJ$3),60,0)))</f>
        <v/>
      </c>
      <c r="DF82" s="126" t="str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/>
      </c>
      <c r="DG82" s="126" t="str">
        <f>IF(ISBLANK($DJ$3),"",IF(OR(Tipy!CS76=Výsledky!$DE$6,Tipy!CS76=Výsledky!$DE$7,Tipy!CS76=Výsledky!$DE$8,Tipy!CS76=Výsledky!$DE$9),IF(VLOOKUP(Tipy!CS76,'Kategórie hráčov'!$A$2:$B$55,2,FALSE)=30,30,20),0))</f>
        <v/>
      </c>
      <c r="DH82" s="126" t="str">
        <f>IF(ISBLANK($DJ$3),"",IF(OR(Tipy!CT76=Výsledky!$DH$6,Tipy!CT76=Výsledky!$DH$7,Tipy!CT76=Výsledky!$DH$8,Tipy!CT76=Výsledky!$DH$9),IF(VLOOKUP(Tipy!CT76,'Kategórie hráčov'!$A$2:$B$55,2,FALSE)=30,30,20),0))</f>
        <v/>
      </c>
      <c r="DI82" s="127" t="str">
        <f>IF(ISBLANK($DJ$3),"",IF(ISBLANK(Tipy!CP76),0,IF(OR(AND(Tipy!CP76=Výsledky!$DH$3,OR(Tipy!CR76=Výsledky!$DJ$3+1,Tipy!CR76=Výsledky!$DJ$3-1)),AND(Tipy!CR76=Výsledky!$DJ$3,OR(Tipy!CP76=Výsledky!$DH$3+1,Tipy!CP76=Výsledky!$DH$3-1))),10,0)))</f>
        <v/>
      </c>
      <c r="DJ82" s="130" t="str">
        <f>IF(ISBLANK($DJ$3),"",IF(ISBLANK(Tipy!CP76),"-",SUM(DE82:DI82)))</f>
        <v/>
      </c>
      <c r="DK82" s="129"/>
      <c r="DL82" s="126" t="str">
        <f>IF(ISBLANK($DQ$3),"",IF(ISBLANK(Tipy!CV76),0,IF(AND(Tipy!CV76=Výsledky!$DO$3,Tipy!CX76=Výsledky!$DQ$3),60,0)))</f>
        <v/>
      </c>
      <c r="DM82" s="126" t="str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/>
      </c>
      <c r="DN82" s="126" t="str">
        <f>IF(ISBLANK($DQ$3),"",IF(OR(Tipy!CY76=Výsledky!$DL$6,Tipy!CY76=Výsledky!$DL$7,Tipy!CY76=Výsledky!$DL$8,Tipy!CY76=Výsledky!$DL$9),IF(VLOOKUP(Tipy!CY76,'Kategórie hráčov'!$A$2:$B$55,2,FALSE)=30,30,20),0))</f>
        <v/>
      </c>
      <c r="DO82" s="126" t="str">
        <f>IF(ISBLANK($DQ$3),"",IF(OR(Tipy!CZ76=Výsledky!$DO$6,Tipy!CZ76=Výsledky!$DO$7,Tipy!CZ76=Výsledky!$DO$8,Tipy!CZ76=Výsledky!$DO$9),IF(VLOOKUP(Tipy!CZ76,'Kategórie hráčov'!$A$2:$B$55,2,FALSE)=30,30,20),0))</f>
        <v/>
      </c>
      <c r="DP82" s="127" t="str">
        <f>IF(ISBLANK($DQ$3),"",IF(ISBLANK(Tipy!CV76),0,IF(OR(AND(Tipy!CV76=Výsledky!$DO$3,OR(Tipy!CX76=Výsledky!$DQ$3+1,Tipy!CX76=Výsledky!$DQ$3-1)),AND(Tipy!CX76=Výsledky!$DQ$3,OR(Tipy!CV76=Výsledky!$DO$3+1,Tipy!CV76=Výsledky!$DO$3-1))),10,0)))</f>
        <v/>
      </c>
      <c r="DQ82" s="130" t="str">
        <f>IF(ISBLANK($DQ$3),"",IF(ISBLANK(Tipy!CV76),"-",SUM(DL82:DP82)))</f>
        <v/>
      </c>
      <c r="DR82" s="129"/>
      <c r="DS82" s="126" t="str">
        <f>IF(ISBLANK($DX$3),"",IF(ISBLANK(Tipy!DB76),0,IF(AND(Tipy!DB76=Výsledky!$DV$3,Tipy!DD76=Výsledky!$DX$3),60,0)))</f>
        <v/>
      </c>
      <c r="DT82" s="126" t="str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/>
      </c>
      <c r="DU82" s="126" t="str">
        <f>IF(ISBLANK($DX$3),"",IF(OR(Tipy!DE76=Výsledky!$DS$6,Tipy!DE76=Výsledky!$DS$7,Tipy!DE76=Výsledky!$DS$8,Tipy!DE76=Výsledky!$DS$9),IF(VLOOKUP(Tipy!DE76,'Kategórie hráčov'!$A$2:$B$55,2,FALSE)=30,30,20),0))</f>
        <v/>
      </c>
      <c r="DV82" s="126" t="str">
        <f>IF(ISBLANK($DX$3),"",IF(OR(Tipy!DF76=Výsledky!$DV$6,Tipy!DF76=Výsledky!$DV$7,Tipy!DF76=Výsledky!$DV$8,Tipy!DF76=Výsledky!$DV$9),IF(VLOOKUP(Tipy!DF76,'Kategórie hráčov'!$A$2:$B$55,2,FALSE)=30,30,20),0))</f>
        <v/>
      </c>
      <c r="DW82" s="127" t="str">
        <f>IF(ISBLANK($DX$3),"",IF(ISBLANK(Tipy!DB76),0,IF(OR(AND(Tipy!DB76=Výsledky!$DV$3,OR(Tipy!DD76=Výsledky!$DX$3+1,Tipy!DD76=Výsledky!$DX$3-1)),AND(Tipy!DD76=Výsledky!$DX$3,OR(Tipy!DB76=Výsledky!$DV$3+1,Tipy!DB76=Výsledky!$DV$3-1))),10,0)))</f>
        <v/>
      </c>
      <c r="DX82" s="130" t="str">
        <f>IF(ISBLANK($DX$3),"",IF(ISBLANK(Tipy!DB76),"-",SUM(DS82:DW82)))</f>
        <v/>
      </c>
      <c r="DY82" s="129"/>
      <c r="DZ82" s="126" t="str">
        <f>IF(ISBLANK($EE$3),"",IF(ISBLANK(Tipy!DH76),0,IF(AND(Tipy!DH76=Výsledky!$EC$3,Tipy!DJ76=Výsledky!$EE$3),60,0)))</f>
        <v/>
      </c>
      <c r="EA82" s="126" t="str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/>
      </c>
      <c r="EB82" s="126" t="str">
        <f>IF(ISBLANK($EE$3),"",IF(OR(Tipy!DK76=Výsledky!$DZ$6,Tipy!DK76=Výsledky!$DZ$7,Tipy!DK76=Výsledky!$DZ$8,Tipy!DK76=Výsledky!$DZ$9),IF(VLOOKUP(Tipy!DK76,'Kategórie hráčov'!$A$2:$B$55,2,FALSE)=30,30,20),0))</f>
        <v/>
      </c>
      <c r="EC82" s="126" t="str">
        <f>IF(ISBLANK($EE$3),"",IF(OR(Tipy!DL76=Výsledky!$EC$6,Tipy!DL76=Výsledky!$EC$7,Tipy!DL76=Výsledky!$EC$8,Tipy!DL76=Výsledky!$EC$9),IF(VLOOKUP(Tipy!DL76,'Kategórie hráčov'!$A$2:$B$55,2,FALSE)=30,30,20),0))</f>
        <v/>
      </c>
      <c r="ED82" s="127" t="str">
        <f>IF(ISBLANK($EE$3),"",IF(ISBLANK(Tipy!DH76),0,IF(OR(AND(Tipy!DH76=Výsledky!$EC$3,OR(Tipy!DJ76=Výsledky!$EE$3+1,Tipy!DJ76=Výsledky!$EE$3-1)),AND(Tipy!DJ76=Výsledky!$EE$3,OR(Tipy!DH76=Výsledky!$EC$3+1,Tipy!DH76=Výsledky!$EC$3-1))),10,0)))</f>
        <v/>
      </c>
      <c r="EE82" s="130" t="str">
        <f>IF(ISBLANK($EE$3),"",IF(ISBLANK(Tipy!DH76),"-",SUM(DZ82:ED82)))</f>
        <v/>
      </c>
      <c r="EF82" s="129"/>
      <c r="EG82" s="126" t="str">
        <f>IF(ISBLANK($EL$3),"",IF(ISBLANK(Tipy!DN76),0,IF(AND(Tipy!DN76=Výsledky!$EJ$3,Tipy!DP76=Výsledky!$EL$3),60,0)))</f>
        <v/>
      </c>
      <c r="EH82" s="126" t="str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/>
      </c>
      <c r="EI82" s="126" t="str">
        <f>IF(ISBLANK($EL$3),"",IF(OR(Tipy!DQ76=Výsledky!$EG$6,Tipy!DQ76=Výsledky!$EG$7,Tipy!DQ76=Výsledky!$EG$8,Tipy!DQ76=Výsledky!$EG$9),IF(VLOOKUP(Tipy!DQ76,'Kategórie hráčov'!$A$2:$B$55,2,FALSE)=30,30,20),0))</f>
        <v/>
      </c>
      <c r="EJ82" s="126" t="str">
        <f>IF(ISBLANK($EL$3),"",IF(OR(Tipy!DR76=Výsledky!$EJ$6,Tipy!DR76=Výsledky!$EJ$7,Tipy!DR76=Výsledky!$EJ$8,Tipy!DR76=Výsledky!$EJ$9),IF(VLOOKUP(Tipy!DR76,'Kategórie hráčov'!$A$2:$B$55,2,FALSE)=30,30,20),0))</f>
        <v/>
      </c>
      <c r="EK82" s="127" t="str">
        <f>IF(ISBLANK($EL$3),"",IF(ISBLANK(Tipy!DN76),0,IF(OR(AND(Tipy!DN76=Výsledky!$EJ$3,OR(Tipy!DP76=Výsledky!$EL$3+1,Tipy!DP76=Výsledky!$EL$3-1)),AND(Tipy!DP76=Výsledky!$EL$3,OR(Tipy!DN76=Výsledky!$EJ$3+1,Tipy!DN76=Výsledky!$EJ$3-1))),10,0)))</f>
        <v/>
      </c>
      <c r="EL82" s="130" t="str">
        <f>IF(ISBLANK($EL$3),"",IF(ISBLANK(Tipy!DN76),"-",SUM(EG82:EK82)))</f>
        <v/>
      </c>
      <c r="EM82" s="129"/>
      <c r="EN82" s="126" t="str">
        <f>IF(ISBLANK($ES$3),"",IF(ISBLANK(Tipy!DT76),0,IF(AND(Tipy!DT76=Výsledky!$EQ$3,Tipy!DV76=Výsledky!$ES$3),60,0)))</f>
        <v/>
      </c>
      <c r="EO82" s="126" t="str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/>
      </c>
      <c r="EP82" s="126" t="str">
        <f>IF(ISBLANK($ES$3),"",IF(OR(Tipy!DW76=Výsledky!$EN$6,Tipy!DW76=Výsledky!$EN$7,Tipy!DW76=Výsledky!$EN$8,Tipy!DW76=Výsledky!$EN$9),IF(VLOOKUP(Tipy!DW76,'Kategórie hráčov'!$A$2:$B$55,2,FALSE)=30,30,20),0))</f>
        <v/>
      </c>
      <c r="EQ82" s="126" t="str">
        <f>IF(ISBLANK($ES$3),"",IF(OR(Tipy!DX76=Výsledky!$EQ$6,Tipy!DX76=Výsledky!$EQ$7,Tipy!DX76=Výsledky!$EQ$8,Tipy!DX76=Výsledky!$EQ$9),IF(VLOOKUP(Tipy!DX76,'Kategórie hráčov'!$A$2:$B$55,2,FALSE)=30,30,20),0))</f>
        <v/>
      </c>
      <c r="ER82" s="127" t="str">
        <f>IF(ISBLANK($ES$3),"",IF(ISBLANK(Tipy!DT76),0,IF(OR(AND(Tipy!DT76=Výsledky!$EQ$3,OR(Tipy!DV76=Výsledky!$ES$3+1,Tipy!DV76=Výsledky!$ES$3-1)),AND(Tipy!DV76=Výsledky!$ES$3,OR(Tipy!DT76=Výsledky!$EQ$3+1,Tipy!DT76=Výsledky!$EQ$3-1))),10,0)))</f>
        <v/>
      </c>
      <c r="ES82" s="130" t="str">
        <f>IF(ISBLANK($ES$3),"",IF(ISBLANK(Tipy!DT76),"-",SUM(EN82:ER82)))</f>
        <v/>
      </c>
      <c r="ET82" s="129"/>
      <c r="EU82" s="126" t="str">
        <f>IF(ISBLANK($EZ$3),"",IF(ISBLANK(Tipy!DZ76),0,IF(AND(Tipy!DZ76=Výsledky!$EX$3,Tipy!EB76=Výsledky!$EZ$3),60,0)))</f>
        <v/>
      </c>
      <c r="EV82" s="126" t="str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/>
      </c>
      <c r="EW82" s="126" t="str">
        <f>IF(ISBLANK($EZ$3),"",IF(OR(Tipy!EC76=Výsledky!$EU$6,Tipy!EC76=Výsledky!$EU$7,Tipy!EC76=Výsledky!$EU$8,Tipy!EC76=Výsledky!$EU$9),IF(VLOOKUP(Tipy!EC76,'Kategórie hráčov'!$A$2:$B$55,2,FALSE)=30,30,20),0))</f>
        <v/>
      </c>
      <c r="EX82" s="126" t="str">
        <f>IF(ISBLANK($EZ$3),"",IF(OR(Tipy!ED76=Výsledky!$EX$6,Tipy!ED76=Výsledky!$EX$7,Tipy!ED76=Výsledky!$EX$8,Tipy!ED76=Výsledky!$EX$9),IF(VLOOKUP(Tipy!ED76,'Kategórie hráčov'!$A$2:$B$55,2,FALSE)=30,30,20),0))</f>
        <v/>
      </c>
      <c r="EY82" s="127" t="str">
        <f>IF(ISBLANK($EZ$3),"",IF(ISBLANK(Tipy!DZ76),0,IF(OR(AND(Tipy!DZ76=Výsledky!$EX$3,OR(Tipy!EB76=Výsledky!$EZ$3+1,Tipy!EB76=Výsledky!$EZ$3-1)),AND(Tipy!EB76=Výsledky!$EZ$3,OR(Tipy!DZ76=Výsledky!$EX$3+1,Tipy!DZ76=Výsledky!$EX$3-1))),10,0)))</f>
        <v/>
      </c>
      <c r="EZ82" s="130" t="str">
        <f>IF(ISBLANK($EZ$3),"",IF(ISBLANK(Tipy!DZ76),"-",SUM(EU82:EY82)))</f>
        <v/>
      </c>
      <c r="FA82" s="129"/>
      <c r="FB82" s="126" t="str">
        <f>IF(ISBLANK($FG$3),"",IF(ISBLANK(Tipy!EF76),0,IF(AND(Tipy!EF76=Výsledky!$FE$3,Tipy!EH76=Výsledky!$FG$3),60,0)))</f>
        <v/>
      </c>
      <c r="FC82" s="126" t="str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/>
      </c>
      <c r="FD82" s="126" t="str">
        <f>IF(ISBLANK($FG$3),"",IF(OR(Tipy!EI76=Výsledky!$FB$6,Tipy!EI76=Výsledky!$FB$7,Tipy!EI76=Výsledky!$FB$8,Tipy!EI76=Výsledky!$FB$9),IF(VLOOKUP(Tipy!EI76,'Kategórie hráčov'!$A$2:$B$55,2,FALSE)=30,30,20),0))</f>
        <v/>
      </c>
      <c r="FE82" s="126" t="str">
        <f>IF(ISBLANK($FG$3),"",IF(OR(Tipy!EJ76=Výsledky!$FE$6,Tipy!EJ76=Výsledky!$FE$7,Tipy!EJ76=Výsledky!$FE$8,Tipy!EJ76=Výsledky!$FE$9),IF(VLOOKUP(Tipy!EJ76,'Kategórie hráčov'!$A$2:$B$55,2,FALSE)=30,30,20),0))</f>
        <v/>
      </c>
      <c r="FF82" s="127" t="str">
        <f>IF(ISBLANK($FG$3),"",IF(ISBLANK(Tipy!EF76),0,IF(OR(AND(Tipy!EF76=Výsledky!$FE$3,OR(Tipy!EH76=Výsledky!$FG$3+1,Tipy!EH76=Výsledky!$FG$3-1)),AND(Tipy!EH76=Výsledky!$FG$3,OR(Tipy!EF76=Výsledky!$FE$3+1,Tipy!EF76=Výsledky!$FE$3-1))),10,0)))</f>
        <v/>
      </c>
      <c r="FG82" s="130" t="str">
        <f>IF(ISBLANK($FG$3),"",IF(ISBLANK(Tipy!EF76),"-",SUM(FB82:FF82)))</f>
        <v/>
      </c>
      <c r="FH82" s="129"/>
      <c r="FI82" s="126" t="str">
        <f>IF(ISBLANK($FN$3),"",IF(ISBLANK(Tipy!EL76),0,IF(AND(Tipy!EL76=Výsledky!$FL$3,Tipy!EN76=Výsledky!$FN$3),60,0)))</f>
        <v/>
      </c>
      <c r="FJ82" s="126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126" t="str">
        <f>IF(ISBLANK($FN$3),"",IF(OR(Tipy!EO76=Výsledky!$FI$6,Tipy!EO76=Výsledky!$FI$7,Tipy!EO76=Výsledky!$FI$8,Tipy!EO76=Výsledky!$FI$9),IF(VLOOKUP(Tipy!EO76,'Kategórie hráčov'!$A$2:$B$55,2,FALSE)=30,30,20),0))</f>
        <v/>
      </c>
      <c r="FL82" s="126" t="str">
        <f>IF(ISBLANK($FN$3),"",IF(OR(Tipy!EP76=Výsledky!$FL$6,Tipy!EP76=Výsledky!$FL$7,Tipy!EP76=Výsledky!$FL$8,Tipy!EP76=Výsledky!$FL$9),IF(VLOOKUP(Tipy!EP76,'Kategórie hráčov'!$A$2:$B$55,2,FALSE)=30,30,20),0))</f>
        <v/>
      </c>
      <c r="FM82" s="127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130" t="str">
        <f>IF(ISBLANK($FN$3),"",IF(ISBLANK(Tipy!EL76),"-",SUM(FI82:FM82)))</f>
        <v/>
      </c>
      <c r="FO82" s="129"/>
      <c r="FP82" s="126" t="str">
        <f>IF(ISBLANK($FU$3),"",IF(ISBLANK(Tipy!ER76),0,IF(AND(Tipy!ER76=Výsledky!$FS$3,Tipy!ET76=Výsledky!$FU$3),60,0)))</f>
        <v/>
      </c>
      <c r="FQ82" s="126" t="str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/>
      </c>
      <c r="FR82" s="126" t="str">
        <f>IF(ISBLANK($FU$3),"",IF(OR(Tipy!EU76=Výsledky!$FP$6,Tipy!EU76=Výsledky!$FP$7,Tipy!EU76=Výsledky!$FP$8,Tipy!EU76=Výsledky!$FP$9),IF(VLOOKUP(Tipy!EU76,'Kategórie hráčov'!$A$2:$B$55,2,FALSE)=30,30,20),0))</f>
        <v/>
      </c>
      <c r="FS82" s="126" t="str">
        <f>IF(ISBLANK($FU$3),"",IF(OR(Tipy!EV76=Výsledky!$FS$6,Tipy!EV76=Výsledky!$FS$7,Tipy!EV76=Výsledky!$FS$8,Tipy!EV76=Výsledky!$FS$9),IF(VLOOKUP(Tipy!EV76,'Kategórie hráčov'!$A$2:$B$55,2,FALSE)=30,30,20),0))</f>
        <v/>
      </c>
      <c r="FT82" s="127" t="str">
        <f>IF(ISBLANK($FU$3),"",IF(ISBLANK(Tipy!ER76),0,IF(OR(AND(Tipy!ER76=Výsledky!$FS$3,OR(Tipy!ET76=Výsledky!$FU$3+1,Tipy!ET76=Výsledky!$FU$3-1)),AND(Tipy!ET76=Výsledky!$FU$3,OR(Tipy!ER76=Výsledky!$FS$3+1,Tipy!ER76=Výsledky!$FS$3-1))),10,0)))</f>
        <v/>
      </c>
      <c r="FU82" s="130" t="str">
        <f>IF(ISBLANK($FU$3),"",IF(ISBLANK(Tipy!ER76),"-",SUM(FP82:FT82)))</f>
        <v/>
      </c>
      <c r="FV82" s="129"/>
      <c r="FW82" s="126" t="str">
        <f>IF(ISBLANK($GB$3),"",IF(ISBLANK(Tipy!EX76),0,IF(AND(Tipy!EX76=Výsledky!$FZ$3,Tipy!EZ76=Výsledky!$GB$3),60,0)))</f>
        <v/>
      </c>
      <c r="FX82" s="126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126" t="str">
        <f>IF(ISBLANK($GB$3),"",IF(OR(Tipy!FA76=Výsledky!$FW$6,Tipy!FA76=Výsledky!$FW$7,Tipy!FA76=Výsledky!$FW$8,Tipy!FA76=Výsledky!$FW$9),IF(VLOOKUP(Tipy!FA76,'Kategórie hráčov'!$A$2:$B$55,2,FALSE)=30,30,20),0))</f>
        <v/>
      </c>
      <c r="FZ82" s="126" t="str">
        <f>IF(ISBLANK($GB$3),"",IF(OR(Tipy!FB76=Výsledky!$FZ$6,Tipy!FB76=Výsledky!$FZ$7,Tipy!FB76=Výsledky!$FZ$8,Tipy!FB76=Výsledky!$FZ$9),IF(VLOOKUP(Tipy!FB76,'Kategórie hráčov'!$A$2:$B$55,2,FALSE)=30,30,20),0))</f>
        <v/>
      </c>
      <c r="GA82" s="127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130" t="str">
        <f>IF(ISBLANK($GB$3),"",IF(ISBLANK(Tipy!EX76),"-",SUM(FW82:GA82)))</f>
        <v/>
      </c>
      <c r="GC82" s="129"/>
      <c r="GD82" s="126" t="str">
        <f>IF(ISBLANK($GI$3),"",IF(ISBLANK(Tipy!FD76),0,IF(AND(Tipy!FD76=Výsledky!$GG$3,Tipy!FF76=Výsledky!$GI$3),60,0)))</f>
        <v/>
      </c>
      <c r="GE82" s="126" t="str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/>
      </c>
      <c r="GF82" s="126" t="str">
        <f>IF(ISBLANK($GI$3),"",IF(OR(Tipy!FG76=Výsledky!$GD$6,Tipy!FG76=Výsledky!$GD$7,Tipy!FG76=Výsledky!$GD$8,Tipy!FG76=Výsledky!$GD$9),IF(VLOOKUP(Tipy!FG76,'Kategórie hráčov'!$A$2:$B$55,2,FALSE)=30,30,20),0))</f>
        <v/>
      </c>
      <c r="GG82" s="126" t="str">
        <f>IF(ISBLANK($GI$3),"",IF(OR(Tipy!FH76=Výsledky!$GG$6,Tipy!FH76=Výsledky!$GG$7,Tipy!FH76=Výsledky!$GG$8,Tipy!FH76=Výsledky!$GG$9),IF(VLOOKUP(Tipy!FH76,'Kategórie hráčov'!$A$2:$B$55,2,FALSE)=30,30,20),0))</f>
        <v/>
      </c>
      <c r="GH82" s="127" t="str">
        <f>IF(ISBLANK($GI$3),"",IF(ISBLANK(Tipy!FD76),0,IF(OR(AND(Tipy!FD76=Výsledky!$GG$3,OR(Tipy!FF76=Výsledky!$GI$3+1,Tipy!FF76=Výsledky!$GI$3-1)),AND(Tipy!FF76=Výsledky!$GI$3,OR(Tipy!FD76=Výsledky!$GG$3+1,Tipy!FD76=Výsledky!$GG$3-1))),10,0)))</f>
        <v/>
      </c>
      <c r="GI82" s="130" t="str">
        <f>IF(ISBLANK($GI$3),"",IF(ISBLANK(Tipy!FD76),"-",SUM(GD82:GH82)))</f>
        <v/>
      </c>
      <c r="GJ82" s="129"/>
      <c r="GK82" s="126" t="str">
        <f>IF(ISBLANK($GP$3),"",IF(ISBLANK(Tipy!FJ76),0,IF(AND(Tipy!FJ76=Výsledky!$GN$3,Tipy!FL76=Výsledky!$GP$3),60,0)))</f>
        <v/>
      </c>
      <c r="GL82" s="126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126" t="str">
        <f>IF(ISBLANK($GP$3),"",IF(OR(Tipy!FM76=Výsledky!$GK$6,Tipy!FM76=Výsledky!$GK$7,Tipy!FM76=Výsledky!$GK$8,Tipy!FM76=Výsledky!$GK$9),IF(VLOOKUP(Tipy!FM76,'Kategórie hráčov'!$A$2:$B$55,2,FALSE)=30,30,20),0))</f>
        <v/>
      </c>
      <c r="GN82" s="126" t="str">
        <f>IF(ISBLANK($GP$3),"",IF(OR(Tipy!FN76=Výsledky!$GN$6,Tipy!FN76=Výsledky!$GN$7,Tipy!FN76=Výsledky!$GN$8,Tipy!FN76=Výsledky!$GN$9),IF(VLOOKUP(Tipy!FN76,'Kategórie hráčov'!$A$2:$B$55,2,FALSE)=30,30,20),0))</f>
        <v/>
      </c>
      <c r="GO82" s="127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130" t="str">
        <f>IF(ISBLANK($GP$3),"",IF(ISBLANK(Tipy!FJ76),"-",SUM(GK82:GO82)))</f>
        <v/>
      </c>
      <c r="GQ82" s="129"/>
      <c r="GR82" s="126" t="str">
        <f>IF(ISBLANK($GW$3),"",IF(ISBLANK(Tipy!FP76),0,IF(AND(Tipy!FP76=Výsledky!$GU$3,Tipy!FR76=Výsledky!$GW$3),60,0)))</f>
        <v/>
      </c>
      <c r="GS82" s="126" t="str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/>
      </c>
      <c r="GT82" s="126" t="str">
        <f>IF(ISBLANK($GW$3),"",IF(OR(Tipy!FS76=Výsledky!$GR$6,Tipy!FS76=Výsledky!$GR$7,Tipy!FS76=Výsledky!$GR$8,Tipy!FS76=Výsledky!$GR$9),IF(VLOOKUP(Tipy!FS76,'Kategórie hráčov'!$A$2:$B$55,2,FALSE)=30,30,20),0))</f>
        <v/>
      </c>
      <c r="GU82" s="126" t="str">
        <f>IF(ISBLANK($GW$3),"",IF(OR(Tipy!FT76=Výsledky!$GU$6,Tipy!FT76=Výsledky!$GU$7,Tipy!FT76=Výsledky!$GU$8,Tipy!FT76=Výsledky!$GU$9),IF(VLOOKUP(Tipy!FT76,'Kategórie hráčov'!$A$2:$B$55,2,FALSE)=30,30,20),0))</f>
        <v/>
      </c>
      <c r="GV82" s="127" t="str">
        <f>IF(ISBLANK($GW$3),"",IF(ISBLANK(Tipy!FP76),0,IF(OR(AND(Tipy!FP76=Výsledky!$GU$3,OR(Tipy!FR76=Výsledky!$GW$3+1,Tipy!FR76=Výsledky!$GW$3-1)),AND(Tipy!FR76=Výsledky!$GW$3,OR(Tipy!FP76=Výsledky!$GU$3+1,Tipy!FP76=Výsledky!$GU$3-1))),10,0)))</f>
        <v/>
      </c>
      <c r="GW82" s="130" t="str">
        <f>IF(ISBLANK($GW$3),"",IF(ISBLANK(Tipy!FP76),"-",SUM(GR82:GV82)))</f>
        <v/>
      </c>
      <c r="GX82" s="129"/>
      <c r="GY82" s="126" t="str">
        <f>IF(ISBLANK($HD$3),"",IF(ISBLANK(Tipy!FV76),0,IF(AND(Tipy!FV76=Výsledky!$HB$3,Tipy!FX76=Výsledky!$HD$3),60,0)))</f>
        <v/>
      </c>
      <c r="GZ82" s="126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26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26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27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0" t="str">
        <f>IF(ISBLANK($HD$3),"",IF(ISBLANK(Tipy!FV76),"-",SUM(GY82:HC82)))</f>
        <v/>
      </c>
      <c r="HE82" s="129"/>
      <c r="HF82" s="126" t="str">
        <f>IF(ISBLANK($HK$3),"",IF(ISBLANK(Tipy!GB76),0,IF(AND(Tipy!GB76=Výsledky!$HI$3,Tipy!GD76=Výsledky!$HK$3),60,0)))</f>
        <v/>
      </c>
      <c r="HG82" s="126" t="str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/>
      </c>
      <c r="HH82" s="126" t="str">
        <f>IF(ISBLANK($HK$3),"",IF(OR(Tipy!GE76=Výsledky!$HF$6,Tipy!GE76=Výsledky!$HF$7,Tipy!GE76=Výsledky!$HF$8,Tipy!GE76=Výsledky!$HF$9),IF(VLOOKUP(Tipy!GE76,'Kategórie hráčov'!$A$2:$B$55,2,FALSE)=30,30,20),0))</f>
        <v/>
      </c>
      <c r="HI82" s="126" t="str">
        <f>IF(ISBLANK($HK$3),"",IF(OR(Tipy!GF76=Výsledky!$HI$6,Tipy!GF76=Výsledky!$HI$7,Tipy!GF76=Výsledky!$HI$8,Tipy!GF76=Výsledky!$HI$9),IF(VLOOKUP(Tipy!GF76,'Kategórie hráčov'!$A$2:$B$55,2,FALSE)=30,30,20),0))</f>
        <v/>
      </c>
      <c r="HJ82" s="127" t="str">
        <f>IF(ISBLANK($HK$3),"",IF(ISBLANK(Tipy!GB76),0,IF(OR(AND(Tipy!GB76=Výsledky!$HI$3,OR(Tipy!GD76=Výsledky!$HK$3+1,Tipy!GD76=Výsledky!$HK$3-1)),AND(Tipy!GD76=Výsledky!$HK$3,OR(Tipy!GB76=Výsledky!$HI$3+1,Tipy!GB76=Výsledky!$HI$3-1))),10,0)))</f>
        <v/>
      </c>
      <c r="HK82" s="130" t="str">
        <f>IF(ISBLANK($HK$3),"",IF(ISBLANK(Tipy!GB76),"-",SUM(HF82:HJ82)))</f>
        <v/>
      </c>
      <c r="HL82" s="129"/>
      <c r="HM82" s="126" t="str">
        <f>IF(ISBLANK($HR$3),"",IF(ISBLANK(Tipy!GH76),0,IF(AND(Tipy!GH76=Výsledky!$HP$3,Tipy!GJ76=Výsledky!$HR$3),60,0)))</f>
        <v/>
      </c>
      <c r="HN82" s="126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26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26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27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0" t="str">
        <f>IF(ISBLANK($HR$3),"",IF(ISBLANK(Tipy!GH76),"-",SUM(HM82:HQ82)))</f>
        <v/>
      </c>
      <c r="HS82" s="129"/>
      <c r="HT82" s="126" t="str">
        <f>IF(ISBLANK($HY$3),"",IF(ISBLANK(Tipy!GN76),0,IF(AND(Tipy!GN76=Výsledky!$HW$3,Tipy!GP76=Výsledky!$HY$3),60,0)))</f>
        <v/>
      </c>
      <c r="HU82" s="126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6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6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7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0" t="str">
        <f>IF(ISBLANK($HY$3),"",IF(ISBLANK(Tipy!GN76),"-",SUM(HT82:HX82)))</f>
        <v/>
      </c>
      <c r="HZ82" s="129"/>
      <c r="IA82" s="126" t="str">
        <f>IF(ISBLANK($IF$3),"",IF(ISBLANK(Tipy!GT76),0,IF(AND(Tipy!GT76=Výsledky!$ID$3,Tipy!GV76=Výsledky!$IF$3),60,0)))</f>
        <v/>
      </c>
      <c r="IB82" s="126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26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26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27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0" t="str">
        <f>IF(ISBLANK($IF$3),"",IF(ISBLANK(Tipy!GT76),"-",SUM(IA82:IE82)))</f>
        <v/>
      </c>
      <c r="IG82" s="129"/>
      <c r="IH82" s="126" t="str">
        <f>IF(ISBLANK($IM$3),"",IF(ISBLANK(Tipy!GZ76),0,IF(AND(Tipy!GZ76=Výsledky!$IK$3,Tipy!HB76=Výsledky!$IM$3),60,0)))</f>
        <v/>
      </c>
      <c r="II82" s="126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6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6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7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0" t="str">
        <f>IF(ISBLANK($IM$3),"",IF(ISBLANK(Tipy!GZ76),"-",SUM(IH82:IL82)))</f>
        <v/>
      </c>
      <c r="IN82" s="129"/>
      <c r="IO82" s="126" t="str">
        <f>IF(ISBLANK($IT$3),"",IF(ISBLANK(Tipy!HF76),0,IF(AND(Tipy!HF76=Výsledky!$IR$3,Tipy!HH76=Výsledky!$IT$3),60,0)))</f>
        <v/>
      </c>
      <c r="IP82" s="126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26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26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27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0" t="str">
        <f>IF(ISBLANK($IT$3),"",IF(ISBLANK(Tipy!HF76),"-",SUM(IO82:IS82)))</f>
        <v/>
      </c>
      <c r="IU82" s="129"/>
      <c r="IV82" s="126" t="str">
        <f>IF(ISBLANK($JA$3),"",IF(ISBLANK(Tipy!HL76),0,IF(AND(Tipy!HL76=Výsledky!$IY$3,Tipy!HN76=Výsledky!$JA$3),60,0)))</f>
        <v/>
      </c>
      <c r="IW82" s="126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26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26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27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0" t="str">
        <f>IF(ISBLANK($JA$3),"",IF(ISBLANK(Tipy!HL76),"-",SUM(IV82:IZ82)))</f>
        <v/>
      </c>
      <c r="JB82" s="129"/>
      <c r="JC82" s="126" t="str">
        <f>IF(ISBLANK($JH$3),"",IF(ISBLANK(Tipy!HR76),0,IF(AND(Tipy!HR76=Výsledky!$JF$3,Tipy!HT76=Výsledky!$JH$3),60,0)))</f>
        <v/>
      </c>
      <c r="JD82" s="126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26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26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27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0" t="str">
        <f>IF(ISBLANK($JH$3),"",IF(ISBLANK(Tipy!HR76),"-",SUM(JC82:JG82)))</f>
        <v/>
      </c>
      <c r="JI82" s="129"/>
      <c r="JJ82" s="126" t="str">
        <f>IF(ISBLANK($JO$3),"",IF(ISBLANK(Tipy!HX76),0,IF(AND(Tipy!HX76=Výsledky!$JM$3,Tipy!HZ76=Výsledky!$JO$3),60,0)))</f>
        <v/>
      </c>
      <c r="JK82" s="126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26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26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27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0" t="str">
        <f>IF(ISBLANK($JO$3),"",IF(ISBLANK(Tipy!HX76),"-",SUM(JJ82:JN82)))</f>
        <v/>
      </c>
      <c r="JP82" s="129"/>
      <c r="JQ82" s="126" t="str">
        <f>IF(ISBLANK($JV$3),"",IF(ISBLANK(Tipy!ID76),0,IF(AND(Tipy!ID76=Výsledky!$JT$3,Tipy!IF76=Výsledky!$JV$3),60,0)))</f>
        <v/>
      </c>
      <c r="JR82" s="126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26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26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27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0" t="str">
        <f>IF(ISBLANK($JV$3),"",IF(ISBLANK(Tipy!ID76),"-",SUM(JQ82:JU82)))</f>
        <v/>
      </c>
      <c r="JW82" s="129"/>
      <c r="JX82" s="126" t="str">
        <f>IF(ISBLANK($KC$3),"",IF(ISBLANK(Tipy!IJ76),0,IF(AND(Tipy!IJ76=Výsledky!$KA$3,Tipy!IL76=Výsledky!$KC$3),60,0)))</f>
        <v/>
      </c>
      <c r="JY82" s="126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6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6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7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0" t="str">
        <f>IF(ISBLANK($KC$3),"",IF(ISBLANK(Tipy!IJ76),"-",SUM(JX82:KB82)))</f>
        <v/>
      </c>
      <c r="KD82" s="129"/>
      <c r="KE82" s="126" t="str">
        <f>IF(ISBLANK($KJ$3),"",IF(ISBLANK(Tipy!IP76),0,IF(AND(Tipy!IP76=Výsledky!$KH$3,Tipy!IR76=Výsledky!$KJ$3),60,0)))</f>
        <v/>
      </c>
      <c r="KF82" s="126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6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6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7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0" t="str">
        <f>IF(ISBLANK($KJ$3),"",IF(ISBLANK(Tipy!IP76),"-",SUM(KE82:KI82)))</f>
        <v/>
      </c>
      <c r="KK82" s="129"/>
      <c r="KL82" s="126" t="str">
        <f>IF(ISBLANK($KQ$3),"",IF(ISBLANK(Tipy!IV76),0,IF(AND(Tipy!IV76=Výsledky!$KO$3,Tipy!IX76=Výsledky!$KQ$3),60,0)))</f>
        <v/>
      </c>
      <c r="KM82" s="126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6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6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7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0" t="str">
        <f>IF(ISBLANK($KQ$3),"",IF(ISBLANK(Tipy!IV76),"-",SUM(KL82:KP82)))</f>
        <v/>
      </c>
      <c r="KR82" s="129"/>
      <c r="KS82" s="126" t="str">
        <f>IF(ISBLANK($KX$3),"",IF(ISBLANK(Tipy!JB76),0,IF(AND(Tipy!JB76=Výsledky!$KV$3,Tipy!JD76=Výsledky!$KX$3),60,0)))</f>
        <v/>
      </c>
      <c r="KT82" s="126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6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6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7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0" t="str">
        <f>IF(ISBLANK($KX$3),"",IF(ISBLANK(Tipy!JB76),"-",SUM(KS82:KW82)))</f>
        <v/>
      </c>
      <c r="KY82" s="129"/>
      <c r="KZ82" s="126" t="str">
        <f>IF(ISBLANK($LE$3),"",IF(ISBLANK(Tipy!JH76),0,IF(AND(Tipy!JH76=Výsledky!$LC$3,Tipy!JJ76=Výsledky!$LE$3),60,0)))</f>
        <v/>
      </c>
      <c r="LA82" s="126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6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6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7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0" t="str">
        <f>IF(ISBLANK($LE$3),"",IF(ISBLANK(Tipy!JH76),"-",SUM(KZ82:LD82)))</f>
        <v/>
      </c>
      <c r="LF82" s="129"/>
      <c r="LG82" s="126" t="str">
        <f>IF(ISBLANK($LL$3),"",IF(ISBLANK(Tipy!JN76),0,IF(AND(Tipy!JN76=Výsledky!$LJ$3,Tipy!JP76=Výsledky!$LL$3),60,0)))</f>
        <v/>
      </c>
      <c r="LH82" s="126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6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6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7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0" t="str">
        <f>IF(ISBLANK($LL$3),"",IF(ISBLANK(Tipy!JN76),"-",SUM(LG82:LK82)))</f>
        <v/>
      </c>
      <c r="LM82" s="129"/>
      <c r="LN82" s="126" t="str">
        <f>IF(ISBLANK($LS$3),"",IF(ISBLANK(Tipy!JT76),0,IF(AND(Tipy!JT76=Výsledky!$LQ$3,Tipy!JV76=Výsledky!$LS$3),60,0)))</f>
        <v/>
      </c>
      <c r="LO82" s="126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6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6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7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0" t="str">
        <f>IF(ISBLANK($LS$3),"",IF(ISBLANK(Tipy!JT76),"-",SUM(LN82:LR82)))</f>
        <v/>
      </c>
      <c r="LT82" s="129"/>
      <c r="LU82" s="126" t="str">
        <f>IF(ISBLANK($LZ$3),"",IF(ISBLANK(Tipy!JZ76),0,IF(AND(Tipy!JZ76=Výsledky!$LX$3,Tipy!KB76=Výsledky!$LZ$3),60,0)))</f>
        <v/>
      </c>
      <c r="LV82" s="126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6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6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7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0" t="str">
        <f>IF(ISBLANK($LZ$3),"",IF(ISBLANK(Tipy!JZ76),"-",SUM(LU82:LY82)))</f>
        <v/>
      </c>
      <c r="MA82" s="129"/>
      <c r="MB82" s="126" t="str">
        <f>IF(ISBLANK($MG$3),"",IF(ISBLANK(Tipy!KF76),0,IF(AND(Tipy!KF76=Výsledky!$ME$3,Tipy!KH76=Výsledky!$MG$3),60,0)))</f>
        <v/>
      </c>
      <c r="MC82" s="126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6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6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7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0" t="str">
        <f>IF(ISBLANK($MG$3),"",IF(ISBLANK(Tipy!KF76),"-",SUM(MB82:MF82)))</f>
        <v/>
      </c>
      <c r="MH82" s="129"/>
      <c r="MI82" s="126" t="str">
        <f>IF(ISBLANK($MN$3),"",IF(ISBLANK(Tipy!KL76),0,IF(AND(Tipy!KL76=Výsledky!$ML$3,Tipy!KN76=Výsledky!$MN$3),60,0)))</f>
        <v/>
      </c>
      <c r="MJ82" s="12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6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6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0" t="str">
        <f>IF(ISBLANK($MN$3),"",IF(ISBLANK(Tipy!KL76),"-",SUM(MI82:MM82)))</f>
        <v/>
      </c>
      <c r="MO82" s="129"/>
      <c r="MP82" s="126" t="str">
        <f>IF(ISBLANK($MU$3),"",IF(ISBLANK(Tipy!KR76),0,IF(AND(Tipy!KR76=Výsledky!$MS$3,Tipy!KT76=Výsledky!$MU$3),60,0)))</f>
        <v/>
      </c>
      <c r="MQ82" s="126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6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6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7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0" t="str">
        <f>IF(ISBLANK($MU$3),"",IF(ISBLANK(Tipy!KR76),"-",SUM(MP82:MT82)))</f>
        <v/>
      </c>
      <c r="MV82" s="129"/>
      <c r="MW82" s="126" t="str">
        <f>IF(ISBLANK($NB$3),"",IF(ISBLANK(Tipy!KX76),0,IF(AND(Tipy!KX76=Výsledky!$MZ$3,Tipy!KZ76=Výsledky!$NB$3),60,0)))</f>
        <v/>
      </c>
      <c r="MX82" s="126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6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6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7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0" t="str">
        <f>IF(ISBLANK($NB$3),"",IF(ISBLANK(Tipy!KX76),"-",SUM(MW82:NA82)))</f>
        <v/>
      </c>
      <c r="NC82" s="129"/>
      <c r="ND82" s="126" t="str">
        <f>IF(ISBLANK($NI$3),"",IF(ISBLANK(Tipy!LD76),0,IF(AND(Tipy!LD76=Výsledky!$NG$3,Tipy!LF76=Výsledky!$NI$3),60,0)))</f>
        <v/>
      </c>
      <c r="NE82" s="126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6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6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7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0" t="str">
        <f>IF(ISBLANK($NI$3),"",IF(ISBLANK(Tipy!LD76),"-",SUM(ND82:NH82)))</f>
        <v/>
      </c>
      <c r="NJ82" s="129"/>
      <c r="NK82" s="126" t="str">
        <f>IF(ISBLANK($NP$3),"",IF(ISBLANK(Tipy!LJ76),0,IF(AND(Tipy!LJ76=Výsledky!$NN$3,Tipy!LL76=Výsledky!$NP$3),60,0)))</f>
        <v/>
      </c>
      <c r="NL82" s="126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6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6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7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0" t="str">
        <f>IF(ISBLANK($NP$3),"",IF(ISBLANK(Tipy!LJ76),"-",SUM(NK82:NO82)))</f>
        <v/>
      </c>
      <c r="NQ82" s="129"/>
      <c r="NR82" s="126" t="str">
        <f>IF(ISBLANK($NW$3),"",IF(ISBLANK(Tipy!LP76),0,IF(AND(Tipy!LP76=Výsledky!$NU$3,Tipy!LR76=Výsledky!$NW$3),60,0)))</f>
        <v/>
      </c>
      <c r="NS82" s="126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6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6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7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0" t="str">
        <f>IF(ISBLANK($NW$3),"",IF(ISBLANK(Tipy!LP76),"-",SUM(NR82:NV82)))</f>
        <v/>
      </c>
      <c r="NX82" s="129"/>
      <c r="NY82" s="126" t="str">
        <f>IF(ISBLANK($OD$3),"",IF(ISBLANK(Tipy!LV76),0,IF(AND(Tipy!LV76=Výsledky!$OB$3,Tipy!LX76=Výsledky!$OD$3),60,0)))</f>
        <v/>
      </c>
      <c r="NZ82" s="126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6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6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7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0" t="str">
        <f>IF(ISBLANK($OD$3),"",IF(ISBLANK(Tipy!LV76),"-",SUM(NY82:OC82)))</f>
        <v/>
      </c>
      <c r="OE82" s="129"/>
      <c r="OF82" s="126" t="str">
        <f>IF(ISBLANK($OK$3),"",IF(ISBLANK(Tipy!MB76),0,IF(AND(Tipy!MB76=Výsledky!$OI$3,Tipy!MD76=Výsledky!$OK$3),60,0)))</f>
        <v/>
      </c>
      <c r="OG82" s="126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6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6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7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0" t="str">
        <f>IF(ISBLANK($OK$3),"",IF(ISBLANK(Tipy!MB76),"-",SUM(OF82:OJ82)))</f>
        <v/>
      </c>
      <c r="OL82" s="129"/>
      <c r="OM82" s="126" t="str">
        <f>IF(ISBLANK($OR$3),"",IF(ISBLANK(Tipy!MH76),0,IF(AND(Tipy!MH76=Výsledky!$OP$3,Tipy!MJ76=Výsledky!$OR$3),60,0)))</f>
        <v/>
      </c>
      <c r="ON82" s="12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6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6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0" t="str">
        <f>IF(ISBLANK($OR$3),"",IF(ISBLANK(Tipy!MH76),"-",SUM(OM82:OQ82)))</f>
        <v/>
      </c>
      <c r="OS82" s="129"/>
      <c r="OT82" s="126" t="str">
        <f>IF(ISBLANK($OY$3),"",IF(ISBLANK(Tipy!MN76),0,IF(AND(Tipy!MN76=Výsledky!$OW$3,Tipy!MP76=Výsledky!$OY$3),60,0)))</f>
        <v/>
      </c>
      <c r="OU82" s="12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6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6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0" t="str">
        <f>IF(ISBLANK($OY$3),"",IF(ISBLANK(Tipy!MN76),"-",SUM(OT82:OX82)))</f>
        <v/>
      </c>
      <c r="OZ82" s="129"/>
      <c r="PA82" s="126" t="str">
        <f>IF(ISBLANK($PF$3),"",IF(ISBLANK(Tipy!MT76),0,IF(AND(Tipy!MT76=Výsledky!$PD$3,Tipy!MV76=Výsledky!$PF$3),60,0)))</f>
        <v/>
      </c>
      <c r="PB82" s="12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6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6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0" t="str">
        <f>IF(ISBLANK($PF$3),"",IF(ISBLANK(Tipy!MT76),"-",SUM(PA82:PE82)))</f>
        <v/>
      </c>
      <c r="PG82" s="129"/>
      <c r="PH82" s="126" t="str">
        <f>IF(ISBLANK($PM$3),"",IF(ISBLANK(Tipy!MZ76),0,IF(AND(Tipy!MZ76=Výsledky!$PK$3,Tipy!NB76=Výsledky!$PM$3),60,0)))</f>
        <v/>
      </c>
      <c r="PI82" s="12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6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6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0" t="str">
        <f>IF(ISBLANK($PM$3),"",IF(ISBLANK(Tipy!MZ76),"-",SUM(PH82:PL82)))</f>
        <v/>
      </c>
      <c r="PN82" s="129"/>
      <c r="PO82" s="126" t="str">
        <f>IF(ISBLANK($PT$3),"",IF(ISBLANK(Tipy!NF76),0,IF(AND(Tipy!NF76=Výsledky!$PR$3,Tipy!NH76=Výsledky!$PT$3),60,0)))</f>
        <v/>
      </c>
      <c r="PP82" s="12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6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6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0" t="str">
        <f>IF(ISBLANK($PT$3),"",IF(ISBLANK(Tipy!NF76),"-",SUM(PO82:PS82)))</f>
        <v/>
      </c>
      <c r="PU82" s="129"/>
      <c r="PV82" s="126" t="str">
        <f>IF(ISBLANK($QA$3),"",IF(ISBLANK(Tipy!NL76),0,IF(AND(Tipy!NL76=Výsledky!$PY$3,Tipy!NN76=Výsledky!$QA$3),60,0)))</f>
        <v/>
      </c>
      <c r="PW82" s="12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6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6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0" t="str">
        <f>IF(ISBLANK($QA$3),"",IF(ISBLANK(Tipy!NL76),"-",SUM(PV82:PZ82)))</f>
        <v/>
      </c>
      <c r="QB82" s="129"/>
      <c r="QC82" s="126" t="str">
        <f>IF(ISBLANK($QH$3),"",IF(ISBLANK(Tipy!NR76),0,IF(AND(Tipy!NR76=Výsledky!$QF$3,Tipy!NT76=Výsledky!$QH$3),60,0)))</f>
        <v/>
      </c>
      <c r="QD82" s="12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6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6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0" t="str">
        <f>IF(ISBLANK($QH$3),"",IF(ISBLANK(Tipy!NR76),"-",SUM(QC82:QG82)))</f>
        <v/>
      </c>
      <c r="QI82" s="131"/>
      <c r="QJ82" s="131"/>
    </row>
    <row r="83" spans="1:452" ht="15" x14ac:dyDescent="0.2">
      <c r="A83" s="124">
        <f>Tipy!A77</f>
        <v>52</v>
      </c>
      <c r="B83" s="166" t="str">
        <f>IF(Tipy!B77="","",Tipy!B77)</f>
        <v>Viliam Virgala</v>
      </c>
      <c r="C83" s="125"/>
      <c r="D83" s="126">
        <f>IF(ISBLANK($I$3),"",IF(ISBLANK(Tipy!D77),0,IF(AND(Tipy!D77=Výsledky!$G$3,Tipy!F77=Výsledky!$I$3),60,0)))</f>
        <v>0</v>
      </c>
      <c r="E83" s="12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6">
        <f>IF(ISBLANK($I$3),"",IF(OR(Tipy!G77=Výsledky!$D$6,Tipy!G77=Výsledky!$D$7,Tipy!G77=Výsledky!$D$8,Tipy!G77=Výsledky!$D$9),IF(VLOOKUP(Tipy!G77,'Kategórie hráčov'!$A$2:$B$55,2,FALSE)=30,30,20),0))</f>
        <v>0</v>
      </c>
      <c r="G83" s="126">
        <f>IF(ISBLANK($I$3),"",IF(OR(Tipy!H77=Výsledky!$G$6,Tipy!H77=Výsledky!$G$7,Tipy!H77=Výsledky!$G$8,Tipy!H77=Výsledky!$G$9),IF(VLOOKUP(Tipy!H77,'Kategórie hráčov'!$A$2:$B$55,2,FALSE)=30,30,20),0))</f>
        <v>0</v>
      </c>
      <c r="H83" s="12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8">
        <f>IF(ISBLANK($I$3),"",IF(ISBLANK(Tipy!D77),"-",SUM(D83:H83)))</f>
        <v>20</v>
      </c>
      <c r="J83" s="25"/>
      <c r="K83" s="126">
        <f>IF(ISBLANK($P$3),"",IF(ISBLANK(Tipy!J77),0,IF(AND(Tipy!J77=Výsledky!$N$3,Tipy!L77=Výsledky!$P$3),60,0)))</f>
        <v>0</v>
      </c>
      <c r="L83" s="12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6">
        <f>IF(ISBLANK($P$3),"",IF(OR(Tipy!M77=Výsledky!$K$6,Tipy!M77=Výsledky!$K$7,Tipy!M77=Výsledky!$K$8,Tipy!M77=Výsledky!$K$9),IF(VLOOKUP(Tipy!M77,'Kategórie hráčov'!$A$2:$B$55,2,FALSE)=30,30,20),0))</f>
        <v>20</v>
      </c>
      <c r="N83" s="126">
        <f>IF(ISBLANK($P$3),"",IF(OR(Tipy!N77=Výsledky!$N$6,Tipy!N77=Výsledky!$N$7,Tipy!N77=Výsledky!$N$8,Tipy!N77=Výsledky!$N$9),IF(VLOOKUP(Tipy!N77,'Kategórie hráčov'!$A$2:$B$55,2,FALSE)=30,30,20),0))</f>
        <v>0</v>
      </c>
      <c r="O83" s="12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8">
        <f>IF(ISBLANK($P$3),"",IF(ISBLANK(Tipy!J77),"-",SUM(K83:O83)))</f>
        <v>20</v>
      </c>
      <c r="Q83" s="129"/>
      <c r="R83" s="126">
        <f>IF(ISBLANK($W$3),"",IF(ISBLANK(Tipy!P77),0,IF(AND(Tipy!P77=Výsledky!$U$3,Tipy!R77=Výsledky!$W$3),60,0)))</f>
        <v>0</v>
      </c>
      <c r="S83" s="12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6">
        <f>IF(ISBLANK($W$3),"",IF(OR(Tipy!S77=Výsledky!$R$6,Tipy!S77=Výsledky!$R$7,Tipy!S77=Výsledky!$R$8,Tipy!S77=Výsledky!$R$9),IF(VLOOKUP(Tipy!S77,'Kategórie hráčov'!$A$2:$B$55,2,FALSE)=30,30,20),0))</f>
        <v>0</v>
      </c>
      <c r="U83" s="126">
        <f>IF(ISBLANK($W$3),"",IF(OR(Tipy!T77=Výsledky!$U$6,Tipy!T77=Výsledky!$U$7,Tipy!T77=Výsledky!$U$8,Tipy!T77=Výsledky!$U$9),IF(VLOOKUP(Tipy!T77,'Kategórie hráčov'!$A$2:$B$55,2,FALSE)=30,30,20),0))</f>
        <v>0</v>
      </c>
      <c r="V83" s="12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30">
        <f>IF(ISBLANK($W$3),"",IF(ISBLANK(Tipy!P77),"-",SUM(R83:V83)))</f>
        <v>0</v>
      </c>
      <c r="X83" s="129"/>
      <c r="Y83" s="126">
        <f>IF(ISBLANK($AD$3),"",IF(ISBLANK(Tipy!V77),0,IF(AND(Tipy!V77=Výsledky!$AB$3,Tipy!X77=Výsledky!$AD$3),60,0)))</f>
        <v>0</v>
      </c>
      <c r="Z83" s="12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6">
        <f>IF(ISBLANK($AD$3),"",IF(OR(Tipy!Y77=Výsledky!$Y$6,Tipy!Y77=Výsledky!$Y$7,Tipy!Y77=Výsledky!$Y$8,Tipy!Y77=Výsledky!$Y$9),IF(VLOOKUP(Tipy!Y77,'Kategórie hráčov'!$A$2:$B$55,2,FALSE)=30,30,20),0))</f>
        <v>0</v>
      </c>
      <c r="AB83" s="126">
        <f>IF(ISBLANK($AD$3),"",IF(OR(Tipy!Z77=Výsledky!$AB$6,Tipy!Z77=Výsledky!$AB$7,Tipy!Z77=Výsledky!$AB$8,Tipy!Z77=Výsledky!$AB$9),IF(VLOOKUP(Tipy!Z77,'Kategórie hráčov'!$A$2:$B$55,2,FALSE)=30,30,20),0))</f>
        <v>0</v>
      </c>
      <c r="AC83" s="12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30">
        <f>IF(ISBLANK($AD$3),"",IF(ISBLANK(Tipy!V77),"-",SUM(Y83:AC83)))</f>
        <v>0</v>
      </c>
      <c r="AE83" s="129"/>
      <c r="AF83" s="126">
        <f>IF(ISBLANK($AK$3),"",IF(ISBLANK(Tipy!AB77),0,IF(AND(Tipy!AB77=Výsledky!$AI$3,Tipy!AD77=Výsledky!$AK$3),60,0)))</f>
        <v>0</v>
      </c>
      <c r="AG83" s="12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6">
        <f>IF(ISBLANK($AK$3),"",IF(OR(Tipy!AE77=Výsledky!$AF$6,Tipy!AE77=Výsledky!$AF$7,Tipy!AE77=Výsledky!$AF$8,Tipy!AE77=Výsledky!$AF$9),IF(VLOOKUP(Tipy!AE77,'Kategórie hráčov'!$A$2:$B$55,2,FALSE)=30,30,20),0))</f>
        <v>20</v>
      </c>
      <c r="AI83" s="126">
        <f>IF(ISBLANK($AK$3),"",IF(OR(Tipy!AF77=Výsledky!$AI$6,Tipy!AF77=Výsledky!$AI$7,Tipy!AF77=Výsledky!$AI$8,Tipy!AF77=Výsledky!$AI$9),IF(VLOOKUP(Tipy!AF77,'Kategórie hráčov'!$A$2:$B$55,2,FALSE)=30,30,20),0))</f>
        <v>0</v>
      </c>
      <c r="AJ83" s="127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30">
        <f>IF(ISBLANK($AK$3),"",IF(ISBLANK(Tipy!AB77),"-",SUM(AF83:AJ83)))</f>
        <v>40</v>
      </c>
      <c r="AL83" s="129"/>
      <c r="AM83" s="126">
        <f>IF(ISBLANK($AR$3),"",IF(ISBLANK(Tipy!AH77),0,IF(AND(Tipy!AH77=Výsledky!$AP$3,Tipy!AJ77=Výsledky!$AR$3),60,0)))</f>
        <v>60</v>
      </c>
      <c r="AN83" s="12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6">
        <f>IF(ISBLANK($AR$3),"",IF(OR(Tipy!AK77=Výsledky!$AM$6,Tipy!AK77=Výsledky!$AM$7,Tipy!AK77=Výsledky!$AM$8,Tipy!AK77=Výsledky!$AM$9),IF(VLOOKUP(Tipy!AK77,'Kategórie hráčov'!$A$2:$B$55,2,FALSE)=30,30,20),0))</f>
        <v>0</v>
      </c>
      <c r="AP83" s="126">
        <f>IF(ISBLANK($AR$3),"",IF(OR(Tipy!AL77=Výsledky!$AP$6,Tipy!AL77=Výsledky!$AP$7,Tipy!AL77=Výsledky!$AP$8,Tipy!AL77=Výsledky!$AP$9),IF(VLOOKUP(Tipy!AL77,'Kategórie hráčov'!$A$2:$B$55,2,FALSE)=30,30,20),0))</f>
        <v>0</v>
      </c>
      <c r="AQ83" s="12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30">
        <f>IF(ISBLANK($AR$3),"",IF(ISBLANK(Tipy!AH77),"-",SUM(AM83:AQ83)))</f>
        <v>60</v>
      </c>
      <c r="AS83" s="129"/>
      <c r="AT83" s="126">
        <f>IF(ISBLANK($AY$3),"",IF(ISBLANK(Tipy!AN77),0,IF(AND(Tipy!AN77=Výsledky!$AW$3,Tipy!AP77=Výsledky!$AY$3),60,0)))</f>
        <v>0</v>
      </c>
      <c r="AU83" s="12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6">
        <f>IF(ISBLANK($AY$3),"",IF(OR(Tipy!AQ77=Výsledky!$AT$6,Tipy!AQ77=Výsledky!$AT$7,Tipy!AQ77=Výsledky!$AT$8,Tipy!AQ77=Výsledky!$AT$9),IF(VLOOKUP(Tipy!AQ77,'Kategórie hráčov'!$A$2:$B$55,2,FALSE)=30,30,20),0))</f>
        <v>0</v>
      </c>
      <c r="AW83" s="126">
        <f>IF(ISBLANK($AY$3),"",IF(OR(Tipy!AR77=Výsledky!$AW$6,Tipy!AR77=Výsledky!$AW$7,Tipy!AR77=Výsledky!$AW$8,Tipy!AR77=Výsledky!$AW$9),IF(VLOOKUP(Tipy!AR77,'Kategórie hráčov'!$A$2:$B$55,2,FALSE)=30,30,20),0))</f>
        <v>0</v>
      </c>
      <c r="AX83" s="127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30">
        <f>IF(ISBLANK($AY$3),"",IF(ISBLANK(Tipy!AN77),"-",SUM(AT83:AX83)))</f>
        <v>0</v>
      </c>
      <c r="AZ83" s="129"/>
      <c r="BA83" s="126">
        <f>IF(ISBLANK($BF$3),"",IF(ISBLANK(Tipy!AT77),0,IF(AND(Tipy!AT77=Výsledky!$BD$3,Tipy!AV77=Výsledky!$BF$3),60,0)))</f>
        <v>0</v>
      </c>
      <c r="BB83" s="12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6">
        <f>IF(ISBLANK($BF$3),"",IF(OR(Tipy!AW77=Výsledky!$BA$6,Tipy!AW77=Výsledky!$BA$7,Tipy!AW77=Výsledky!$BA$8,Tipy!AW77=Výsledky!$BA$9),IF(VLOOKUP(Tipy!AW77,'Kategórie hráčov'!$A$2:$B$55,2,FALSE)=30,30,20),0))</f>
        <v>0</v>
      </c>
      <c r="BD83" s="126">
        <f>IF(ISBLANK($BF$3),"",IF(OR(Tipy!AX77=Výsledky!$BD$6,Tipy!AX77=Výsledky!$BD$7,Tipy!AX77=Výsledky!$BD$8,Tipy!AX77=Výsledky!$BD$9),IF(VLOOKUP(Tipy!AX77,'Kategórie hráčov'!$A$2:$B$55,2,FALSE)=30,30,20),0))</f>
        <v>0</v>
      </c>
      <c r="BE83" s="127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30">
        <f>IF(ISBLANK($BF$3),"",IF(ISBLANK(Tipy!AT77),"-",SUM(BA83:BE83)))</f>
        <v>0</v>
      </c>
      <c r="BG83" s="129"/>
      <c r="BH83" s="126" t="str">
        <f>IF(ISBLANK($BM$3),"",IF(ISBLANK(Tipy!AZ77),0,IF(AND(Tipy!AZ77=Výsledky!$BK$3,Tipy!BB77=Výsledky!$BM$3),60,0)))</f>
        <v/>
      </c>
      <c r="BI83" s="126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6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6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7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0" t="str">
        <f>IF(ISBLANK($BM$3),"",IF(ISBLANK(Tipy!AZ77),"-",SUM(BH83:BL83)))</f>
        <v/>
      </c>
      <c r="BN83" s="129"/>
      <c r="BO83" s="126">
        <f>IF(ISBLANK($BT$3),"",IF(ISBLANK(Tipy!BF77),0,IF(AND(Tipy!BF77=Výsledky!$BR$3,Tipy!BH77=Výsledky!$BT$3),60,0)))</f>
        <v>0</v>
      </c>
      <c r="BP83" s="12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6">
        <f>IF(ISBLANK($BT$3),"",IF(OR(Tipy!BI77=Výsledky!$BO$6,Tipy!BI77=Výsledky!$BO$7,Tipy!BI77=Výsledky!$BO$8,Tipy!BI77=Výsledky!$BO$9),IF(VLOOKUP(Tipy!BI77,'Kategórie hráčov'!$A$2:$B$55,2,FALSE)=30,30,20),0))</f>
        <v>0</v>
      </c>
      <c r="BR83" s="126">
        <f>IF(ISBLANK($BT$3),"",IF(OR(Tipy!BJ77=Výsledky!$BR$6,Tipy!BJ77=Výsledky!$BR$7,Tipy!BJ77=Výsledky!$BR$8,Tipy!BJ77=Výsledky!$BR$9),IF(VLOOKUP(Tipy!BJ77,'Kategórie hráčov'!$A$2:$B$55,2,FALSE)=30,30,20),0))</f>
        <v>0</v>
      </c>
      <c r="BS83" s="12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30">
        <f>IF(ISBLANK($BT$3),"",IF(ISBLANK(Tipy!BF77),"-",SUM(BO83:BS83)))</f>
        <v>30</v>
      </c>
      <c r="BU83" s="129"/>
      <c r="BV83" s="126" t="str">
        <f>IF(ISBLANK($CA$3),"",IF(ISBLANK(Tipy!BL77),0,IF(AND(Tipy!BL77=Výsledky!$BY$3,Tipy!BN77=Výsledky!$CA$3),60,0)))</f>
        <v/>
      </c>
      <c r="BW83" s="126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6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6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7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0" t="str">
        <f>IF(ISBLANK($CA$3),"",IF(ISBLANK(Tipy!BL77),"-",SUM(BV83:BZ83)))</f>
        <v/>
      </c>
      <c r="CB83" s="129"/>
      <c r="CC83" s="126">
        <f>IF(ISBLANK($CH$3),"",IF(ISBLANK(Tipy!BR77),0,IF(AND(Tipy!BR77=Výsledky!$CF$3,Tipy!BT77=Výsledky!$CH$3),60,0)))</f>
        <v>0</v>
      </c>
      <c r="CD83" s="12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6">
        <f>IF(ISBLANK($CH$3),"",IF(OR(Tipy!BU77=Výsledky!$CC$6,Tipy!BU77=Výsledky!$CC$7,Tipy!BU77=Výsledky!$CC$8,Tipy!BU77=Výsledky!$CC$9),IF(VLOOKUP(Tipy!BU77,'Kategórie hráčov'!$A$2:$B$55,2,FALSE)=30,30,20),0))</f>
        <v>0</v>
      </c>
      <c r="CF83" s="126">
        <f>IF(ISBLANK($CH$3),"",IF(OR(Tipy!BV77=Výsledky!$CF$6,Tipy!BV77=Výsledky!$CF$7,Tipy!BV77=Výsledky!$CF$8,Tipy!BV77=Výsledky!$CF$9),IF(VLOOKUP(Tipy!BV77,'Kategórie hráčov'!$A$2:$B$55,2,FALSE)=30,30,20),0))</f>
        <v>0</v>
      </c>
      <c r="CG83" s="127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30">
        <f>IF(ISBLANK($CH$3),"",IF(ISBLANK(Tipy!BR77),"-",SUM(CC83:CG83)))</f>
        <v>0</v>
      </c>
      <c r="CI83" s="129"/>
      <c r="CJ83" s="126">
        <f>IF(ISBLANK($CO$3),"",IF(ISBLANK(Tipy!BX77),0,IF(AND(Tipy!BX77=Výsledky!$CM$3,Tipy!BZ77=Výsledky!$CO$3),60,0)))</f>
        <v>60</v>
      </c>
      <c r="CK83" s="12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6">
        <f>IF(ISBLANK($CO$3),"",IF(OR(Tipy!CA77=Výsledky!$CJ$6,Tipy!CA77=Výsledky!$CJ$7,Tipy!CA77=Výsledky!$CJ$8,Tipy!CA77=Výsledky!$CJ$9),IF(VLOOKUP(Tipy!CA77,'Kategórie hráčov'!$A$2:$B$55,2,FALSE)=30,30,20),0))</f>
        <v>0</v>
      </c>
      <c r="CM83" s="126">
        <f>IF(ISBLANK($CO$3),"",IF(OR(Tipy!CB77=Výsledky!$CM$6,Tipy!CB77=Výsledky!$CM$7,Tipy!CB77=Výsledky!$CM$8,Tipy!CB77=Výsledky!$CM$9),IF(VLOOKUP(Tipy!CB77,'Kategórie hráčov'!$A$2:$B$55,2,FALSE)=30,30,20),0))</f>
        <v>0</v>
      </c>
      <c r="CN83" s="12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30">
        <f>IF(ISBLANK($CO$3),"",IF(ISBLANK(Tipy!BX77),"-",SUM(CJ83:CN83)))</f>
        <v>60</v>
      </c>
      <c r="CP83" s="129"/>
      <c r="CQ83" s="126" t="str">
        <f>IF(ISBLANK($CV$3),"",IF(ISBLANK(Tipy!CD77),0,IF(AND(Tipy!CD77=Výsledky!$CT$3,Tipy!CF77=Výsledky!$CV$3),60,0)))</f>
        <v/>
      </c>
      <c r="CR83" s="126" t="str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/>
      </c>
      <c r="CS83" s="126" t="str">
        <f>IF(ISBLANK($CV$3),"",IF(OR(Tipy!CG77=Výsledky!$CQ$6,Tipy!CG77=Výsledky!$CQ$7,Tipy!CG77=Výsledky!$CQ$8,Tipy!CG77=Výsledky!$CQ$9),IF(VLOOKUP(Tipy!CG77,'Kategórie hráčov'!$A$2:$B$55,2,FALSE)=30,30,20),0))</f>
        <v/>
      </c>
      <c r="CT83" s="126" t="str">
        <f>IF(ISBLANK($CV$3),"",IF(OR(Tipy!CH77=Výsledky!$CT$6,Tipy!CH77=Výsledky!$CT$7,Tipy!CH77=Výsledky!$CT$8,Tipy!CH77=Výsledky!$CT$9),IF(VLOOKUP(Tipy!CH77,'Kategórie hráčov'!$A$2:$B$55,2,FALSE)=30,30,20),0))</f>
        <v/>
      </c>
      <c r="CU83" s="127" t="str">
        <f>IF(ISBLANK($CV$3),"",IF(ISBLANK(Tipy!CD77),0,IF(OR(AND(Tipy!CD77=Výsledky!$CT$3,OR(Tipy!CF77=Výsledky!$CV$3+1,Tipy!CF77=Výsledky!$CV$3-1)),AND(Tipy!CF77=Výsledky!$CV$3,OR(Tipy!CD77=Výsledky!$CT$3+1,Tipy!CD77=Výsledky!$CT$3-1))),10,0)))</f>
        <v/>
      </c>
      <c r="CV83" s="130" t="str">
        <f>IF(ISBLANK($CV$3),"",IF(ISBLANK(Tipy!CD77),"-",SUM(CQ83:CU83)))</f>
        <v/>
      </c>
      <c r="CW83" s="129"/>
      <c r="CX83" s="126" t="str">
        <f>IF(ISBLANK($DC$3),"",IF(ISBLANK(Tipy!CJ77),0,IF(AND(Tipy!CJ77=Výsledky!$DA$3,Tipy!CL77=Výsledky!$DC$3),60,0)))</f>
        <v/>
      </c>
      <c r="CY83" s="126" t="str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/>
      </c>
      <c r="CZ83" s="126" t="str">
        <f>IF(ISBLANK($DC$3),"",IF(OR(Tipy!CM77=Výsledky!$CX$6,Tipy!CM77=Výsledky!$CX$7,Tipy!CM77=Výsledky!$CX$8,Tipy!CM77=Výsledky!$CX$9),IF(VLOOKUP(Tipy!CM77,'Kategórie hráčov'!$A$2:$B$55,2,FALSE)=30,30,20),0))</f>
        <v/>
      </c>
      <c r="DA83" s="126" t="str">
        <f>IF(ISBLANK($DC$3),"",IF(OR(Tipy!CN77=Výsledky!$DA$6,Tipy!CN77=Výsledky!$DA$7,Tipy!CN77=Výsledky!$DA$8,Tipy!CN77=Výsledky!$DA$9),IF(VLOOKUP(Tipy!CN77,'Kategórie hráčov'!$A$2:$B$55,2,FALSE)=30,30,20),0))</f>
        <v/>
      </c>
      <c r="DB83" s="127" t="str">
        <f>IF(ISBLANK($DC$3),"",IF(ISBLANK(Tipy!CJ77),0,IF(OR(AND(Tipy!CJ77=Výsledky!$DA$3,OR(Tipy!CL77=Výsledky!$DC$3+1,Tipy!CL77=Výsledky!$DC$3-1)),AND(Tipy!CL77=Výsledky!$DC$3,OR(Tipy!CJ77=Výsledky!$DA$3+1,Tipy!CJ77=Výsledky!$DA$3-1))),10,0)))</f>
        <v/>
      </c>
      <c r="DC83" s="130" t="str">
        <f>IF(ISBLANK($DC$3),"",IF(ISBLANK(Tipy!CJ77),"-",SUM(CX83:DB83)))</f>
        <v/>
      </c>
      <c r="DD83" s="129"/>
      <c r="DE83" s="126" t="str">
        <f>IF(ISBLANK($DJ$3),"",IF(ISBLANK(Tipy!CP77),0,IF(AND(Tipy!CP77=Výsledky!$DH$3,Tipy!CR77=Výsledky!$DJ$3),60,0)))</f>
        <v/>
      </c>
      <c r="DF83" s="126" t="str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/>
      </c>
      <c r="DG83" s="126" t="str">
        <f>IF(ISBLANK($DJ$3),"",IF(OR(Tipy!CS77=Výsledky!$DE$6,Tipy!CS77=Výsledky!$DE$7,Tipy!CS77=Výsledky!$DE$8,Tipy!CS77=Výsledky!$DE$9),IF(VLOOKUP(Tipy!CS77,'Kategórie hráčov'!$A$2:$B$55,2,FALSE)=30,30,20),0))</f>
        <v/>
      </c>
      <c r="DH83" s="126" t="str">
        <f>IF(ISBLANK($DJ$3),"",IF(OR(Tipy!CT77=Výsledky!$DH$6,Tipy!CT77=Výsledky!$DH$7,Tipy!CT77=Výsledky!$DH$8,Tipy!CT77=Výsledky!$DH$9),IF(VLOOKUP(Tipy!CT77,'Kategórie hráčov'!$A$2:$B$55,2,FALSE)=30,30,20),0))</f>
        <v/>
      </c>
      <c r="DI83" s="127" t="str">
        <f>IF(ISBLANK($DJ$3),"",IF(ISBLANK(Tipy!CP77),0,IF(OR(AND(Tipy!CP77=Výsledky!$DH$3,OR(Tipy!CR77=Výsledky!$DJ$3+1,Tipy!CR77=Výsledky!$DJ$3-1)),AND(Tipy!CR77=Výsledky!$DJ$3,OR(Tipy!CP77=Výsledky!$DH$3+1,Tipy!CP77=Výsledky!$DH$3-1))),10,0)))</f>
        <v/>
      </c>
      <c r="DJ83" s="130" t="str">
        <f>IF(ISBLANK($DJ$3),"",IF(ISBLANK(Tipy!CP77),"-",SUM(DE83:DI83)))</f>
        <v/>
      </c>
      <c r="DK83" s="129"/>
      <c r="DL83" s="126" t="str">
        <f>IF(ISBLANK($DQ$3),"",IF(ISBLANK(Tipy!CV77),0,IF(AND(Tipy!CV77=Výsledky!$DO$3,Tipy!CX77=Výsledky!$DQ$3),60,0)))</f>
        <v/>
      </c>
      <c r="DM83" s="126" t="str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/>
      </c>
      <c r="DN83" s="126" t="str">
        <f>IF(ISBLANK($DQ$3),"",IF(OR(Tipy!CY77=Výsledky!$DL$6,Tipy!CY77=Výsledky!$DL$7,Tipy!CY77=Výsledky!$DL$8,Tipy!CY77=Výsledky!$DL$9),IF(VLOOKUP(Tipy!CY77,'Kategórie hráčov'!$A$2:$B$55,2,FALSE)=30,30,20),0))</f>
        <v/>
      </c>
      <c r="DO83" s="126" t="str">
        <f>IF(ISBLANK($DQ$3),"",IF(OR(Tipy!CZ77=Výsledky!$DO$6,Tipy!CZ77=Výsledky!$DO$7,Tipy!CZ77=Výsledky!$DO$8,Tipy!CZ77=Výsledky!$DO$9),IF(VLOOKUP(Tipy!CZ77,'Kategórie hráčov'!$A$2:$B$55,2,FALSE)=30,30,20),0))</f>
        <v/>
      </c>
      <c r="DP83" s="127" t="str">
        <f>IF(ISBLANK($DQ$3),"",IF(ISBLANK(Tipy!CV77),0,IF(OR(AND(Tipy!CV77=Výsledky!$DO$3,OR(Tipy!CX77=Výsledky!$DQ$3+1,Tipy!CX77=Výsledky!$DQ$3-1)),AND(Tipy!CX77=Výsledky!$DQ$3,OR(Tipy!CV77=Výsledky!$DO$3+1,Tipy!CV77=Výsledky!$DO$3-1))),10,0)))</f>
        <v/>
      </c>
      <c r="DQ83" s="130" t="str">
        <f>IF(ISBLANK($DQ$3),"",IF(ISBLANK(Tipy!CV77),"-",SUM(DL83:DP83)))</f>
        <v/>
      </c>
      <c r="DR83" s="129"/>
      <c r="DS83" s="126" t="str">
        <f>IF(ISBLANK($DX$3),"",IF(ISBLANK(Tipy!DB77),0,IF(AND(Tipy!DB77=Výsledky!$DV$3,Tipy!DD77=Výsledky!$DX$3),60,0)))</f>
        <v/>
      </c>
      <c r="DT83" s="126" t="str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/>
      </c>
      <c r="DU83" s="126" t="str">
        <f>IF(ISBLANK($DX$3),"",IF(OR(Tipy!DE77=Výsledky!$DS$6,Tipy!DE77=Výsledky!$DS$7,Tipy!DE77=Výsledky!$DS$8,Tipy!DE77=Výsledky!$DS$9),IF(VLOOKUP(Tipy!DE77,'Kategórie hráčov'!$A$2:$B$55,2,FALSE)=30,30,20),0))</f>
        <v/>
      </c>
      <c r="DV83" s="126" t="str">
        <f>IF(ISBLANK($DX$3),"",IF(OR(Tipy!DF77=Výsledky!$DV$6,Tipy!DF77=Výsledky!$DV$7,Tipy!DF77=Výsledky!$DV$8,Tipy!DF77=Výsledky!$DV$9),IF(VLOOKUP(Tipy!DF77,'Kategórie hráčov'!$A$2:$B$55,2,FALSE)=30,30,20),0))</f>
        <v/>
      </c>
      <c r="DW83" s="127" t="str">
        <f>IF(ISBLANK($DX$3),"",IF(ISBLANK(Tipy!DB77),0,IF(OR(AND(Tipy!DB77=Výsledky!$DV$3,OR(Tipy!DD77=Výsledky!$DX$3+1,Tipy!DD77=Výsledky!$DX$3-1)),AND(Tipy!DD77=Výsledky!$DX$3,OR(Tipy!DB77=Výsledky!$DV$3+1,Tipy!DB77=Výsledky!$DV$3-1))),10,0)))</f>
        <v/>
      </c>
      <c r="DX83" s="130" t="str">
        <f>IF(ISBLANK($DX$3),"",IF(ISBLANK(Tipy!DB77),"-",SUM(DS83:DW83)))</f>
        <v/>
      </c>
      <c r="DY83" s="129"/>
      <c r="DZ83" s="126" t="str">
        <f>IF(ISBLANK($EE$3),"",IF(ISBLANK(Tipy!DH77),0,IF(AND(Tipy!DH77=Výsledky!$EC$3,Tipy!DJ77=Výsledky!$EE$3),60,0)))</f>
        <v/>
      </c>
      <c r="EA83" s="126" t="str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/>
      </c>
      <c r="EB83" s="126" t="str">
        <f>IF(ISBLANK($EE$3),"",IF(OR(Tipy!DK77=Výsledky!$DZ$6,Tipy!DK77=Výsledky!$DZ$7,Tipy!DK77=Výsledky!$DZ$8,Tipy!DK77=Výsledky!$DZ$9),IF(VLOOKUP(Tipy!DK77,'Kategórie hráčov'!$A$2:$B$55,2,FALSE)=30,30,20),0))</f>
        <v/>
      </c>
      <c r="EC83" s="126" t="str">
        <f>IF(ISBLANK($EE$3),"",IF(OR(Tipy!DL77=Výsledky!$EC$6,Tipy!DL77=Výsledky!$EC$7,Tipy!DL77=Výsledky!$EC$8,Tipy!DL77=Výsledky!$EC$9),IF(VLOOKUP(Tipy!DL77,'Kategórie hráčov'!$A$2:$B$55,2,FALSE)=30,30,20),0))</f>
        <v/>
      </c>
      <c r="ED83" s="127" t="str">
        <f>IF(ISBLANK($EE$3),"",IF(ISBLANK(Tipy!DH77),0,IF(OR(AND(Tipy!DH77=Výsledky!$EC$3,OR(Tipy!DJ77=Výsledky!$EE$3+1,Tipy!DJ77=Výsledky!$EE$3-1)),AND(Tipy!DJ77=Výsledky!$EE$3,OR(Tipy!DH77=Výsledky!$EC$3+1,Tipy!DH77=Výsledky!$EC$3-1))),10,0)))</f>
        <v/>
      </c>
      <c r="EE83" s="130" t="str">
        <f>IF(ISBLANK($EE$3),"",IF(ISBLANK(Tipy!DH77),"-",SUM(DZ83:ED83)))</f>
        <v/>
      </c>
      <c r="EF83" s="129"/>
      <c r="EG83" s="126" t="str">
        <f>IF(ISBLANK($EL$3),"",IF(ISBLANK(Tipy!DN77),0,IF(AND(Tipy!DN77=Výsledky!$EJ$3,Tipy!DP77=Výsledky!$EL$3),60,0)))</f>
        <v/>
      </c>
      <c r="EH83" s="126" t="str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/>
      </c>
      <c r="EI83" s="126" t="str">
        <f>IF(ISBLANK($EL$3),"",IF(OR(Tipy!DQ77=Výsledky!$EG$6,Tipy!DQ77=Výsledky!$EG$7,Tipy!DQ77=Výsledky!$EG$8,Tipy!DQ77=Výsledky!$EG$9),IF(VLOOKUP(Tipy!DQ77,'Kategórie hráčov'!$A$2:$B$55,2,FALSE)=30,30,20),0))</f>
        <v/>
      </c>
      <c r="EJ83" s="126" t="str">
        <f>IF(ISBLANK($EL$3),"",IF(OR(Tipy!DR77=Výsledky!$EJ$6,Tipy!DR77=Výsledky!$EJ$7,Tipy!DR77=Výsledky!$EJ$8,Tipy!DR77=Výsledky!$EJ$9),IF(VLOOKUP(Tipy!DR77,'Kategórie hráčov'!$A$2:$B$55,2,FALSE)=30,30,20),0))</f>
        <v/>
      </c>
      <c r="EK83" s="127" t="str">
        <f>IF(ISBLANK($EL$3),"",IF(ISBLANK(Tipy!DN77),0,IF(OR(AND(Tipy!DN77=Výsledky!$EJ$3,OR(Tipy!DP77=Výsledky!$EL$3+1,Tipy!DP77=Výsledky!$EL$3-1)),AND(Tipy!DP77=Výsledky!$EL$3,OR(Tipy!DN77=Výsledky!$EJ$3+1,Tipy!DN77=Výsledky!$EJ$3-1))),10,0)))</f>
        <v/>
      </c>
      <c r="EL83" s="130" t="str">
        <f>IF(ISBLANK($EL$3),"",IF(ISBLANK(Tipy!DN77),"-",SUM(EG83:EK83)))</f>
        <v/>
      </c>
      <c r="EM83" s="129"/>
      <c r="EN83" s="126" t="str">
        <f>IF(ISBLANK($ES$3),"",IF(ISBLANK(Tipy!DT77),0,IF(AND(Tipy!DT77=Výsledky!$EQ$3,Tipy!DV77=Výsledky!$ES$3),60,0)))</f>
        <v/>
      </c>
      <c r="EO83" s="126" t="str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/>
      </c>
      <c r="EP83" s="126" t="str">
        <f>IF(ISBLANK($ES$3),"",IF(OR(Tipy!DW77=Výsledky!$EN$6,Tipy!DW77=Výsledky!$EN$7,Tipy!DW77=Výsledky!$EN$8,Tipy!DW77=Výsledky!$EN$9),IF(VLOOKUP(Tipy!DW77,'Kategórie hráčov'!$A$2:$B$55,2,FALSE)=30,30,20),0))</f>
        <v/>
      </c>
      <c r="EQ83" s="126" t="str">
        <f>IF(ISBLANK($ES$3),"",IF(OR(Tipy!DX77=Výsledky!$EQ$6,Tipy!DX77=Výsledky!$EQ$7,Tipy!DX77=Výsledky!$EQ$8,Tipy!DX77=Výsledky!$EQ$9),IF(VLOOKUP(Tipy!DX77,'Kategórie hráčov'!$A$2:$B$55,2,FALSE)=30,30,20),0))</f>
        <v/>
      </c>
      <c r="ER83" s="127" t="str">
        <f>IF(ISBLANK($ES$3),"",IF(ISBLANK(Tipy!DT77),0,IF(OR(AND(Tipy!DT77=Výsledky!$EQ$3,OR(Tipy!DV77=Výsledky!$ES$3+1,Tipy!DV77=Výsledky!$ES$3-1)),AND(Tipy!DV77=Výsledky!$ES$3,OR(Tipy!DT77=Výsledky!$EQ$3+1,Tipy!DT77=Výsledky!$EQ$3-1))),10,0)))</f>
        <v/>
      </c>
      <c r="ES83" s="130" t="str">
        <f>IF(ISBLANK($ES$3),"",IF(ISBLANK(Tipy!DT77),"-",SUM(EN83:ER83)))</f>
        <v/>
      </c>
      <c r="ET83" s="129"/>
      <c r="EU83" s="126" t="str">
        <f>IF(ISBLANK($EZ$3),"",IF(ISBLANK(Tipy!DZ77),0,IF(AND(Tipy!DZ77=Výsledky!$EX$3,Tipy!EB77=Výsledky!$EZ$3),60,0)))</f>
        <v/>
      </c>
      <c r="EV83" s="126" t="str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/>
      </c>
      <c r="EW83" s="126" t="str">
        <f>IF(ISBLANK($EZ$3),"",IF(OR(Tipy!EC77=Výsledky!$EU$6,Tipy!EC77=Výsledky!$EU$7,Tipy!EC77=Výsledky!$EU$8,Tipy!EC77=Výsledky!$EU$9),IF(VLOOKUP(Tipy!EC77,'Kategórie hráčov'!$A$2:$B$55,2,FALSE)=30,30,20),0))</f>
        <v/>
      </c>
      <c r="EX83" s="126" t="str">
        <f>IF(ISBLANK($EZ$3),"",IF(OR(Tipy!ED77=Výsledky!$EX$6,Tipy!ED77=Výsledky!$EX$7,Tipy!ED77=Výsledky!$EX$8,Tipy!ED77=Výsledky!$EX$9),IF(VLOOKUP(Tipy!ED77,'Kategórie hráčov'!$A$2:$B$55,2,FALSE)=30,30,20),0))</f>
        <v/>
      </c>
      <c r="EY83" s="127" t="str">
        <f>IF(ISBLANK($EZ$3),"",IF(ISBLANK(Tipy!DZ77),0,IF(OR(AND(Tipy!DZ77=Výsledky!$EX$3,OR(Tipy!EB77=Výsledky!$EZ$3+1,Tipy!EB77=Výsledky!$EZ$3-1)),AND(Tipy!EB77=Výsledky!$EZ$3,OR(Tipy!DZ77=Výsledky!$EX$3+1,Tipy!DZ77=Výsledky!$EX$3-1))),10,0)))</f>
        <v/>
      </c>
      <c r="EZ83" s="130" t="str">
        <f>IF(ISBLANK($EZ$3),"",IF(ISBLANK(Tipy!DZ77),"-",SUM(EU83:EY83)))</f>
        <v/>
      </c>
      <c r="FA83" s="129"/>
      <c r="FB83" s="126" t="str">
        <f>IF(ISBLANK($FG$3),"",IF(ISBLANK(Tipy!EF77),0,IF(AND(Tipy!EF77=Výsledky!$FE$3,Tipy!EH77=Výsledky!$FG$3),60,0)))</f>
        <v/>
      </c>
      <c r="FC83" s="126" t="str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/>
      </c>
      <c r="FD83" s="126" t="str">
        <f>IF(ISBLANK($FG$3),"",IF(OR(Tipy!EI77=Výsledky!$FB$6,Tipy!EI77=Výsledky!$FB$7,Tipy!EI77=Výsledky!$FB$8,Tipy!EI77=Výsledky!$FB$9),IF(VLOOKUP(Tipy!EI77,'Kategórie hráčov'!$A$2:$B$55,2,FALSE)=30,30,20),0))</f>
        <v/>
      </c>
      <c r="FE83" s="126" t="str">
        <f>IF(ISBLANK($FG$3),"",IF(OR(Tipy!EJ77=Výsledky!$FE$6,Tipy!EJ77=Výsledky!$FE$7,Tipy!EJ77=Výsledky!$FE$8,Tipy!EJ77=Výsledky!$FE$9),IF(VLOOKUP(Tipy!EJ77,'Kategórie hráčov'!$A$2:$B$55,2,FALSE)=30,30,20),0))</f>
        <v/>
      </c>
      <c r="FF83" s="127" t="str">
        <f>IF(ISBLANK($FG$3),"",IF(ISBLANK(Tipy!EF77),0,IF(OR(AND(Tipy!EF77=Výsledky!$FE$3,OR(Tipy!EH77=Výsledky!$FG$3+1,Tipy!EH77=Výsledky!$FG$3-1)),AND(Tipy!EH77=Výsledky!$FG$3,OR(Tipy!EF77=Výsledky!$FE$3+1,Tipy!EF77=Výsledky!$FE$3-1))),10,0)))</f>
        <v/>
      </c>
      <c r="FG83" s="130" t="str">
        <f>IF(ISBLANK($FG$3),"",IF(ISBLANK(Tipy!EF77),"-",SUM(FB83:FF83)))</f>
        <v/>
      </c>
      <c r="FH83" s="129"/>
      <c r="FI83" s="126" t="str">
        <f>IF(ISBLANK($FN$3),"",IF(ISBLANK(Tipy!EL77),0,IF(AND(Tipy!EL77=Výsledky!$FL$3,Tipy!EN77=Výsledky!$FN$3),60,0)))</f>
        <v/>
      </c>
      <c r="FJ83" s="126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126" t="str">
        <f>IF(ISBLANK($FN$3),"",IF(OR(Tipy!EO77=Výsledky!$FI$6,Tipy!EO77=Výsledky!$FI$7,Tipy!EO77=Výsledky!$FI$8,Tipy!EO77=Výsledky!$FI$9),IF(VLOOKUP(Tipy!EO77,'Kategórie hráčov'!$A$2:$B$55,2,FALSE)=30,30,20),0))</f>
        <v/>
      </c>
      <c r="FL83" s="126" t="str">
        <f>IF(ISBLANK($FN$3),"",IF(OR(Tipy!EP77=Výsledky!$FL$6,Tipy!EP77=Výsledky!$FL$7,Tipy!EP77=Výsledky!$FL$8,Tipy!EP77=Výsledky!$FL$9),IF(VLOOKUP(Tipy!EP77,'Kategórie hráčov'!$A$2:$B$55,2,FALSE)=30,30,20),0))</f>
        <v/>
      </c>
      <c r="FM83" s="127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130" t="str">
        <f>IF(ISBLANK($FN$3),"",IF(ISBLANK(Tipy!EL77),"-",SUM(FI83:FM83)))</f>
        <v/>
      </c>
      <c r="FO83" s="129"/>
      <c r="FP83" s="126" t="str">
        <f>IF(ISBLANK($FU$3),"",IF(ISBLANK(Tipy!ER77),0,IF(AND(Tipy!ER77=Výsledky!$FS$3,Tipy!ET77=Výsledky!$FU$3),60,0)))</f>
        <v/>
      </c>
      <c r="FQ83" s="126" t="str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/>
      </c>
      <c r="FR83" s="126" t="str">
        <f>IF(ISBLANK($FU$3),"",IF(OR(Tipy!EU77=Výsledky!$FP$6,Tipy!EU77=Výsledky!$FP$7,Tipy!EU77=Výsledky!$FP$8,Tipy!EU77=Výsledky!$FP$9),IF(VLOOKUP(Tipy!EU77,'Kategórie hráčov'!$A$2:$B$55,2,FALSE)=30,30,20),0))</f>
        <v/>
      </c>
      <c r="FS83" s="126" t="str">
        <f>IF(ISBLANK($FU$3),"",IF(OR(Tipy!EV77=Výsledky!$FS$6,Tipy!EV77=Výsledky!$FS$7,Tipy!EV77=Výsledky!$FS$8,Tipy!EV77=Výsledky!$FS$9),IF(VLOOKUP(Tipy!EV77,'Kategórie hráčov'!$A$2:$B$55,2,FALSE)=30,30,20),0))</f>
        <v/>
      </c>
      <c r="FT83" s="127" t="str">
        <f>IF(ISBLANK($FU$3),"",IF(ISBLANK(Tipy!ER77),0,IF(OR(AND(Tipy!ER77=Výsledky!$FS$3,OR(Tipy!ET77=Výsledky!$FU$3+1,Tipy!ET77=Výsledky!$FU$3-1)),AND(Tipy!ET77=Výsledky!$FU$3,OR(Tipy!ER77=Výsledky!$FS$3+1,Tipy!ER77=Výsledky!$FS$3-1))),10,0)))</f>
        <v/>
      </c>
      <c r="FU83" s="130" t="str">
        <f>IF(ISBLANK($FU$3),"",IF(ISBLANK(Tipy!ER77),"-",SUM(FP83:FT83)))</f>
        <v/>
      </c>
      <c r="FV83" s="129"/>
      <c r="FW83" s="126" t="str">
        <f>IF(ISBLANK($GB$3),"",IF(ISBLANK(Tipy!EX77),0,IF(AND(Tipy!EX77=Výsledky!$FZ$3,Tipy!EZ77=Výsledky!$GB$3),60,0)))</f>
        <v/>
      </c>
      <c r="FX83" s="126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126" t="str">
        <f>IF(ISBLANK($GB$3),"",IF(OR(Tipy!FA77=Výsledky!$FW$6,Tipy!FA77=Výsledky!$FW$7,Tipy!FA77=Výsledky!$FW$8,Tipy!FA77=Výsledky!$FW$9),IF(VLOOKUP(Tipy!FA77,'Kategórie hráčov'!$A$2:$B$55,2,FALSE)=30,30,20),0))</f>
        <v/>
      </c>
      <c r="FZ83" s="126" t="str">
        <f>IF(ISBLANK($GB$3),"",IF(OR(Tipy!FB77=Výsledky!$FZ$6,Tipy!FB77=Výsledky!$FZ$7,Tipy!FB77=Výsledky!$FZ$8,Tipy!FB77=Výsledky!$FZ$9),IF(VLOOKUP(Tipy!FB77,'Kategórie hráčov'!$A$2:$B$55,2,FALSE)=30,30,20),0))</f>
        <v/>
      </c>
      <c r="GA83" s="127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130" t="str">
        <f>IF(ISBLANK($GB$3),"",IF(ISBLANK(Tipy!EX77),"-",SUM(FW83:GA83)))</f>
        <v/>
      </c>
      <c r="GC83" s="129"/>
      <c r="GD83" s="126" t="str">
        <f>IF(ISBLANK($GI$3),"",IF(ISBLANK(Tipy!FD77),0,IF(AND(Tipy!FD77=Výsledky!$GG$3,Tipy!FF77=Výsledky!$GI$3),60,0)))</f>
        <v/>
      </c>
      <c r="GE83" s="126" t="str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/>
      </c>
      <c r="GF83" s="126" t="str">
        <f>IF(ISBLANK($GI$3),"",IF(OR(Tipy!FG77=Výsledky!$GD$6,Tipy!FG77=Výsledky!$GD$7,Tipy!FG77=Výsledky!$GD$8,Tipy!FG77=Výsledky!$GD$9),IF(VLOOKUP(Tipy!FG77,'Kategórie hráčov'!$A$2:$B$55,2,FALSE)=30,30,20),0))</f>
        <v/>
      </c>
      <c r="GG83" s="126" t="str">
        <f>IF(ISBLANK($GI$3),"",IF(OR(Tipy!FH77=Výsledky!$GG$6,Tipy!FH77=Výsledky!$GG$7,Tipy!FH77=Výsledky!$GG$8,Tipy!FH77=Výsledky!$GG$9),IF(VLOOKUP(Tipy!FH77,'Kategórie hráčov'!$A$2:$B$55,2,FALSE)=30,30,20),0))</f>
        <v/>
      </c>
      <c r="GH83" s="127" t="str">
        <f>IF(ISBLANK($GI$3),"",IF(ISBLANK(Tipy!FD77),0,IF(OR(AND(Tipy!FD77=Výsledky!$GG$3,OR(Tipy!FF77=Výsledky!$GI$3+1,Tipy!FF77=Výsledky!$GI$3-1)),AND(Tipy!FF77=Výsledky!$GI$3,OR(Tipy!FD77=Výsledky!$GG$3+1,Tipy!FD77=Výsledky!$GG$3-1))),10,0)))</f>
        <v/>
      </c>
      <c r="GI83" s="130" t="str">
        <f>IF(ISBLANK($GI$3),"",IF(ISBLANK(Tipy!FD77),"-",SUM(GD83:GH83)))</f>
        <v/>
      </c>
      <c r="GJ83" s="129"/>
      <c r="GK83" s="126" t="str">
        <f>IF(ISBLANK($GP$3),"",IF(ISBLANK(Tipy!FJ77),0,IF(AND(Tipy!FJ77=Výsledky!$GN$3,Tipy!FL77=Výsledky!$GP$3),60,0)))</f>
        <v/>
      </c>
      <c r="GL83" s="126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126" t="str">
        <f>IF(ISBLANK($GP$3),"",IF(OR(Tipy!FM77=Výsledky!$GK$6,Tipy!FM77=Výsledky!$GK$7,Tipy!FM77=Výsledky!$GK$8,Tipy!FM77=Výsledky!$GK$9),IF(VLOOKUP(Tipy!FM77,'Kategórie hráčov'!$A$2:$B$55,2,FALSE)=30,30,20),0))</f>
        <v/>
      </c>
      <c r="GN83" s="126" t="str">
        <f>IF(ISBLANK($GP$3),"",IF(OR(Tipy!FN77=Výsledky!$GN$6,Tipy!FN77=Výsledky!$GN$7,Tipy!FN77=Výsledky!$GN$8,Tipy!FN77=Výsledky!$GN$9),IF(VLOOKUP(Tipy!FN77,'Kategórie hráčov'!$A$2:$B$55,2,FALSE)=30,30,20),0))</f>
        <v/>
      </c>
      <c r="GO83" s="127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130" t="str">
        <f>IF(ISBLANK($GP$3),"",IF(ISBLANK(Tipy!FJ77),"-",SUM(GK83:GO83)))</f>
        <v/>
      </c>
      <c r="GQ83" s="129"/>
      <c r="GR83" s="126" t="str">
        <f>IF(ISBLANK($GW$3),"",IF(ISBLANK(Tipy!FP77),0,IF(AND(Tipy!FP77=Výsledky!$GU$3,Tipy!FR77=Výsledky!$GW$3),60,0)))</f>
        <v/>
      </c>
      <c r="GS83" s="126" t="str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/>
      </c>
      <c r="GT83" s="126" t="str">
        <f>IF(ISBLANK($GW$3),"",IF(OR(Tipy!FS77=Výsledky!$GR$6,Tipy!FS77=Výsledky!$GR$7,Tipy!FS77=Výsledky!$GR$8,Tipy!FS77=Výsledky!$GR$9),IF(VLOOKUP(Tipy!FS77,'Kategórie hráčov'!$A$2:$B$55,2,FALSE)=30,30,20),0))</f>
        <v/>
      </c>
      <c r="GU83" s="126" t="str">
        <f>IF(ISBLANK($GW$3),"",IF(OR(Tipy!FT77=Výsledky!$GU$6,Tipy!FT77=Výsledky!$GU$7,Tipy!FT77=Výsledky!$GU$8,Tipy!FT77=Výsledky!$GU$9),IF(VLOOKUP(Tipy!FT77,'Kategórie hráčov'!$A$2:$B$55,2,FALSE)=30,30,20),0))</f>
        <v/>
      </c>
      <c r="GV83" s="127" t="str">
        <f>IF(ISBLANK($GW$3),"",IF(ISBLANK(Tipy!FP77),0,IF(OR(AND(Tipy!FP77=Výsledky!$GU$3,OR(Tipy!FR77=Výsledky!$GW$3+1,Tipy!FR77=Výsledky!$GW$3-1)),AND(Tipy!FR77=Výsledky!$GW$3,OR(Tipy!FP77=Výsledky!$GU$3+1,Tipy!FP77=Výsledky!$GU$3-1))),10,0)))</f>
        <v/>
      </c>
      <c r="GW83" s="130" t="str">
        <f>IF(ISBLANK($GW$3),"",IF(ISBLANK(Tipy!FP77),"-",SUM(GR83:GV83)))</f>
        <v/>
      </c>
      <c r="GX83" s="129"/>
      <c r="GY83" s="126" t="str">
        <f>IF(ISBLANK($HD$3),"",IF(ISBLANK(Tipy!FV77),0,IF(AND(Tipy!FV77=Výsledky!$HB$3,Tipy!FX77=Výsledky!$HD$3),60,0)))</f>
        <v/>
      </c>
      <c r="GZ83" s="126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26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26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27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0" t="str">
        <f>IF(ISBLANK($HD$3),"",IF(ISBLANK(Tipy!FV77),"-",SUM(GY83:HC83)))</f>
        <v/>
      </c>
      <c r="HE83" s="129"/>
      <c r="HF83" s="126" t="str">
        <f>IF(ISBLANK($HK$3),"",IF(ISBLANK(Tipy!GB77),0,IF(AND(Tipy!GB77=Výsledky!$HI$3,Tipy!GD77=Výsledky!$HK$3),60,0)))</f>
        <v/>
      </c>
      <c r="HG83" s="126" t="str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/>
      </c>
      <c r="HH83" s="126" t="str">
        <f>IF(ISBLANK($HK$3),"",IF(OR(Tipy!GE77=Výsledky!$HF$6,Tipy!GE77=Výsledky!$HF$7,Tipy!GE77=Výsledky!$HF$8,Tipy!GE77=Výsledky!$HF$9),IF(VLOOKUP(Tipy!GE77,'Kategórie hráčov'!$A$2:$B$55,2,FALSE)=30,30,20),0))</f>
        <v/>
      </c>
      <c r="HI83" s="126" t="str">
        <f>IF(ISBLANK($HK$3),"",IF(OR(Tipy!GF77=Výsledky!$HI$6,Tipy!GF77=Výsledky!$HI$7,Tipy!GF77=Výsledky!$HI$8,Tipy!GF77=Výsledky!$HI$9),IF(VLOOKUP(Tipy!GF77,'Kategórie hráčov'!$A$2:$B$55,2,FALSE)=30,30,20),0))</f>
        <v/>
      </c>
      <c r="HJ83" s="127" t="str">
        <f>IF(ISBLANK($HK$3),"",IF(ISBLANK(Tipy!GB77),0,IF(OR(AND(Tipy!GB77=Výsledky!$HI$3,OR(Tipy!GD77=Výsledky!$HK$3+1,Tipy!GD77=Výsledky!$HK$3-1)),AND(Tipy!GD77=Výsledky!$HK$3,OR(Tipy!GB77=Výsledky!$HI$3+1,Tipy!GB77=Výsledky!$HI$3-1))),10,0)))</f>
        <v/>
      </c>
      <c r="HK83" s="130" t="str">
        <f>IF(ISBLANK($HK$3),"",IF(ISBLANK(Tipy!GB77),"-",SUM(HF83:HJ83)))</f>
        <v/>
      </c>
      <c r="HL83" s="129"/>
      <c r="HM83" s="126" t="str">
        <f>IF(ISBLANK($HR$3),"",IF(ISBLANK(Tipy!GH77),0,IF(AND(Tipy!GH77=Výsledky!$HP$3,Tipy!GJ77=Výsledky!$HR$3),60,0)))</f>
        <v/>
      </c>
      <c r="HN83" s="126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26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26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27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0" t="str">
        <f>IF(ISBLANK($HR$3),"",IF(ISBLANK(Tipy!GH77),"-",SUM(HM83:HQ83)))</f>
        <v/>
      </c>
      <c r="HS83" s="129"/>
      <c r="HT83" s="126" t="str">
        <f>IF(ISBLANK($HY$3),"",IF(ISBLANK(Tipy!GN77),0,IF(AND(Tipy!GN77=Výsledky!$HW$3,Tipy!GP77=Výsledky!$HY$3),60,0)))</f>
        <v/>
      </c>
      <c r="HU83" s="126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6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6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7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0" t="str">
        <f>IF(ISBLANK($HY$3),"",IF(ISBLANK(Tipy!GN77),"-",SUM(HT83:HX83)))</f>
        <v/>
      </c>
      <c r="HZ83" s="129"/>
      <c r="IA83" s="126" t="str">
        <f>IF(ISBLANK($IF$3),"",IF(ISBLANK(Tipy!GT77),0,IF(AND(Tipy!GT77=Výsledky!$ID$3,Tipy!GV77=Výsledky!$IF$3),60,0)))</f>
        <v/>
      </c>
      <c r="IB83" s="126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26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26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27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0" t="str">
        <f>IF(ISBLANK($IF$3),"",IF(ISBLANK(Tipy!GT77),"-",SUM(IA83:IE83)))</f>
        <v/>
      </c>
      <c r="IG83" s="129"/>
      <c r="IH83" s="126" t="str">
        <f>IF(ISBLANK($IM$3),"",IF(ISBLANK(Tipy!GZ77),0,IF(AND(Tipy!GZ77=Výsledky!$IK$3,Tipy!HB77=Výsledky!$IM$3),60,0)))</f>
        <v/>
      </c>
      <c r="II83" s="126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6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6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7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0" t="str">
        <f>IF(ISBLANK($IM$3),"",IF(ISBLANK(Tipy!GZ77),"-",SUM(IH83:IL83)))</f>
        <v/>
      </c>
      <c r="IN83" s="129"/>
      <c r="IO83" s="126" t="str">
        <f>IF(ISBLANK($IT$3),"",IF(ISBLANK(Tipy!HF77),0,IF(AND(Tipy!HF77=Výsledky!$IR$3,Tipy!HH77=Výsledky!$IT$3),60,0)))</f>
        <v/>
      </c>
      <c r="IP83" s="126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26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26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27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0" t="str">
        <f>IF(ISBLANK($IT$3),"",IF(ISBLANK(Tipy!HF77),"-",SUM(IO83:IS83)))</f>
        <v/>
      </c>
      <c r="IU83" s="129"/>
      <c r="IV83" s="126" t="str">
        <f>IF(ISBLANK($JA$3),"",IF(ISBLANK(Tipy!HL77),0,IF(AND(Tipy!HL77=Výsledky!$IY$3,Tipy!HN77=Výsledky!$JA$3),60,0)))</f>
        <v/>
      </c>
      <c r="IW83" s="126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26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26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27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0" t="str">
        <f>IF(ISBLANK($JA$3),"",IF(ISBLANK(Tipy!HL77),"-",SUM(IV83:IZ83)))</f>
        <v/>
      </c>
      <c r="JB83" s="129"/>
      <c r="JC83" s="126" t="str">
        <f>IF(ISBLANK($JH$3),"",IF(ISBLANK(Tipy!HR77),0,IF(AND(Tipy!HR77=Výsledky!$JF$3,Tipy!HT77=Výsledky!$JH$3),60,0)))</f>
        <v/>
      </c>
      <c r="JD83" s="126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26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26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27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0" t="str">
        <f>IF(ISBLANK($JH$3),"",IF(ISBLANK(Tipy!HR77),"-",SUM(JC83:JG83)))</f>
        <v/>
      </c>
      <c r="JI83" s="129"/>
      <c r="JJ83" s="126" t="str">
        <f>IF(ISBLANK($JO$3),"",IF(ISBLANK(Tipy!HX77),0,IF(AND(Tipy!HX77=Výsledky!$JM$3,Tipy!HZ77=Výsledky!$JO$3),60,0)))</f>
        <v/>
      </c>
      <c r="JK83" s="126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26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26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27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0" t="str">
        <f>IF(ISBLANK($JO$3),"",IF(ISBLANK(Tipy!HX77),"-",SUM(JJ83:JN83)))</f>
        <v/>
      </c>
      <c r="JP83" s="129"/>
      <c r="JQ83" s="126" t="str">
        <f>IF(ISBLANK($JV$3),"",IF(ISBLANK(Tipy!ID77),0,IF(AND(Tipy!ID77=Výsledky!$JT$3,Tipy!IF77=Výsledky!$JV$3),60,0)))</f>
        <v/>
      </c>
      <c r="JR83" s="126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26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26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27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0" t="str">
        <f>IF(ISBLANK($JV$3),"",IF(ISBLANK(Tipy!ID77),"-",SUM(JQ83:JU83)))</f>
        <v/>
      </c>
      <c r="JW83" s="129"/>
      <c r="JX83" s="126" t="str">
        <f>IF(ISBLANK($KC$3),"",IF(ISBLANK(Tipy!IJ77),0,IF(AND(Tipy!IJ77=Výsledky!$KA$3,Tipy!IL77=Výsledky!$KC$3),60,0)))</f>
        <v/>
      </c>
      <c r="JY83" s="126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6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6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7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0" t="str">
        <f>IF(ISBLANK($KC$3),"",IF(ISBLANK(Tipy!IJ77),"-",SUM(JX83:KB83)))</f>
        <v/>
      </c>
      <c r="KD83" s="129"/>
      <c r="KE83" s="126" t="str">
        <f>IF(ISBLANK($KJ$3),"",IF(ISBLANK(Tipy!IP77),0,IF(AND(Tipy!IP77=Výsledky!$KH$3,Tipy!IR77=Výsledky!$KJ$3),60,0)))</f>
        <v/>
      </c>
      <c r="KF83" s="126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6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6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7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0" t="str">
        <f>IF(ISBLANK($KJ$3),"",IF(ISBLANK(Tipy!IP77),"-",SUM(KE83:KI83)))</f>
        <v/>
      </c>
      <c r="KK83" s="129"/>
      <c r="KL83" s="126" t="str">
        <f>IF(ISBLANK($KQ$3),"",IF(ISBLANK(Tipy!IV77),0,IF(AND(Tipy!IV77=Výsledky!$KO$3,Tipy!IX77=Výsledky!$KQ$3),60,0)))</f>
        <v/>
      </c>
      <c r="KM83" s="126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6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6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7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0" t="str">
        <f>IF(ISBLANK($KQ$3),"",IF(ISBLANK(Tipy!IV77),"-",SUM(KL83:KP83)))</f>
        <v/>
      </c>
      <c r="KR83" s="129"/>
      <c r="KS83" s="126" t="str">
        <f>IF(ISBLANK($KX$3),"",IF(ISBLANK(Tipy!JB77),0,IF(AND(Tipy!JB77=Výsledky!$KV$3,Tipy!JD77=Výsledky!$KX$3),60,0)))</f>
        <v/>
      </c>
      <c r="KT83" s="126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6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6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7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0" t="str">
        <f>IF(ISBLANK($KX$3),"",IF(ISBLANK(Tipy!JB77),"-",SUM(KS83:KW83)))</f>
        <v/>
      </c>
      <c r="KY83" s="129"/>
      <c r="KZ83" s="126" t="str">
        <f>IF(ISBLANK($LE$3),"",IF(ISBLANK(Tipy!JH77),0,IF(AND(Tipy!JH77=Výsledky!$LC$3,Tipy!JJ77=Výsledky!$LE$3),60,0)))</f>
        <v/>
      </c>
      <c r="LA83" s="126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6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6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7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0" t="str">
        <f>IF(ISBLANK($LE$3),"",IF(ISBLANK(Tipy!JH77),"-",SUM(KZ83:LD83)))</f>
        <v/>
      </c>
      <c r="LF83" s="129"/>
      <c r="LG83" s="126" t="str">
        <f>IF(ISBLANK($LL$3),"",IF(ISBLANK(Tipy!JN77),0,IF(AND(Tipy!JN77=Výsledky!$LJ$3,Tipy!JP77=Výsledky!$LL$3),60,0)))</f>
        <v/>
      </c>
      <c r="LH83" s="126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6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6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7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0" t="str">
        <f>IF(ISBLANK($LL$3),"",IF(ISBLANK(Tipy!JN77),"-",SUM(LG83:LK83)))</f>
        <v/>
      </c>
      <c r="LM83" s="129"/>
      <c r="LN83" s="126" t="str">
        <f>IF(ISBLANK($LS$3),"",IF(ISBLANK(Tipy!JT77),0,IF(AND(Tipy!JT77=Výsledky!$LQ$3,Tipy!JV77=Výsledky!$LS$3),60,0)))</f>
        <v/>
      </c>
      <c r="LO83" s="126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6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6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7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0" t="str">
        <f>IF(ISBLANK($LS$3),"",IF(ISBLANK(Tipy!JT77),"-",SUM(LN83:LR83)))</f>
        <v/>
      </c>
      <c r="LT83" s="129"/>
      <c r="LU83" s="126" t="str">
        <f>IF(ISBLANK($LZ$3),"",IF(ISBLANK(Tipy!JZ77),0,IF(AND(Tipy!JZ77=Výsledky!$LX$3,Tipy!KB77=Výsledky!$LZ$3),60,0)))</f>
        <v/>
      </c>
      <c r="LV83" s="126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6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6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7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0" t="str">
        <f>IF(ISBLANK($LZ$3),"",IF(ISBLANK(Tipy!JZ77),"-",SUM(LU83:LY83)))</f>
        <v/>
      </c>
      <c r="MA83" s="129"/>
      <c r="MB83" s="126" t="str">
        <f>IF(ISBLANK($MG$3),"",IF(ISBLANK(Tipy!KF77),0,IF(AND(Tipy!KF77=Výsledky!$ME$3,Tipy!KH77=Výsledky!$MG$3),60,0)))</f>
        <v/>
      </c>
      <c r="MC83" s="126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6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6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7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0" t="str">
        <f>IF(ISBLANK($MG$3),"",IF(ISBLANK(Tipy!KF77),"-",SUM(MB83:MF83)))</f>
        <v/>
      </c>
      <c r="MH83" s="129"/>
      <c r="MI83" s="126" t="str">
        <f>IF(ISBLANK($MN$3),"",IF(ISBLANK(Tipy!KL77),0,IF(AND(Tipy!KL77=Výsledky!$ML$3,Tipy!KN77=Výsledky!$MN$3),60,0)))</f>
        <v/>
      </c>
      <c r="MJ83" s="12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6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6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0" t="str">
        <f>IF(ISBLANK($MN$3),"",IF(ISBLANK(Tipy!KL77),"-",SUM(MI83:MM83)))</f>
        <v/>
      </c>
      <c r="MO83" s="129"/>
      <c r="MP83" s="126" t="str">
        <f>IF(ISBLANK($MU$3),"",IF(ISBLANK(Tipy!KR77),0,IF(AND(Tipy!KR77=Výsledky!$MS$3,Tipy!KT77=Výsledky!$MU$3),60,0)))</f>
        <v/>
      </c>
      <c r="MQ83" s="126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6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6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7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0" t="str">
        <f>IF(ISBLANK($MU$3),"",IF(ISBLANK(Tipy!KR77),"-",SUM(MP83:MT83)))</f>
        <v/>
      </c>
      <c r="MV83" s="129"/>
      <c r="MW83" s="126" t="str">
        <f>IF(ISBLANK($NB$3),"",IF(ISBLANK(Tipy!KX77),0,IF(AND(Tipy!KX77=Výsledky!$MZ$3,Tipy!KZ77=Výsledky!$NB$3),60,0)))</f>
        <v/>
      </c>
      <c r="MX83" s="126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6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6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7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0" t="str">
        <f>IF(ISBLANK($NB$3),"",IF(ISBLANK(Tipy!KX77),"-",SUM(MW83:NA83)))</f>
        <v/>
      </c>
      <c r="NC83" s="129"/>
      <c r="ND83" s="126" t="str">
        <f>IF(ISBLANK($NI$3),"",IF(ISBLANK(Tipy!LD77),0,IF(AND(Tipy!LD77=Výsledky!$NG$3,Tipy!LF77=Výsledky!$NI$3),60,0)))</f>
        <v/>
      </c>
      <c r="NE83" s="126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6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6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7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0" t="str">
        <f>IF(ISBLANK($NI$3),"",IF(ISBLANK(Tipy!LD77),"-",SUM(ND83:NH83)))</f>
        <v/>
      </c>
      <c r="NJ83" s="129"/>
      <c r="NK83" s="126" t="str">
        <f>IF(ISBLANK($NP$3),"",IF(ISBLANK(Tipy!LJ77),0,IF(AND(Tipy!LJ77=Výsledky!$NN$3,Tipy!LL77=Výsledky!$NP$3),60,0)))</f>
        <v/>
      </c>
      <c r="NL83" s="126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6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6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7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0" t="str">
        <f>IF(ISBLANK($NP$3),"",IF(ISBLANK(Tipy!LJ77),"-",SUM(NK83:NO83)))</f>
        <v/>
      </c>
      <c r="NQ83" s="129"/>
      <c r="NR83" s="126" t="str">
        <f>IF(ISBLANK($NW$3),"",IF(ISBLANK(Tipy!LP77),0,IF(AND(Tipy!LP77=Výsledky!$NU$3,Tipy!LR77=Výsledky!$NW$3),60,0)))</f>
        <v/>
      </c>
      <c r="NS83" s="126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6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6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7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0" t="str">
        <f>IF(ISBLANK($NW$3),"",IF(ISBLANK(Tipy!LP77),"-",SUM(NR83:NV83)))</f>
        <v/>
      </c>
      <c r="NX83" s="129"/>
      <c r="NY83" s="126" t="str">
        <f>IF(ISBLANK($OD$3),"",IF(ISBLANK(Tipy!LV77),0,IF(AND(Tipy!LV77=Výsledky!$OB$3,Tipy!LX77=Výsledky!$OD$3),60,0)))</f>
        <v/>
      </c>
      <c r="NZ83" s="126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6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6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7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0" t="str">
        <f>IF(ISBLANK($OD$3),"",IF(ISBLANK(Tipy!LV77),"-",SUM(NY83:OC83)))</f>
        <v/>
      </c>
      <c r="OE83" s="129"/>
      <c r="OF83" s="126" t="str">
        <f>IF(ISBLANK($OK$3),"",IF(ISBLANK(Tipy!MB77),0,IF(AND(Tipy!MB77=Výsledky!$OI$3,Tipy!MD77=Výsledky!$OK$3),60,0)))</f>
        <v/>
      </c>
      <c r="OG83" s="126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6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6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7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0" t="str">
        <f>IF(ISBLANK($OK$3),"",IF(ISBLANK(Tipy!MB77),"-",SUM(OF83:OJ83)))</f>
        <v/>
      </c>
      <c r="OL83" s="129"/>
      <c r="OM83" s="126" t="str">
        <f>IF(ISBLANK($OR$3),"",IF(ISBLANK(Tipy!MH77),0,IF(AND(Tipy!MH77=Výsledky!$OP$3,Tipy!MJ77=Výsledky!$OR$3),60,0)))</f>
        <v/>
      </c>
      <c r="ON83" s="12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6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6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0" t="str">
        <f>IF(ISBLANK($OR$3),"",IF(ISBLANK(Tipy!MH77),"-",SUM(OM83:OQ83)))</f>
        <v/>
      </c>
      <c r="OS83" s="129"/>
      <c r="OT83" s="126" t="str">
        <f>IF(ISBLANK($OY$3),"",IF(ISBLANK(Tipy!MN77),0,IF(AND(Tipy!MN77=Výsledky!$OW$3,Tipy!MP77=Výsledky!$OY$3),60,0)))</f>
        <v/>
      </c>
      <c r="OU83" s="12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6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6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0" t="str">
        <f>IF(ISBLANK($OY$3),"",IF(ISBLANK(Tipy!MN77),"-",SUM(OT83:OX83)))</f>
        <v/>
      </c>
      <c r="OZ83" s="129"/>
      <c r="PA83" s="126" t="str">
        <f>IF(ISBLANK($PF$3),"",IF(ISBLANK(Tipy!MT77),0,IF(AND(Tipy!MT77=Výsledky!$PD$3,Tipy!MV77=Výsledky!$PF$3),60,0)))</f>
        <v/>
      </c>
      <c r="PB83" s="12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6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6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0" t="str">
        <f>IF(ISBLANK($PF$3),"",IF(ISBLANK(Tipy!MT77),"-",SUM(PA83:PE83)))</f>
        <v/>
      </c>
      <c r="PG83" s="129"/>
      <c r="PH83" s="126" t="str">
        <f>IF(ISBLANK($PM$3),"",IF(ISBLANK(Tipy!MZ77),0,IF(AND(Tipy!MZ77=Výsledky!$PK$3,Tipy!NB77=Výsledky!$PM$3),60,0)))</f>
        <v/>
      </c>
      <c r="PI83" s="12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6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6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0" t="str">
        <f>IF(ISBLANK($PM$3),"",IF(ISBLANK(Tipy!MZ77),"-",SUM(PH83:PL83)))</f>
        <v/>
      </c>
      <c r="PN83" s="129"/>
      <c r="PO83" s="126" t="str">
        <f>IF(ISBLANK($PT$3),"",IF(ISBLANK(Tipy!NF77),0,IF(AND(Tipy!NF77=Výsledky!$PR$3,Tipy!NH77=Výsledky!$PT$3),60,0)))</f>
        <v/>
      </c>
      <c r="PP83" s="12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6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6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0" t="str">
        <f>IF(ISBLANK($PT$3),"",IF(ISBLANK(Tipy!NF77),"-",SUM(PO83:PS83)))</f>
        <v/>
      </c>
      <c r="PU83" s="129"/>
      <c r="PV83" s="126" t="str">
        <f>IF(ISBLANK($QA$3),"",IF(ISBLANK(Tipy!NL77),0,IF(AND(Tipy!NL77=Výsledky!$PY$3,Tipy!NN77=Výsledky!$QA$3),60,0)))</f>
        <v/>
      </c>
      <c r="PW83" s="12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6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6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0" t="str">
        <f>IF(ISBLANK($QA$3),"",IF(ISBLANK(Tipy!NL77),"-",SUM(PV83:PZ83)))</f>
        <v/>
      </c>
      <c r="QB83" s="129"/>
      <c r="QC83" s="126" t="str">
        <f>IF(ISBLANK($QH$3),"",IF(ISBLANK(Tipy!NR77),0,IF(AND(Tipy!NR77=Výsledky!$QF$3,Tipy!NT77=Výsledky!$QH$3),60,0)))</f>
        <v/>
      </c>
      <c r="QD83" s="12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6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6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0" t="str">
        <f>IF(ISBLANK($QH$3),"",IF(ISBLANK(Tipy!NR77),"-",SUM(QC83:QG83)))</f>
        <v/>
      </c>
      <c r="QI83" s="131"/>
      <c r="QJ83" s="131"/>
    </row>
    <row r="84" spans="1:452" ht="15" x14ac:dyDescent="0.2">
      <c r="A84" s="124">
        <f>Tipy!A78</f>
        <v>57</v>
      </c>
      <c r="B84" s="166" t="str">
        <f>IF(Tipy!B78="","",Tipy!B78)</f>
        <v>Waldemar</v>
      </c>
      <c r="C84" s="125"/>
      <c r="D84" s="126">
        <f>IF(ISBLANK($I$3),"",IF(ISBLANK(Tipy!D78),0,IF(AND(Tipy!D78=Výsledky!$G$3,Tipy!F78=Výsledky!$I$3),60,0)))</f>
        <v>0</v>
      </c>
      <c r="E84" s="12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6">
        <f>IF(ISBLANK($I$3),"",IF(OR(Tipy!G78=Výsledky!$D$6,Tipy!G78=Výsledky!$D$7,Tipy!G78=Výsledky!$D$8,Tipy!G78=Výsledky!$D$9),IF(VLOOKUP(Tipy!G78,'Kategórie hráčov'!$A$2:$B$55,2,FALSE)=30,30,20),0))</f>
        <v>20</v>
      </c>
      <c r="G84" s="126">
        <f>IF(ISBLANK($I$3),"",IF(OR(Tipy!H78=Výsledky!$G$6,Tipy!H78=Výsledky!$G$7,Tipy!H78=Výsledky!$G$8,Tipy!H78=Výsledky!$G$9),IF(VLOOKUP(Tipy!H78,'Kategórie hráčov'!$A$2:$B$55,2,FALSE)=30,30,20),0))</f>
        <v>0</v>
      </c>
      <c r="H84" s="127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8">
        <f>IF(ISBLANK($I$3),"",IF(ISBLANK(Tipy!D78),"-",SUM(D84:H84)))</f>
        <v>50</v>
      </c>
      <c r="J84" s="25"/>
      <c r="K84" s="126">
        <f>IF(ISBLANK($P$3),"",IF(ISBLANK(Tipy!J78),0,IF(AND(Tipy!J78=Výsledky!$N$3,Tipy!L78=Výsledky!$P$3),60,0)))</f>
        <v>0</v>
      </c>
      <c r="L84" s="12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6">
        <f>IF(ISBLANK($P$3),"",IF(OR(Tipy!M78=Výsledky!$K$6,Tipy!M78=Výsledky!$K$7,Tipy!M78=Výsledky!$K$8,Tipy!M78=Výsledky!$K$9),IF(VLOOKUP(Tipy!M78,'Kategórie hráčov'!$A$2:$B$55,2,FALSE)=30,30,20),0))</f>
        <v>0</v>
      </c>
      <c r="N84" s="126">
        <f>IF(ISBLANK($P$3),"",IF(OR(Tipy!N78=Výsledky!$N$6,Tipy!N78=Výsledky!$N$7,Tipy!N78=Výsledky!$N$8,Tipy!N78=Výsledky!$N$9),IF(VLOOKUP(Tipy!N78,'Kategórie hráčov'!$A$2:$B$55,2,FALSE)=30,30,20),0))</f>
        <v>0</v>
      </c>
      <c r="O84" s="12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8" t="str">
        <f>IF(ISBLANK($P$3),"",IF(ISBLANK(Tipy!J78),"-",SUM(K84:O84)))</f>
        <v>-</v>
      </c>
      <c r="Q84" s="129"/>
      <c r="R84" s="126">
        <f>IF(ISBLANK($W$3),"",IF(ISBLANK(Tipy!P78),0,IF(AND(Tipy!P78=Výsledky!$U$3,Tipy!R78=Výsledky!$W$3),60,0)))</f>
        <v>0</v>
      </c>
      <c r="S84" s="12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6">
        <f>IF(ISBLANK($W$3),"",IF(OR(Tipy!S78=Výsledky!$R$6,Tipy!S78=Výsledky!$R$7,Tipy!S78=Výsledky!$R$8,Tipy!S78=Výsledky!$R$9),IF(VLOOKUP(Tipy!S78,'Kategórie hráčov'!$A$2:$B$55,2,FALSE)=30,30,20),0))</f>
        <v>0</v>
      </c>
      <c r="U84" s="126">
        <f>IF(ISBLANK($W$3),"",IF(OR(Tipy!T78=Výsledky!$U$6,Tipy!T78=Výsledky!$U$7,Tipy!T78=Výsledky!$U$8,Tipy!T78=Výsledky!$U$9),IF(VLOOKUP(Tipy!T78,'Kategórie hráčov'!$A$2:$B$55,2,FALSE)=30,30,20),0))</f>
        <v>0</v>
      </c>
      <c r="V84" s="12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30">
        <f>IF(ISBLANK($W$3),"",IF(ISBLANK(Tipy!P78),"-",SUM(R84:V84)))</f>
        <v>0</v>
      </c>
      <c r="X84" s="129"/>
      <c r="Y84" s="126">
        <f>IF(ISBLANK($AD$3),"",IF(ISBLANK(Tipy!V78),0,IF(AND(Tipy!V78=Výsledky!$AB$3,Tipy!X78=Výsledky!$AD$3),60,0)))</f>
        <v>0</v>
      </c>
      <c r="Z84" s="12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6">
        <f>IF(ISBLANK($AD$3),"",IF(OR(Tipy!Y78=Výsledky!$Y$6,Tipy!Y78=Výsledky!$Y$7,Tipy!Y78=Výsledky!$Y$8,Tipy!Y78=Výsledky!$Y$9),IF(VLOOKUP(Tipy!Y78,'Kategórie hráčov'!$A$2:$B$55,2,FALSE)=30,30,20),0))</f>
        <v>0</v>
      </c>
      <c r="AB84" s="126">
        <f>IF(ISBLANK($AD$3),"",IF(OR(Tipy!Z78=Výsledky!$AB$6,Tipy!Z78=Výsledky!$AB$7,Tipy!Z78=Výsledky!$AB$8,Tipy!Z78=Výsledky!$AB$9),IF(VLOOKUP(Tipy!Z78,'Kategórie hráčov'!$A$2:$B$55,2,FALSE)=30,30,20),0))</f>
        <v>0</v>
      </c>
      <c r="AC84" s="127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30" t="str">
        <f>IF(ISBLANK($AD$3),"",IF(ISBLANK(Tipy!V78),"-",SUM(Y84:AC84)))</f>
        <v>-</v>
      </c>
      <c r="AE84" s="129"/>
      <c r="AF84" s="126">
        <f>IF(ISBLANK($AK$3),"",IF(ISBLANK(Tipy!AB78),0,IF(AND(Tipy!AB78=Výsledky!$AI$3,Tipy!AD78=Výsledky!$AK$3),60,0)))</f>
        <v>0</v>
      </c>
      <c r="AG84" s="126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6">
        <f>IF(ISBLANK($AK$3),"",IF(OR(Tipy!AE78=Výsledky!$AF$6,Tipy!AE78=Výsledky!$AF$7,Tipy!AE78=Výsledky!$AF$8,Tipy!AE78=Výsledky!$AF$9),IF(VLOOKUP(Tipy!AE78,'Kategórie hráčov'!$A$2:$B$55,2,FALSE)=30,30,20),0))</f>
        <v>0</v>
      </c>
      <c r="AI84" s="126">
        <f>IF(ISBLANK($AK$3),"",IF(OR(Tipy!AF78=Výsledky!$AI$6,Tipy!AF78=Výsledky!$AI$7,Tipy!AF78=Výsledky!$AI$8,Tipy!AF78=Výsledky!$AI$9),IF(VLOOKUP(Tipy!AF78,'Kategórie hráčov'!$A$2:$B$55,2,FALSE)=30,30,20),0))</f>
        <v>0</v>
      </c>
      <c r="AJ84" s="127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30" t="str">
        <f>IF(ISBLANK($AK$3),"",IF(ISBLANK(Tipy!AB78),"-",SUM(AF84:AJ84)))</f>
        <v>-</v>
      </c>
      <c r="AL84" s="129"/>
      <c r="AM84" s="126">
        <f>IF(ISBLANK($AR$3),"",IF(ISBLANK(Tipy!AH78),0,IF(AND(Tipy!AH78=Výsledky!$AP$3,Tipy!AJ78=Výsledky!$AR$3),60,0)))</f>
        <v>0</v>
      </c>
      <c r="AN84" s="126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6">
        <f>IF(ISBLANK($AR$3),"",IF(OR(Tipy!AK78=Výsledky!$AM$6,Tipy!AK78=Výsledky!$AM$7,Tipy!AK78=Výsledky!$AM$8,Tipy!AK78=Výsledky!$AM$9),IF(VLOOKUP(Tipy!AK78,'Kategórie hráčov'!$A$2:$B$55,2,FALSE)=30,30,20),0))</f>
        <v>0</v>
      </c>
      <c r="AP84" s="126">
        <f>IF(ISBLANK($AR$3),"",IF(OR(Tipy!AL78=Výsledky!$AP$6,Tipy!AL78=Výsledky!$AP$7,Tipy!AL78=Výsledky!$AP$8,Tipy!AL78=Výsledky!$AP$9),IF(VLOOKUP(Tipy!AL78,'Kategórie hráčov'!$A$2:$B$55,2,FALSE)=30,30,20),0))</f>
        <v>20</v>
      </c>
      <c r="AQ84" s="127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30">
        <f>IF(ISBLANK($AR$3),"",IF(ISBLANK(Tipy!AH78),"-",SUM(AM84:AQ84)))</f>
        <v>40</v>
      </c>
      <c r="AS84" s="129"/>
      <c r="AT84" s="126">
        <f>IF(ISBLANK($AY$3),"",IF(ISBLANK(Tipy!AN78),0,IF(AND(Tipy!AN78=Výsledky!$AW$3,Tipy!AP78=Výsledky!$AY$3),60,0)))</f>
        <v>0</v>
      </c>
      <c r="AU84" s="126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6">
        <f>IF(ISBLANK($AY$3),"",IF(OR(Tipy!AQ78=Výsledky!$AT$6,Tipy!AQ78=Výsledky!$AT$7,Tipy!AQ78=Výsledky!$AT$8,Tipy!AQ78=Výsledky!$AT$9),IF(VLOOKUP(Tipy!AQ78,'Kategórie hráčov'!$A$2:$B$55,2,FALSE)=30,30,20),0))</f>
        <v>0</v>
      </c>
      <c r="AW84" s="126">
        <f>IF(ISBLANK($AY$3),"",IF(OR(Tipy!AR78=Výsledky!$AW$6,Tipy!AR78=Výsledky!$AW$7,Tipy!AR78=Výsledky!$AW$8,Tipy!AR78=Výsledky!$AW$9),IF(VLOOKUP(Tipy!AR78,'Kategórie hráčov'!$A$2:$B$55,2,FALSE)=30,30,20),0))</f>
        <v>0</v>
      </c>
      <c r="AX84" s="127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30">
        <f>IF(ISBLANK($AY$3),"",IF(ISBLANK(Tipy!AN78),"-",SUM(AT84:AX84)))</f>
        <v>0</v>
      </c>
      <c r="AZ84" s="129"/>
      <c r="BA84" s="126">
        <f>IF(ISBLANK($BF$3),"",IF(ISBLANK(Tipy!AT78),0,IF(AND(Tipy!AT78=Výsledky!$BD$3,Tipy!AV78=Výsledky!$BF$3),60,0)))</f>
        <v>0</v>
      </c>
      <c r="BB84" s="12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6">
        <f>IF(ISBLANK($BF$3),"",IF(OR(Tipy!AW78=Výsledky!$BA$6,Tipy!AW78=Výsledky!$BA$7,Tipy!AW78=Výsledky!$BA$8,Tipy!AW78=Výsledky!$BA$9),IF(VLOOKUP(Tipy!AW78,'Kategórie hráčov'!$A$2:$B$55,2,FALSE)=30,30,20),0))</f>
        <v>0</v>
      </c>
      <c r="BD84" s="126">
        <f>IF(ISBLANK($BF$3),"",IF(OR(Tipy!AX78=Výsledky!$BD$6,Tipy!AX78=Výsledky!$BD$7,Tipy!AX78=Výsledky!$BD$8,Tipy!AX78=Výsledky!$BD$9),IF(VLOOKUP(Tipy!AX78,'Kategórie hráčov'!$A$2:$B$55,2,FALSE)=30,30,20),0))</f>
        <v>0</v>
      </c>
      <c r="BE84" s="127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30">
        <f>IF(ISBLANK($BF$3),"",IF(ISBLANK(Tipy!AT78),"-",SUM(BA84:BE84)))</f>
        <v>0</v>
      </c>
      <c r="BG84" s="129"/>
      <c r="BH84" s="126" t="str">
        <f>IF(ISBLANK($BM$3),"",IF(ISBLANK(Tipy!AZ78),0,IF(AND(Tipy!AZ78=Výsledky!$BK$3,Tipy!BB78=Výsledky!$BM$3),60,0)))</f>
        <v/>
      </c>
      <c r="BI84" s="126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6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6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7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0" t="str">
        <f>IF(ISBLANK($BM$3),"",IF(ISBLANK(Tipy!AZ78),"-",SUM(BH84:BL84)))</f>
        <v/>
      </c>
      <c r="BN84" s="129"/>
      <c r="BO84" s="126">
        <f>IF(ISBLANK($BT$3),"",IF(ISBLANK(Tipy!BF78),0,IF(AND(Tipy!BF78=Výsledky!$BR$3,Tipy!BH78=Výsledky!$BT$3),60,0)))</f>
        <v>0</v>
      </c>
      <c r="BP84" s="126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6">
        <f>IF(ISBLANK($BT$3),"",IF(OR(Tipy!BI78=Výsledky!$BO$6,Tipy!BI78=Výsledky!$BO$7,Tipy!BI78=Výsledky!$BO$8,Tipy!BI78=Výsledky!$BO$9),IF(VLOOKUP(Tipy!BI78,'Kategórie hráčov'!$A$2:$B$55,2,FALSE)=30,30,20),0))</f>
        <v>20</v>
      </c>
      <c r="BR84" s="126">
        <f>IF(ISBLANK($BT$3),"",IF(OR(Tipy!BJ78=Výsledky!$BR$6,Tipy!BJ78=Výsledky!$BR$7,Tipy!BJ78=Výsledky!$BR$8,Tipy!BJ78=Výsledky!$BR$9),IF(VLOOKUP(Tipy!BJ78,'Kategórie hráčov'!$A$2:$B$55,2,FALSE)=30,30,20),0))</f>
        <v>0</v>
      </c>
      <c r="BS84" s="127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30">
        <f>IF(ISBLANK($BT$3),"",IF(ISBLANK(Tipy!BF78),"-",SUM(BO84:BS84)))</f>
        <v>50</v>
      </c>
      <c r="BU84" s="129"/>
      <c r="BV84" s="126" t="str">
        <f>IF(ISBLANK($CA$3),"",IF(ISBLANK(Tipy!BL78),0,IF(AND(Tipy!BL78=Výsledky!$BY$3,Tipy!BN78=Výsledky!$CA$3),60,0)))</f>
        <v/>
      </c>
      <c r="BW84" s="126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6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6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7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0" t="str">
        <f>IF(ISBLANK($CA$3),"",IF(ISBLANK(Tipy!BL78),"-",SUM(BV84:BZ84)))</f>
        <v/>
      </c>
      <c r="CB84" s="129"/>
      <c r="CC84" s="126">
        <f>IF(ISBLANK($CH$3),"",IF(ISBLANK(Tipy!BR78),0,IF(AND(Tipy!BR78=Výsledky!$CF$3,Tipy!BT78=Výsledky!$CH$3),60,0)))</f>
        <v>0</v>
      </c>
      <c r="CD84" s="126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6">
        <f>IF(ISBLANK($CH$3),"",IF(OR(Tipy!BU78=Výsledky!$CC$6,Tipy!BU78=Výsledky!$CC$7,Tipy!BU78=Výsledky!$CC$8,Tipy!BU78=Výsledky!$CC$9),IF(VLOOKUP(Tipy!BU78,'Kategórie hráčov'!$A$2:$B$55,2,FALSE)=30,30,20),0))</f>
        <v>0</v>
      </c>
      <c r="CF84" s="126">
        <f>IF(ISBLANK($CH$3),"",IF(OR(Tipy!BV78=Výsledky!$CF$6,Tipy!BV78=Výsledky!$CF$7,Tipy!BV78=Výsledky!$CF$8,Tipy!BV78=Výsledky!$CF$9),IF(VLOOKUP(Tipy!BV78,'Kategórie hráčov'!$A$2:$B$55,2,FALSE)=30,30,20),0))</f>
        <v>20</v>
      </c>
      <c r="CG84" s="127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30">
        <f>IF(ISBLANK($CH$3),"",IF(ISBLANK(Tipy!BR78),"-",SUM(CC84:CG84)))</f>
        <v>20</v>
      </c>
      <c r="CI84" s="129"/>
      <c r="CJ84" s="126">
        <f>IF(ISBLANK($CO$3),"",IF(ISBLANK(Tipy!BX78),0,IF(AND(Tipy!BX78=Výsledky!$CM$3,Tipy!BZ78=Výsledky!$CO$3),60,0)))</f>
        <v>0</v>
      </c>
      <c r="CK84" s="12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6">
        <f>IF(ISBLANK($CO$3),"",IF(OR(Tipy!CA78=Výsledky!$CJ$6,Tipy!CA78=Výsledky!$CJ$7,Tipy!CA78=Výsledky!$CJ$8,Tipy!CA78=Výsledky!$CJ$9),IF(VLOOKUP(Tipy!CA78,'Kategórie hráčov'!$A$2:$B$55,2,FALSE)=30,30,20),0))</f>
        <v>20</v>
      </c>
      <c r="CM84" s="126">
        <f>IF(ISBLANK($CO$3),"",IF(OR(Tipy!CB78=Výsledky!$CM$6,Tipy!CB78=Výsledky!$CM$7,Tipy!CB78=Výsledky!$CM$8,Tipy!CB78=Výsledky!$CM$9),IF(VLOOKUP(Tipy!CB78,'Kategórie hráčov'!$A$2:$B$55,2,FALSE)=30,30,20),0))</f>
        <v>0</v>
      </c>
      <c r="CN84" s="12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30">
        <f>IF(ISBLANK($CO$3),"",IF(ISBLANK(Tipy!BX78),"-",SUM(CJ84:CN84)))</f>
        <v>40</v>
      </c>
      <c r="CP84" s="129"/>
      <c r="CQ84" s="126" t="str">
        <f>IF(ISBLANK($CV$3),"",IF(ISBLANK(Tipy!CD78),0,IF(AND(Tipy!CD78=Výsledky!$CT$3,Tipy!CF78=Výsledky!$CV$3),60,0)))</f>
        <v/>
      </c>
      <c r="CR84" s="126" t="str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/>
      </c>
      <c r="CS84" s="126" t="str">
        <f>IF(ISBLANK($CV$3),"",IF(OR(Tipy!CG78=Výsledky!$CQ$6,Tipy!CG78=Výsledky!$CQ$7,Tipy!CG78=Výsledky!$CQ$8,Tipy!CG78=Výsledky!$CQ$9),IF(VLOOKUP(Tipy!CG78,'Kategórie hráčov'!$A$2:$B$55,2,FALSE)=30,30,20),0))</f>
        <v/>
      </c>
      <c r="CT84" s="126" t="str">
        <f>IF(ISBLANK($CV$3),"",IF(OR(Tipy!CH78=Výsledky!$CT$6,Tipy!CH78=Výsledky!$CT$7,Tipy!CH78=Výsledky!$CT$8,Tipy!CH78=Výsledky!$CT$9),IF(VLOOKUP(Tipy!CH78,'Kategórie hráčov'!$A$2:$B$55,2,FALSE)=30,30,20),0))</f>
        <v/>
      </c>
      <c r="CU84" s="127" t="str">
        <f>IF(ISBLANK($CV$3),"",IF(ISBLANK(Tipy!CD78),0,IF(OR(AND(Tipy!CD78=Výsledky!$CT$3,OR(Tipy!CF78=Výsledky!$CV$3+1,Tipy!CF78=Výsledky!$CV$3-1)),AND(Tipy!CF78=Výsledky!$CV$3,OR(Tipy!CD78=Výsledky!$CT$3+1,Tipy!CD78=Výsledky!$CT$3-1))),10,0)))</f>
        <v/>
      </c>
      <c r="CV84" s="130" t="str">
        <f>IF(ISBLANK($CV$3),"",IF(ISBLANK(Tipy!CD78),"-",SUM(CQ84:CU84)))</f>
        <v/>
      </c>
      <c r="CW84" s="129"/>
      <c r="CX84" s="126" t="str">
        <f>IF(ISBLANK($DC$3),"",IF(ISBLANK(Tipy!CJ78),0,IF(AND(Tipy!CJ78=Výsledky!$DA$3,Tipy!CL78=Výsledky!$DC$3),60,0)))</f>
        <v/>
      </c>
      <c r="CY84" s="126" t="str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/>
      </c>
      <c r="CZ84" s="126" t="str">
        <f>IF(ISBLANK($DC$3),"",IF(OR(Tipy!CM78=Výsledky!$CX$6,Tipy!CM78=Výsledky!$CX$7,Tipy!CM78=Výsledky!$CX$8,Tipy!CM78=Výsledky!$CX$9),IF(VLOOKUP(Tipy!CM78,'Kategórie hráčov'!$A$2:$B$55,2,FALSE)=30,30,20),0))</f>
        <v/>
      </c>
      <c r="DA84" s="126" t="str">
        <f>IF(ISBLANK($DC$3),"",IF(OR(Tipy!CN78=Výsledky!$DA$6,Tipy!CN78=Výsledky!$DA$7,Tipy!CN78=Výsledky!$DA$8,Tipy!CN78=Výsledky!$DA$9),IF(VLOOKUP(Tipy!CN78,'Kategórie hráčov'!$A$2:$B$55,2,FALSE)=30,30,20),0))</f>
        <v/>
      </c>
      <c r="DB84" s="127" t="str">
        <f>IF(ISBLANK($DC$3),"",IF(ISBLANK(Tipy!CJ78),0,IF(OR(AND(Tipy!CJ78=Výsledky!$DA$3,OR(Tipy!CL78=Výsledky!$DC$3+1,Tipy!CL78=Výsledky!$DC$3-1)),AND(Tipy!CL78=Výsledky!$DC$3,OR(Tipy!CJ78=Výsledky!$DA$3+1,Tipy!CJ78=Výsledky!$DA$3-1))),10,0)))</f>
        <v/>
      </c>
      <c r="DC84" s="130" t="str">
        <f>IF(ISBLANK($DC$3),"",IF(ISBLANK(Tipy!CJ78),"-",SUM(CX84:DB84)))</f>
        <v/>
      </c>
      <c r="DD84" s="129"/>
      <c r="DE84" s="126" t="str">
        <f>IF(ISBLANK($DJ$3),"",IF(ISBLANK(Tipy!CP78),0,IF(AND(Tipy!CP78=Výsledky!$DH$3,Tipy!CR78=Výsledky!$DJ$3),60,0)))</f>
        <v/>
      </c>
      <c r="DF84" s="126" t="str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/>
      </c>
      <c r="DG84" s="126" t="str">
        <f>IF(ISBLANK($DJ$3),"",IF(OR(Tipy!CS78=Výsledky!$DE$6,Tipy!CS78=Výsledky!$DE$7,Tipy!CS78=Výsledky!$DE$8,Tipy!CS78=Výsledky!$DE$9),IF(VLOOKUP(Tipy!CS78,'Kategórie hráčov'!$A$2:$B$55,2,FALSE)=30,30,20),0))</f>
        <v/>
      </c>
      <c r="DH84" s="126" t="str">
        <f>IF(ISBLANK($DJ$3),"",IF(OR(Tipy!CT78=Výsledky!$DH$6,Tipy!CT78=Výsledky!$DH$7,Tipy!CT78=Výsledky!$DH$8,Tipy!CT78=Výsledky!$DH$9),IF(VLOOKUP(Tipy!CT78,'Kategórie hráčov'!$A$2:$B$55,2,FALSE)=30,30,20),0))</f>
        <v/>
      </c>
      <c r="DI84" s="127" t="str">
        <f>IF(ISBLANK($DJ$3),"",IF(ISBLANK(Tipy!CP78),0,IF(OR(AND(Tipy!CP78=Výsledky!$DH$3,OR(Tipy!CR78=Výsledky!$DJ$3+1,Tipy!CR78=Výsledky!$DJ$3-1)),AND(Tipy!CR78=Výsledky!$DJ$3,OR(Tipy!CP78=Výsledky!$DH$3+1,Tipy!CP78=Výsledky!$DH$3-1))),10,0)))</f>
        <v/>
      </c>
      <c r="DJ84" s="130" t="str">
        <f>IF(ISBLANK($DJ$3),"",IF(ISBLANK(Tipy!CP78),"-",SUM(DE84:DI84)))</f>
        <v/>
      </c>
      <c r="DK84" s="129"/>
      <c r="DL84" s="126" t="str">
        <f>IF(ISBLANK($DQ$3),"",IF(ISBLANK(Tipy!CV78),0,IF(AND(Tipy!CV78=Výsledky!$DO$3,Tipy!CX78=Výsledky!$DQ$3),60,0)))</f>
        <v/>
      </c>
      <c r="DM84" s="126" t="str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/>
      </c>
      <c r="DN84" s="126" t="str">
        <f>IF(ISBLANK($DQ$3),"",IF(OR(Tipy!CY78=Výsledky!$DL$6,Tipy!CY78=Výsledky!$DL$7,Tipy!CY78=Výsledky!$DL$8,Tipy!CY78=Výsledky!$DL$9),IF(VLOOKUP(Tipy!CY78,'Kategórie hráčov'!$A$2:$B$55,2,FALSE)=30,30,20),0))</f>
        <v/>
      </c>
      <c r="DO84" s="126" t="str">
        <f>IF(ISBLANK($DQ$3),"",IF(OR(Tipy!CZ78=Výsledky!$DO$6,Tipy!CZ78=Výsledky!$DO$7,Tipy!CZ78=Výsledky!$DO$8,Tipy!CZ78=Výsledky!$DO$9),IF(VLOOKUP(Tipy!CZ78,'Kategórie hráčov'!$A$2:$B$55,2,FALSE)=30,30,20),0))</f>
        <v/>
      </c>
      <c r="DP84" s="127" t="str">
        <f>IF(ISBLANK($DQ$3),"",IF(ISBLANK(Tipy!CV78),0,IF(OR(AND(Tipy!CV78=Výsledky!$DO$3,OR(Tipy!CX78=Výsledky!$DQ$3+1,Tipy!CX78=Výsledky!$DQ$3-1)),AND(Tipy!CX78=Výsledky!$DQ$3,OR(Tipy!CV78=Výsledky!$DO$3+1,Tipy!CV78=Výsledky!$DO$3-1))),10,0)))</f>
        <v/>
      </c>
      <c r="DQ84" s="130" t="str">
        <f>IF(ISBLANK($DQ$3),"",IF(ISBLANK(Tipy!CV78),"-",SUM(DL84:DP84)))</f>
        <v/>
      </c>
      <c r="DR84" s="129"/>
      <c r="DS84" s="126" t="str">
        <f>IF(ISBLANK($DX$3),"",IF(ISBLANK(Tipy!DB78),0,IF(AND(Tipy!DB78=Výsledky!$DV$3,Tipy!DD78=Výsledky!$DX$3),60,0)))</f>
        <v/>
      </c>
      <c r="DT84" s="126" t="str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/>
      </c>
      <c r="DU84" s="126" t="str">
        <f>IF(ISBLANK($DX$3),"",IF(OR(Tipy!DE78=Výsledky!$DS$6,Tipy!DE78=Výsledky!$DS$7,Tipy!DE78=Výsledky!$DS$8,Tipy!DE78=Výsledky!$DS$9),IF(VLOOKUP(Tipy!DE78,'Kategórie hráčov'!$A$2:$B$55,2,FALSE)=30,30,20),0))</f>
        <v/>
      </c>
      <c r="DV84" s="126" t="str">
        <f>IF(ISBLANK($DX$3),"",IF(OR(Tipy!DF78=Výsledky!$DV$6,Tipy!DF78=Výsledky!$DV$7,Tipy!DF78=Výsledky!$DV$8,Tipy!DF78=Výsledky!$DV$9),IF(VLOOKUP(Tipy!DF78,'Kategórie hráčov'!$A$2:$B$55,2,FALSE)=30,30,20),0))</f>
        <v/>
      </c>
      <c r="DW84" s="127" t="str">
        <f>IF(ISBLANK($DX$3),"",IF(ISBLANK(Tipy!DB78),0,IF(OR(AND(Tipy!DB78=Výsledky!$DV$3,OR(Tipy!DD78=Výsledky!$DX$3+1,Tipy!DD78=Výsledky!$DX$3-1)),AND(Tipy!DD78=Výsledky!$DX$3,OR(Tipy!DB78=Výsledky!$DV$3+1,Tipy!DB78=Výsledky!$DV$3-1))),10,0)))</f>
        <v/>
      </c>
      <c r="DX84" s="130" t="str">
        <f>IF(ISBLANK($DX$3),"",IF(ISBLANK(Tipy!DB78),"-",SUM(DS84:DW84)))</f>
        <v/>
      </c>
      <c r="DY84" s="129"/>
      <c r="DZ84" s="126" t="str">
        <f>IF(ISBLANK($EE$3),"",IF(ISBLANK(Tipy!DH78),0,IF(AND(Tipy!DH78=Výsledky!$EC$3,Tipy!DJ78=Výsledky!$EE$3),60,0)))</f>
        <v/>
      </c>
      <c r="EA84" s="126" t="str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/>
      </c>
      <c r="EB84" s="126" t="str">
        <f>IF(ISBLANK($EE$3),"",IF(OR(Tipy!DK78=Výsledky!$DZ$6,Tipy!DK78=Výsledky!$DZ$7,Tipy!DK78=Výsledky!$DZ$8,Tipy!DK78=Výsledky!$DZ$9),IF(VLOOKUP(Tipy!DK78,'Kategórie hráčov'!$A$2:$B$55,2,FALSE)=30,30,20),0))</f>
        <v/>
      </c>
      <c r="EC84" s="126" t="str">
        <f>IF(ISBLANK($EE$3),"",IF(OR(Tipy!DL78=Výsledky!$EC$6,Tipy!DL78=Výsledky!$EC$7,Tipy!DL78=Výsledky!$EC$8,Tipy!DL78=Výsledky!$EC$9),IF(VLOOKUP(Tipy!DL78,'Kategórie hráčov'!$A$2:$B$55,2,FALSE)=30,30,20),0))</f>
        <v/>
      </c>
      <c r="ED84" s="127" t="str">
        <f>IF(ISBLANK($EE$3),"",IF(ISBLANK(Tipy!DH78),0,IF(OR(AND(Tipy!DH78=Výsledky!$EC$3,OR(Tipy!DJ78=Výsledky!$EE$3+1,Tipy!DJ78=Výsledky!$EE$3-1)),AND(Tipy!DJ78=Výsledky!$EE$3,OR(Tipy!DH78=Výsledky!$EC$3+1,Tipy!DH78=Výsledky!$EC$3-1))),10,0)))</f>
        <v/>
      </c>
      <c r="EE84" s="130" t="str">
        <f>IF(ISBLANK($EE$3),"",IF(ISBLANK(Tipy!DH78),"-",SUM(DZ84:ED84)))</f>
        <v/>
      </c>
      <c r="EF84" s="129"/>
      <c r="EG84" s="126" t="str">
        <f>IF(ISBLANK($EL$3),"",IF(ISBLANK(Tipy!DN78),0,IF(AND(Tipy!DN78=Výsledky!$EJ$3,Tipy!DP78=Výsledky!$EL$3),60,0)))</f>
        <v/>
      </c>
      <c r="EH84" s="126" t="str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/>
      </c>
      <c r="EI84" s="126" t="str">
        <f>IF(ISBLANK($EL$3),"",IF(OR(Tipy!DQ78=Výsledky!$EG$6,Tipy!DQ78=Výsledky!$EG$7,Tipy!DQ78=Výsledky!$EG$8,Tipy!DQ78=Výsledky!$EG$9),IF(VLOOKUP(Tipy!DQ78,'Kategórie hráčov'!$A$2:$B$55,2,FALSE)=30,30,20),0))</f>
        <v/>
      </c>
      <c r="EJ84" s="126" t="str">
        <f>IF(ISBLANK($EL$3),"",IF(OR(Tipy!DR78=Výsledky!$EJ$6,Tipy!DR78=Výsledky!$EJ$7,Tipy!DR78=Výsledky!$EJ$8,Tipy!DR78=Výsledky!$EJ$9),IF(VLOOKUP(Tipy!DR78,'Kategórie hráčov'!$A$2:$B$55,2,FALSE)=30,30,20),0))</f>
        <v/>
      </c>
      <c r="EK84" s="127" t="str">
        <f>IF(ISBLANK($EL$3),"",IF(ISBLANK(Tipy!DN78),0,IF(OR(AND(Tipy!DN78=Výsledky!$EJ$3,OR(Tipy!DP78=Výsledky!$EL$3+1,Tipy!DP78=Výsledky!$EL$3-1)),AND(Tipy!DP78=Výsledky!$EL$3,OR(Tipy!DN78=Výsledky!$EJ$3+1,Tipy!DN78=Výsledky!$EJ$3-1))),10,0)))</f>
        <v/>
      </c>
      <c r="EL84" s="130" t="str">
        <f>IF(ISBLANK($EL$3),"",IF(ISBLANK(Tipy!DN78),"-",SUM(EG84:EK84)))</f>
        <v/>
      </c>
      <c r="EM84" s="129"/>
      <c r="EN84" s="126" t="str">
        <f>IF(ISBLANK($ES$3),"",IF(ISBLANK(Tipy!DT78),0,IF(AND(Tipy!DT78=Výsledky!$EQ$3,Tipy!DV78=Výsledky!$ES$3),60,0)))</f>
        <v/>
      </c>
      <c r="EO84" s="126" t="str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/>
      </c>
      <c r="EP84" s="126" t="str">
        <f>IF(ISBLANK($ES$3),"",IF(OR(Tipy!DW78=Výsledky!$EN$6,Tipy!DW78=Výsledky!$EN$7,Tipy!DW78=Výsledky!$EN$8,Tipy!DW78=Výsledky!$EN$9),IF(VLOOKUP(Tipy!DW78,'Kategórie hráčov'!$A$2:$B$55,2,FALSE)=30,30,20),0))</f>
        <v/>
      </c>
      <c r="EQ84" s="126" t="str">
        <f>IF(ISBLANK($ES$3),"",IF(OR(Tipy!DX78=Výsledky!$EQ$6,Tipy!DX78=Výsledky!$EQ$7,Tipy!DX78=Výsledky!$EQ$8,Tipy!DX78=Výsledky!$EQ$9),IF(VLOOKUP(Tipy!DX78,'Kategórie hráčov'!$A$2:$B$55,2,FALSE)=30,30,20),0))</f>
        <v/>
      </c>
      <c r="ER84" s="127" t="str">
        <f>IF(ISBLANK($ES$3),"",IF(ISBLANK(Tipy!DT78),0,IF(OR(AND(Tipy!DT78=Výsledky!$EQ$3,OR(Tipy!DV78=Výsledky!$ES$3+1,Tipy!DV78=Výsledky!$ES$3-1)),AND(Tipy!DV78=Výsledky!$ES$3,OR(Tipy!DT78=Výsledky!$EQ$3+1,Tipy!DT78=Výsledky!$EQ$3-1))),10,0)))</f>
        <v/>
      </c>
      <c r="ES84" s="130" t="str">
        <f>IF(ISBLANK($ES$3),"",IF(ISBLANK(Tipy!DT78),"-",SUM(EN84:ER84)))</f>
        <v/>
      </c>
      <c r="ET84" s="129"/>
      <c r="EU84" s="126" t="str">
        <f>IF(ISBLANK($EZ$3),"",IF(ISBLANK(Tipy!DZ78),0,IF(AND(Tipy!DZ78=Výsledky!$EX$3,Tipy!EB78=Výsledky!$EZ$3),60,0)))</f>
        <v/>
      </c>
      <c r="EV84" s="126" t="str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/>
      </c>
      <c r="EW84" s="126" t="str">
        <f>IF(ISBLANK($EZ$3),"",IF(OR(Tipy!EC78=Výsledky!$EU$6,Tipy!EC78=Výsledky!$EU$7,Tipy!EC78=Výsledky!$EU$8,Tipy!EC78=Výsledky!$EU$9),IF(VLOOKUP(Tipy!EC78,'Kategórie hráčov'!$A$2:$B$55,2,FALSE)=30,30,20),0))</f>
        <v/>
      </c>
      <c r="EX84" s="126" t="str">
        <f>IF(ISBLANK($EZ$3),"",IF(OR(Tipy!ED78=Výsledky!$EX$6,Tipy!ED78=Výsledky!$EX$7,Tipy!ED78=Výsledky!$EX$8,Tipy!ED78=Výsledky!$EX$9),IF(VLOOKUP(Tipy!ED78,'Kategórie hráčov'!$A$2:$B$55,2,FALSE)=30,30,20),0))</f>
        <v/>
      </c>
      <c r="EY84" s="127" t="str">
        <f>IF(ISBLANK($EZ$3),"",IF(ISBLANK(Tipy!DZ78),0,IF(OR(AND(Tipy!DZ78=Výsledky!$EX$3,OR(Tipy!EB78=Výsledky!$EZ$3+1,Tipy!EB78=Výsledky!$EZ$3-1)),AND(Tipy!EB78=Výsledky!$EZ$3,OR(Tipy!DZ78=Výsledky!$EX$3+1,Tipy!DZ78=Výsledky!$EX$3-1))),10,0)))</f>
        <v/>
      </c>
      <c r="EZ84" s="130" t="str">
        <f>IF(ISBLANK($EZ$3),"",IF(ISBLANK(Tipy!DZ78),"-",SUM(EU84:EY84)))</f>
        <v/>
      </c>
      <c r="FA84" s="129"/>
      <c r="FB84" s="126" t="str">
        <f>IF(ISBLANK($FG$3),"",IF(ISBLANK(Tipy!EF78),0,IF(AND(Tipy!EF78=Výsledky!$FE$3,Tipy!EH78=Výsledky!$FG$3),60,0)))</f>
        <v/>
      </c>
      <c r="FC84" s="126" t="str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/>
      </c>
      <c r="FD84" s="126" t="str">
        <f>IF(ISBLANK($FG$3),"",IF(OR(Tipy!EI78=Výsledky!$FB$6,Tipy!EI78=Výsledky!$FB$7,Tipy!EI78=Výsledky!$FB$8,Tipy!EI78=Výsledky!$FB$9),IF(VLOOKUP(Tipy!EI78,'Kategórie hráčov'!$A$2:$B$55,2,FALSE)=30,30,20),0))</f>
        <v/>
      </c>
      <c r="FE84" s="126" t="str">
        <f>IF(ISBLANK($FG$3),"",IF(OR(Tipy!EJ78=Výsledky!$FE$6,Tipy!EJ78=Výsledky!$FE$7,Tipy!EJ78=Výsledky!$FE$8,Tipy!EJ78=Výsledky!$FE$9),IF(VLOOKUP(Tipy!EJ78,'Kategórie hráčov'!$A$2:$B$55,2,FALSE)=30,30,20),0))</f>
        <v/>
      </c>
      <c r="FF84" s="127" t="str">
        <f>IF(ISBLANK($FG$3),"",IF(ISBLANK(Tipy!EF78),0,IF(OR(AND(Tipy!EF78=Výsledky!$FE$3,OR(Tipy!EH78=Výsledky!$FG$3+1,Tipy!EH78=Výsledky!$FG$3-1)),AND(Tipy!EH78=Výsledky!$FG$3,OR(Tipy!EF78=Výsledky!$FE$3+1,Tipy!EF78=Výsledky!$FE$3-1))),10,0)))</f>
        <v/>
      </c>
      <c r="FG84" s="130" t="str">
        <f>IF(ISBLANK($FG$3),"",IF(ISBLANK(Tipy!EF78),"-",SUM(FB84:FF84)))</f>
        <v/>
      </c>
      <c r="FH84" s="129"/>
      <c r="FI84" s="126" t="str">
        <f>IF(ISBLANK($FN$3),"",IF(ISBLANK(Tipy!EL78),0,IF(AND(Tipy!EL78=Výsledky!$FL$3,Tipy!EN78=Výsledky!$FN$3),60,0)))</f>
        <v/>
      </c>
      <c r="FJ84" s="126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126" t="str">
        <f>IF(ISBLANK($FN$3),"",IF(OR(Tipy!EO78=Výsledky!$FI$6,Tipy!EO78=Výsledky!$FI$7,Tipy!EO78=Výsledky!$FI$8,Tipy!EO78=Výsledky!$FI$9),IF(VLOOKUP(Tipy!EO78,'Kategórie hráčov'!$A$2:$B$55,2,FALSE)=30,30,20),0))</f>
        <v/>
      </c>
      <c r="FL84" s="126" t="str">
        <f>IF(ISBLANK($FN$3),"",IF(OR(Tipy!EP78=Výsledky!$FL$6,Tipy!EP78=Výsledky!$FL$7,Tipy!EP78=Výsledky!$FL$8,Tipy!EP78=Výsledky!$FL$9),IF(VLOOKUP(Tipy!EP78,'Kategórie hráčov'!$A$2:$B$55,2,FALSE)=30,30,20),0))</f>
        <v/>
      </c>
      <c r="FM84" s="127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130" t="str">
        <f>IF(ISBLANK($FN$3),"",IF(ISBLANK(Tipy!EL78),"-",SUM(FI84:FM84)))</f>
        <v/>
      </c>
      <c r="FO84" s="129"/>
      <c r="FP84" s="126" t="str">
        <f>IF(ISBLANK($FU$3),"",IF(ISBLANK(Tipy!ER78),0,IF(AND(Tipy!ER78=Výsledky!$FS$3,Tipy!ET78=Výsledky!$FU$3),60,0)))</f>
        <v/>
      </c>
      <c r="FQ84" s="126" t="str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/>
      </c>
      <c r="FR84" s="126" t="str">
        <f>IF(ISBLANK($FU$3),"",IF(OR(Tipy!EU78=Výsledky!$FP$6,Tipy!EU78=Výsledky!$FP$7,Tipy!EU78=Výsledky!$FP$8,Tipy!EU78=Výsledky!$FP$9),IF(VLOOKUP(Tipy!EU78,'Kategórie hráčov'!$A$2:$B$55,2,FALSE)=30,30,20),0))</f>
        <v/>
      </c>
      <c r="FS84" s="126" t="str">
        <f>IF(ISBLANK($FU$3),"",IF(OR(Tipy!EV78=Výsledky!$FS$6,Tipy!EV78=Výsledky!$FS$7,Tipy!EV78=Výsledky!$FS$8,Tipy!EV78=Výsledky!$FS$9),IF(VLOOKUP(Tipy!EV78,'Kategórie hráčov'!$A$2:$B$55,2,FALSE)=30,30,20),0))</f>
        <v/>
      </c>
      <c r="FT84" s="127" t="str">
        <f>IF(ISBLANK($FU$3),"",IF(ISBLANK(Tipy!ER78),0,IF(OR(AND(Tipy!ER78=Výsledky!$FS$3,OR(Tipy!ET78=Výsledky!$FU$3+1,Tipy!ET78=Výsledky!$FU$3-1)),AND(Tipy!ET78=Výsledky!$FU$3,OR(Tipy!ER78=Výsledky!$FS$3+1,Tipy!ER78=Výsledky!$FS$3-1))),10,0)))</f>
        <v/>
      </c>
      <c r="FU84" s="130" t="str">
        <f>IF(ISBLANK($FU$3),"",IF(ISBLANK(Tipy!ER78),"-",SUM(FP84:FT84)))</f>
        <v/>
      </c>
      <c r="FV84" s="129"/>
      <c r="FW84" s="126" t="str">
        <f>IF(ISBLANK($GB$3),"",IF(ISBLANK(Tipy!EX78),0,IF(AND(Tipy!EX78=Výsledky!$FZ$3,Tipy!EZ78=Výsledky!$GB$3),60,0)))</f>
        <v/>
      </c>
      <c r="FX84" s="126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126" t="str">
        <f>IF(ISBLANK($GB$3),"",IF(OR(Tipy!FA78=Výsledky!$FW$6,Tipy!FA78=Výsledky!$FW$7,Tipy!FA78=Výsledky!$FW$8,Tipy!FA78=Výsledky!$FW$9),IF(VLOOKUP(Tipy!FA78,'Kategórie hráčov'!$A$2:$B$55,2,FALSE)=30,30,20),0))</f>
        <v/>
      </c>
      <c r="FZ84" s="126" t="str">
        <f>IF(ISBLANK($GB$3),"",IF(OR(Tipy!FB78=Výsledky!$FZ$6,Tipy!FB78=Výsledky!$FZ$7,Tipy!FB78=Výsledky!$FZ$8,Tipy!FB78=Výsledky!$FZ$9),IF(VLOOKUP(Tipy!FB78,'Kategórie hráčov'!$A$2:$B$55,2,FALSE)=30,30,20),0))</f>
        <v/>
      </c>
      <c r="GA84" s="127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130" t="str">
        <f>IF(ISBLANK($GB$3),"",IF(ISBLANK(Tipy!EX78),"-",SUM(FW84:GA84)))</f>
        <v/>
      </c>
      <c r="GC84" s="129"/>
      <c r="GD84" s="126" t="str">
        <f>IF(ISBLANK($GI$3),"",IF(ISBLANK(Tipy!FD78),0,IF(AND(Tipy!FD78=Výsledky!$GG$3,Tipy!FF78=Výsledky!$GI$3),60,0)))</f>
        <v/>
      </c>
      <c r="GE84" s="126" t="str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/>
      </c>
      <c r="GF84" s="126" t="str">
        <f>IF(ISBLANK($GI$3),"",IF(OR(Tipy!FG78=Výsledky!$GD$6,Tipy!FG78=Výsledky!$GD$7,Tipy!FG78=Výsledky!$GD$8,Tipy!FG78=Výsledky!$GD$9),IF(VLOOKUP(Tipy!FG78,'Kategórie hráčov'!$A$2:$B$55,2,FALSE)=30,30,20),0))</f>
        <v/>
      </c>
      <c r="GG84" s="126" t="str">
        <f>IF(ISBLANK($GI$3),"",IF(OR(Tipy!FH78=Výsledky!$GG$6,Tipy!FH78=Výsledky!$GG$7,Tipy!FH78=Výsledky!$GG$8,Tipy!FH78=Výsledky!$GG$9),IF(VLOOKUP(Tipy!FH78,'Kategórie hráčov'!$A$2:$B$55,2,FALSE)=30,30,20),0))</f>
        <v/>
      </c>
      <c r="GH84" s="127" t="str">
        <f>IF(ISBLANK($GI$3),"",IF(ISBLANK(Tipy!FD78),0,IF(OR(AND(Tipy!FD78=Výsledky!$GG$3,OR(Tipy!FF78=Výsledky!$GI$3+1,Tipy!FF78=Výsledky!$GI$3-1)),AND(Tipy!FF78=Výsledky!$GI$3,OR(Tipy!FD78=Výsledky!$GG$3+1,Tipy!FD78=Výsledky!$GG$3-1))),10,0)))</f>
        <v/>
      </c>
      <c r="GI84" s="130" t="str">
        <f>IF(ISBLANK($GI$3),"",IF(ISBLANK(Tipy!FD78),"-",SUM(GD84:GH84)))</f>
        <v/>
      </c>
      <c r="GJ84" s="129"/>
      <c r="GK84" s="126" t="str">
        <f>IF(ISBLANK($GP$3),"",IF(ISBLANK(Tipy!FJ78),0,IF(AND(Tipy!FJ78=Výsledky!$GN$3,Tipy!FL78=Výsledky!$GP$3),60,0)))</f>
        <v/>
      </c>
      <c r="GL84" s="126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126" t="str">
        <f>IF(ISBLANK($GP$3),"",IF(OR(Tipy!FM78=Výsledky!$GK$6,Tipy!FM78=Výsledky!$GK$7,Tipy!FM78=Výsledky!$GK$8,Tipy!FM78=Výsledky!$GK$9),IF(VLOOKUP(Tipy!FM78,'Kategórie hráčov'!$A$2:$B$55,2,FALSE)=30,30,20),0))</f>
        <v/>
      </c>
      <c r="GN84" s="126" t="str">
        <f>IF(ISBLANK($GP$3),"",IF(OR(Tipy!FN78=Výsledky!$GN$6,Tipy!FN78=Výsledky!$GN$7,Tipy!FN78=Výsledky!$GN$8,Tipy!FN78=Výsledky!$GN$9),IF(VLOOKUP(Tipy!FN78,'Kategórie hráčov'!$A$2:$B$55,2,FALSE)=30,30,20),0))</f>
        <v/>
      </c>
      <c r="GO84" s="127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130" t="str">
        <f>IF(ISBLANK($GP$3),"",IF(ISBLANK(Tipy!FJ78),"-",SUM(GK84:GO84)))</f>
        <v/>
      </c>
      <c r="GQ84" s="129"/>
      <c r="GR84" s="126" t="str">
        <f>IF(ISBLANK($GW$3),"",IF(ISBLANK(Tipy!FP78),0,IF(AND(Tipy!FP78=Výsledky!$GU$3,Tipy!FR78=Výsledky!$GW$3),60,0)))</f>
        <v/>
      </c>
      <c r="GS84" s="126" t="str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/>
      </c>
      <c r="GT84" s="126" t="str">
        <f>IF(ISBLANK($GW$3),"",IF(OR(Tipy!FS78=Výsledky!$GR$6,Tipy!FS78=Výsledky!$GR$7,Tipy!FS78=Výsledky!$GR$8,Tipy!FS78=Výsledky!$GR$9),IF(VLOOKUP(Tipy!FS78,'Kategórie hráčov'!$A$2:$B$55,2,FALSE)=30,30,20),0))</f>
        <v/>
      </c>
      <c r="GU84" s="126" t="str">
        <f>IF(ISBLANK($GW$3),"",IF(OR(Tipy!FT78=Výsledky!$GU$6,Tipy!FT78=Výsledky!$GU$7,Tipy!FT78=Výsledky!$GU$8,Tipy!FT78=Výsledky!$GU$9),IF(VLOOKUP(Tipy!FT78,'Kategórie hráčov'!$A$2:$B$55,2,FALSE)=30,30,20),0))</f>
        <v/>
      </c>
      <c r="GV84" s="127" t="str">
        <f>IF(ISBLANK($GW$3),"",IF(ISBLANK(Tipy!FP78),0,IF(OR(AND(Tipy!FP78=Výsledky!$GU$3,OR(Tipy!FR78=Výsledky!$GW$3+1,Tipy!FR78=Výsledky!$GW$3-1)),AND(Tipy!FR78=Výsledky!$GW$3,OR(Tipy!FP78=Výsledky!$GU$3+1,Tipy!FP78=Výsledky!$GU$3-1))),10,0)))</f>
        <v/>
      </c>
      <c r="GW84" s="130" t="str">
        <f>IF(ISBLANK($GW$3),"",IF(ISBLANK(Tipy!FP78),"-",SUM(GR84:GV84)))</f>
        <v/>
      </c>
      <c r="GX84" s="129"/>
      <c r="GY84" s="126" t="str">
        <f>IF(ISBLANK($HD$3),"",IF(ISBLANK(Tipy!FV78),0,IF(AND(Tipy!FV78=Výsledky!$HB$3,Tipy!FX78=Výsledky!$HD$3),60,0)))</f>
        <v/>
      </c>
      <c r="GZ84" s="126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26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26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27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0" t="str">
        <f>IF(ISBLANK($HD$3),"",IF(ISBLANK(Tipy!FV78),"-",SUM(GY84:HC84)))</f>
        <v/>
      </c>
      <c r="HE84" s="129"/>
      <c r="HF84" s="126" t="str">
        <f>IF(ISBLANK($HK$3),"",IF(ISBLANK(Tipy!GB78),0,IF(AND(Tipy!GB78=Výsledky!$HI$3,Tipy!GD78=Výsledky!$HK$3),60,0)))</f>
        <v/>
      </c>
      <c r="HG84" s="126" t="str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/>
      </c>
      <c r="HH84" s="126" t="str">
        <f>IF(ISBLANK($HK$3),"",IF(OR(Tipy!GE78=Výsledky!$HF$6,Tipy!GE78=Výsledky!$HF$7,Tipy!GE78=Výsledky!$HF$8,Tipy!GE78=Výsledky!$HF$9),IF(VLOOKUP(Tipy!GE78,'Kategórie hráčov'!$A$2:$B$55,2,FALSE)=30,30,20),0))</f>
        <v/>
      </c>
      <c r="HI84" s="126" t="str">
        <f>IF(ISBLANK($HK$3),"",IF(OR(Tipy!GF78=Výsledky!$HI$6,Tipy!GF78=Výsledky!$HI$7,Tipy!GF78=Výsledky!$HI$8,Tipy!GF78=Výsledky!$HI$9),IF(VLOOKUP(Tipy!GF78,'Kategórie hráčov'!$A$2:$B$55,2,FALSE)=30,30,20),0))</f>
        <v/>
      </c>
      <c r="HJ84" s="127" t="str">
        <f>IF(ISBLANK($HK$3),"",IF(ISBLANK(Tipy!GB78),0,IF(OR(AND(Tipy!GB78=Výsledky!$HI$3,OR(Tipy!GD78=Výsledky!$HK$3+1,Tipy!GD78=Výsledky!$HK$3-1)),AND(Tipy!GD78=Výsledky!$HK$3,OR(Tipy!GB78=Výsledky!$HI$3+1,Tipy!GB78=Výsledky!$HI$3-1))),10,0)))</f>
        <v/>
      </c>
      <c r="HK84" s="130" t="str">
        <f>IF(ISBLANK($HK$3),"",IF(ISBLANK(Tipy!GB78),"-",SUM(HF84:HJ84)))</f>
        <v/>
      </c>
      <c r="HL84" s="129"/>
      <c r="HM84" s="126" t="str">
        <f>IF(ISBLANK($HR$3),"",IF(ISBLANK(Tipy!GH78),0,IF(AND(Tipy!GH78=Výsledky!$HP$3,Tipy!GJ78=Výsledky!$HR$3),60,0)))</f>
        <v/>
      </c>
      <c r="HN84" s="126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26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26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27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0" t="str">
        <f>IF(ISBLANK($HR$3),"",IF(ISBLANK(Tipy!GH78),"-",SUM(HM84:HQ84)))</f>
        <v/>
      </c>
      <c r="HS84" s="129"/>
      <c r="HT84" s="126" t="str">
        <f>IF(ISBLANK($HY$3),"",IF(ISBLANK(Tipy!GN78),0,IF(AND(Tipy!GN78=Výsledky!$HW$3,Tipy!GP78=Výsledky!$HY$3),60,0)))</f>
        <v/>
      </c>
      <c r="HU84" s="126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6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6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7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0" t="str">
        <f>IF(ISBLANK($HY$3),"",IF(ISBLANK(Tipy!GN78),"-",SUM(HT84:HX84)))</f>
        <v/>
      </c>
      <c r="HZ84" s="129"/>
      <c r="IA84" s="126" t="str">
        <f>IF(ISBLANK($IF$3),"",IF(ISBLANK(Tipy!GT78),0,IF(AND(Tipy!GT78=Výsledky!$ID$3,Tipy!GV78=Výsledky!$IF$3),60,0)))</f>
        <v/>
      </c>
      <c r="IB84" s="126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26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26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27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0" t="str">
        <f>IF(ISBLANK($IF$3),"",IF(ISBLANK(Tipy!GT78),"-",SUM(IA84:IE84)))</f>
        <v/>
      </c>
      <c r="IG84" s="129"/>
      <c r="IH84" s="126" t="str">
        <f>IF(ISBLANK($IM$3),"",IF(ISBLANK(Tipy!GZ78),0,IF(AND(Tipy!GZ78=Výsledky!$IK$3,Tipy!HB78=Výsledky!$IM$3),60,0)))</f>
        <v/>
      </c>
      <c r="II84" s="126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6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6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7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0" t="str">
        <f>IF(ISBLANK($IM$3),"",IF(ISBLANK(Tipy!GZ78),"-",SUM(IH84:IL84)))</f>
        <v/>
      </c>
      <c r="IN84" s="129"/>
      <c r="IO84" s="126" t="str">
        <f>IF(ISBLANK($IT$3),"",IF(ISBLANK(Tipy!HF78),0,IF(AND(Tipy!HF78=Výsledky!$IR$3,Tipy!HH78=Výsledky!$IT$3),60,0)))</f>
        <v/>
      </c>
      <c r="IP84" s="126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26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26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27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0" t="str">
        <f>IF(ISBLANK($IT$3),"",IF(ISBLANK(Tipy!HF78),"-",SUM(IO84:IS84)))</f>
        <v/>
      </c>
      <c r="IU84" s="129"/>
      <c r="IV84" s="126" t="str">
        <f>IF(ISBLANK($JA$3),"",IF(ISBLANK(Tipy!HL78),0,IF(AND(Tipy!HL78=Výsledky!$IY$3,Tipy!HN78=Výsledky!$JA$3),60,0)))</f>
        <v/>
      </c>
      <c r="IW84" s="126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26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26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27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0" t="str">
        <f>IF(ISBLANK($JA$3),"",IF(ISBLANK(Tipy!HL78),"-",SUM(IV84:IZ84)))</f>
        <v/>
      </c>
      <c r="JB84" s="129"/>
      <c r="JC84" s="126" t="str">
        <f>IF(ISBLANK($JH$3),"",IF(ISBLANK(Tipy!HR78),0,IF(AND(Tipy!HR78=Výsledky!$JF$3,Tipy!HT78=Výsledky!$JH$3),60,0)))</f>
        <v/>
      </c>
      <c r="JD84" s="126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26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26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27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0" t="str">
        <f>IF(ISBLANK($JH$3),"",IF(ISBLANK(Tipy!HR78),"-",SUM(JC84:JG84)))</f>
        <v/>
      </c>
      <c r="JI84" s="129"/>
      <c r="JJ84" s="126" t="str">
        <f>IF(ISBLANK($JO$3),"",IF(ISBLANK(Tipy!HX78),0,IF(AND(Tipy!HX78=Výsledky!$JM$3,Tipy!HZ78=Výsledky!$JO$3),60,0)))</f>
        <v/>
      </c>
      <c r="JK84" s="126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26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26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27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0" t="str">
        <f>IF(ISBLANK($JO$3),"",IF(ISBLANK(Tipy!HX78),"-",SUM(JJ84:JN84)))</f>
        <v/>
      </c>
      <c r="JP84" s="129"/>
      <c r="JQ84" s="126" t="str">
        <f>IF(ISBLANK($JV$3),"",IF(ISBLANK(Tipy!ID78),0,IF(AND(Tipy!ID78=Výsledky!$JT$3,Tipy!IF78=Výsledky!$JV$3),60,0)))</f>
        <v/>
      </c>
      <c r="JR84" s="126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26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26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27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0" t="str">
        <f>IF(ISBLANK($JV$3),"",IF(ISBLANK(Tipy!ID78),"-",SUM(JQ84:JU84)))</f>
        <v/>
      </c>
      <c r="JW84" s="129"/>
      <c r="JX84" s="126" t="str">
        <f>IF(ISBLANK($KC$3),"",IF(ISBLANK(Tipy!IJ78),0,IF(AND(Tipy!IJ78=Výsledky!$KA$3,Tipy!IL78=Výsledky!$KC$3),60,0)))</f>
        <v/>
      </c>
      <c r="JY84" s="126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6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6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7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0" t="str">
        <f>IF(ISBLANK($KC$3),"",IF(ISBLANK(Tipy!IJ78),"-",SUM(JX84:KB84)))</f>
        <v/>
      </c>
      <c r="KD84" s="129"/>
      <c r="KE84" s="126" t="str">
        <f>IF(ISBLANK($KJ$3),"",IF(ISBLANK(Tipy!IP78),0,IF(AND(Tipy!IP78=Výsledky!$KH$3,Tipy!IR78=Výsledky!$KJ$3),60,0)))</f>
        <v/>
      </c>
      <c r="KF84" s="126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6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6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7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0" t="str">
        <f>IF(ISBLANK($KJ$3),"",IF(ISBLANK(Tipy!IP78),"-",SUM(KE84:KI84)))</f>
        <v/>
      </c>
      <c r="KK84" s="129"/>
      <c r="KL84" s="126" t="str">
        <f>IF(ISBLANK($KQ$3),"",IF(ISBLANK(Tipy!IV78),0,IF(AND(Tipy!IV78=Výsledky!$KO$3,Tipy!IX78=Výsledky!$KQ$3),60,0)))</f>
        <v/>
      </c>
      <c r="KM84" s="126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6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6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7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0" t="str">
        <f>IF(ISBLANK($KQ$3),"",IF(ISBLANK(Tipy!IV78),"-",SUM(KL84:KP84)))</f>
        <v/>
      </c>
      <c r="KR84" s="129"/>
      <c r="KS84" s="126" t="str">
        <f>IF(ISBLANK($KX$3),"",IF(ISBLANK(Tipy!JB78),0,IF(AND(Tipy!JB78=Výsledky!$KV$3,Tipy!JD78=Výsledky!$KX$3),60,0)))</f>
        <v/>
      </c>
      <c r="KT84" s="126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6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6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7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0" t="str">
        <f>IF(ISBLANK($KX$3),"",IF(ISBLANK(Tipy!JB78),"-",SUM(KS84:KW84)))</f>
        <v/>
      </c>
      <c r="KY84" s="129"/>
      <c r="KZ84" s="126" t="str">
        <f>IF(ISBLANK($LE$3),"",IF(ISBLANK(Tipy!JH78),0,IF(AND(Tipy!JH78=Výsledky!$LC$3,Tipy!JJ78=Výsledky!$LE$3),60,0)))</f>
        <v/>
      </c>
      <c r="LA84" s="126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6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6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7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0" t="str">
        <f>IF(ISBLANK($LE$3),"",IF(ISBLANK(Tipy!JH78),"-",SUM(KZ84:LD84)))</f>
        <v/>
      </c>
      <c r="LF84" s="129"/>
      <c r="LG84" s="126" t="str">
        <f>IF(ISBLANK($LL$3),"",IF(ISBLANK(Tipy!JN78),0,IF(AND(Tipy!JN78=Výsledky!$LJ$3,Tipy!JP78=Výsledky!$LL$3),60,0)))</f>
        <v/>
      </c>
      <c r="LH84" s="126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6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6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7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0" t="str">
        <f>IF(ISBLANK($LL$3),"",IF(ISBLANK(Tipy!JN78),"-",SUM(LG84:LK84)))</f>
        <v/>
      </c>
      <c r="LM84" s="129"/>
      <c r="LN84" s="126" t="str">
        <f>IF(ISBLANK($LS$3),"",IF(ISBLANK(Tipy!JT78),0,IF(AND(Tipy!JT78=Výsledky!$LQ$3,Tipy!JV78=Výsledky!$LS$3),60,0)))</f>
        <v/>
      </c>
      <c r="LO84" s="126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6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6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7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0" t="str">
        <f>IF(ISBLANK($LS$3),"",IF(ISBLANK(Tipy!JT78),"-",SUM(LN84:LR84)))</f>
        <v/>
      </c>
      <c r="LT84" s="129"/>
      <c r="LU84" s="126" t="str">
        <f>IF(ISBLANK($LZ$3),"",IF(ISBLANK(Tipy!JZ78),0,IF(AND(Tipy!JZ78=Výsledky!$LX$3,Tipy!KB78=Výsledky!$LZ$3),60,0)))</f>
        <v/>
      </c>
      <c r="LV84" s="126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6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6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7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0" t="str">
        <f>IF(ISBLANK($LZ$3),"",IF(ISBLANK(Tipy!JZ78),"-",SUM(LU84:LY84)))</f>
        <v/>
      </c>
      <c r="MA84" s="129"/>
      <c r="MB84" s="126" t="str">
        <f>IF(ISBLANK($MG$3),"",IF(ISBLANK(Tipy!KF78),0,IF(AND(Tipy!KF78=Výsledky!$ME$3,Tipy!KH78=Výsledky!$MG$3),60,0)))</f>
        <v/>
      </c>
      <c r="MC84" s="126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6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6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7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0" t="str">
        <f>IF(ISBLANK($MG$3),"",IF(ISBLANK(Tipy!KF78),"-",SUM(MB84:MF84)))</f>
        <v/>
      </c>
      <c r="MH84" s="129"/>
      <c r="MI84" s="126" t="str">
        <f>IF(ISBLANK($MN$3),"",IF(ISBLANK(Tipy!KL78),0,IF(AND(Tipy!KL78=Výsledky!$ML$3,Tipy!KN78=Výsledky!$MN$3),60,0)))</f>
        <v/>
      </c>
      <c r="MJ84" s="12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6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6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0" t="str">
        <f>IF(ISBLANK($MN$3),"",IF(ISBLANK(Tipy!KL78),"-",SUM(MI84:MM84)))</f>
        <v/>
      </c>
      <c r="MO84" s="129"/>
      <c r="MP84" s="126" t="str">
        <f>IF(ISBLANK($MU$3),"",IF(ISBLANK(Tipy!KR78),0,IF(AND(Tipy!KR78=Výsledky!$MS$3,Tipy!KT78=Výsledky!$MU$3),60,0)))</f>
        <v/>
      </c>
      <c r="MQ84" s="126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6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6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7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0" t="str">
        <f>IF(ISBLANK($MU$3),"",IF(ISBLANK(Tipy!KR78),"-",SUM(MP84:MT84)))</f>
        <v/>
      </c>
      <c r="MV84" s="129"/>
      <c r="MW84" s="126" t="str">
        <f>IF(ISBLANK($NB$3),"",IF(ISBLANK(Tipy!KX78),0,IF(AND(Tipy!KX78=Výsledky!$MZ$3,Tipy!KZ78=Výsledky!$NB$3),60,0)))</f>
        <v/>
      </c>
      <c r="MX84" s="126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6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6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7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0" t="str">
        <f>IF(ISBLANK($NB$3),"",IF(ISBLANK(Tipy!KX78),"-",SUM(MW84:NA84)))</f>
        <v/>
      </c>
      <c r="NC84" s="129"/>
      <c r="ND84" s="126" t="str">
        <f>IF(ISBLANK($NI$3),"",IF(ISBLANK(Tipy!LD78),0,IF(AND(Tipy!LD78=Výsledky!$NG$3,Tipy!LF78=Výsledky!$NI$3),60,0)))</f>
        <v/>
      </c>
      <c r="NE84" s="126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6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6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7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0" t="str">
        <f>IF(ISBLANK($NI$3),"",IF(ISBLANK(Tipy!LD78),"-",SUM(ND84:NH84)))</f>
        <v/>
      </c>
      <c r="NJ84" s="129"/>
      <c r="NK84" s="126" t="str">
        <f>IF(ISBLANK($NP$3),"",IF(ISBLANK(Tipy!LJ78),0,IF(AND(Tipy!LJ78=Výsledky!$NN$3,Tipy!LL78=Výsledky!$NP$3),60,0)))</f>
        <v/>
      </c>
      <c r="NL84" s="126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6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6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7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0" t="str">
        <f>IF(ISBLANK($NP$3),"",IF(ISBLANK(Tipy!LJ78),"-",SUM(NK84:NO84)))</f>
        <v/>
      </c>
      <c r="NQ84" s="129"/>
      <c r="NR84" s="126" t="str">
        <f>IF(ISBLANK($NW$3),"",IF(ISBLANK(Tipy!LP78),0,IF(AND(Tipy!LP78=Výsledky!$NU$3,Tipy!LR78=Výsledky!$NW$3),60,0)))</f>
        <v/>
      </c>
      <c r="NS84" s="126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6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6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7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0" t="str">
        <f>IF(ISBLANK($NW$3),"",IF(ISBLANK(Tipy!LP78),"-",SUM(NR84:NV84)))</f>
        <v/>
      </c>
      <c r="NX84" s="129"/>
      <c r="NY84" s="126" t="str">
        <f>IF(ISBLANK($OD$3),"",IF(ISBLANK(Tipy!LV78),0,IF(AND(Tipy!LV78=Výsledky!$OB$3,Tipy!LX78=Výsledky!$OD$3),60,0)))</f>
        <v/>
      </c>
      <c r="NZ84" s="126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6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6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7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0" t="str">
        <f>IF(ISBLANK($OD$3),"",IF(ISBLANK(Tipy!LV78),"-",SUM(NY84:OC84)))</f>
        <v/>
      </c>
      <c r="OE84" s="129"/>
      <c r="OF84" s="126" t="str">
        <f>IF(ISBLANK($OK$3),"",IF(ISBLANK(Tipy!MB78),0,IF(AND(Tipy!MB78=Výsledky!$OI$3,Tipy!MD78=Výsledky!$OK$3),60,0)))</f>
        <v/>
      </c>
      <c r="OG84" s="126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6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6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7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0" t="str">
        <f>IF(ISBLANK($OK$3),"",IF(ISBLANK(Tipy!MB78),"-",SUM(OF84:OJ84)))</f>
        <v/>
      </c>
      <c r="OL84" s="129"/>
      <c r="OM84" s="126" t="str">
        <f>IF(ISBLANK($OR$3),"",IF(ISBLANK(Tipy!MH78),0,IF(AND(Tipy!MH78=Výsledky!$OP$3,Tipy!MJ78=Výsledky!$OR$3),60,0)))</f>
        <v/>
      </c>
      <c r="ON84" s="12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6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6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0" t="str">
        <f>IF(ISBLANK($OR$3),"",IF(ISBLANK(Tipy!MH78),"-",SUM(OM84:OQ84)))</f>
        <v/>
      </c>
      <c r="OS84" s="129"/>
      <c r="OT84" s="126" t="str">
        <f>IF(ISBLANK($OY$3),"",IF(ISBLANK(Tipy!MN78),0,IF(AND(Tipy!MN78=Výsledky!$OW$3,Tipy!MP78=Výsledky!$OY$3),60,0)))</f>
        <v/>
      </c>
      <c r="OU84" s="126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6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6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7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0" t="str">
        <f>IF(ISBLANK($OY$3),"",IF(ISBLANK(Tipy!MN78),"-",SUM(OT84:OX84)))</f>
        <v/>
      </c>
      <c r="OZ84" s="129"/>
      <c r="PA84" s="126" t="str">
        <f>IF(ISBLANK($PF$3),"",IF(ISBLANK(Tipy!MT78),0,IF(AND(Tipy!MT78=Výsledky!$PD$3,Tipy!MV78=Výsledky!$PF$3),60,0)))</f>
        <v/>
      </c>
      <c r="PB84" s="126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6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6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7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0" t="str">
        <f>IF(ISBLANK($PF$3),"",IF(ISBLANK(Tipy!MT78),"-",SUM(PA84:PE84)))</f>
        <v/>
      </c>
      <c r="PG84" s="129"/>
      <c r="PH84" s="126" t="str">
        <f>IF(ISBLANK($PM$3),"",IF(ISBLANK(Tipy!MZ78),0,IF(AND(Tipy!MZ78=Výsledky!$PK$3,Tipy!NB78=Výsledky!$PM$3),60,0)))</f>
        <v/>
      </c>
      <c r="PI84" s="12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6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6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0" t="str">
        <f>IF(ISBLANK($PM$3),"",IF(ISBLANK(Tipy!MZ78),"-",SUM(PH84:PL84)))</f>
        <v/>
      </c>
      <c r="PN84" s="129"/>
      <c r="PO84" s="126" t="str">
        <f>IF(ISBLANK($PT$3),"",IF(ISBLANK(Tipy!NF78),0,IF(AND(Tipy!NF78=Výsledky!$PR$3,Tipy!NH78=Výsledky!$PT$3),60,0)))</f>
        <v/>
      </c>
      <c r="PP84" s="12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6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6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0" t="str">
        <f>IF(ISBLANK($PT$3),"",IF(ISBLANK(Tipy!NF78),"-",SUM(PO84:PS84)))</f>
        <v/>
      </c>
      <c r="PU84" s="129"/>
      <c r="PV84" s="126" t="str">
        <f>IF(ISBLANK($QA$3),"",IF(ISBLANK(Tipy!NL78),0,IF(AND(Tipy!NL78=Výsledky!$PY$3,Tipy!NN78=Výsledky!$QA$3),60,0)))</f>
        <v/>
      </c>
      <c r="PW84" s="126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6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6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7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0" t="str">
        <f>IF(ISBLANK($QA$3),"",IF(ISBLANK(Tipy!NL78),"-",SUM(PV84:PZ84)))</f>
        <v/>
      </c>
      <c r="QB84" s="129"/>
      <c r="QC84" s="126" t="str">
        <f>IF(ISBLANK($QH$3),"",IF(ISBLANK(Tipy!NR78),0,IF(AND(Tipy!NR78=Výsledky!$QF$3,Tipy!NT78=Výsledky!$QH$3),60,0)))</f>
        <v/>
      </c>
      <c r="QD84" s="126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6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6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7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0" t="str">
        <f>IF(ISBLANK($QH$3),"",IF(ISBLANK(Tipy!NR78),"-",SUM(QC84:QG84)))</f>
        <v/>
      </c>
      <c r="QI84" s="131"/>
      <c r="QJ84" s="131"/>
    </row>
    <row r="85" spans="1:452" ht="15" x14ac:dyDescent="0.2">
      <c r="A85" s="124">
        <f>Tipy!A79</f>
        <v>25</v>
      </c>
      <c r="B85" s="166" t="str">
        <f>IF(Tipy!B79="","",Tipy!B79)</f>
        <v>wasco</v>
      </c>
      <c r="C85" s="125"/>
      <c r="D85" s="126">
        <f>IF(ISBLANK($I$3),"",IF(ISBLANK(Tipy!D79),0,IF(AND(Tipy!D79=Výsledky!$G$3,Tipy!F79=Výsledky!$I$3),60,0)))</f>
        <v>0</v>
      </c>
      <c r="E85" s="126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6">
        <f>IF(ISBLANK($I$3),"",IF(OR(Tipy!G79=Výsledky!$D$6,Tipy!G79=Výsledky!$D$7,Tipy!G79=Výsledky!$D$8,Tipy!G79=Výsledky!$D$9),IF(VLOOKUP(Tipy!G79,'Kategórie hráčov'!$A$2:$B$55,2,FALSE)=30,30,20),0))</f>
        <v>0</v>
      </c>
      <c r="G85" s="126">
        <f>IF(ISBLANK($I$3),"",IF(OR(Tipy!H79=Výsledky!$G$6,Tipy!H79=Výsledky!$G$7,Tipy!H79=Výsledky!$G$8,Tipy!H79=Výsledky!$G$9),IF(VLOOKUP(Tipy!H79,'Kategórie hráčov'!$A$2:$B$55,2,FALSE)=30,30,20),0))</f>
        <v>0</v>
      </c>
      <c r="H85" s="127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8">
        <f>IF(ISBLANK($I$3),"",IF(ISBLANK(Tipy!D79),"-",SUM(D85:H85)))</f>
        <v>0</v>
      </c>
      <c r="J85" s="25"/>
      <c r="K85" s="126">
        <f>IF(ISBLANK($P$3),"",IF(ISBLANK(Tipy!J79),0,IF(AND(Tipy!J79=Výsledky!$N$3,Tipy!L79=Výsledky!$P$3),60,0)))</f>
        <v>0</v>
      </c>
      <c r="L85" s="126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6">
        <f>IF(ISBLANK($P$3),"",IF(OR(Tipy!M79=Výsledky!$K$6,Tipy!M79=Výsledky!$K$7,Tipy!M79=Výsledky!$K$8,Tipy!M79=Výsledky!$K$9),IF(VLOOKUP(Tipy!M79,'Kategórie hráčov'!$A$2:$B$55,2,FALSE)=30,30,20),0))</f>
        <v>20</v>
      </c>
      <c r="N85" s="126">
        <f>IF(ISBLANK($P$3),"",IF(OR(Tipy!N79=Výsledky!$N$6,Tipy!N79=Výsledky!$N$7,Tipy!N79=Výsledky!$N$8,Tipy!N79=Výsledky!$N$9),IF(VLOOKUP(Tipy!N79,'Kategórie hráčov'!$A$2:$B$55,2,FALSE)=30,30,20),0))</f>
        <v>0</v>
      </c>
      <c r="O85" s="127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8">
        <f>IF(ISBLANK($P$3),"",IF(ISBLANK(Tipy!J79),"-",SUM(K85:O85)))</f>
        <v>20</v>
      </c>
      <c r="Q85" s="129"/>
      <c r="R85" s="126">
        <f>IF(ISBLANK($W$3),"",IF(ISBLANK(Tipy!P79),0,IF(AND(Tipy!P79=Výsledky!$U$3,Tipy!R79=Výsledky!$W$3),60,0)))</f>
        <v>0</v>
      </c>
      <c r="S85" s="126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6">
        <f>IF(ISBLANK($W$3),"",IF(OR(Tipy!S79=Výsledky!$R$6,Tipy!S79=Výsledky!$R$7,Tipy!S79=Výsledky!$R$8,Tipy!S79=Výsledky!$R$9),IF(VLOOKUP(Tipy!S79,'Kategórie hráčov'!$A$2:$B$55,2,FALSE)=30,30,20),0))</f>
        <v>0</v>
      </c>
      <c r="U85" s="126">
        <f>IF(ISBLANK($W$3),"",IF(OR(Tipy!T79=Výsledky!$U$6,Tipy!T79=Výsledky!$U$7,Tipy!T79=Výsledky!$U$8,Tipy!T79=Výsledky!$U$9),IF(VLOOKUP(Tipy!T79,'Kategórie hráčov'!$A$2:$B$55,2,FALSE)=30,30,20),0))</f>
        <v>0</v>
      </c>
      <c r="V85" s="127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30">
        <f>IF(ISBLANK($W$3),"",IF(ISBLANK(Tipy!P79),"-",SUM(R85:V85)))</f>
        <v>0</v>
      </c>
      <c r="X85" s="129"/>
      <c r="Y85" s="126">
        <f>IF(ISBLANK($AD$3),"",IF(ISBLANK(Tipy!V79),0,IF(AND(Tipy!V79=Výsledky!$AB$3,Tipy!X79=Výsledky!$AD$3),60,0)))</f>
        <v>0</v>
      </c>
      <c r="Z85" s="126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6">
        <f>IF(ISBLANK($AD$3),"",IF(OR(Tipy!Y79=Výsledky!$Y$6,Tipy!Y79=Výsledky!$Y$7,Tipy!Y79=Výsledky!$Y$8,Tipy!Y79=Výsledky!$Y$9),IF(VLOOKUP(Tipy!Y79,'Kategórie hráčov'!$A$2:$B$55,2,FALSE)=30,30,20),0))</f>
        <v>0</v>
      </c>
      <c r="AB85" s="126">
        <f>IF(ISBLANK($AD$3),"",IF(OR(Tipy!Z79=Výsledky!$AB$6,Tipy!Z79=Výsledky!$AB$7,Tipy!Z79=Výsledky!$AB$8,Tipy!Z79=Výsledky!$AB$9),IF(VLOOKUP(Tipy!Z79,'Kategórie hráčov'!$A$2:$B$55,2,FALSE)=30,30,20),0))</f>
        <v>0</v>
      </c>
      <c r="AC85" s="127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30">
        <f>IF(ISBLANK($AD$3),"",IF(ISBLANK(Tipy!V79),"-",SUM(Y85:AC85)))</f>
        <v>0</v>
      </c>
      <c r="AE85" s="129"/>
      <c r="AF85" s="126">
        <f>IF(ISBLANK($AK$3),"",IF(ISBLANK(Tipy!AB79),0,IF(AND(Tipy!AB79=Výsledky!$AI$3,Tipy!AD79=Výsledky!$AK$3),60,0)))</f>
        <v>0</v>
      </c>
      <c r="AG85" s="126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6">
        <f>IF(ISBLANK($AK$3),"",IF(OR(Tipy!AE79=Výsledky!$AF$6,Tipy!AE79=Výsledky!$AF$7,Tipy!AE79=Výsledky!$AF$8,Tipy!AE79=Výsledky!$AF$9),IF(VLOOKUP(Tipy!AE79,'Kategórie hráčov'!$A$2:$B$55,2,FALSE)=30,30,20),0))</f>
        <v>0</v>
      </c>
      <c r="AI85" s="126">
        <f>IF(ISBLANK($AK$3),"",IF(OR(Tipy!AF79=Výsledky!$AI$6,Tipy!AF79=Výsledky!$AI$7,Tipy!AF79=Výsledky!$AI$8,Tipy!AF79=Výsledky!$AI$9),IF(VLOOKUP(Tipy!AF79,'Kategórie hráčov'!$A$2:$B$55,2,FALSE)=30,30,20),0))</f>
        <v>0</v>
      </c>
      <c r="AJ85" s="127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30">
        <f>IF(ISBLANK($AK$3),"",IF(ISBLANK(Tipy!AB79),"-",SUM(AF85:AJ85)))</f>
        <v>20</v>
      </c>
      <c r="AL85" s="129"/>
      <c r="AM85" s="126">
        <f>IF(ISBLANK($AR$3),"",IF(ISBLANK(Tipy!AH79),0,IF(AND(Tipy!AH79=Výsledky!$AP$3,Tipy!AJ79=Výsledky!$AR$3),60,0)))</f>
        <v>0</v>
      </c>
      <c r="AN85" s="126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6">
        <f>IF(ISBLANK($AR$3),"",IF(OR(Tipy!AK79=Výsledky!$AM$6,Tipy!AK79=Výsledky!$AM$7,Tipy!AK79=Výsledky!$AM$8,Tipy!AK79=Výsledky!$AM$9),IF(VLOOKUP(Tipy!AK79,'Kategórie hráčov'!$A$2:$B$55,2,FALSE)=30,30,20),0))</f>
        <v>0</v>
      </c>
      <c r="AP85" s="126">
        <f>IF(ISBLANK($AR$3),"",IF(OR(Tipy!AL79=Výsledky!$AP$6,Tipy!AL79=Výsledky!$AP$7,Tipy!AL79=Výsledky!$AP$8,Tipy!AL79=Výsledky!$AP$9),IF(VLOOKUP(Tipy!AL79,'Kategórie hráčov'!$A$2:$B$55,2,FALSE)=30,30,20),0))</f>
        <v>20</v>
      </c>
      <c r="AQ85" s="127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30">
        <f>IF(ISBLANK($AR$3),"",IF(ISBLANK(Tipy!AH79),"-",SUM(AM85:AQ85)))</f>
        <v>50</v>
      </c>
      <c r="AS85" s="129"/>
      <c r="AT85" s="126">
        <f>IF(ISBLANK($AY$3),"",IF(ISBLANK(Tipy!AN79),0,IF(AND(Tipy!AN79=Výsledky!$AW$3,Tipy!AP79=Výsledky!$AY$3),60,0)))</f>
        <v>0</v>
      </c>
      <c r="AU85" s="126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6">
        <f>IF(ISBLANK($AY$3),"",IF(OR(Tipy!AQ79=Výsledky!$AT$6,Tipy!AQ79=Výsledky!$AT$7,Tipy!AQ79=Výsledky!$AT$8,Tipy!AQ79=Výsledky!$AT$9),IF(VLOOKUP(Tipy!AQ79,'Kategórie hráčov'!$A$2:$B$55,2,FALSE)=30,30,20),0))</f>
        <v>0</v>
      </c>
      <c r="AW85" s="126">
        <f>IF(ISBLANK($AY$3),"",IF(OR(Tipy!AR79=Výsledky!$AW$6,Tipy!AR79=Výsledky!$AW$7,Tipy!AR79=Výsledky!$AW$8,Tipy!AR79=Výsledky!$AW$9),IF(VLOOKUP(Tipy!AR79,'Kategórie hráčov'!$A$2:$B$55,2,FALSE)=30,30,20),0))</f>
        <v>0</v>
      </c>
      <c r="AX85" s="127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30">
        <f>IF(ISBLANK($AY$3),"",IF(ISBLANK(Tipy!AN79),"-",SUM(AT85:AX85)))</f>
        <v>0</v>
      </c>
      <c r="AZ85" s="129"/>
      <c r="BA85" s="126">
        <f>IF(ISBLANK($BF$3),"",IF(ISBLANK(Tipy!AT79),0,IF(AND(Tipy!AT79=Výsledky!$BD$3,Tipy!AV79=Výsledky!$BF$3),60,0)))</f>
        <v>0</v>
      </c>
      <c r="BB85" s="126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6">
        <f>IF(ISBLANK($BF$3),"",IF(OR(Tipy!AW79=Výsledky!$BA$6,Tipy!AW79=Výsledky!$BA$7,Tipy!AW79=Výsledky!$BA$8,Tipy!AW79=Výsledky!$BA$9),IF(VLOOKUP(Tipy!AW79,'Kategórie hráčov'!$A$2:$B$55,2,FALSE)=30,30,20),0))</f>
        <v>0</v>
      </c>
      <c r="BD85" s="126">
        <f>IF(ISBLANK($BF$3),"",IF(OR(Tipy!AX79=Výsledky!$BD$6,Tipy!AX79=Výsledky!$BD$7,Tipy!AX79=Výsledky!$BD$8,Tipy!AX79=Výsledky!$BD$9),IF(VLOOKUP(Tipy!AX79,'Kategórie hráčov'!$A$2:$B$55,2,FALSE)=30,30,20),0))</f>
        <v>0</v>
      </c>
      <c r="BE85" s="127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30">
        <f>IF(ISBLANK($BF$3),"",IF(ISBLANK(Tipy!AT79),"-",SUM(BA85:BE85)))</f>
        <v>0</v>
      </c>
      <c r="BG85" s="129"/>
      <c r="BH85" s="126" t="str">
        <f>IF(ISBLANK($BM$3),"",IF(ISBLANK(Tipy!AZ79),0,IF(AND(Tipy!AZ79=Výsledky!$BK$3,Tipy!BB79=Výsledky!$BM$3),60,0)))</f>
        <v/>
      </c>
      <c r="BI85" s="126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6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6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7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0" t="str">
        <f>IF(ISBLANK($BM$3),"",IF(ISBLANK(Tipy!AZ79),"-",SUM(BH85:BL85)))</f>
        <v/>
      </c>
      <c r="BN85" s="129"/>
      <c r="BO85" s="126">
        <f>IF(ISBLANK($BT$3),"",IF(ISBLANK(Tipy!BF79),0,IF(AND(Tipy!BF79=Výsledky!$BR$3,Tipy!BH79=Výsledky!$BT$3),60,0)))</f>
        <v>0</v>
      </c>
      <c r="BP85" s="126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6">
        <f>IF(ISBLANK($BT$3),"",IF(OR(Tipy!BI79=Výsledky!$BO$6,Tipy!BI79=Výsledky!$BO$7,Tipy!BI79=Výsledky!$BO$8,Tipy!BI79=Výsledky!$BO$9),IF(VLOOKUP(Tipy!BI79,'Kategórie hráčov'!$A$2:$B$55,2,FALSE)=30,30,20),0))</f>
        <v>30</v>
      </c>
      <c r="BR85" s="126">
        <f>IF(ISBLANK($BT$3),"",IF(OR(Tipy!BJ79=Výsledky!$BR$6,Tipy!BJ79=Výsledky!$BR$7,Tipy!BJ79=Výsledky!$BR$8,Tipy!BJ79=Výsledky!$BR$9),IF(VLOOKUP(Tipy!BJ79,'Kategórie hráčov'!$A$2:$B$55,2,FALSE)=30,30,20),0))</f>
        <v>0</v>
      </c>
      <c r="BS85" s="127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30">
        <f>IF(ISBLANK($BT$3),"",IF(ISBLANK(Tipy!BF79),"-",SUM(BO85:BS85)))</f>
        <v>60</v>
      </c>
      <c r="BU85" s="129"/>
      <c r="BV85" s="126" t="str">
        <f>IF(ISBLANK($CA$3),"",IF(ISBLANK(Tipy!BL79),0,IF(AND(Tipy!BL79=Výsledky!$BY$3,Tipy!BN79=Výsledky!$CA$3),60,0)))</f>
        <v/>
      </c>
      <c r="BW85" s="126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6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6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7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0" t="str">
        <f>IF(ISBLANK($CA$3),"",IF(ISBLANK(Tipy!BL79),"-",SUM(BV85:BZ85)))</f>
        <v/>
      </c>
      <c r="CB85" s="129"/>
      <c r="CC85" s="126">
        <f>IF(ISBLANK($CH$3),"",IF(ISBLANK(Tipy!BR79),0,IF(AND(Tipy!BR79=Výsledky!$CF$3,Tipy!BT79=Výsledky!$CH$3),60,0)))</f>
        <v>0</v>
      </c>
      <c r="CD85" s="126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6">
        <f>IF(ISBLANK($CH$3),"",IF(OR(Tipy!BU79=Výsledky!$CC$6,Tipy!BU79=Výsledky!$CC$7,Tipy!BU79=Výsledky!$CC$8,Tipy!BU79=Výsledky!$CC$9),IF(VLOOKUP(Tipy!BU79,'Kategórie hráčov'!$A$2:$B$55,2,FALSE)=30,30,20),0))</f>
        <v>0</v>
      </c>
      <c r="CF85" s="126">
        <f>IF(ISBLANK($CH$3),"",IF(OR(Tipy!BV79=Výsledky!$CF$6,Tipy!BV79=Výsledky!$CF$7,Tipy!BV79=Výsledky!$CF$8,Tipy!BV79=Výsledky!$CF$9),IF(VLOOKUP(Tipy!BV79,'Kategórie hráčov'!$A$2:$B$55,2,FALSE)=30,30,20),0))</f>
        <v>0</v>
      </c>
      <c r="CG85" s="127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30">
        <f>IF(ISBLANK($CH$3),"",IF(ISBLANK(Tipy!BR79),"-",SUM(CC85:CG85)))</f>
        <v>0</v>
      </c>
      <c r="CI85" s="129"/>
      <c r="CJ85" s="126">
        <f>IF(ISBLANK($CO$3),"",IF(ISBLANK(Tipy!BX79),0,IF(AND(Tipy!BX79=Výsledky!$CM$3,Tipy!BZ79=Výsledky!$CO$3),60,0)))</f>
        <v>0</v>
      </c>
      <c r="CK85" s="126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6">
        <f>IF(ISBLANK($CO$3),"",IF(OR(Tipy!CA79=Výsledky!$CJ$6,Tipy!CA79=Výsledky!$CJ$7,Tipy!CA79=Výsledky!$CJ$8,Tipy!CA79=Výsledky!$CJ$9),IF(VLOOKUP(Tipy!CA79,'Kategórie hráčov'!$A$2:$B$55,2,FALSE)=30,30,20),0))</f>
        <v>0</v>
      </c>
      <c r="CM85" s="126">
        <f>IF(ISBLANK($CO$3),"",IF(OR(Tipy!CB79=Výsledky!$CM$6,Tipy!CB79=Výsledky!$CM$7,Tipy!CB79=Výsledky!$CM$8,Tipy!CB79=Výsledky!$CM$9),IF(VLOOKUP(Tipy!CB79,'Kategórie hráčov'!$A$2:$B$55,2,FALSE)=30,30,20),0))</f>
        <v>0</v>
      </c>
      <c r="CN85" s="127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30">
        <f>IF(ISBLANK($CO$3),"",IF(ISBLANK(Tipy!BX79),"-",SUM(CJ85:CN85)))</f>
        <v>20</v>
      </c>
      <c r="CP85" s="129"/>
      <c r="CQ85" s="126" t="str">
        <f>IF(ISBLANK($CV$3),"",IF(ISBLANK(Tipy!CD79),0,IF(AND(Tipy!CD79=Výsledky!$CT$3,Tipy!CF79=Výsledky!$CV$3),60,0)))</f>
        <v/>
      </c>
      <c r="CR85" s="126" t="str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/>
      </c>
      <c r="CS85" s="126" t="str">
        <f>IF(ISBLANK($CV$3),"",IF(OR(Tipy!CG79=Výsledky!$CQ$6,Tipy!CG79=Výsledky!$CQ$7,Tipy!CG79=Výsledky!$CQ$8,Tipy!CG79=Výsledky!$CQ$9),IF(VLOOKUP(Tipy!CG79,'Kategórie hráčov'!$A$2:$B$55,2,FALSE)=30,30,20),0))</f>
        <v/>
      </c>
      <c r="CT85" s="126" t="str">
        <f>IF(ISBLANK($CV$3),"",IF(OR(Tipy!CH79=Výsledky!$CT$6,Tipy!CH79=Výsledky!$CT$7,Tipy!CH79=Výsledky!$CT$8,Tipy!CH79=Výsledky!$CT$9),IF(VLOOKUP(Tipy!CH79,'Kategórie hráčov'!$A$2:$B$55,2,FALSE)=30,30,20),0))</f>
        <v/>
      </c>
      <c r="CU85" s="127" t="str">
        <f>IF(ISBLANK($CV$3),"",IF(ISBLANK(Tipy!CD79),0,IF(OR(AND(Tipy!CD79=Výsledky!$CT$3,OR(Tipy!CF79=Výsledky!$CV$3+1,Tipy!CF79=Výsledky!$CV$3-1)),AND(Tipy!CF79=Výsledky!$CV$3,OR(Tipy!CD79=Výsledky!$CT$3+1,Tipy!CD79=Výsledky!$CT$3-1))),10,0)))</f>
        <v/>
      </c>
      <c r="CV85" s="130" t="str">
        <f>IF(ISBLANK($CV$3),"",IF(ISBLANK(Tipy!CD79),"-",SUM(CQ85:CU85)))</f>
        <v/>
      </c>
      <c r="CW85" s="129"/>
      <c r="CX85" s="126" t="str">
        <f>IF(ISBLANK($DC$3),"",IF(ISBLANK(Tipy!CJ79),0,IF(AND(Tipy!CJ79=Výsledky!$DA$3,Tipy!CL79=Výsledky!$DC$3),60,0)))</f>
        <v/>
      </c>
      <c r="CY85" s="126" t="str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/>
      </c>
      <c r="CZ85" s="126" t="str">
        <f>IF(ISBLANK($DC$3),"",IF(OR(Tipy!CM79=Výsledky!$CX$6,Tipy!CM79=Výsledky!$CX$7,Tipy!CM79=Výsledky!$CX$8,Tipy!CM79=Výsledky!$CX$9),IF(VLOOKUP(Tipy!CM79,'Kategórie hráčov'!$A$2:$B$55,2,FALSE)=30,30,20),0))</f>
        <v/>
      </c>
      <c r="DA85" s="126" t="str">
        <f>IF(ISBLANK($DC$3),"",IF(OR(Tipy!CN79=Výsledky!$DA$6,Tipy!CN79=Výsledky!$DA$7,Tipy!CN79=Výsledky!$DA$8,Tipy!CN79=Výsledky!$DA$9),IF(VLOOKUP(Tipy!CN79,'Kategórie hráčov'!$A$2:$B$55,2,FALSE)=30,30,20),0))</f>
        <v/>
      </c>
      <c r="DB85" s="127" t="str">
        <f>IF(ISBLANK($DC$3),"",IF(ISBLANK(Tipy!CJ79),0,IF(OR(AND(Tipy!CJ79=Výsledky!$DA$3,OR(Tipy!CL79=Výsledky!$DC$3+1,Tipy!CL79=Výsledky!$DC$3-1)),AND(Tipy!CL79=Výsledky!$DC$3,OR(Tipy!CJ79=Výsledky!$DA$3+1,Tipy!CJ79=Výsledky!$DA$3-1))),10,0)))</f>
        <v/>
      </c>
      <c r="DC85" s="130" t="str">
        <f>IF(ISBLANK($DC$3),"",IF(ISBLANK(Tipy!CJ79),"-",SUM(CX85:DB85)))</f>
        <v/>
      </c>
      <c r="DD85" s="129"/>
      <c r="DE85" s="126" t="str">
        <f>IF(ISBLANK($DJ$3),"",IF(ISBLANK(Tipy!CP79),0,IF(AND(Tipy!CP79=Výsledky!$DH$3,Tipy!CR79=Výsledky!$DJ$3),60,0)))</f>
        <v/>
      </c>
      <c r="DF85" s="126" t="str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/>
      </c>
      <c r="DG85" s="126" t="str">
        <f>IF(ISBLANK($DJ$3),"",IF(OR(Tipy!CS79=Výsledky!$DE$6,Tipy!CS79=Výsledky!$DE$7,Tipy!CS79=Výsledky!$DE$8,Tipy!CS79=Výsledky!$DE$9),IF(VLOOKUP(Tipy!CS79,'Kategórie hráčov'!$A$2:$B$55,2,FALSE)=30,30,20),0))</f>
        <v/>
      </c>
      <c r="DH85" s="126" t="str">
        <f>IF(ISBLANK($DJ$3),"",IF(OR(Tipy!CT79=Výsledky!$DH$6,Tipy!CT79=Výsledky!$DH$7,Tipy!CT79=Výsledky!$DH$8,Tipy!CT79=Výsledky!$DH$9),IF(VLOOKUP(Tipy!CT79,'Kategórie hráčov'!$A$2:$B$55,2,FALSE)=30,30,20),0))</f>
        <v/>
      </c>
      <c r="DI85" s="127" t="str">
        <f>IF(ISBLANK($DJ$3),"",IF(ISBLANK(Tipy!CP79),0,IF(OR(AND(Tipy!CP79=Výsledky!$DH$3,OR(Tipy!CR79=Výsledky!$DJ$3+1,Tipy!CR79=Výsledky!$DJ$3-1)),AND(Tipy!CR79=Výsledky!$DJ$3,OR(Tipy!CP79=Výsledky!$DH$3+1,Tipy!CP79=Výsledky!$DH$3-1))),10,0)))</f>
        <v/>
      </c>
      <c r="DJ85" s="130" t="str">
        <f>IF(ISBLANK($DJ$3),"",IF(ISBLANK(Tipy!CP79),"-",SUM(DE85:DI85)))</f>
        <v/>
      </c>
      <c r="DK85" s="129"/>
      <c r="DL85" s="126" t="str">
        <f>IF(ISBLANK($DQ$3),"",IF(ISBLANK(Tipy!CV79),0,IF(AND(Tipy!CV79=Výsledky!$DO$3,Tipy!CX79=Výsledky!$DQ$3),60,0)))</f>
        <v/>
      </c>
      <c r="DM85" s="126" t="str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/>
      </c>
      <c r="DN85" s="126" t="str">
        <f>IF(ISBLANK($DQ$3),"",IF(OR(Tipy!CY79=Výsledky!$DL$6,Tipy!CY79=Výsledky!$DL$7,Tipy!CY79=Výsledky!$DL$8,Tipy!CY79=Výsledky!$DL$9),IF(VLOOKUP(Tipy!CY79,'Kategórie hráčov'!$A$2:$B$55,2,FALSE)=30,30,20),0))</f>
        <v/>
      </c>
      <c r="DO85" s="126" t="str">
        <f>IF(ISBLANK($DQ$3),"",IF(OR(Tipy!CZ79=Výsledky!$DO$6,Tipy!CZ79=Výsledky!$DO$7,Tipy!CZ79=Výsledky!$DO$8,Tipy!CZ79=Výsledky!$DO$9),IF(VLOOKUP(Tipy!CZ79,'Kategórie hráčov'!$A$2:$B$55,2,FALSE)=30,30,20),0))</f>
        <v/>
      </c>
      <c r="DP85" s="127" t="str">
        <f>IF(ISBLANK($DQ$3),"",IF(ISBLANK(Tipy!CV79),0,IF(OR(AND(Tipy!CV79=Výsledky!$DO$3,OR(Tipy!CX79=Výsledky!$DQ$3+1,Tipy!CX79=Výsledky!$DQ$3-1)),AND(Tipy!CX79=Výsledky!$DQ$3,OR(Tipy!CV79=Výsledky!$DO$3+1,Tipy!CV79=Výsledky!$DO$3-1))),10,0)))</f>
        <v/>
      </c>
      <c r="DQ85" s="130" t="str">
        <f>IF(ISBLANK($DQ$3),"",IF(ISBLANK(Tipy!CV79),"-",SUM(DL85:DP85)))</f>
        <v/>
      </c>
      <c r="DR85" s="129"/>
      <c r="DS85" s="126" t="str">
        <f>IF(ISBLANK($DX$3),"",IF(ISBLANK(Tipy!DB79),0,IF(AND(Tipy!DB79=Výsledky!$DV$3,Tipy!DD79=Výsledky!$DX$3),60,0)))</f>
        <v/>
      </c>
      <c r="DT85" s="126" t="str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/>
      </c>
      <c r="DU85" s="126" t="str">
        <f>IF(ISBLANK($DX$3),"",IF(OR(Tipy!DE79=Výsledky!$DS$6,Tipy!DE79=Výsledky!$DS$7,Tipy!DE79=Výsledky!$DS$8,Tipy!DE79=Výsledky!$DS$9),IF(VLOOKUP(Tipy!DE79,'Kategórie hráčov'!$A$2:$B$55,2,FALSE)=30,30,20),0))</f>
        <v/>
      </c>
      <c r="DV85" s="126" t="str">
        <f>IF(ISBLANK($DX$3),"",IF(OR(Tipy!DF79=Výsledky!$DV$6,Tipy!DF79=Výsledky!$DV$7,Tipy!DF79=Výsledky!$DV$8,Tipy!DF79=Výsledky!$DV$9),IF(VLOOKUP(Tipy!DF79,'Kategórie hráčov'!$A$2:$B$55,2,FALSE)=30,30,20),0))</f>
        <v/>
      </c>
      <c r="DW85" s="127" t="str">
        <f>IF(ISBLANK($DX$3),"",IF(ISBLANK(Tipy!DB79),0,IF(OR(AND(Tipy!DB79=Výsledky!$DV$3,OR(Tipy!DD79=Výsledky!$DX$3+1,Tipy!DD79=Výsledky!$DX$3-1)),AND(Tipy!DD79=Výsledky!$DX$3,OR(Tipy!DB79=Výsledky!$DV$3+1,Tipy!DB79=Výsledky!$DV$3-1))),10,0)))</f>
        <v/>
      </c>
      <c r="DX85" s="130" t="str">
        <f>IF(ISBLANK($DX$3),"",IF(ISBLANK(Tipy!DB79),"-",SUM(DS85:DW85)))</f>
        <v/>
      </c>
      <c r="DY85" s="129"/>
      <c r="DZ85" s="126" t="str">
        <f>IF(ISBLANK($EE$3),"",IF(ISBLANK(Tipy!DH79),0,IF(AND(Tipy!DH79=Výsledky!$EC$3,Tipy!DJ79=Výsledky!$EE$3),60,0)))</f>
        <v/>
      </c>
      <c r="EA85" s="126" t="str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/>
      </c>
      <c r="EB85" s="126" t="str">
        <f>IF(ISBLANK($EE$3),"",IF(OR(Tipy!DK79=Výsledky!$DZ$6,Tipy!DK79=Výsledky!$DZ$7,Tipy!DK79=Výsledky!$DZ$8,Tipy!DK79=Výsledky!$DZ$9),IF(VLOOKUP(Tipy!DK79,'Kategórie hráčov'!$A$2:$B$55,2,FALSE)=30,30,20),0))</f>
        <v/>
      </c>
      <c r="EC85" s="126" t="str">
        <f>IF(ISBLANK($EE$3),"",IF(OR(Tipy!DL79=Výsledky!$EC$6,Tipy!DL79=Výsledky!$EC$7,Tipy!DL79=Výsledky!$EC$8,Tipy!DL79=Výsledky!$EC$9),IF(VLOOKUP(Tipy!DL79,'Kategórie hráčov'!$A$2:$B$55,2,FALSE)=30,30,20),0))</f>
        <v/>
      </c>
      <c r="ED85" s="127" t="str">
        <f>IF(ISBLANK($EE$3),"",IF(ISBLANK(Tipy!DH79),0,IF(OR(AND(Tipy!DH79=Výsledky!$EC$3,OR(Tipy!DJ79=Výsledky!$EE$3+1,Tipy!DJ79=Výsledky!$EE$3-1)),AND(Tipy!DJ79=Výsledky!$EE$3,OR(Tipy!DH79=Výsledky!$EC$3+1,Tipy!DH79=Výsledky!$EC$3-1))),10,0)))</f>
        <v/>
      </c>
      <c r="EE85" s="130" t="str">
        <f>IF(ISBLANK($EE$3),"",IF(ISBLANK(Tipy!DH79),"-",SUM(DZ85:ED85)))</f>
        <v/>
      </c>
      <c r="EF85" s="129"/>
      <c r="EG85" s="126" t="str">
        <f>IF(ISBLANK($EL$3),"",IF(ISBLANK(Tipy!DN79),0,IF(AND(Tipy!DN79=Výsledky!$EJ$3,Tipy!DP79=Výsledky!$EL$3),60,0)))</f>
        <v/>
      </c>
      <c r="EH85" s="126" t="str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/>
      </c>
      <c r="EI85" s="126" t="str">
        <f>IF(ISBLANK($EL$3),"",IF(OR(Tipy!DQ79=Výsledky!$EG$6,Tipy!DQ79=Výsledky!$EG$7,Tipy!DQ79=Výsledky!$EG$8,Tipy!DQ79=Výsledky!$EG$9),IF(VLOOKUP(Tipy!DQ79,'Kategórie hráčov'!$A$2:$B$55,2,FALSE)=30,30,20),0))</f>
        <v/>
      </c>
      <c r="EJ85" s="126" t="str">
        <f>IF(ISBLANK($EL$3),"",IF(OR(Tipy!DR79=Výsledky!$EJ$6,Tipy!DR79=Výsledky!$EJ$7,Tipy!DR79=Výsledky!$EJ$8,Tipy!DR79=Výsledky!$EJ$9),IF(VLOOKUP(Tipy!DR79,'Kategórie hráčov'!$A$2:$B$55,2,FALSE)=30,30,20),0))</f>
        <v/>
      </c>
      <c r="EK85" s="127" t="str">
        <f>IF(ISBLANK($EL$3),"",IF(ISBLANK(Tipy!DN79),0,IF(OR(AND(Tipy!DN79=Výsledky!$EJ$3,OR(Tipy!DP79=Výsledky!$EL$3+1,Tipy!DP79=Výsledky!$EL$3-1)),AND(Tipy!DP79=Výsledky!$EL$3,OR(Tipy!DN79=Výsledky!$EJ$3+1,Tipy!DN79=Výsledky!$EJ$3-1))),10,0)))</f>
        <v/>
      </c>
      <c r="EL85" s="130" t="str">
        <f>IF(ISBLANK($EL$3),"",IF(ISBLANK(Tipy!DN79),"-",SUM(EG85:EK85)))</f>
        <v/>
      </c>
      <c r="EM85" s="129"/>
      <c r="EN85" s="126" t="str">
        <f>IF(ISBLANK($ES$3),"",IF(ISBLANK(Tipy!DT79),0,IF(AND(Tipy!DT79=Výsledky!$EQ$3,Tipy!DV79=Výsledky!$ES$3),60,0)))</f>
        <v/>
      </c>
      <c r="EO85" s="126" t="str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/>
      </c>
      <c r="EP85" s="126" t="str">
        <f>IF(ISBLANK($ES$3),"",IF(OR(Tipy!DW79=Výsledky!$EN$6,Tipy!DW79=Výsledky!$EN$7,Tipy!DW79=Výsledky!$EN$8,Tipy!DW79=Výsledky!$EN$9),IF(VLOOKUP(Tipy!DW79,'Kategórie hráčov'!$A$2:$B$55,2,FALSE)=30,30,20),0))</f>
        <v/>
      </c>
      <c r="EQ85" s="126" t="str">
        <f>IF(ISBLANK($ES$3),"",IF(OR(Tipy!DX79=Výsledky!$EQ$6,Tipy!DX79=Výsledky!$EQ$7,Tipy!DX79=Výsledky!$EQ$8,Tipy!DX79=Výsledky!$EQ$9),IF(VLOOKUP(Tipy!DX79,'Kategórie hráčov'!$A$2:$B$55,2,FALSE)=30,30,20),0))</f>
        <v/>
      </c>
      <c r="ER85" s="127" t="str">
        <f>IF(ISBLANK($ES$3),"",IF(ISBLANK(Tipy!DT79),0,IF(OR(AND(Tipy!DT79=Výsledky!$EQ$3,OR(Tipy!DV79=Výsledky!$ES$3+1,Tipy!DV79=Výsledky!$ES$3-1)),AND(Tipy!DV79=Výsledky!$ES$3,OR(Tipy!DT79=Výsledky!$EQ$3+1,Tipy!DT79=Výsledky!$EQ$3-1))),10,0)))</f>
        <v/>
      </c>
      <c r="ES85" s="130" t="str">
        <f>IF(ISBLANK($ES$3),"",IF(ISBLANK(Tipy!DT79),"-",SUM(EN85:ER85)))</f>
        <v/>
      </c>
      <c r="ET85" s="129"/>
      <c r="EU85" s="126" t="str">
        <f>IF(ISBLANK($EZ$3),"",IF(ISBLANK(Tipy!DZ79),0,IF(AND(Tipy!DZ79=Výsledky!$EX$3,Tipy!EB79=Výsledky!$EZ$3),60,0)))</f>
        <v/>
      </c>
      <c r="EV85" s="126" t="str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/>
      </c>
      <c r="EW85" s="126" t="str">
        <f>IF(ISBLANK($EZ$3),"",IF(OR(Tipy!EC79=Výsledky!$EU$6,Tipy!EC79=Výsledky!$EU$7,Tipy!EC79=Výsledky!$EU$8,Tipy!EC79=Výsledky!$EU$9),IF(VLOOKUP(Tipy!EC79,'Kategórie hráčov'!$A$2:$B$55,2,FALSE)=30,30,20),0))</f>
        <v/>
      </c>
      <c r="EX85" s="126" t="str">
        <f>IF(ISBLANK($EZ$3),"",IF(OR(Tipy!ED79=Výsledky!$EX$6,Tipy!ED79=Výsledky!$EX$7,Tipy!ED79=Výsledky!$EX$8,Tipy!ED79=Výsledky!$EX$9),IF(VLOOKUP(Tipy!ED79,'Kategórie hráčov'!$A$2:$B$55,2,FALSE)=30,30,20),0))</f>
        <v/>
      </c>
      <c r="EY85" s="127" t="str">
        <f>IF(ISBLANK($EZ$3),"",IF(ISBLANK(Tipy!DZ79),0,IF(OR(AND(Tipy!DZ79=Výsledky!$EX$3,OR(Tipy!EB79=Výsledky!$EZ$3+1,Tipy!EB79=Výsledky!$EZ$3-1)),AND(Tipy!EB79=Výsledky!$EZ$3,OR(Tipy!DZ79=Výsledky!$EX$3+1,Tipy!DZ79=Výsledky!$EX$3-1))),10,0)))</f>
        <v/>
      </c>
      <c r="EZ85" s="130" t="str">
        <f>IF(ISBLANK($EZ$3),"",IF(ISBLANK(Tipy!DZ79),"-",SUM(EU85:EY85)))</f>
        <v/>
      </c>
      <c r="FA85" s="129"/>
      <c r="FB85" s="126" t="str">
        <f>IF(ISBLANK($FG$3),"",IF(ISBLANK(Tipy!EF79),0,IF(AND(Tipy!EF79=Výsledky!$FE$3,Tipy!EH79=Výsledky!$FG$3),60,0)))</f>
        <v/>
      </c>
      <c r="FC85" s="126" t="str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/>
      </c>
      <c r="FD85" s="126" t="str">
        <f>IF(ISBLANK($FG$3),"",IF(OR(Tipy!EI79=Výsledky!$FB$6,Tipy!EI79=Výsledky!$FB$7,Tipy!EI79=Výsledky!$FB$8,Tipy!EI79=Výsledky!$FB$9),IF(VLOOKUP(Tipy!EI79,'Kategórie hráčov'!$A$2:$B$55,2,FALSE)=30,30,20),0))</f>
        <v/>
      </c>
      <c r="FE85" s="126" t="str">
        <f>IF(ISBLANK($FG$3),"",IF(OR(Tipy!EJ79=Výsledky!$FE$6,Tipy!EJ79=Výsledky!$FE$7,Tipy!EJ79=Výsledky!$FE$8,Tipy!EJ79=Výsledky!$FE$9),IF(VLOOKUP(Tipy!EJ79,'Kategórie hráčov'!$A$2:$B$55,2,FALSE)=30,30,20),0))</f>
        <v/>
      </c>
      <c r="FF85" s="127" t="str">
        <f>IF(ISBLANK($FG$3),"",IF(ISBLANK(Tipy!EF79),0,IF(OR(AND(Tipy!EF79=Výsledky!$FE$3,OR(Tipy!EH79=Výsledky!$FG$3+1,Tipy!EH79=Výsledky!$FG$3-1)),AND(Tipy!EH79=Výsledky!$FG$3,OR(Tipy!EF79=Výsledky!$FE$3+1,Tipy!EF79=Výsledky!$FE$3-1))),10,0)))</f>
        <v/>
      </c>
      <c r="FG85" s="130" t="str">
        <f>IF(ISBLANK($FG$3),"",IF(ISBLANK(Tipy!EF79),"-",SUM(FB85:FF85)))</f>
        <v/>
      </c>
      <c r="FH85" s="129"/>
      <c r="FI85" s="126" t="str">
        <f>IF(ISBLANK($FN$3),"",IF(ISBLANK(Tipy!EL79),0,IF(AND(Tipy!EL79=Výsledky!$FL$3,Tipy!EN79=Výsledky!$FN$3),60,0)))</f>
        <v/>
      </c>
      <c r="FJ85" s="126" t="str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/>
      </c>
      <c r="FK85" s="126" t="str">
        <f>IF(ISBLANK($FN$3),"",IF(OR(Tipy!EO79=Výsledky!$FI$6,Tipy!EO79=Výsledky!$FI$7,Tipy!EO79=Výsledky!$FI$8,Tipy!EO79=Výsledky!$FI$9),IF(VLOOKUP(Tipy!EO79,'Kategórie hráčov'!$A$2:$B$55,2,FALSE)=30,30,20),0))</f>
        <v/>
      </c>
      <c r="FL85" s="126" t="str">
        <f>IF(ISBLANK($FN$3),"",IF(OR(Tipy!EP79=Výsledky!$FL$6,Tipy!EP79=Výsledky!$FL$7,Tipy!EP79=Výsledky!$FL$8,Tipy!EP79=Výsledky!$FL$9),IF(VLOOKUP(Tipy!EP79,'Kategórie hráčov'!$A$2:$B$55,2,FALSE)=30,30,20),0))</f>
        <v/>
      </c>
      <c r="FM85" s="127" t="str">
        <f>IF(ISBLANK($FN$3),"",IF(ISBLANK(Tipy!EL79),0,IF(OR(AND(Tipy!EL79=Výsledky!$FL$3,OR(Tipy!EN79=Výsledky!$FN$3+1,Tipy!EN79=Výsledky!$FN$3-1)),AND(Tipy!EN79=Výsledky!$FN$3,OR(Tipy!EL79=Výsledky!$FL$3+1,Tipy!EL79=Výsledky!$FL$3-1))),10,0)))</f>
        <v/>
      </c>
      <c r="FN85" s="130" t="str">
        <f>IF(ISBLANK($FN$3),"",IF(ISBLANK(Tipy!EL79),"-",SUM(FI85:FM85)))</f>
        <v/>
      </c>
      <c r="FO85" s="129"/>
      <c r="FP85" s="126" t="str">
        <f>IF(ISBLANK($FU$3),"",IF(ISBLANK(Tipy!ER79),0,IF(AND(Tipy!ER79=Výsledky!$FS$3,Tipy!ET79=Výsledky!$FU$3),60,0)))</f>
        <v/>
      </c>
      <c r="FQ85" s="126" t="str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/>
      </c>
      <c r="FR85" s="126" t="str">
        <f>IF(ISBLANK($FU$3),"",IF(OR(Tipy!EU79=Výsledky!$FP$6,Tipy!EU79=Výsledky!$FP$7,Tipy!EU79=Výsledky!$FP$8,Tipy!EU79=Výsledky!$FP$9),IF(VLOOKUP(Tipy!EU79,'Kategórie hráčov'!$A$2:$B$55,2,FALSE)=30,30,20),0))</f>
        <v/>
      </c>
      <c r="FS85" s="126" t="str">
        <f>IF(ISBLANK($FU$3),"",IF(OR(Tipy!EV79=Výsledky!$FS$6,Tipy!EV79=Výsledky!$FS$7,Tipy!EV79=Výsledky!$FS$8,Tipy!EV79=Výsledky!$FS$9),IF(VLOOKUP(Tipy!EV79,'Kategórie hráčov'!$A$2:$B$55,2,FALSE)=30,30,20),0))</f>
        <v/>
      </c>
      <c r="FT85" s="127" t="str">
        <f>IF(ISBLANK($FU$3),"",IF(ISBLANK(Tipy!ER79),0,IF(OR(AND(Tipy!ER79=Výsledky!$FS$3,OR(Tipy!ET79=Výsledky!$FU$3+1,Tipy!ET79=Výsledky!$FU$3-1)),AND(Tipy!ET79=Výsledky!$FU$3,OR(Tipy!ER79=Výsledky!$FS$3+1,Tipy!ER79=Výsledky!$FS$3-1))),10,0)))</f>
        <v/>
      </c>
      <c r="FU85" s="130" t="str">
        <f>IF(ISBLANK($FU$3),"",IF(ISBLANK(Tipy!ER79),"-",SUM(FP85:FT85)))</f>
        <v/>
      </c>
      <c r="FV85" s="129"/>
      <c r="FW85" s="126" t="str">
        <f>IF(ISBLANK($GB$3),"",IF(ISBLANK(Tipy!EX79),0,IF(AND(Tipy!EX79=Výsledky!$FZ$3,Tipy!EZ79=Výsledky!$GB$3),60,0)))</f>
        <v/>
      </c>
      <c r="FX85" s="126" t="str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/>
      </c>
      <c r="FY85" s="126" t="str">
        <f>IF(ISBLANK($GB$3),"",IF(OR(Tipy!FA79=Výsledky!$FW$6,Tipy!FA79=Výsledky!$FW$7,Tipy!FA79=Výsledky!$FW$8,Tipy!FA79=Výsledky!$FW$9),IF(VLOOKUP(Tipy!FA79,'Kategórie hráčov'!$A$2:$B$55,2,FALSE)=30,30,20),0))</f>
        <v/>
      </c>
      <c r="FZ85" s="126" t="str">
        <f>IF(ISBLANK($GB$3),"",IF(OR(Tipy!FB79=Výsledky!$FZ$6,Tipy!FB79=Výsledky!$FZ$7,Tipy!FB79=Výsledky!$FZ$8,Tipy!FB79=Výsledky!$FZ$9),IF(VLOOKUP(Tipy!FB79,'Kategórie hráčov'!$A$2:$B$55,2,FALSE)=30,30,20),0))</f>
        <v/>
      </c>
      <c r="GA85" s="127" t="str">
        <f>IF(ISBLANK($GB$3),"",IF(ISBLANK(Tipy!EX79),0,IF(OR(AND(Tipy!EX79=Výsledky!$FZ$3,OR(Tipy!EZ79=Výsledky!$GB$3+1,Tipy!EZ79=Výsledky!$GB$3-1)),AND(Tipy!EZ79=Výsledky!$GB$3,OR(Tipy!EX79=Výsledky!$FZ$3+1,Tipy!EX79=Výsledky!$FZ$3-1))),10,0)))</f>
        <v/>
      </c>
      <c r="GB85" s="130" t="str">
        <f>IF(ISBLANK($GB$3),"",IF(ISBLANK(Tipy!EX79),"-",SUM(FW85:GA85)))</f>
        <v/>
      </c>
      <c r="GC85" s="129"/>
      <c r="GD85" s="126" t="str">
        <f>IF(ISBLANK($GI$3),"",IF(ISBLANK(Tipy!FD79),0,IF(AND(Tipy!FD79=Výsledky!$GG$3,Tipy!FF79=Výsledky!$GI$3),60,0)))</f>
        <v/>
      </c>
      <c r="GE85" s="126" t="str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/>
      </c>
      <c r="GF85" s="126" t="str">
        <f>IF(ISBLANK($GI$3),"",IF(OR(Tipy!FG79=Výsledky!$GD$6,Tipy!FG79=Výsledky!$GD$7,Tipy!FG79=Výsledky!$GD$8,Tipy!FG79=Výsledky!$GD$9),IF(VLOOKUP(Tipy!FG79,'Kategórie hráčov'!$A$2:$B$55,2,FALSE)=30,30,20),0))</f>
        <v/>
      </c>
      <c r="GG85" s="126" t="str">
        <f>IF(ISBLANK($GI$3),"",IF(OR(Tipy!FH79=Výsledky!$GG$6,Tipy!FH79=Výsledky!$GG$7,Tipy!FH79=Výsledky!$GG$8,Tipy!FH79=Výsledky!$GG$9),IF(VLOOKUP(Tipy!FH79,'Kategórie hráčov'!$A$2:$B$55,2,FALSE)=30,30,20),0))</f>
        <v/>
      </c>
      <c r="GH85" s="127" t="str">
        <f>IF(ISBLANK($GI$3),"",IF(ISBLANK(Tipy!FD79),0,IF(OR(AND(Tipy!FD79=Výsledky!$GG$3,OR(Tipy!FF79=Výsledky!$GI$3+1,Tipy!FF79=Výsledky!$GI$3-1)),AND(Tipy!FF79=Výsledky!$GI$3,OR(Tipy!FD79=Výsledky!$GG$3+1,Tipy!FD79=Výsledky!$GG$3-1))),10,0)))</f>
        <v/>
      </c>
      <c r="GI85" s="130" t="str">
        <f>IF(ISBLANK($GI$3),"",IF(ISBLANK(Tipy!FD79),"-",SUM(GD85:GH85)))</f>
        <v/>
      </c>
      <c r="GJ85" s="129"/>
      <c r="GK85" s="126" t="str">
        <f>IF(ISBLANK($GP$3),"",IF(ISBLANK(Tipy!FJ79),0,IF(AND(Tipy!FJ79=Výsledky!$GN$3,Tipy!FL79=Výsledky!$GP$3),60,0)))</f>
        <v/>
      </c>
      <c r="GL85" s="126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126" t="str">
        <f>IF(ISBLANK($GP$3),"",IF(OR(Tipy!FM79=Výsledky!$GK$6,Tipy!FM79=Výsledky!$GK$7,Tipy!FM79=Výsledky!$GK$8,Tipy!FM79=Výsledky!$GK$9),IF(VLOOKUP(Tipy!FM79,'Kategórie hráčov'!$A$2:$B$55,2,FALSE)=30,30,20),0))</f>
        <v/>
      </c>
      <c r="GN85" s="126" t="str">
        <f>IF(ISBLANK($GP$3),"",IF(OR(Tipy!FN79=Výsledky!$GN$6,Tipy!FN79=Výsledky!$GN$7,Tipy!FN79=Výsledky!$GN$8,Tipy!FN79=Výsledky!$GN$9),IF(VLOOKUP(Tipy!FN79,'Kategórie hráčov'!$A$2:$B$55,2,FALSE)=30,30,20),0))</f>
        <v/>
      </c>
      <c r="GO85" s="127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130" t="str">
        <f>IF(ISBLANK($GP$3),"",IF(ISBLANK(Tipy!FJ79),"-",SUM(GK85:GO85)))</f>
        <v/>
      </c>
      <c r="GQ85" s="129"/>
      <c r="GR85" s="126" t="str">
        <f>IF(ISBLANK($GW$3),"",IF(ISBLANK(Tipy!FP79),0,IF(AND(Tipy!FP79=Výsledky!$GU$3,Tipy!FR79=Výsledky!$GW$3),60,0)))</f>
        <v/>
      </c>
      <c r="GS85" s="126" t="str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/>
      </c>
      <c r="GT85" s="126" t="str">
        <f>IF(ISBLANK($GW$3),"",IF(OR(Tipy!FS79=Výsledky!$GR$6,Tipy!FS79=Výsledky!$GR$7,Tipy!FS79=Výsledky!$GR$8,Tipy!FS79=Výsledky!$GR$9),IF(VLOOKUP(Tipy!FS79,'Kategórie hráčov'!$A$2:$B$55,2,FALSE)=30,30,20),0))</f>
        <v/>
      </c>
      <c r="GU85" s="126" t="str">
        <f>IF(ISBLANK($GW$3),"",IF(OR(Tipy!FT79=Výsledky!$GU$6,Tipy!FT79=Výsledky!$GU$7,Tipy!FT79=Výsledky!$GU$8,Tipy!FT79=Výsledky!$GU$9),IF(VLOOKUP(Tipy!FT79,'Kategórie hráčov'!$A$2:$B$55,2,FALSE)=30,30,20),0))</f>
        <v/>
      </c>
      <c r="GV85" s="127" t="str">
        <f>IF(ISBLANK($GW$3),"",IF(ISBLANK(Tipy!FP79),0,IF(OR(AND(Tipy!FP79=Výsledky!$GU$3,OR(Tipy!FR79=Výsledky!$GW$3+1,Tipy!FR79=Výsledky!$GW$3-1)),AND(Tipy!FR79=Výsledky!$GW$3,OR(Tipy!FP79=Výsledky!$GU$3+1,Tipy!FP79=Výsledky!$GU$3-1))),10,0)))</f>
        <v/>
      </c>
      <c r="GW85" s="130" t="str">
        <f>IF(ISBLANK($GW$3),"",IF(ISBLANK(Tipy!FP79),"-",SUM(GR85:GV85)))</f>
        <v/>
      </c>
      <c r="GX85" s="129"/>
      <c r="GY85" s="126" t="str">
        <f>IF(ISBLANK($HD$3),"",IF(ISBLANK(Tipy!FV79),0,IF(AND(Tipy!FV79=Výsledky!$HB$3,Tipy!FX79=Výsledky!$HD$3),60,0)))</f>
        <v/>
      </c>
      <c r="GZ85" s="126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26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26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27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0" t="str">
        <f>IF(ISBLANK($HD$3),"",IF(ISBLANK(Tipy!FV79),"-",SUM(GY85:HC85)))</f>
        <v/>
      </c>
      <c r="HE85" s="129"/>
      <c r="HF85" s="126" t="str">
        <f>IF(ISBLANK($HK$3),"",IF(ISBLANK(Tipy!GB79),0,IF(AND(Tipy!GB79=Výsledky!$HI$3,Tipy!GD79=Výsledky!$HK$3),60,0)))</f>
        <v/>
      </c>
      <c r="HG85" s="126" t="str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/>
      </c>
      <c r="HH85" s="126" t="str">
        <f>IF(ISBLANK($HK$3),"",IF(OR(Tipy!GE79=Výsledky!$HF$6,Tipy!GE79=Výsledky!$HF$7,Tipy!GE79=Výsledky!$HF$8,Tipy!GE79=Výsledky!$HF$9),IF(VLOOKUP(Tipy!GE79,'Kategórie hráčov'!$A$2:$B$55,2,FALSE)=30,30,20),0))</f>
        <v/>
      </c>
      <c r="HI85" s="126" t="str">
        <f>IF(ISBLANK($HK$3),"",IF(OR(Tipy!GF79=Výsledky!$HI$6,Tipy!GF79=Výsledky!$HI$7,Tipy!GF79=Výsledky!$HI$8,Tipy!GF79=Výsledky!$HI$9),IF(VLOOKUP(Tipy!GF79,'Kategórie hráčov'!$A$2:$B$55,2,FALSE)=30,30,20),0))</f>
        <v/>
      </c>
      <c r="HJ85" s="127" t="str">
        <f>IF(ISBLANK($HK$3),"",IF(ISBLANK(Tipy!GB79),0,IF(OR(AND(Tipy!GB79=Výsledky!$HI$3,OR(Tipy!GD79=Výsledky!$HK$3+1,Tipy!GD79=Výsledky!$HK$3-1)),AND(Tipy!GD79=Výsledky!$HK$3,OR(Tipy!GB79=Výsledky!$HI$3+1,Tipy!GB79=Výsledky!$HI$3-1))),10,0)))</f>
        <v/>
      </c>
      <c r="HK85" s="130" t="str">
        <f>IF(ISBLANK($HK$3),"",IF(ISBLANK(Tipy!GB79),"-",SUM(HF85:HJ85)))</f>
        <v/>
      </c>
      <c r="HL85" s="129"/>
      <c r="HM85" s="126" t="str">
        <f>IF(ISBLANK($HR$3),"",IF(ISBLANK(Tipy!GH79),0,IF(AND(Tipy!GH79=Výsledky!$HP$3,Tipy!GJ79=Výsledky!$HR$3),60,0)))</f>
        <v/>
      </c>
      <c r="HN85" s="126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26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26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27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0" t="str">
        <f>IF(ISBLANK($HR$3),"",IF(ISBLANK(Tipy!GH79),"-",SUM(HM85:HQ85)))</f>
        <v/>
      </c>
      <c r="HS85" s="129"/>
      <c r="HT85" s="126" t="str">
        <f>IF(ISBLANK($HY$3),"",IF(ISBLANK(Tipy!GN79),0,IF(AND(Tipy!GN79=Výsledky!$HW$3,Tipy!GP79=Výsledky!$HY$3),60,0)))</f>
        <v/>
      </c>
      <c r="HU85" s="126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6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6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7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0" t="str">
        <f>IF(ISBLANK($HY$3),"",IF(ISBLANK(Tipy!GN79),"-",SUM(HT85:HX85)))</f>
        <v/>
      </c>
      <c r="HZ85" s="129"/>
      <c r="IA85" s="126" t="str">
        <f>IF(ISBLANK($IF$3),"",IF(ISBLANK(Tipy!GT79),0,IF(AND(Tipy!GT79=Výsledky!$ID$3,Tipy!GV79=Výsledky!$IF$3),60,0)))</f>
        <v/>
      </c>
      <c r="IB85" s="126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26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26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27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0" t="str">
        <f>IF(ISBLANK($IF$3),"",IF(ISBLANK(Tipy!GT79),"-",SUM(IA85:IE85)))</f>
        <v/>
      </c>
      <c r="IG85" s="129"/>
      <c r="IH85" s="126" t="str">
        <f>IF(ISBLANK($IM$3),"",IF(ISBLANK(Tipy!GZ79),0,IF(AND(Tipy!GZ79=Výsledky!$IK$3,Tipy!HB79=Výsledky!$IM$3),60,0)))</f>
        <v/>
      </c>
      <c r="II85" s="126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6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6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7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0" t="str">
        <f>IF(ISBLANK($IM$3),"",IF(ISBLANK(Tipy!GZ79),"-",SUM(IH85:IL85)))</f>
        <v/>
      </c>
      <c r="IN85" s="129"/>
      <c r="IO85" s="126" t="str">
        <f>IF(ISBLANK($IT$3),"",IF(ISBLANK(Tipy!HF79),0,IF(AND(Tipy!HF79=Výsledky!$IR$3,Tipy!HH79=Výsledky!$IT$3),60,0)))</f>
        <v/>
      </c>
      <c r="IP85" s="126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26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26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27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0" t="str">
        <f>IF(ISBLANK($IT$3),"",IF(ISBLANK(Tipy!HF79),"-",SUM(IO85:IS85)))</f>
        <v/>
      </c>
      <c r="IU85" s="129"/>
      <c r="IV85" s="126" t="str">
        <f>IF(ISBLANK($JA$3),"",IF(ISBLANK(Tipy!HL79),0,IF(AND(Tipy!HL79=Výsledky!$IY$3,Tipy!HN79=Výsledky!$JA$3),60,0)))</f>
        <v/>
      </c>
      <c r="IW85" s="126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26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26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27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0" t="str">
        <f>IF(ISBLANK($JA$3),"",IF(ISBLANK(Tipy!HL79),"-",SUM(IV85:IZ85)))</f>
        <v/>
      </c>
      <c r="JB85" s="129"/>
      <c r="JC85" s="126" t="str">
        <f>IF(ISBLANK($JH$3),"",IF(ISBLANK(Tipy!HR79),0,IF(AND(Tipy!HR79=Výsledky!$JF$3,Tipy!HT79=Výsledky!$JH$3),60,0)))</f>
        <v/>
      </c>
      <c r="JD85" s="126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26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26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27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0" t="str">
        <f>IF(ISBLANK($JH$3),"",IF(ISBLANK(Tipy!HR79),"-",SUM(JC85:JG85)))</f>
        <v/>
      </c>
      <c r="JI85" s="129"/>
      <c r="JJ85" s="126" t="str">
        <f>IF(ISBLANK($JO$3),"",IF(ISBLANK(Tipy!HX79),0,IF(AND(Tipy!HX79=Výsledky!$JM$3,Tipy!HZ79=Výsledky!$JO$3),60,0)))</f>
        <v/>
      </c>
      <c r="JK85" s="126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26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26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27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0" t="str">
        <f>IF(ISBLANK($JO$3),"",IF(ISBLANK(Tipy!HX79),"-",SUM(JJ85:JN85)))</f>
        <v/>
      </c>
      <c r="JP85" s="129"/>
      <c r="JQ85" s="126" t="str">
        <f>IF(ISBLANK($JV$3),"",IF(ISBLANK(Tipy!ID79),0,IF(AND(Tipy!ID79=Výsledky!$JT$3,Tipy!IF79=Výsledky!$JV$3),60,0)))</f>
        <v/>
      </c>
      <c r="JR85" s="126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26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26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27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0" t="str">
        <f>IF(ISBLANK($JV$3),"",IF(ISBLANK(Tipy!ID79),"-",SUM(JQ85:JU85)))</f>
        <v/>
      </c>
      <c r="JW85" s="129"/>
      <c r="JX85" s="126" t="str">
        <f>IF(ISBLANK($KC$3),"",IF(ISBLANK(Tipy!IJ79),0,IF(AND(Tipy!IJ79=Výsledky!$KA$3,Tipy!IL79=Výsledky!$KC$3),60,0)))</f>
        <v/>
      </c>
      <c r="JY85" s="126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6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6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7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0" t="str">
        <f>IF(ISBLANK($KC$3),"",IF(ISBLANK(Tipy!IJ79),"-",SUM(JX85:KB85)))</f>
        <v/>
      </c>
      <c r="KD85" s="129"/>
      <c r="KE85" s="126" t="str">
        <f>IF(ISBLANK($KJ$3),"",IF(ISBLANK(Tipy!IP79),0,IF(AND(Tipy!IP79=Výsledky!$KH$3,Tipy!IR79=Výsledky!$KJ$3),60,0)))</f>
        <v/>
      </c>
      <c r="KF85" s="126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6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6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7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0" t="str">
        <f>IF(ISBLANK($KJ$3),"",IF(ISBLANK(Tipy!IP79),"-",SUM(KE85:KI85)))</f>
        <v/>
      </c>
      <c r="KK85" s="129"/>
      <c r="KL85" s="126" t="str">
        <f>IF(ISBLANK($KQ$3),"",IF(ISBLANK(Tipy!IV79),0,IF(AND(Tipy!IV79=Výsledky!$KO$3,Tipy!IX79=Výsledky!$KQ$3),60,0)))</f>
        <v/>
      </c>
      <c r="KM85" s="126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6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6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7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0" t="str">
        <f>IF(ISBLANK($KQ$3),"",IF(ISBLANK(Tipy!IV79),"-",SUM(KL85:KP85)))</f>
        <v/>
      </c>
      <c r="KR85" s="129"/>
      <c r="KS85" s="126" t="str">
        <f>IF(ISBLANK($KX$3),"",IF(ISBLANK(Tipy!JB79),0,IF(AND(Tipy!JB79=Výsledky!$KV$3,Tipy!JD79=Výsledky!$KX$3),60,0)))</f>
        <v/>
      </c>
      <c r="KT85" s="126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6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6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7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0" t="str">
        <f>IF(ISBLANK($KX$3),"",IF(ISBLANK(Tipy!JB79),"-",SUM(KS85:KW85)))</f>
        <v/>
      </c>
      <c r="KY85" s="129"/>
      <c r="KZ85" s="126" t="str">
        <f>IF(ISBLANK($LE$3),"",IF(ISBLANK(Tipy!JH79),0,IF(AND(Tipy!JH79=Výsledky!$LC$3,Tipy!JJ79=Výsledky!$LE$3),60,0)))</f>
        <v/>
      </c>
      <c r="LA85" s="126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6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6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7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0" t="str">
        <f>IF(ISBLANK($LE$3),"",IF(ISBLANK(Tipy!JH79),"-",SUM(KZ85:LD85)))</f>
        <v/>
      </c>
      <c r="LF85" s="129"/>
      <c r="LG85" s="126" t="str">
        <f>IF(ISBLANK($LL$3),"",IF(ISBLANK(Tipy!JN79),0,IF(AND(Tipy!JN79=Výsledky!$LJ$3,Tipy!JP79=Výsledky!$LL$3),60,0)))</f>
        <v/>
      </c>
      <c r="LH85" s="126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6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6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7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0" t="str">
        <f>IF(ISBLANK($LL$3),"",IF(ISBLANK(Tipy!JN79),"-",SUM(LG85:LK85)))</f>
        <v/>
      </c>
      <c r="LM85" s="129"/>
      <c r="LN85" s="126" t="str">
        <f>IF(ISBLANK($LS$3),"",IF(ISBLANK(Tipy!JT79),0,IF(AND(Tipy!JT79=Výsledky!$LQ$3,Tipy!JV79=Výsledky!$LS$3),60,0)))</f>
        <v/>
      </c>
      <c r="LO85" s="126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6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6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7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0" t="str">
        <f>IF(ISBLANK($LS$3),"",IF(ISBLANK(Tipy!JT79),"-",SUM(LN85:LR85)))</f>
        <v/>
      </c>
      <c r="LT85" s="129"/>
      <c r="LU85" s="126" t="str">
        <f>IF(ISBLANK($LZ$3),"",IF(ISBLANK(Tipy!JZ79),0,IF(AND(Tipy!JZ79=Výsledky!$LX$3,Tipy!KB79=Výsledky!$LZ$3),60,0)))</f>
        <v/>
      </c>
      <c r="LV85" s="126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6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6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7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0" t="str">
        <f>IF(ISBLANK($LZ$3),"",IF(ISBLANK(Tipy!JZ79),"-",SUM(LU85:LY85)))</f>
        <v/>
      </c>
      <c r="MA85" s="129"/>
      <c r="MB85" s="126" t="str">
        <f>IF(ISBLANK($MG$3),"",IF(ISBLANK(Tipy!KF79),0,IF(AND(Tipy!KF79=Výsledky!$ME$3,Tipy!KH79=Výsledky!$MG$3),60,0)))</f>
        <v/>
      </c>
      <c r="MC85" s="126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6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6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7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0" t="str">
        <f>IF(ISBLANK($MG$3),"",IF(ISBLANK(Tipy!KF79),"-",SUM(MB85:MF85)))</f>
        <v/>
      </c>
      <c r="MH85" s="129"/>
      <c r="MI85" s="126" t="str">
        <f>IF(ISBLANK($MN$3),"",IF(ISBLANK(Tipy!KL79),0,IF(AND(Tipy!KL79=Výsledky!$ML$3,Tipy!KN79=Výsledky!$MN$3),60,0)))</f>
        <v/>
      </c>
      <c r="MJ85" s="126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6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6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7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0" t="str">
        <f>IF(ISBLANK($MN$3),"",IF(ISBLANK(Tipy!KL79),"-",SUM(MI85:MM85)))</f>
        <v/>
      </c>
      <c r="MO85" s="129"/>
      <c r="MP85" s="126" t="str">
        <f>IF(ISBLANK($MU$3),"",IF(ISBLANK(Tipy!KR79),0,IF(AND(Tipy!KR79=Výsledky!$MS$3,Tipy!KT79=Výsledky!$MU$3),60,0)))</f>
        <v/>
      </c>
      <c r="MQ85" s="126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6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6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7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0" t="str">
        <f>IF(ISBLANK($MU$3),"",IF(ISBLANK(Tipy!KR79),"-",SUM(MP85:MT85)))</f>
        <v/>
      </c>
      <c r="MV85" s="129"/>
      <c r="MW85" s="126" t="str">
        <f>IF(ISBLANK($NB$3),"",IF(ISBLANK(Tipy!KX79),0,IF(AND(Tipy!KX79=Výsledky!$MZ$3,Tipy!KZ79=Výsledky!$NB$3),60,0)))</f>
        <v/>
      </c>
      <c r="MX85" s="126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6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6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7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0" t="str">
        <f>IF(ISBLANK($NB$3),"",IF(ISBLANK(Tipy!KX79),"-",SUM(MW85:NA85)))</f>
        <v/>
      </c>
      <c r="NC85" s="129"/>
      <c r="ND85" s="126" t="str">
        <f>IF(ISBLANK($NI$3),"",IF(ISBLANK(Tipy!LD79),0,IF(AND(Tipy!LD79=Výsledky!$NG$3,Tipy!LF79=Výsledky!$NI$3),60,0)))</f>
        <v/>
      </c>
      <c r="NE85" s="126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6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6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7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0" t="str">
        <f>IF(ISBLANK($NI$3),"",IF(ISBLANK(Tipy!LD79),"-",SUM(ND85:NH85)))</f>
        <v/>
      </c>
      <c r="NJ85" s="129"/>
      <c r="NK85" s="126" t="str">
        <f>IF(ISBLANK($NP$3),"",IF(ISBLANK(Tipy!LJ79),0,IF(AND(Tipy!LJ79=Výsledky!$NN$3,Tipy!LL79=Výsledky!$NP$3),60,0)))</f>
        <v/>
      </c>
      <c r="NL85" s="126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6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6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7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0" t="str">
        <f>IF(ISBLANK($NP$3),"",IF(ISBLANK(Tipy!LJ79),"-",SUM(NK85:NO85)))</f>
        <v/>
      </c>
      <c r="NQ85" s="129"/>
      <c r="NR85" s="126" t="str">
        <f>IF(ISBLANK($NW$3),"",IF(ISBLANK(Tipy!LP79),0,IF(AND(Tipy!LP79=Výsledky!$NU$3,Tipy!LR79=Výsledky!$NW$3),60,0)))</f>
        <v/>
      </c>
      <c r="NS85" s="126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6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6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7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0" t="str">
        <f>IF(ISBLANK($NW$3),"",IF(ISBLANK(Tipy!LP79),"-",SUM(NR85:NV85)))</f>
        <v/>
      </c>
      <c r="NX85" s="129"/>
      <c r="NY85" s="126" t="str">
        <f>IF(ISBLANK($OD$3),"",IF(ISBLANK(Tipy!LV79),0,IF(AND(Tipy!LV79=Výsledky!$OB$3,Tipy!LX79=Výsledky!$OD$3),60,0)))</f>
        <v/>
      </c>
      <c r="NZ85" s="126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6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6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7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0" t="str">
        <f>IF(ISBLANK($OD$3),"",IF(ISBLANK(Tipy!LV79),"-",SUM(NY85:OC85)))</f>
        <v/>
      </c>
      <c r="OE85" s="129"/>
      <c r="OF85" s="126" t="str">
        <f>IF(ISBLANK($OK$3),"",IF(ISBLANK(Tipy!MB79),0,IF(AND(Tipy!MB79=Výsledky!$OI$3,Tipy!MD79=Výsledky!$OK$3),60,0)))</f>
        <v/>
      </c>
      <c r="OG85" s="126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6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6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7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0" t="str">
        <f>IF(ISBLANK($OK$3),"",IF(ISBLANK(Tipy!MB79),"-",SUM(OF85:OJ85)))</f>
        <v/>
      </c>
      <c r="OL85" s="129"/>
      <c r="OM85" s="126" t="str">
        <f>IF(ISBLANK($OR$3),"",IF(ISBLANK(Tipy!MH79),0,IF(AND(Tipy!MH79=Výsledky!$OP$3,Tipy!MJ79=Výsledky!$OR$3),60,0)))</f>
        <v/>
      </c>
      <c r="ON85" s="126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6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6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7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0" t="str">
        <f>IF(ISBLANK($OR$3),"",IF(ISBLANK(Tipy!MH79),"-",SUM(OM85:OQ85)))</f>
        <v/>
      </c>
      <c r="OS85" s="129"/>
      <c r="OT85" s="126" t="str">
        <f>IF(ISBLANK($OY$3),"",IF(ISBLANK(Tipy!MN79),0,IF(AND(Tipy!MN79=Výsledky!$OW$3,Tipy!MP79=Výsledky!$OY$3),60,0)))</f>
        <v/>
      </c>
      <c r="OU85" s="126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6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6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7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0" t="str">
        <f>IF(ISBLANK($OY$3),"",IF(ISBLANK(Tipy!MN79),"-",SUM(OT85:OX85)))</f>
        <v/>
      </c>
      <c r="OZ85" s="129"/>
      <c r="PA85" s="126" t="str">
        <f>IF(ISBLANK($PF$3),"",IF(ISBLANK(Tipy!MT79),0,IF(AND(Tipy!MT79=Výsledky!$PD$3,Tipy!MV79=Výsledky!$PF$3),60,0)))</f>
        <v/>
      </c>
      <c r="PB85" s="126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6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6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7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0" t="str">
        <f>IF(ISBLANK($PF$3),"",IF(ISBLANK(Tipy!MT79),"-",SUM(PA85:PE85)))</f>
        <v/>
      </c>
      <c r="PG85" s="129"/>
      <c r="PH85" s="126" t="str">
        <f>IF(ISBLANK($PM$3),"",IF(ISBLANK(Tipy!MZ79),0,IF(AND(Tipy!MZ79=Výsledky!$PK$3,Tipy!NB79=Výsledky!$PM$3),60,0)))</f>
        <v/>
      </c>
      <c r="PI85" s="126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6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6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7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0" t="str">
        <f>IF(ISBLANK($PM$3),"",IF(ISBLANK(Tipy!MZ79),"-",SUM(PH85:PL85)))</f>
        <v/>
      </c>
      <c r="PN85" s="129"/>
      <c r="PO85" s="126" t="str">
        <f>IF(ISBLANK($PT$3),"",IF(ISBLANK(Tipy!NF79),0,IF(AND(Tipy!NF79=Výsledky!$PR$3,Tipy!NH79=Výsledky!$PT$3),60,0)))</f>
        <v/>
      </c>
      <c r="PP85" s="126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6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6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7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0" t="str">
        <f>IF(ISBLANK($PT$3),"",IF(ISBLANK(Tipy!NF79),"-",SUM(PO85:PS85)))</f>
        <v/>
      </c>
      <c r="PU85" s="129"/>
      <c r="PV85" s="126" t="str">
        <f>IF(ISBLANK($QA$3),"",IF(ISBLANK(Tipy!NL79),0,IF(AND(Tipy!NL79=Výsledky!$PY$3,Tipy!NN79=Výsledky!$QA$3),60,0)))</f>
        <v/>
      </c>
      <c r="PW85" s="126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6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6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7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0" t="str">
        <f>IF(ISBLANK($QA$3),"",IF(ISBLANK(Tipy!NL79),"-",SUM(PV85:PZ85)))</f>
        <v/>
      </c>
      <c r="QB85" s="129"/>
      <c r="QC85" s="126" t="str">
        <f>IF(ISBLANK($QH$3),"",IF(ISBLANK(Tipy!NR79),0,IF(AND(Tipy!NR79=Výsledky!$QF$3,Tipy!NT79=Výsledky!$QH$3),60,0)))</f>
        <v/>
      </c>
      <c r="QD85" s="126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6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6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7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0" t="str">
        <f>IF(ISBLANK($QH$3),"",IF(ISBLANK(Tipy!NR79),"-",SUM(QC85:QG85)))</f>
        <v/>
      </c>
      <c r="QI85" s="131"/>
      <c r="QJ85" s="131"/>
    </row>
    <row r="86" spans="1:452" ht="15" x14ac:dyDescent="0.2">
      <c r="A86" s="124">
        <f>Tipy!A80</f>
        <v>79</v>
      </c>
      <c r="B86" s="166" t="str">
        <f>IF(Tipy!B80="","",Tipy!B80)</f>
        <v>WaterEngel</v>
      </c>
      <c r="C86" s="125"/>
      <c r="D86" s="126">
        <f>IF(ISBLANK($I$3),"",IF(ISBLANK(Tipy!D80),0,IF(AND(Tipy!D80=Výsledky!$G$3,Tipy!F80=Výsledky!$I$3),60,0)))</f>
        <v>0</v>
      </c>
      <c r="E86" s="126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6">
        <f>IF(ISBLANK($I$3),"",IF(OR(Tipy!G80=Výsledky!$D$6,Tipy!G80=Výsledky!$D$7,Tipy!G80=Výsledky!$D$8,Tipy!G80=Výsledky!$D$9),IF(VLOOKUP(Tipy!G80,'Kategórie hráčov'!$A$2:$B$55,2,FALSE)=30,30,20),0))</f>
        <v>0</v>
      </c>
      <c r="G86" s="126">
        <f>IF(ISBLANK($I$3),"",IF(OR(Tipy!H80=Výsledky!$G$6,Tipy!H80=Výsledky!$G$7,Tipy!H80=Výsledky!$G$8,Tipy!H80=Výsledky!$G$9),IF(VLOOKUP(Tipy!H80,'Kategórie hráčov'!$A$2:$B$55,2,FALSE)=30,30,20),0))</f>
        <v>0</v>
      </c>
      <c r="H86" s="127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8" t="str">
        <f>IF(ISBLANK($I$3),"",IF(ISBLANK(Tipy!D80),"-",SUM(D86:H86)))</f>
        <v>-</v>
      </c>
      <c r="J86" s="25"/>
      <c r="K86" s="126">
        <f>IF(ISBLANK($P$3),"",IF(ISBLANK(Tipy!J80),0,IF(AND(Tipy!J80=Výsledky!$N$3,Tipy!L80=Výsledky!$P$3),60,0)))</f>
        <v>0</v>
      </c>
      <c r="L86" s="126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6">
        <f>IF(ISBLANK($P$3),"",IF(OR(Tipy!M80=Výsledky!$K$6,Tipy!M80=Výsledky!$K$7,Tipy!M80=Výsledky!$K$8,Tipy!M80=Výsledky!$K$9),IF(VLOOKUP(Tipy!M80,'Kategórie hráčov'!$A$2:$B$55,2,FALSE)=30,30,20),0))</f>
        <v>0</v>
      </c>
      <c r="N86" s="126">
        <f>IF(ISBLANK($P$3),"",IF(OR(Tipy!N80=Výsledky!$N$6,Tipy!N80=Výsledky!$N$7,Tipy!N80=Výsledky!$N$8,Tipy!N80=Výsledky!$N$9),IF(VLOOKUP(Tipy!N80,'Kategórie hráčov'!$A$2:$B$55,2,FALSE)=30,30,20),0))</f>
        <v>0</v>
      </c>
      <c r="O86" s="127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8" t="str">
        <f>IF(ISBLANK($P$3),"",IF(ISBLANK(Tipy!J80),"-",SUM(K86:O86)))</f>
        <v>-</v>
      </c>
      <c r="Q86" s="129"/>
      <c r="R86" s="126">
        <f>IF(ISBLANK($W$3),"",IF(ISBLANK(Tipy!P80),0,IF(AND(Tipy!P80=Výsledky!$U$3,Tipy!R80=Výsledky!$W$3),60,0)))</f>
        <v>0</v>
      </c>
      <c r="S86" s="126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6">
        <f>IF(ISBLANK($W$3),"",IF(OR(Tipy!S80=Výsledky!$R$6,Tipy!S80=Výsledky!$R$7,Tipy!S80=Výsledky!$R$8,Tipy!S80=Výsledky!$R$9),IF(VLOOKUP(Tipy!S80,'Kategórie hráčov'!$A$2:$B$55,2,FALSE)=30,30,20),0))</f>
        <v>0</v>
      </c>
      <c r="U86" s="126">
        <f>IF(ISBLANK($W$3),"",IF(OR(Tipy!T80=Výsledky!$U$6,Tipy!T80=Výsledky!$U$7,Tipy!T80=Výsledky!$U$8,Tipy!T80=Výsledky!$U$9),IF(VLOOKUP(Tipy!T80,'Kategórie hráčov'!$A$2:$B$55,2,FALSE)=30,30,20),0))</f>
        <v>0</v>
      </c>
      <c r="V86" s="127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30" t="str">
        <f>IF(ISBLANK($W$3),"",IF(ISBLANK(Tipy!P80),"-",SUM(R86:V86)))</f>
        <v>-</v>
      </c>
      <c r="X86" s="129"/>
      <c r="Y86" s="126">
        <f>IF(ISBLANK($AD$3),"",IF(ISBLANK(Tipy!V80),0,IF(AND(Tipy!V80=Výsledky!$AB$3,Tipy!X80=Výsledky!$AD$3),60,0)))</f>
        <v>0</v>
      </c>
      <c r="Z86" s="126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6">
        <f>IF(ISBLANK($AD$3),"",IF(OR(Tipy!Y80=Výsledky!$Y$6,Tipy!Y80=Výsledky!$Y$7,Tipy!Y80=Výsledky!$Y$8,Tipy!Y80=Výsledky!$Y$9),IF(VLOOKUP(Tipy!Y80,'Kategórie hráčov'!$A$2:$B$55,2,FALSE)=30,30,20),0))</f>
        <v>0</v>
      </c>
      <c r="AB86" s="126">
        <f>IF(ISBLANK($AD$3),"",IF(OR(Tipy!Z80=Výsledky!$AB$6,Tipy!Z80=Výsledky!$AB$7,Tipy!Z80=Výsledky!$AB$8,Tipy!Z80=Výsledky!$AB$9),IF(VLOOKUP(Tipy!Z80,'Kategórie hráčov'!$A$2:$B$55,2,FALSE)=30,30,20),0))</f>
        <v>0</v>
      </c>
      <c r="AC86" s="127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30" t="str">
        <f>IF(ISBLANK($AD$3),"",IF(ISBLANK(Tipy!V80),"-",SUM(Y86:AC86)))</f>
        <v>-</v>
      </c>
      <c r="AE86" s="129"/>
      <c r="AF86" s="126">
        <f>IF(ISBLANK($AK$3),"",IF(ISBLANK(Tipy!AB80),0,IF(AND(Tipy!AB80=Výsledky!$AI$3,Tipy!AD80=Výsledky!$AK$3),60,0)))</f>
        <v>0</v>
      </c>
      <c r="AG86" s="126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6">
        <f>IF(ISBLANK($AK$3),"",IF(OR(Tipy!AE80=Výsledky!$AF$6,Tipy!AE80=Výsledky!$AF$7,Tipy!AE80=Výsledky!$AF$8,Tipy!AE80=Výsledky!$AF$9),IF(VLOOKUP(Tipy!AE80,'Kategórie hráčov'!$A$2:$B$55,2,FALSE)=30,30,20),0))</f>
        <v>0</v>
      </c>
      <c r="AI86" s="126">
        <f>IF(ISBLANK($AK$3),"",IF(OR(Tipy!AF80=Výsledky!$AI$6,Tipy!AF80=Výsledky!$AI$7,Tipy!AF80=Výsledky!$AI$8,Tipy!AF80=Výsledky!$AI$9),IF(VLOOKUP(Tipy!AF80,'Kategórie hráčov'!$A$2:$B$55,2,FALSE)=30,30,20),0))</f>
        <v>0</v>
      </c>
      <c r="AJ86" s="127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30" t="str">
        <f>IF(ISBLANK($AK$3),"",IF(ISBLANK(Tipy!AB80),"-",SUM(AF86:AJ86)))</f>
        <v>-</v>
      </c>
      <c r="AL86" s="129"/>
      <c r="AM86" s="126">
        <f>IF(ISBLANK($AR$3),"",IF(ISBLANK(Tipy!AH80),0,IF(AND(Tipy!AH80=Výsledky!$AP$3,Tipy!AJ80=Výsledky!$AR$3),60,0)))</f>
        <v>60</v>
      </c>
      <c r="AN86" s="126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6">
        <f>IF(ISBLANK($AR$3),"",IF(OR(Tipy!AK80=Výsledky!$AM$6,Tipy!AK80=Výsledky!$AM$7,Tipy!AK80=Výsledky!$AM$8,Tipy!AK80=Výsledky!$AM$9),IF(VLOOKUP(Tipy!AK80,'Kategórie hráčov'!$A$2:$B$55,2,FALSE)=30,30,20),0))</f>
        <v>0</v>
      </c>
      <c r="AP86" s="126">
        <f>IF(ISBLANK($AR$3),"",IF(OR(Tipy!AL80=Výsledky!$AP$6,Tipy!AL80=Výsledky!$AP$7,Tipy!AL80=Výsledky!$AP$8,Tipy!AL80=Výsledky!$AP$9),IF(VLOOKUP(Tipy!AL80,'Kategórie hráčov'!$A$2:$B$55,2,FALSE)=30,30,20),0))</f>
        <v>0</v>
      </c>
      <c r="AQ86" s="127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30">
        <f>IF(ISBLANK($AR$3),"",IF(ISBLANK(Tipy!AH80),"-",SUM(AM86:AQ86)))</f>
        <v>60</v>
      </c>
      <c r="AS86" s="129"/>
      <c r="AT86" s="126">
        <f>IF(ISBLANK($AY$3),"",IF(ISBLANK(Tipy!AN80),0,IF(AND(Tipy!AN80=Výsledky!$AW$3,Tipy!AP80=Výsledky!$AY$3),60,0)))</f>
        <v>0</v>
      </c>
      <c r="AU86" s="126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6">
        <f>IF(ISBLANK($AY$3),"",IF(OR(Tipy!AQ80=Výsledky!$AT$6,Tipy!AQ80=Výsledky!$AT$7,Tipy!AQ80=Výsledky!$AT$8,Tipy!AQ80=Výsledky!$AT$9),IF(VLOOKUP(Tipy!AQ80,'Kategórie hráčov'!$A$2:$B$55,2,FALSE)=30,30,20),0))</f>
        <v>0</v>
      </c>
      <c r="AW86" s="126">
        <f>IF(ISBLANK($AY$3),"",IF(OR(Tipy!AR80=Výsledky!$AW$6,Tipy!AR80=Výsledky!$AW$7,Tipy!AR80=Výsledky!$AW$8,Tipy!AR80=Výsledky!$AW$9),IF(VLOOKUP(Tipy!AR80,'Kategórie hráčov'!$A$2:$B$55,2,FALSE)=30,30,20),0))</f>
        <v>0</v>
      </c>
      <c r="AX86" s="127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30">
        <f>IF(ISBLANK($AY$3),"",IF(ISBLANK(Tipy!AN80),"-",SUM(AT86:AX86)))</f>
        <v>0</v>
      </c>
      <c r="AZ86" s="129"/>
      <c r="BA86" s="126">
        <f>IF(ISBLANK($BF$3),"",IF(ISBLANK(Tipy!AT80),0,IF(AND(Tipy!AT80=Výsledky!$BD$3,Tipy!AV80=Výsledky!$BF$3),60,0)))</f>
        <v>0</v>
      </c>
      <c r="BB86" s="126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6">
        <f>IF(ISBLANK($BF$3),"",IF(OR(Tipy!AW80=Výsledky!$BA$6,Tipy!AW80=Výsledky!$BA$7,Tipy!AW80=Výsledky!$BA$8,Tipy!AW80=Výsledky!$BA$9),IF(VLOOKUP(Tipy!AW80,'Kategórie hráčov'!$A$2:$B$55,2,FALSE)=30,30,20),0))</f>
        <v>0</v>
      </c>
      <c r="BD86" s="126">
        <f>IF(ISBLANK($BF$3),"",IF(OR(Tipy!AX80=Výsledky!$BD$6,Tipy!AX80=Výsledky!$BD$7,Tipy!AX80=Výsledky!$BD$8,Tipy!AX80=Výsledky!$BD$9),IF(VLOOKUP(Tipy!AX80,'Kategórie hráčov'!$A$2:$B$55,2,FALSE)=30,30,20),0))</f>
        <v>0</v>
      </c>
      <c r="BE86" s="127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30" t="str">
        <f>IF(ISBLANK($BF$3),"",IF(ISBLANK(Tipy!AT80),"-",SUM(BA86:BE86)))</f>
        <v>-</v>
      </c>
      <c r="BG86" s="129"/>
      <c r="BH86" s="126" t="str">
        <f>IF(ISBLANK($BM$3),"",IF(ISBLANK(Tipy!AZ80),0,IF(AND(Tipy!AZ80=Výsledky!$BK$3,Tipy!BB80=Výsledky!$BM$3),60,0)))</f>
        <v/>
      </c>
      <c r="BI86" s="126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6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6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7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0" t="str">
        <f>IF(ISBLANK($BM$3),"",IF(ISBLANK(Tipy!AZ80),"-",SUM(BH86:BL86)))</f>
        <v/>
      </c>
      <c r="BN86" s="129"/>
      <c r="BO86" s="126">
        <f>IF(ISBLANK($BT$3),"",IF(ISBLANK(Tipy!BF80),0,IF(AND(Tipy!BF80=Výsledky!$BR$3,Tipy!BH80=Výsledky!$BT$3),60,0)))</f>
        <v>0</v>
      </c>
      <c r="BP86" s="126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6">
        <f>IF(ISBLANK($BT$3),"",IF(OR(Tipy!BI80=Výsledky!$BO$6,Tipy!BI80=Výsledky!$BO$7,Tipy!BI80=Výsledky!$BO$8,Tipy!BI80=Výsledky!$BO$9),IF(VLOOKUP(Tipy!BI80,'Kategórie hráčov'!$A$2:$B$55,2,FALSE)=30,30,20),0))</f>
        <v>0</v>
      </c>
      <c r="BR86" s="126">
        <f>IF(ISBLANK($BT$3),"",IF(OR(Tipy!BJ80=Výsledky!$BR$6,Tipy!BJ80=Výsledky!$BR$7,Tipy!BJ80=Výsledky!$BR$8,Tipy!BJ80=Výsledky!$BR$9),IF(VLOOKUP(Tipy!BJ80,'Kategórie hráčov'!$A$2:$B$55,2,FALSE)=30,30,20),0))</f>
        <v>0</v>
      </c>
      <c r="BS86" s="127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30">
        <f>IF(ISBLANK($BT$3),"",IF(ISBLANK(Tipy!BF80),"-",SUM(BO86:BS86)))</f>
        <v>20</v>
      </c>
      <c r="BU86" s="129"/>
      <c r="BV86" s="126" t="str">
        <f>IF(ISBLANK($CA$3),"",IF(ISBLANK(Tipy!BL80),0,IF(AND(Tipy!BL80=Výsledky!$BY$3,Tipy!BN80=Výsledky!$CA$3),60,0)))</f>
        <v/>
      </c>
      <c r="BW86" s="126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6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6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7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0" t="str">
        <f>IF(ISBLANK($CA$3),"",IF(ISBLANK(Tipy!BL80),"-",SUM(BV86:BZ86)))</f>
        <v/>
      </c>
      <c r="CB86" s="129"/>
      <c r="CC86" s="126">
        <f>IF(ISBLANK($CH$3),"",IF(ISBLANK(Tipy!BR80),0,IF(AND(Tipy!BR80=Výsledky!$CF$3,Tipy!BT80=Výsledky!$CH$3),60,0)))</f>
        <v>0</v>
      </c>
      <c r="CD86" s="126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6">
        <f>IF(ISBLANK($CH$3),"",IF(OR(Tipy!BU80=Výsledky!$CC$6,Tipy!BU80=Výsledky!$CC$7,Tipy!BU80=Výsledky!$CC$8,Tipy!BU80=Výsledky!$CC$9),IF(VLOOKUP(Tipy!BU80,'Kategórie hráčov'!$A$2:$B$55,2,FALSE)=30,30,20),0))</f>
        <v>0</v>
      </c>
      <c r="CF86" s="126">
        <f>IF(ISBLANK($CH$3),"",IF(OR(Tipy!BV80=Výsledky!$CF$6,Tipy!BV80=Výsledky!$CF$7,Tipy!BV80=Výsledky!$CF$8,Tipy!BV80=Výsledky!$CF$9),IF(VLOOKUP(Tipy!BV80,'Kategórie hráčov'!$A$2:$B$55,2,FALSE)=30,30,20),0))</f>
        <v>0</v>
      </c>
      <c r="CG86" s="127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30" t="str">
        <f>IF(ISBLANK($CH$3),"",IF(ISBLANK(Tipy!BR80),"-",SUM(CC86:CG86)))</f>
        <v>-</v>
      </c>
      <c r="CI86" s="129"/>
      <c r="CJ86" s="126">
        <f>IF(ISBLANK($CO$3),"",IF(ISBLANK(Tipy!BX80),0,IF(AND(Tipy!BX80=Výsledky!$CM$3,Tipy!BZ80=Výsledky!$CO$3),60,0)))</f>
        <v>0</v>
      </c>
      <c r="CK86" s="126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6">
        <f>IF(ISBLANK($CO$3),"",IF(OR(Tipy!CA80=Výsledky!$CJ$6,Tipy!CA80=Výsledky!$CJ$7,Tipy!CA80=Výsledky!$CJ$8,Tipy!CA80=Výsledky!$CJ$9),IF(VLOOKUP(Tipy!CA80,'Kategórie hráčov'!$A$2:$B$55,2,FALSE)=30,30,20),0))</f>
        <v>0</v>
      </c>
      <c r="CM86" s="126">
        <f>IF(ISBLANK($CO$3),"",IF(OR(Tipy!CB80=Výsledky!$CM$6,Tipy!CB80=Výsledky!$CM$7,Tipy!CB80=Výsledky!$CM$8,Tipy!CB80=Výsledky!$CM$9),IF(VLOOKUP(Tipy!CB80,'Kategórie hráčov'!$A$2:$B$55,2,FALSE)=30,30,20),0))</f>
        <v>0</v>
      </c>
      <c r="CN86" s="127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30">
        <f>IF(ISBLANK($CO$3),"",IF(ISBLANK(Tipy!BX80),"-",SUM(CJ86:CN86)))</f>
        <v>20</v>
      </c>
      <c r="CP86" s="129"/>
      <c r="CQ86" s="126" t="str">
        <f>IF(ISBLANK($CV$3),"",IF(ISBLANK(Tipy!CD80),0,IF(AND(Tipy!CD80=Výsledky!$CT$3,Tipy!CF80=Výsledky!$CV$3),60,0)))</f>
        <v/>
      </c>
      <c r="CR86" s="126" t="str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/>
      </c>
      <c r="CS86" s="126" t="str">
        <f>IF(ISBLANK($CV$3),"",IF(OR(Tipy!CG80=Výsledky!$CQ$6,Tipy!CG80=Výsledky!$CQ$7,Tipy!CG80=Výsledky!$CQ$8,Tipy!CG80=Výsledky!$CQ$9),IF(VLOOKUP(Tipy!CG80,'Kategórie hráčov'!$A$2:$B$55,2,FALSE)=30,30,20),0))</f>
        <v/>
      </c>
      <c r="CT86" s="126" t="str">
        <f>IF(ISBLANK($CV$3),"",IF(OR(Tipy!CH80=Výsledky!$CT$6,Tipy!CH80=Výsledky!$CT$7,Tipy!CH80=Výsledky!$CT$8,Tipy!CH80=Výsledky!$CT$9),IF(VLOOKUP(Tipy!CH80,'Kategórie hráčov'!$A$2:$B$55,2,FALSE)=30,30,20),0))</f>
        <v/>
      </c>
      <c r="CU86" s="127" t="str">
        <f>IF(ISBLANK($CV$3),"",IF(ISBLANK(Tipy!CD80),0,IF(OR(AND(Tipy!CD80=Výsledky!$CT$3,OR(Tipy!CF80=Výsledky!$CV$3+1,Tipy!CF80=Výsledky!$CV$3-1)),AND(Tipy!CF80=Výsledky!$CV$3,OR(Tipy!CD80=Výsledky!$CT$3+1,Tipy!CD80=Výsledky!$CT$3-1))),10,0)))</f>
        <v/>
      </c>
      <c r="CV86" s="130" t="str">
        <f>IF(ISBLANK($CV$3),"",IF(ISBLANK(Tipy!CD80),"-",SUM(CQ86:CU86)))</f>
        <v/>
      </c>
      <c r="CW86" s="129"/>
      <c r="CX86" s="126" t="str">
        <f>IF(ISBLANK($DC$3),"",IF(ISBLANK(Tipy!CJ80),0,IF(AND(Tipy!CJ80=Výsledky!$DA$3,Tipy!CL80=Výsledky!$DC$3),60,0)))</f>
        <v/>
      </c>
      <c r="CY86" s="126" t="str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/>
      </c>
      <c r="CZ86" s="126" t="str">
        <f>IF(ISBLANK($DC$3),"",IF(OR(Tipy!CM80=Výsledky!$CX$6,Tipy!CM80=Výsledky!$CX$7,Tipy!CM80=Výsledky!$CX$8,Tipy!CM80=Výsledky!$CX$9),IF(VLOOKUP(Tipy!CM80,'Kategórie hráčov'!$A$2:$B$55,2,FALSE)=30,30,20),0))</f>
        <v/>
      </c>
      <c r="DA86" s="126" t="str">
        <f>IF(ISBLANK($DC$3),"",IF(OR(Tipy!CN80=Výsledky!$DA$6,Tipy!CN80=Výsledky!$DA$7,Tipy!CN80=Výsledky!$DA$8,Tipy!CN80=Výsledky!$DA$9),IF(VLOOKUP(Tipy!CN80,'Kategórie hráčov'!$A$2:$B$55,2,FALSE)=30,30,20),0))</f>
        <v/>
      </c>
      <c r="DB86" s="127" t="str">
        <f>IF(ISBLANK($DC$3),"",IF(ISBLANK(Tipy!CJ80),0,IF(OR(AND(Tipy!CJ80=Výsledky!$DA$3,OR(Tipy!CL80=Výsledky!$DC$3+1,Tipy!CL80=Výsledky!$DC$3-1)),AND(Tipy!CL80=Výsledky!$DC$3,OR(Tipy!CJ80=Výsledky!$DA$3+1,Tipy!CJ80=Výsledky!$DA$3-1))),10,0)))</f>
        <v/>
      </c>
      <c r="DC86" s="130" t="str">
        <f>IF(ISBLANK($DC$3),"",IF(ISBLANK(Tipy!CJ80),"-",SUM(CX86:DB86)))</f>
        <v/>
      </c>
      <c r="DD86" s="129"/>
      <c r="DE86" s="126" t="str">
        <f>IF(ISBLANK($DJ$3),"",IF(ISBLANK(Tipy!CP80),0,IF(AND(Tipy!CP80=Výsledky!$DH$3,Tipy!CR80=Výsledky!$DJ$3),60,0)))</f>
        <v/>
      </c>
      <c r="DF86" s="126" t="str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/>
      </c>
      <c r="DG86" s="126" t="str">
        <f>IF(ISBLANK($DJ$3),"",IF(OR(Tipy!CS80=Výsledky!$DE$6,Tipy!CS80=Výsledky!$DE$7,Tipy!CS80=Výsledky!$DE$8,Tipy!CS80=Výsledky!$DE$9),IF(VLOOKUP(Tipy!CS80,'Kategórie hráčov'!$A$2:$B$55,2,FALSE)=30,30,20),0))</f>
        <v/>
      </c>
      <c r="DH86" s="126" t="str">
        <f>IF(ISBLANK($DJ$3),"",IF(OR(Tipy!CT80=Výsledky!$DH$6,Tipy!CT80=Výsledky!$DH$7,Tipy!CT80=Výsledky!$DH$8,Tipy!CT80=Výsledky!$DH$9),IF(VLOOKUP(Tipy!CT80,'Kategórie hráčov'!$A$2:$B$55,2,FALSE)=30,30,20),0))</f>
        <v/>
      </c>
      <c r="DI86" s="127" t="str">
        <f>IF(ISBLANK($DJ$3),"",IF(ISBLANK(Tipy!CP80),0,IF(OR(AND(Tipy!CP80=Výsledky!$DH$3,OR(Tipy!CR80=Výsledky!$DJ$3+1,Tipy!CR80=Výsledky!$DJ$3-1)),AND(Tipy!CR80=Výsledky!$DJ$3,OR(Tipy!CP80=Výsledky!$DH$3+1,Tipy!CP80=Výsledky!$DH$3-1))),10,0)))</f>
        <v/>
      </c>
      <c r="DJ86" s="130" t="str">
        <f>IF(ISBLANK($DJ$3),"",IF(ISBLANK(Tipy!CP80),"-",SUM(DE86:DI86)))</f>
        <v/>
      </c>
      <c r="DK86" s="129"/>
      <c r="DL86" s="126" t="str">
        <f>IF(ISBLANK($DQ$3),"",IF(ISBLANK(Tipy!CV80),0,IF(AND(Tipy!CV80=Výsledky!$DO$3,Tipy!CX80=Výsledky!$DQ$3),60,0)))</f>
        <v/>
      </c>
      <c r="DM86" s="126" t="str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/>
      </c>
      <c r="DN86" s="126" t="str">
        <f>IF(ISBLANK($DQ$3),"",IF(OR(Tipy!CY80=Výsledky!$DL$6,Tipy!CY80=Výsledky!$DL$7,Tipy!CY80=Výsledky!$DL$8,Tipy!CY80=Výsledky!$DL$9),IF(VLOOKUP(Tipy!CY80,'Kategórie hráčov'!$A$2:$B$55,2,FALSE)=30,30,20),0))</f>
        <v/>
      </c>
      <c r="DO86" s="126" t="str">
        <f>IF(ISBLANK($DQ$3),"",IF(OR(Tipy!CZ80=Výsledky!$DO$6,Tipy!CZ80=Výsledky!$DO$7,Tipy!CZ80=Výsledky!$DO$8,Tipy!CZ80=Výsledky!$DO$9),IF(VLOOKUP(Tipy!CZ80,'Kategórie hráčov'!$A$2:$B$55,2,FALSE)=30,30,20),0))</f>
        <v/>
      </c>
      <c r="DP86" s="127" t="str">
        <f>IF(ISBLANK($DQ$3),"",IF(ISBLANK(Tipy!CV80),0,IF(OR(AND(Tipy!CV80=Výsledky!$DO$3,OR(Tipy!CX80=Výsledky!$DQ$3+1,Tipy!CX80=Výsledky!$DQ$3-1)),AND(Tipy!CX80=Výsledky!$DQ$3,OR(Tipy!CV80=Výsledky!$DO$3+1,Tipy!CV80=Výsledky!$DO$3-1))),10,0)))</f>
        <v/>
      </c>
      <c r="DQ86" s="130" t="str">
        <f>IF(ISBLANK($DQ$3),"",IF(ISBLANK(Tipy!CV80),"-",SUM(DL86:DP86)))</f>
        <v/>
      </c>
      <c r="DR86" s="129"/>
      <c r="DS86" s="126" t="str">
        <f>IF(ISBLANK($DX$3),"",IF(ISBLANK(Tipy!DB80),0,IF(AND(Tipy!DB80=Výsledky!$DV$3,Tipy!DD80=Výsledky!$DX$3),60,0)))</f>
        <v/>
      </c>
      <c r="DT86" s="126" t="str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/>
      </c>
      <c r="DU86" s="126" t="str">
        <f>IF(ISBLANK($DX$3),"",IF(OR(Tipy!DE80=Výsledky!$DS$6,Tipy!DE80=Výsledky!$DS$7,Tipy!DE80=Výsledky!$DS$8,Tipy!DE80=Výsledky!$DS$9),IF(VLOOKUP(Tipy!DE80,'Kategórie hráčov'!$A$2:$B$55,2,FALSE)=30,30,20),0))</f>
        <v/>
      </c>
      <c r="DV86" s="126" t="str">
        <f>IF(ISBLANK($DX$3),"",IF(OR(Tipy!DF80=Výsledky!$DV$6,Tipy!DF80=Výsledky!$DV$7,Tipy!DF80=Výsledky!$DV$8,Tipy!DF80=Výsledky!$DV$9),IF(VLOOKUP(Tipy!DF80,'Kategórie hráčov'!$A$2:$B$55,2,FALSE)=30,30,20),0))</f>
        <v/>
      </c>
      <c r="DW86" s="127" t="str">
        <f>IF(ISBLANK($DX$3),"",IF(ISBLANK(Tipy!DB80),0,IF(OR(AND(Tipy!DB80=Výsledky!$DV$3,OR(Tipy!DD80=Výsledky!$DX$3+1,Tipy!DD80=Výsledky!$DX$3-1)),AND(Tipy!DD80=Výsledky!$DX$3,OR(Tipy!DB80=Výsledky!$DV$3+1,Tipy!DB80=Výsledky!$DV$3-1))),10,0)))</f>
        <v/>
      </c>
      <c r="DX86" s="130" t="str">
        <f>IF(ISBLANK($DX$3),"",IF(ISBLANK(Tipy!DB80),"-",SUM(DS86:DW86)))</f>
        <v/>
      </c>
      <c r="DY86" s="129"/>
      <c r="DZ86" s="126" t="str">
        <f>IF(ISBLANK($EE$3),"",IF(ISBLANK(Tipy!DH80),0,IF(AND(Tipy!DH80=Výsledky!$EC$3,Tipy!DJ80=Výsledky!$EE$3),60,0)))</f>
        <v/>
      </c>
      <c r="EA86" s="126" t="str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/>
      </c>
      <c r="EB86" s="126" t="str">
        <f>IF(ISBLANK($EE$3),"",IF(OR(Tipy!DK80=Výsledky!$DZ$6,Tipy!DK80=Výsledky!$DZ$7,Tipy!DK80=Výsledky!$DZ$8,Tipy!DK80=Výsledky!$DZ$9),IF(VLOOKUP(Tipy!DK80,'Kategórie hráčov'!$A$2:$B$55,2,FALSE)=30,30,20),0))</f>
        <v/>
      </c>
      <c r="EC86" s="126" t="str">
        <f>IF(ISBLANK($EE$3),"",IF(OR(Tipy!DL80=Výsledky!$EC$6,Tipy!DL80=Výsledky!$EC$7,Tipy!DL80=Výsledky!$EC$8,Tipy!DL80=Výsledky!$EC$9),IF(VLOOKUP(Tipy!DL80,'Kategórie hráčov'!$A$2:$B$55,2,FALSE)=30,30,20),0))</f>
        <v/>
      </c>
      <c r="ED86" s="127" t="str">
        <f>IF(ISBLANK($EE$3),"",IF(ISBLANK(Tipy!DH80),0,IF(OR(AND(Tipy!DH80=Výsledky!$EC$3,OR(Tipy!DJ80=Výsledky!$EE$3+1,Tipy!DJ80=Výsledky!$EE$3-1)),AND(Tipy!DJ80=Výsledky!$EE$3,OR(Tipy!DH80=Výsledky!$EC$3+1,Tipy!DH80=Výsledky!$EC$3-1))),10,0)))</f>
        <v/>
      </c>
      <c r="EE86" s="130" t="str">
        <f>IF(ISBLANK($EE$3),"",IF(ISBLANK(Tipy!DH80),"-",SUM(DZ86:ED86)))</f>
        <v/>
      </c>
      <c r="EF86" s="129"/>
      <c r="EG86" s="126" t="str">
        <f>IF(ISBLANK($EL$3),"",IF(ISBLANK(Tipy!DN80),0,IF(AND(Tipy!DN80=Výsledky!$EJ$3,Tipy!DP80=Výsledky!$EL$3),60,0)))</f>
        <v/>
      </c>
      <c r="EH86" s="126" t="str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/>
      </c>
      <c r="EI86" s="126" t="str">
        <f>IF(ISBLANK($EL$3),"",IF(OR(Tipy!DQ80=Výsledky!$EG$6,Tipy!DQ80=Výsledky!$EG$7,Tipy!DQ80=Výsledky!$EG$8,Tipy!DQ80=Výsledky!$EG$9),IF(VLOOKUP(Tipy!DQ80,'Kategórie hráčov'!$A$2:$B$55,2,FALSE)=30,30,20),0))</f>
        <v/>
      </c>
      <c r="EJ86" s="126" t="str">
        <f>IF(ISBLANK($EL$3),"",IF(OR(Tipy!DR80=Výsledky!$EJ$6,Tipy!DR80=Výsledky!$EJ$7,Tipy!DR80=Výsledky!$EJ$8,Tipy!DR80=Výsledky!$EJ$9),IF(VLOOKUP(Tipy!DR80,'Kategórie hráčov'!$A$2:$B$55,2,FALSE)=30,30,20),0))</f>
        <v/>
      </c>
      <c r="EK86" s="127" t="str">
        <f>IF(ISBLANK($EL$3),"",IF(ISBLANK(Tipy!DN80),0,IF(OR(AND(Tipy!DN80=Výsledky!$EJ$3,OR(Tipy!DP80=Výsledky!$EL$3+1,Tipy!DP80=Výsledky!$EL$3-1)),AND(Tipy!DP80=Výsledky!$EL$3,OR(Tipy!DN80=Výsledky!$EJ$3+1,Tipy!DN80=Výsledky!$EJ$3-1))),10,0)))</f>
        <v/>
      </c>
      <c r="EL86" s="130" t="str">
        <f>IF(ISBLANK($EL$3),"",IF(ISBLANK(Tipy!DN80),"-",SUM(EG86:EK86)))</f>
        <v/>
      </c>
      <c r="EM86" s="129"/>
      <c r="EN86" s="126" t="str">
        <f>IF(ISBLANK($ES$3),"",IF(ISBLANK(Tipy!DT80),0,IF(AND(Tipy!DT80=Výsledky!$EQ$3,Tipy!DV80=Výsledky!$ES$3),60,0)))</f>
        <v/>
      </c>
      <c r="EO86" s="126" t="str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/>
      </c>
      <c r="EP86" s="126" t="str">
        <f>IF(ISBLANK($ES$3),"",IF(OR(Tipy!DW80=Výsledky!$EN$6,Tipy!DW80=Výsledky!$EN$7,Tipy!DW80=Výsledky!$EN$8,Tipy!DW80=Výsledky!$EN$9),IF(VLOOKUP(Tipy!DW80,'Kategórie hráčov'!$A$2:$B$55,2,FALSE)=30,30,20),0))</f>
        <v/>
      </c>
      <c r="EQ86" s="126" t="str">
        <f>IF(ISBLANK($ES$3),"",IF(OR(Tipy!DX80=Výsledky!$EQ$6,Tipy!DX80=Výsledky!$EQ$7,Tipy!DX80=Výsledky!$EQ$8,Tipy!DX80=Výsledky!$EQ$9),IF(VLOOKUP(Tipy!DX80,'Kategórie hráčov'!$A$2:$B$55,2,FALSE)=30,30,20),0))</f>
        <v/>
      </c>
      <c r="ER86" s="127" t="str">
        <f>IF(ISBLANK($ES$3),"",IF(ISBLANK(Tipy!DT80),0,IF(OR(AND(Tipy!DT80=Výsledky!$EQ$3,OR(Tipy!DV80=Výsledky!$ES$3+1,Tipy!DV80=Výsledky!$ES$3-1)),AND(Tipy!DV80=Výsledky!$ES$3,OR(Tipy!DT80=Výsledky!$EQ$3+1,Tipy!DT80=Výsledky!$EQ$3-1))),10,0)))</f>
        <v/>
      </c>
      <c r="ES86" s="130" t="str">
        <f>IF(ISBLANK($ES$3),"",IF(ISBLANK(Tipy!DT80),"-",SUM(EN86:ER86)))</f>
        <v/>
      </c>
      <c r="ET86" s="129"/>
      <c r="EU86" s="126" t="str">
        <f>IF(ISBLANK($EZ$3),"",IF(ISBLANK(Tipy!DZ80),0,IF(AND(Tipy!DZ80=Výsledky!$EX$3,Tipy!EB80=Výsledky!$EZ$3),60,0)))</f>
        <v/>
      </c>
      <c r="EV86" s="126" t="str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/>
      </c>
      <c r="EW86" s="126" t="str">
        <f>IF(ISBLANK($EZ$3),"",IF(OR(Tipy!EC80=Výsledky!$EU$6,Tipy!EC80=Výsledky!$EU$7,Tipy!EC80=Výsledky!$EU$8,Tipy!EC80=Výsledky!$EU$9),IF(VLOOKUP(Tipy!EC80,'Kategórie hráčov'!$A$2:$B$55,2,FALSE)=30,30,20),0))</f>
        <v/>
      </c>
      <c r="EX86" s="126" t="str">
        <f>IF(ISBLANK($EZ$3),"",IF(OR(Tipy!ED80=Výsledky!$EX$6,Tipy!ED80=Výsledky!$EX$7,Tipy!ED80=Výsledky!$EX$8,Tipy!ED80=Výsledky!$EX$9),IF(VLOOKUP(Tipy!ED80,'Kategórie hráčov'!$A$2:$B$55,2,FALSE)=30,30,20),0))</f>
        <v/>
      </c>
      <c r="EY86" s="127" t="str">
        <f>IF(ISBLANK($EZ$3),"",IF(ISBLANK(Tipy!DZ80),0,IF(OR(AND(Tipy!DZ80=Výsledky!$EX$3,OR(Tipy!EB80=Výsledky!$EZ$3+1,Tipy!EB80=Výsledky!$EZ$3-1)),AND(Tipy!EB80=Výsledky!$EZ$3,OR(Tipy!DZ80=Výsledky!$EX$3+1,Tipy!DZ80=Výsledky!$EX$3-1))),10,0)))</f>
        <v/>
      </c>
      <c r="EZ86" s="130" t="str">
        <f>IF(ISBLANK($EZ$3),"",IF(ISBLANK(Tipy!DZ80),"-",SUM(EU86:EY86)))</f>
        <v/>
      </c>
      <c r="FA86" s="129"/>
      <c r="FB86" s="126" t="str">
        <f>IF(ISBLANK($FG$3),"",IF(ISBLANK(Tipy!EF80),0,IF(AND(Tipy!EF80=Výsledky!$FE$3,Tipy!EH80=Výsledky!$FG$3),60,0)))</f>
        <v/>
      </c>
      <c r="FC86" s="126" t="str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/>
      </c>
      <c r="FD86" s="126" t="str">
        <f>IF(ISBLANK($FG$3),"",IF(OR(Tipy!EI80=Výsledky!$FB$6,Tipy!EI80=Výsledky!$FB$7,Tipy!EI80=Výsledky!$FB$8,Tipy!EI80=Výsledky!$FB$9),IF(VLOOKUP(Tipy!EI80,'Kategórie hráčov'!$A$2:$B$55,2,FALSE)=30,30,20),0))</f>
        <v/>
      </c>
      <c r="FE86" s="126" t="str">
        <f>IF(ISBLANK($FG$3),"",IF(OR(Tipy!EJ80=Výsledky!$FE$6,Tipy!EJ80=Výsledky!$FE$7,Tipy!EJ80=Výsledky!$FE$8,Tipy!EJ80=Výsledky!$FE$9),IF(VLOOKUP(Tipy!EJ80,'Kategórie hráčov'!$A$2:$B$55,2,FALSE)=30,30,20),0))</f>
        <v/>
      </c>
      <c r="FF86" s="127" t="str">
        <f>IF(ISBLANK($FG$3),"",IF(ISBLANK(Tipy!EF80),0,IF(OR(AND(Tipy!EF80=Výsledky!$FE$3,OR(Tipy!EH80=Výsledky!$FG$3+1,Tipy!EH80=Výsledky!$FG$3-1)),AND(Tipy!EH80=Výsledky!$FG$3,OR(Tipy!EF80=Výsledky!$FE$3+1,Tipy!EF80=Výsledky!$FE$3-1))),10,0)))</f>
        <v/>
      </c>
      <c r="FG86" s="130" t="str">
        <f>IF(ISBLANK($FG$3),"",IF(ISBLANK(Tipy!EF80),"-",SUM(FB86:FF86)))</f>
        <v/>
      </c>
      <c r="FH86" s="129"/>
      <c r="FI86" s="126" t="str">
        <f>IF(ISBLANK($FN$3),"",IF(ISBLANK(Tipy!EL80),0,IF(AND(Tipy!EL80=Výsledky!$FL$3,Tipy!EN80=Výsledky!$FN$3),60,0)))</f>
        <v/>
      </c>
      <c r="FJ86" s="126" t="str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/>
      </c>
      <c r="FK86" s="126" t="str">
        <f>IF(ISBLANK($FN$3),"",IF(OR(Tipy!EO80=Výsledky!$FI$6,Tipy!EO80=Výsledky!$FI$7,Tipy!EO80=Výsledky!$FI$8,Tipy!EO80=Výsledky!$FI$9),IF(VLOOKUP(Tipy!EO80,'Kategórie hráčov'!$A$2:$B$55,2,FALSE)=30,30,20),0))</f>
        <v/>
      </c>
      <c r="FL86" s="126" t="str">
        <f>IF(ISBLANK($FN$3),"",IF(OR(Tipy!EP80=Výsledky!$FL$6,Tipy!EP80=Výsledky!$FL$7,Tipy!EP80=Výsledky!$FL$8,Tipy!EP80=Výsledky!$FL$9),IF(VLOOKUP(Tipy!EP80,'Kategórie hráčov'!$A$2:$B$55,2,FALSE)=30,30,20),0))</f>
        <v/>
      </c>
      <c r="FM86" s="127" t="str">
        <f>IF(ISBLANK($FN$3),"",IF(ISBLANK(Tipy!EL80),0,IF(OR(AND(Tipy!EL80=Výsledky!$FL$3,OR(Tipy!EN80=Výsledky!$FN$3+1,Tipy!EN80=Výsledky!$FN$3-1)),AND(Tipy!EN80=Výsledky!$FN$3,OR(Tipy!EL80=Výsledky!$FL$3+1,Tipy!EL80=Výsledky!$FL$3-1))),10,0)))</f>
        <v/>
      </c>
      <c r="FN86" s="130" t="str">
        <f>IF(ISBLANK($FN$3),"",IF(ISBLANK(Tipy!EL80),"-",SUM(FI86:FM86)))</f>
        <v/>
      </c>
      <c r="FO86" s="129"/>
      <c r="FP86" s="126" t="str">
        <f>IF(ISBLANK($FU$3),"",IF(ISBLANK(Tipy!ER80),0,IF(AND(Tipy!ER80=Výsledky!$FS$3,Tipy!ET80=Výsledky!$FU$3),60,0)))</f>
        <v/>
      </c>
      <c r="FQ86" s="126" t="str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/>
      </c>
      <c r="FR86" s="126" t="str">
        <f>IF(ISBLANK($FU$3),"",IF(OR(Tipy!EU80=Výsledky!$FP$6,Tipy!EU80=Výsledky!$FP$7,Tipy!EU80=Výsledky!$FP$8,Tipy!EU80=Výsledky!$FP$9),IF(VLOOKUP(Tipy!EU80,'Kategórie hráčov'!$A$2:$B$55,2,FALSE)=30,30,20),0))</f>
        <v/>
      </c>
      <c r="FS86" s="126" t="str">
        <f>IF(ISBLANK($FU$3),"",IF(OR(Tipy!EV80=Výsledky!$FS$6,Tipy!EV80=Výsledky!$FS$7,Tipy!EV80=Výsledky!$FS$8,Tipy!EV80=Výsledky!$FS$9),IF(VLOOKUP(Tipy!EV80,'Kategórie hráčov'!$A$2:$B$55,2,FALSE)=30,30,20),0))</f>
        <v/>
      </c>
      <c r="FT86" s="127" t="str">
        <f>IF(ISBLANK($FU$3),"",IF(ISBLANK(Tipy!ER80),0,IF(OR(AND(Tipy!ER80=Výsledky!$FS$3,OR(Tipy!ET80=Výsledky!$FU$3+1,Tipy!ET80=Výsledky!$FU$3-1)),AND(Tipy!ET80=Výsledky!$FU$3,OR(Tipy!ER80=Výsledky!$FS$3+1,Tipy!ER80=Výsledky!$FS$3-1))),10,0)))</f>
        <v/>
      </c>
      <c r="FU86" s="130" t="str">
        <f>IF(ISBLANK($FU$3),"",IF(ISBLANK(Tipy!ER80),"-",SUM(FP86:FT86)))</f>
        <v/>
      </c>
      <c r="FV86" s="129"/>
      <c r="FW86" s="126" t="str">
        <f>IF(ISBLANK($GB$3),"",IF(ISBLANK(Tipy!EX80),0,IF(AND(Tipy!EX80=Výsledky!$FZ$3,Tipy!EZ80=Výsledky!$GB$3),60,0)))</f>
        <v/>
      </c>
      <c r="FX86" s="126" t="str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/>
      </c>
      <c r="FY86" s="126" t="str">
        <f>IF(ISBLANK($GB$3),"",IF(OR(Tipy!FA80=Výsledky!$FW$6,Tipy!FA80=Výsledky!$FW$7,Tipy!FA80=Výsledky!$FW$8,Tipy!FA80=Výsledky!$FW$9),IF(VLOOKUP(Tipy!FA80,'Kategórie hráčov'!$A$2:$B$55,2,FALSE)=30,30,20),0))</f>
        <v/>
      </c>
      <c r="FZ86" s="126" t="str">
        <f>IF(ISBLANK($GB$3),"",IF(OR(Tipy!FB80=Výsledky!$FZ$6,Tipy!FB80=Výsledky!$FZ$7,Tipy!FB80=Výsledky!$FZ$8,Tipy!FB80=Výsledky!$FZ$9),IF(VLOOKUP(Tipy!FB80,'Kategórie hráčov'!$A$2:$B$55,2,FALSE)=30,30,20),0))</f>
        <v/>
      </c>
      <c r="GA86" s="127" t="str">
        <f>IF(ISBLANK($GB$3),"",IF(ISBLANK(Tipy!EX80),0,IF(OR(AND(Tipy!EX80=Výsledky!$FZ$3,OR(Tipy!EZ80=Výsledky!$GB$3+1,Tipy!EZ80=Výsledky!$GB$3-1)),AND(Tipy!EZ80=Výsledky!$GB$3,OR(Tipy!EX80=Výsledky!$FZ$3+1,Tipy!EX80=Výsledky!$FZ$3-1))),10,0)))</f>
        <v/>
      </c>
      <c r="GB86" s="130" t="str">
        <f>IF(ISBLANK($GB$3),"",IF(ISBLANK(Tipy!EX80),"-",SUM(FW86:GA86)))</f>
        <v/>
      </c>
      <c r="GC86" s="129"/>
      <c r="GD86" s="126" t="str">
        <f>IF(ISBLANK($GI$3),"",IF(ISBLANK(Tipy!FD80),0,IF(AND(Tipy!FD80=Výsledky!$GG$3,Tipy!FF80=Výsledky!$GI$3),60,0)))</f>
        <v/>
      </c>
      <c r="GE86" s="126" t="str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/>
      </c>
      <c r="GF86" s="126" t="str">
        <f>IF(ISBLANK($GI$3),"",IF(OR(Tipy!FG80=Výsledky!$GD$6,Tipy!FG80=Výsledky!$GD$7,Tipy!FG80=Výsledky!$GD$8,Tipy!FG80=Výsledky!$GD$9),IF(VLOOKUP(Tipy!FG80,'Kategórie hráčov'!$A$2:$B$55,2,FALSE)=30,30,20),0))</f>
        <v/>
      </c>
      <c r="GG86" s="126" t="str">
        <f>IF(ISBLANK($GI$3),"",IF(OR(Tipy!FH80=Výsledky!$GG$6,Tipy!FH80=Výsledky!$GG$7,Tipy!FH80=Výsledky!$GG$8,Tipy!FH80=Výsledky!$GG$9),IF(VLOOKUP(Tipy!FH80,'Kategórie hráčov'!$A$2:$B$55,2,FALSE)=30,30,20),0))</f>
        <v/>
      </c>
      <c r="GH86" s="127" t="str">
        <f>IF(ISBLANK($GI$3),"",IF(ISBLANK(Tipy!FD80),0,IF(OR(AND(Tipy!FD80=Výsledky!$GG$3,OR(Tipy!FF80=Výsledky!$GI$3+1,Tipy!FF80=Výsledky!$GI$3-1)),AND(Tipy!FF80=Výsledky!$GI$3,OR(Tipy!FD80=Výsledky!$GG$3+1,Tipy!FD80=Výsledky!$GG$3-1))),10,0)))</f>
        <v/>
      </c>
      <c r="GI86" s="130" t="str">
        <f>IF(ISBLANK($GI$3),"",IF(ISBLANK(Tipy!FD80),"-",SUM(GD86:GH86)))</f>
        <v/>
      </c>
      <c r="GJ86" s="129"/>
      <c r="GK86" s="126" t="str">
        <f>IF(ISBLANK($GP$3),"",IF(ISBLANK(Tipy!FJ80),0,IF(AND(Tipy!FJ80=Výsledky!$GN$3,Tipy!FL80=Výsledky!$GP$3),60,0)))</f>
        <v/>
      </c>
      <c r="GL86" s="126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126" t="str">
        <f>IF(ISBLANK($GP$3),"",IF(OR(Tipy!FM80=Výsledky!$GK$6,Tipy!FM80=Výsledky!$GK$7,Tipy!FM80=Výsledky!$GK$8,Tipy!FM80=Výsledky!$GK$9),IF(VLOOKUP(Tipy!FM80,'Kategórie hráčov'!$A$2:$B$55,2,FALSE)=30,30,20),0))</f>
        <v/>
      </c>
      <c r="GN86" s="126" t="str">
        <f>IF(ISBLANK($GP$3),"",IF(OR(Tipy!FN80=Výsledky!$GN$6,Tipy!FN80=Výsledky!$GN$7,Tipy!FN80=Výsledky!$GN$8,Tipy!FN80=Výsledky!$GN$9),IF(VLOOKUP(Tipy!FN80,'Kategórie hráčov'!$A$2:$B$55,2,FALSE)=30,30,20),0))</f>
        <v/>
      </c>
      <c r="GO86" s="127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130" t="str">
        <f>IF(ISBLANK($GP$3),"",IF(ISBLANK(Tipy!FJ80),"-",SUM(GK86:GO86)))</f>
        <v/>
      </c>
      <c r="GQ86" s="129"/>
      <c r="GR86" s="126" t="str">
        <f>IF(ISBLANK($GW$3),"",IF(ISBLANK(Tipy!FP80),0,IF(AND(Tipy!FP80=Výsledky!$GU$3,Tipy!FR80=Výsledky!$GW$3),60,0)))</f>
        <v/>
      </c>
      <c r="GS86" s="126" t="str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/>
      </c>
      <c r="GT86" s="126" t="str">
        <f>IF(ISBLANK($GW$3),"",IF(OR(Tipy!FS80=Výsledky!$GR$6,Tipy!FS80=Výsledky!$GR$7,Tipy!FS80=Výsledky!$GR$8,Tipy!FS80=Výsledky!$GR$9),IF(VLOOKUP(Tipy!FS80,'Kategórie hráčov'!$A$2:$B$55,2,FALSE)=30,30,20),0))</f>
        <v/>
      </c>
      <c r="GU86" s="126" t="str">
        <f>IF(ISBLANK($GW$3),"",IF(OR(Tipy!FT80=Výsledky!$GU$6,Tipy!FT80=Výsledky!$GU$7,Tipy!FT80=Výsledky!$GU$8,Tipy!FT80=Výsledky!$GU$9),IF(VLOOKUP(Tipy!FT80,'Kategórie hráčov'!$A$2:$B$55,2,FALSE)=30,30,20),0))</f>
        <v/>
      </c>
      <c r="GV86" s="127" t="str">
        <f>IF(ISBLANK($GW$3),"",IF(ISBLANK(Tipy!FP80),0,IF(OR(AND(Tipy!FP80=Výsledky!$GU$3,OR(Tipy!FR80=Výsledky!$GW$3+1,Tipy!FR80=Výsledky!$GW$3-1)),AND(Tipy!FR80=Výsledky!$GW$3,OR(Tipy!FP80=Výsledky!$GU$3+1,Tipy!FP80=Výsledky!$GU$3-1))),10,0)))</f>
        <v/>
      </c>
      <c r="GW86" s="130" t="str">
        <f>IF(ISBLANK($GW$3),"",IF(ISBLANK(Tipy!FP80),"-",SUM(GR86:GV86)))</f>
        <v/>
      </c>
      <c r="GX86" s="129"/>
      <c r="GY86" s="126" t="str">
        <f>IF(ISBLANK($HD$3),"",IF(ISBLANK(Tipy!FV80),0,IF(AND(Tipy!FV80=Výsledky!$HB$3,Tipy!FX80=Výsledky!$HD$3),60,0)))</f>
        <v/>
      </c>
      <c r="GZ86" s="126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26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26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27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0" t="str">
        <f>IF(ISBLANK($HD$3),"",IF(ISBLANK(Tipy!FV80),"-",SUM(GY86:HC86)))</f>
        <v/>
      </c>
      <c r="HE86" s="129"/>
      <c r="HF86" s="126" t="str">
        <f>IF(ISBLANK($HK$3),"",IF(ISBLANK(Tipy!GB80),0,IF(AND(Tipy!GB80=Výsledky!$HI$3,Tipy!GD80=Výsledky!$HK$3),60,0)))</f>
        <v/>
      </c>
      <c r="HG86" s="126" t="str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/>
      </c>
      <c r="HH86" s="126" t="str">
        <f>IF(ISBLANK($HK$3),"",IF(OR(Tipy!GE80=Výsledky!$HF$6,Tipy!GE80=Výsledky!$HF$7,Tipy!GE80=Výsledky!$HF$8,Tipy!GE80=Výsledky!$HF$9),IF(VLOOKUP(Tipy!GE80,'Kategórie hráčov'!$A$2:$B$55,2,FALSE)=30,30,20),0))</f>
        <v/>
      </c>
      <c r="HI86" s="126" t="str">
        <f>IF(ISBLANK($HK$3),"",IF(OR(Tipy!GF80=Výsledky!$HI$6,Tipy!GF80=Výsledky!$HI$7,Tipy!GF80=Výsledky!$HI$8,Tipy!GF80=Výsledky!$HI$9),IF(VLOOKUP(Tipy!GF80,'Kategórie hráčov'!$A$2:$B$55,2,FALSE)=30,30,20),0))</f>
        <v/>
      </c>
      <c r="HJ86" s="127" t="str">
        <f>IF(ISBLANK($HK$3),"",IF(ISBLANK(Tipy!GB80),0,IF(OR(AND(Tipy!GB80=Výsledky!$HI$3,OR(Tipy!GD80=Výsledky!$HK$3+1,Tipy!GD80=Výsledky!$HK$3-1)),AND(Tipy!GD80=Výsledky!$HK$3,OR(Tipy!GB80=Výsledky!$HI$3+1,Tipy!GB80=Výsledky!$HI$3-1))),10,0)))</f>
        <v/>
      </c>
      <c r="HK86" s="130" t="str">
        <f>IF(ISBLANK($HK$3),"",IF(ISBLANK(Tipy!GB80),"-",SUM(HF86:HJ86)))</f>
        <v/>
      </c>
      <c r="HL86" s="129"/>
      <c r="HM86" s="126" t="str">
        <f>IF(ISBLANK($HR$3),"",IF(ISBLANK(Tipy!GH80),0,IF(AND(Tipy!GH80=Výsledky!$HP$3,Tipy!GJ80=Výsledky!$HR$3),60,0)))</f>
        <v/>
      </c>
      <c r="HN86" s="126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26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26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27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0" t="str">
        <f>IF(ISBLANK($HR$3),"",IF(ISBLANK(Tipy!GH80),"-",SUM(HM86:HQ86)))</f>
        <v/>
      </c>
      <c r="HS86" s="129"/>
      <c r="HT86" s="126" t="str">
        <f>IF(ISBLANK($HY$3),"",IF(ISBLANK(Tipy!GN80),0,IF(AND(Tipy!GN80=Výsledky!$HW$3,Tipy!GP80=Výsledky!$HY$3),60,0)))</f>
        <v/>
      </c>
      <c r="HU86" s="126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6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6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7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0" t="str">
        <f>IF(ISBLANK($HY$3),"",IF(ISBLANK(Tipy!GN80),"-",SUM(HT86:HX86)))</f>
        <v/>
      </c>
      <c r="HZ86" s="129"/>
      <c r="IA86" s="126" t="str">
        <f>IF(ISBLANK($IF$3),"",IF(ISBLANK(Tipy!GT80),0,IF(AND(Tipy!GT80=Výsledky!$ID$3,Tipy!GV80=Výsledky!$IF$3),60,0)))</f>
        <v/>
      </c>
      <c r="IB86" s="126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26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26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27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0" t="str">
        <f>IF(ISBLANK($IF$3),"",IF(ISBLANK(Tipy!GT80),"-",SUM(IA86:IE86)))</f>
        <v/>
      </c>
      <c r="IG86" s="129"/>
      <c r="IH86" s="126" t="str">
        <f>IF(ISBLANK($IM$3),"",IF(ISBLANK(Tipy!GZ80),0,IF(AND(Tipy!GZ80=Výsledky!$IK$3,Tipy!HB80=Výsledky!$IM$3),60,0)))</f>
        <v/>
      </c>
      <c r="II86" s="126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6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6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7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0" t="str">
        <f>IF(ISBLANK($IM$3),"",IF(ISBLANK(Tipy!GZ80),"-",SUM(IH86:IL86)))</f>
        <v/>
      </c>
      <c r="IN86" s="129"/>
      <c r="IO86" s="126" t="str">
        <f>IF(ISBLANK($IT$3),"",IF(ISBLANK(Tipy!HF80),0,IF(AND(Tipy!HF80=Výsledky!$IR$3,Tipy!HH80=Výsledky!$IT$3),60,0)))</f>
        <v/>
      </c>
      <c r="IP86" s="126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26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26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27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0" t="str">
        <f>IF(ISBLANK($IT$3),"",IF(ISBLANK(Tipy!HF80),"-",SUM(IO86:IS86)))</f>
        <v/>
      </c>
      <c r="IU86" s="129"/>
      <c r="IV86" s="126" t="str">
        <f>IF(ISBLANK($JA$3),"",IF(ISBLANK(Tipy!HL80),0,IF(AND(Tipy!HL80=Výsledky!$IY$3,Tipy!HN80=Výsledky!$JA$3),60,0)))</f>
        <v/>
      </c>
      <c r="IW86" s="126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26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26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27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0" t="str">
        <f>IF(ISBLANK($JA$3),"",IF(ISBLANK(Tipy!HL80),"-",SUM(IV86:IZ86)))</f>
        <v/>
      </c>
      <c r="JB86" s="129"/>
      <c r="JC86" s="126" t="str">
        <f>IF(ISBLANK($JH$3),"",IF(ISBLANK(Tipy!HR80),0,IF(AND(Tipy!HR80=Výsledky!$JF$3,Tipy!HT80=Výsledky!$JH$3),60,0)))</f>
        <v/>
      </c>
      <c r="JD86" s="126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26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26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27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0" t="str">
        <f>IF(ISBLANK($JH$3),"",IF(ISBLANK(Tipy!HR80),"-",SUM(JC86:JG86)))</f>
        <v/>
      </c>
      <c r="JI86" s="129"/>
      <c r="JJ86" s="126" t="str">
        <f>IF(ISBLANK($JO$3),"",IF(ISBLANK(Tipy!HX80),0,IF(AND(Tipy!HX80=Výsledky!$JM$3,Tipy!HZ80=Výsledky!$JO$3),60,0)))</f>
        <v/>
      </c>
      <c r="JK86" s="126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26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26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27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0" t="str">
        <f>IF(ISBLANK($JO$3),"",IF(ISBLANK(Tipy!HX80),"-",SUM(JJ86:JN86)))</f>
        <v/>
      </c>
      <c r="JP86" s="129"/>
      <c r="JQ86" s="126" t="str">
        <f>IF(ISBLANK($JV$3),"",IF(ISBLANK(Tipy!ID80),0,IF(AND(Tipy!ID80=Výsledky!$JT$3,Tipy!IF80=Výsledky!$JV$3),60,0)))</f>
        <v/>
      </c>
      <c r="JR86" s="126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26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26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27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0" t="str">
        <f>IF(ISBLANK($JV$3),"",IF(ISBLANK(Tipy!ID80),"-",SUM(JQ86:JU86)))</f>
        <v/>
      </c>
      <c r="JW86" s="129"/>
      <c r="JX86" s="126" t="str">
        <f>IF(ISBLANK($KC$3),"",IF(ISBLANK(Tipy!IJ80),0,IF(AND(Tipy!IJ80=Výsledky!$KA$3,Tipy!IL80=Výsledky!$KC$3),60,0)))</f>
        <v/>
      </c>
      <c r="JY86" s="126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6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6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7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0" t="str">
        <f>IF(ISBLANK($KC$3),"",IF(ISBLANK(Tipy!IJ80),"-",SUM(JX86:KB86)))</f>
        <v/>
      </c>
      <c r="KD86" s="129"/>
      <c r="KE86" s="126" t="str">
        <f>IF(ISBLANK($KJ$3),"",IF(ISBLANK(Tipy!IP80),0,IF(AND(Tipy!IP80=Výsledky!$KH$3,Tipy!IR80=Výsledky!$KJ$3),60,0)))</f>
        <v/>
      </c>
      <c r="KF86" s="126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6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6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7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0" t="str">
        <f>IF(ISBLANK($KJ$3),"",IF(ISBLANK(Tipy!IP80),"-",SUM(KE86:KI86)))</f>
        <v/>
      </c>
      <c r="KK86" s="129"/>
      <c r="KL86" s="126" t="str">
        <f>IF(ISBLANK($KQ$3),"",IF(ISBLANK(Tipy!IV80),0,IF(AND(Tipy!IV80=Výsledky!$KO$3,Tipy!IX80=Výsledky!$KQ$3),60,0)))</f>
        <v/>
      </c>
      <c r="KM86" s="126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6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6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7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0" t="str">
        <f>IF(ISBLANK($KQ$3),"",IF(ISBLANK(Tipy!IV80),"-",SUM(KL86:KP86)))</f>
        <v/>
      </c>
      <c r="KR86" s="129"/>
      <c r="KS86" s="126" t="str">
        <f>IF(ISBLANK($KX$3),"",IF(ISBLANK(Tipy!JB80),0,IF(AND(Tipy!JB80=Výsledky!$KV$3,Tipy!JD80=Výsledky!$KX$3),60,0)))</f>
        <v/>
      </c>
      <c r="KT86" s="126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6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6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7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0" t="str">
        <f>IF(ISBLANK($KX$3),"",IF(ISBLANK(Tipy!JB80),"-",SUM(KS86:KW86)))</f>
        <v/>
      </c>
      <c r="KY86" s="129"/>
      <c r="KZ86" s="126" t="str">
        <f>IF(ISBLANK($LE$3),"",IF(ISBLANK(Tipy!JH80),0,IF(AND(Tipy!JH80=Výsledky!$LC$3,Tipy!JJ80=Výsledky!$LE$3),60,0)))</f>
        <v/>
      </c>
      <c r="LA86" s="126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6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6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7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0" t="str">
        <f>IF(ISBLANK($LE$3),"",IF(ISBLANK(Tipy!JH80),"-",SUM(KZ86:LD86)))</f>
        <v/>
      </c>
      <c r="LF86" s="129"/>
      <c r="LG86" s="126" t="str">
        <f>IF(ISBLANK($LL$3),"",IF(ISBLANK(Tipy!JN80),0,IF(AND(Tipy!JN80=Výsledky!$LJ$3,Tipy!JP80=Výsledky!$LL$3),60,0)))</f>
        <v/>
      </c>
      <c r="LH86" s="126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6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6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7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0" t="str">
        <f>IF(ISBLANK($LL$3),"",IF(ISBLANK(Tipy!JN80),"-",SUM(LG86:LK86)))</f>
        <v/>
      </c>
      <c r="LM86" s="129"/>
      <c r="LN86" s="126" t="str">
        <f>IF(ISBLANK($LS$3),"",IF(ISBLANK(Tipy!JT80),0,IF(AND(Tipy!JT80=Výsledky!$LQ$3,Tipy!JV80=Výsledky!$LS$3),60,0)))</f>
        <v/>
      </c>
      <c r="LO86" s="126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6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6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7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0" t="str">
        <f>IF(ISBLANK($LS$3),"",IF(ISBLANK(Tipy!JT80),"-",SUM(LN86:LR86)))</f>
        <v/>
      </c>
      <c r="LT86" s="129"/>
      <c r="LU86" s="126" t="str">
        <f>IF(ISBLANK($LZ$3),"",IF(ISBLANK(Tipy!JZ80),0,IF(AND(Tipy!JZ80=Výsledky!$LX$3,Tipy!KB80=Výsledky!$LZ$3),60,0)))</f>
        <v/>
      </c>
      <c r="LV86" s="126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6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6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7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0" t="str">
        <f>IF(ISBLANK($LZ$3),"",IF(ISBLANK(Tipy!JZ80),"-",SUM(LU86:LY86)))</f>
        <v/>
      </c>
      <c r="MA86" s="129"/>
      <c r="MB86" s="126" t="str">
        <f>IF(ISBLANK($MG$3),"",IF(ISBLANK(Tipy!KF80),0,IF(AND(Tipy!KF80=Výsledky!$ME$3,Tipy!KH80=Výsledky!$MG$3),60,0)))</f>
        <v/>
      </c>
      <c r="MC86" s="126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6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6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7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0" t="str">
        <f>IF(ISBLANK($MG$3),"",IF(ISBLANK(Tipy!KF80),"-",SUM(MB86:MF86)))</f>
        <v/>
      </c>
      <c r="MH86" s="129"/>
      <c r="MI86" s="126" t="str">
        <f>IF(ISBLANK($MN$3),"",IF(ISBLANK(Tipy!KL80),0,IF(AND(Tipy!KL80=Výsledky!$ML$3,Tipy!KN80=Výsledky!$MN$3),60,0)))</f>
        <v/>
      </c>
      <c r="MJ86" s="126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6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6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7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0" t="str">
        <f>IF(ISBLANK($MN$3),"",IF(ISBLANK(Tipy!KL80),"-",SUM(MI86:MM86)))</f>
        <v/>
      </c>
      <c r="MO86" s="129"/>
      <c r="MP86" s="126" t="str">
        <f>IF(ISBLANK($MU$3),"",IF(ISBLANK(Tipy!KR80),0,IF(AND(Tipy!KR80=Výsledky!$MS$3,Tipy!KT80=Výsledky!$MU$3),60,0)))</f>
        <v/>
      </c>
      <c r="MQ86" s="126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6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6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7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0" t="str">
        <f>IF(ISBLANK($MU$3),"",IF(ISBLANK(Tipy!KR80),"-",SUM(MP86:MT86)))</f>
        <v/>
      </c>
      <c r="MV86" s="129"/>
      <c r="MW86" s="126" t="str">
        <f>IF(ISBLANK($NB$3),"",IF(ISBLANK(Tipy!KX80),0,IF(AND(Tipy!KX80=Výsledky!$MZ$3,Tipy!KZ80=Výsledky!$NB$3),60,0)))</f>
        <v/>
      </c>
      <c r="MX86" s="126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6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6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7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0" t="str">
        <f>IF(ISBLANK($NB$3),"",IF(ISBLANK(Tipy!KX80),"-",SUM(MW86:NA86)))</f>
        <v/>
      </c>
      <c r="NC86" s="129"/>
      <c r="ND86" s="126" t="str">
        <f>IF(ISBLANK($NI$3),"",IF(ISBLANK(Tipy!LD80),0,IF(AND(Tipy!LD80=Výsledky!$NG$3,Tipy!LF80=Výsledky!$NI$3),60,0)))</f>
        <v/>
      </c>
      <c r="NE86" s="126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6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6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7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0" t="str">
        <f>IF(ISBLANK($NI$3),"",IF(ISBLANK(Tipy!LD80),"-",SUM(ND86:NH86)))</f>
        <v/>
      </c>
      <c r="NJ86" s="129"/>
      <c r="NK86" s="126" t="str">
        <f>IF(ISBLANK($NP$3),"",IF(ISBLANK(Tipy!LJ80),0,IF(AND(Tipy!LJ80=Výsledky!$NN$3,Tipy!LL80=Výsledky!$NP$3),60,0)))</f>
        <v/>
      </c>
      <c r="NL86" s="126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6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6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7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0" t="str">
        <f>IF(ISBLANK($NP$3),"",IF(ISBLANK(Tipy!LJ80),"-",SUM(NK86:NO86)))</f>
        <v/>
      </c>
      <c r="NQ86" s="129"/>
      <c r="NR86" s="126" t="str">
        <f>IF(ISBLANK($NW$3),"",IF(ISBLANK(Tipy!LP80),0,IF(AND(Tipy!LP80=Výsledky!$NU$3,Tipy!LR80=Výsledky!$NW$3),60,0)))</f>
        <v/>
      </c>
      <c r="NS86" s="126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6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6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7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0" t="str">
        <f>IF(ISBLANK($NW$3),"",IF(ISBLANK(Tipy!LP80),"-",SUM(NR86:NV86)))</f>
        <v/>
      </c>
      <c r="NX86" s="129"/>
      <c r="NY86" s="126" t="str">
        <f>IF(ISBLANK($OD$3),"",IF(ISBLANK(Tipy!LV80),0,IF(AND(Tipy!LV80=Výsledky!$OB$3,Tipy!LX80=Výsledky!$OD$3),60,0)))</f>
        <v/>
      </c>
      <c r="NZ86" s="126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6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6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7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0" t="str">
        <f>IF(ISBLANK($OD$3),"",IF(ISBLANK(Tipy!LV80),"-",SUM(NY86:OC86)))</f>
        <v/>
      </c>
      <c r="OE86" s="129"/>
      <c r="OF86" s="126" t="str">
        <f>IF(ISBLANK($OK$3),"",IF(ISBLANK(Tipy!MB80),0,IF(AND(Tipy!MB80=Výsledky!$OI$3,Tipy!MD80=Výsledky!$OK$3),60,0)))</f>
        <v/>
      </c>
      <c r="OG86" s="126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6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6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7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0" t="str">
        <f>IF(ISBLANK($OK$3),"",IF(ISBLANK(Tipy!MB80),"-",SUM(OF86:OJ86)))</f>
        <v/>
      </c>
      <c r="OL86" s="129"/>
      <c r="OM86" s="126" t="str">
        <f>IF(ISBLANK($OR$3),"",IF(ISBLANK(Tipy!MH80),0,IF(AND(Tipy!MH80=Výsledky!$OP$3,Tipy!MJ80=Výsledky!$OR$3),60,0)))</f>
        <v/>
      </c>
      <c r="ON86" s="126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6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6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7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0" t="str">
        <f>IF(ISBLANK($OR$3),"",IF(ISBLANK(Tipy!MH80),"-",SUM(OM86:OQ86)))</f>
        <v/>
      </c>
      <c r="OS86" s="129"/>
      <c r="OT86" s="126" t="str">
        <f>IF(ISBLANK($OY$3),"",IF(ISBLANK(Tipy!MN80),0,IF(AND(Tipy!MN80=Výsledky!$OW$3,Tipy!MP80=Výsledky!$OY$3),60,0)))</f>
        <v/>
      </c>
      <c r="OU86" s="126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6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6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7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0" t="str">
        <f>IF(ISBLANK($OY$3),"",IF(ISBLANK(Tipy!MN80),"-",SUM(OT86:OX86)))</f>
        <v/>
      </c>
      <c r="OZ86" s="129"/>
      <c r="PA86" s="126" t="str">
        <f>IF(ISBLANK($PF$3),"",IF(ISBLANK(Tipy!MT80),0,IF(AND(Tipy!MT80=Výsledky!$PD$3,Tipy!MV80=Výsledky!$PF$3),60,0)))</f>
        <v/>
      </c>
      <c r="PB86" s="126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6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6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7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0" t="str">
        <f>IF(ISBLANK($PF$3),"",IF(ISBLANK(Tipy!MT80),"-",SUM(PA86:PE86)))</f>
        <v/>
      </c>
      <c r="PG86" s="129"/>
      <c r="PH86" s="126" t="str">
        <f>IF(ISBLANK($PM$3),"",IF(ISBLANK(Tipy!MZ80),0,IF(AND(Tipy!MZ80=Výsledky!$PK$3,Tipy!NB80=Výsledky!$PM$3),60,0)))</f>
        <v/>
      </c>
      <c r="PI86" s="126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6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6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7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0" t="str">
        <f>IF(ISBLANK($PM$3),"",IF(ISBLANK(Tipy!MZ80),"-",SUM(PH86:PL86)))</f>
        <v/>
      </c>
      <c r="PN86" s="129"/>
      <c r="PO86" s="126" t="str">
        <f>IF(ISBLANK($PT$3),"",IF(ISBLANK(Tipy!NF80),0,IF(AND(Tipy!NF80=Výsledky!$PR$3,Tipy!NH80=Výsledky!$PT$3),60,0)))</f>
        <v/>
      </c>
      <c r="PP86" s="126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6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6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7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0" t="str">
        <f>IF(ISBLANK($PT$3),"",IF(ISBLANK(Tipy!NF80),"-",SUM(PO86:PS86)))</f>
        <v/>
      </c>
      <c r="PU86" s="129"/>
      <c r="PV86" s="126" t="str">
        <f>IF(ISBLANK($QA$3),"",IF(ISBLANK(Tipy!NL80),0,IF(AND(Tipy!NL80=Výsledky!$PY$3,Tipy!NN80=Výsledky!$QA$3),60,0)))</f>
        <v/>
      </c>
      <c r="PW86" s="126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6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6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7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0" t="str">
        <f>IF(ISBLANK($QA$3),"",IF(ISBLANK(Tipy!NL80),"-",SUM(PV86:PZ86)))</f>
        <v/>
      </c>
      <c r="QB86" s="129"/>
      <c r="QC86" s="126" t="str">
        <f>IF(ISBLANK($QH$3),"",IF(ISBLANK(Tipy!NR80),0,IF(AND(Tipy!NR80=Výsledky!$QF$3,Tipy!NT80=Výsledky!$QH$3),60,0)))</f>
        <v/>
      </c>
      <c r="QD86" s="126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6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6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7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0" t="str">
        <f>IF(ISBLANK($QH$3),"",IF(ISBLANK(Tipy!NR80),"-",SUM(QC86:QG86)))</f>
        <v/>
      </c>
      <c r="QI86" s="131"/>
      <c r="QJ86" s="131"/>
    </row>
    <row r="87" spans="1:452" ht="15" x14ac:dyDescent="0.2">
      <c r="A87" s="124">
        <f>Tipy!A81</f>
        <v>36</v>
      </c>
      <c r="B87" s="166" t="str">
        <f>IF(Tipy!B81="","",Tipy!B81)</f>
        <v>xO2</v>
      </c>
      <c r="C87" s="125"/>
      <c r="D87" s="126">
        <f>IF(ISBLANK($I$3),"",IF(ISBLANK(Tipy!D81),0,IF(AND(Tipy!D81=Výsledky!$G$3,Tipy!F81=Výsledky!$I$3),60,0)))</f>
        <v>0</v>
      </c>
      <c r="E87" s="126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6">
        <f>IF(ISBLANK($I$3),"",IF(OR(Tipy!G81=Výsledky!$D$6,Tipy!G81=Výsledky!$D$7,Tipy!G81=Výsledky!$D$8,Tipy!G81=Výsledky!$D$9),IF(VLOOKUP(Tipy!G81,'Kategórie hráčov'!$A$2:$B$55,2,FALSE)=30,30,20),0))</f>
        <v>20</v>
      </c>
      <c r="G87" s="126">
        <f>IF(ISBLANK($I$3),"",IF(OR(Tipy!H81=Výsledky!$G$6,Tipy!H81=Výsledky!$G$7,Tipy!H81=Výsledky!$G$8,Tipy!H81=Výsledky!$G$9),IF(VLOOKUP(Tipy!H81,'Kategórie hráčov'!$A$2:$B$55,2,FALSE)=30,30,20),0))</f>
        <v>0</v>
      </c>
      <c r="H87" s="127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8">
        <f>IF(ISBLANK($I$3),"",IF(ISBLANK(Tipy!D81),"-",SUM(D87:H87)))</f>
        <v>50</v>
      </c>
      <c r="J87" s="25"/>
      <c r="K87" s="126">
        <f>IF(ISBLANK($P$3),"",IF(ISBLANK(Tipy!J81),0,IF(AND(Tipy!J81=Výsledky!$N$3,Tipy!L81=Výsledky!$P$3),60,0)))</f>
        <v>0</v>
      </c>
      <c r="L87" s="126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6">
        <f>IF(ISBLANK($P$3),"",IF(OR(Tipy!M81=Výsledky!$K$6,Tipy!M81=Výsledky!$K$7,Tipy!M81=Výsledky!$K$8,Tipy!M81=Výsledky!$K$9),IF(VLOOKUP(Tipy!M81,'Kategórie hráčov'!$A$2:$B$55,2,FALSE)=30,30,20),0))</f>
        <v>20</v>
      </c>
      <c r="N87" s="126">
        <f>IF(ISBLANK($P$3),"",IF(OR(Tipy!N81=Výsledky!$N$6,Tipy!N81=Výsledky!$N$7,Tipy!N81=Výsledky!$N$8,Tipy!N81=Výsledky!$N$9),IF(VLOOKUP(Tipy!N81,'Kategórie hráčov'!$A$2:$B$55,2,FALSE)=30,30,20),0))</f>
        <v>0</v>
      </c>
      <c r="O87" s="127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8">
        <f>IF(ISBLANK($P$3),"",IF(ISBLANK(Tipy!J81),"-",SUM(K87:O87)))</f>
        <v>20</v>
      </c>
      <c r="Q87" s="129"/>
      <c r="R87" s="126">
        <f>IF(ISBLANK($W$3),"",IF(ISBLANK(Tipy!P81),0,IF(AND(Tipy!P81=Výsledky!$U$3,Tipy!R81=Výsledky!$W$3),60,0)))</f>
        <v>0</v>
      </c>
      <c r="S87" s="126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6">
        <f>IF(ISBLANK($W$3),"",IF(OR(Tipy!S81=Výsledky!$R$6,Tipy!S81=Výsledky!$R$7,Tipy!S81=Výsledky!$R$8,Tipy!S81=Výsledky!$R$9),IF(VLOOKUP(Tipy!S81,'Kategórie hráčov'!$A$2:$B$55,2,FALSE)=30,30,20),0))</f>
        <v>0</v>
      </c>
      <c r="U87" s="126">
        <f>IF(ISBLANK($W$3),"",IF(OR(Tipy!T81=Výsledky!$U$6,Tipy!T81=Výsledky!$U$7,Tipy!T81=Výsledky!$U$8,Tipy!T81=Výsledky!$U$9),IF(VLOOKUP(Tipy!T81,'Kategórie hráčov'!$A$2:$B$55,2,FALSE)=30,30,20),0))</f>
        <v>0</v>
      </c>
      <c r="V87" s="127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30">
        <f>IF(ISBLANK($W$3),"",IF(ISBLANK(Tipy!P81),"-",SUM(R87:V87)))</f>
        <v>0</v>
      </c>
      <c r="X87" s="129"/>
      <c r="Y87" s="126">
        <f>IF(ISBLANK($AD$3),"",IF(ISBLANK(Tipy!V81),0,IF(AND(Tipy!V81=Výsledky!$AB$3,Tipy!X81=Výsledky!$AD$3),60,0)))</f>
        <v>0</v>
      </c>
      <c r="Z87" s="126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6">
        <f>IF(ISBLANK($AD$3),"",IF(OR(Tipy!Y81=Výsledky!$Y$6,Tipy!Y81=Výsledky!$Y$7,Tipy!Y81=Výsledky!$Y$8,Tipy!Y81=Výsledky!$Y$9),IF(VLOOKUP(Tipy!Y81,'Kategórie hráčov'!$A$2:$B$55,2,FALSE)=30,30,20),0))</f>
        <v>20</v>
      </c>
      <c r="AB87" s="126">
        <f>IF(ISBLANK($AD$3),"",IF(OR(Tipy!Z81=Výsledky!$AB$6,Tipy!Z81=Výsledky!$AB$7,Tipy!Z81=Výsledky!$AB$8,Tipy!Z81=Výsledky!$AB$9),IF(VLOOKUP(Tipy!Z81,'Kategórie hráčov'!$A$2:$B$55,2,FALSE)=30,30,20),0))</f>
        <v>0</v>
      </c>
      <c r="AC87" s="127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30">
        <f>IF(ISBLANK($AD$3),"",IF(ISBLANK(Tipy!V81),"-",SUM(Y87:AC87)))</f>
        <v>20</v>
      </c>
      <c r="AE87" s="129"/>
      <c r="AF87" s="126">
        <f>IF(ISBLANK($AK$3),"",IF(ISBLANK(Tipy!AB81),0,IF(AND(Tipy!AB81=Výsledky!$AI$3,Tipy!AD81=Výsledky!$AK$3),60,0)))</f>
        <v>0</v>
      </c>
      <c r="AG87" s="126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6">
        <f>IF(ISBLANK($AK$3),"",IF(OR(Tipy!AE81=Výsledky!$AF$6,Tipy!AE81=Výsledky!$AF$7,Tipy!AE81=Výsledky!$AF$8,Tipy!AE81=Výsledky!$AF$9),IF(VLOOKUP(Tipy!AE81,'Kategórie hráčov'!$A$2:$B$55,2,FALSE)=30,30,20),0))</f>
        <v>0</v>
      </c>
      <c r="AI87" s="126">
        <f>IF(ISBLANK($AK$3),"",IF(OR(Tipy!AF81=Výsledky!$AI$6,Tipy!AF81=Výsledky!$AI$7,Tipy!AF81=Výsledky!$AI$8,Tipy!AF81=Výsledky!$AI$9),IF(VLOOKUP(Tipy!AF81,'Kategórie hráčov'!$A$2:$B$55,2,FALSE)=30,30,20),0))</f>
        <v>0</v>
      </c>
      <c r="AJ87" s="127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30">
        <f>IF(ISBLANK($AK$3),"",IF(ISBLANK(Tipy!AB81),"-",SUM(AF87:AJ87)))</f>
        <v>20</v>
      </c>
      <c r="AL87" s="129"/>
      <c r="AM87" s="126">
        <f>IF(ISBLANK($AR$3),"",IF(ISBLANK(Tipy!AH81),0,IF(AND(Tipy!AH81=Výsledky!$AP$3,Tipy!AJ81=Výsledky!$AR$3),60,0)))</f>
        <v>60</v>
      </c>
      <c r="AN87" s="126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6">
        <f>IF(ISBLANK($AR$3),"",IF(OR(Tipy!AK81=Výsledky!$AM$6,Tipy!AK81=Výsledky!$AM$7,Tipy!AK81=Výsledky!$AM$8,Tipy!AK81=Výsledky!$AM$9),IF(VLOOKUP(Tipy!AK81,'Kategórie hráčov'!$A$2:$B$55,2,FALSE)=30,30,20),0))</f>
        <v>0</v>
      </c>
      <c r="AP87" s="126">
        <f>IF(ISBLANK($AR$3),"",IF(OR(Tipy!AL81=Výsledky!$AP$6,Tipy!AL81=Výsledky!$AP$7,Tipy!AL81=Výsledky!$AP$8,Tipy!AL81=Výsledky!$AP$9),IF(VLOOKUP(Tipy!AL81,'Kategórie hráčov'!$A$2:$B$55,2,FALSE)=30,30,20),0))</f>
        <v>0</v>
      </c>
      <c r="AQ87" s="127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30">
        <f>IF(ISBLANK($AR$3),"",IF(ISBLANK(Tipy!AH81),"-",SUM(AM87:AQ87)))</f>
        <v>60</v>
      </c>
      <c r="AS87" s="129"/>
      <c r="AT87" s="126">
        <f>IF(ISBLANK($AY$3),"",IF(ISBLANK(Tipy!AN81),0,IF(AND(Tipy!AN81=Výsledky!$AW$3,Tipy!AP81=Výsledky!$AY$3),60,0)))</f>
        <v>0</v>
      </c>
      <c r="AU87" s="126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6">
        <f>IF(ISBLANK($AY$3),"",IF(OR(Tipy!AQ81=Výsledky!$AT$6,Tipy!AQ81=Výsledky!$AT$7,Tipy!AQ81=Výsledky!$AT$8,Tipy!AQ81=Výsledky!$AT$9),IF(VLOOKUP(Tipy!AQ81,'Kategórie hráčov'!$A$2:$B$55,2,FALSE)=30,30,20),0))</f>
        <v>0</v>
      </c>
      <c r="AW87" s="126">
        <f>IF(ISBLANK($AY$3),"",IF(OR(Tipy!AR81=Výsledky!$AW$6,Tipy!AR81=Výsledky!$AW$7,Tipy!AR81=Výsledky!$AW$8,Tipy!AR81=Výsledky!$AW$9),IF(VLOOKUP(Tipy!AR81,'Kategórie hráčov'!$A$2:$B$55,2,FALSE)=30,30,20),0))</f>
        <v>0</v>
      </c>
      <c r="AX87" s="127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30">
        <f>IF(ISBLANK($AY$3),"",IF(ISBLANK(Tipy!AN81),"-",SUM(AT87:AX87)))</f>
        <v>0</v>
      </c>
      <c r="AZ87" s="129"/>
      <c r="BA87" s="126">
        <f>IF(ISBLANK($BF$3),"",IF(ISBLANK(Tipy!AT81),0,IF(AND(Tipy!AT81=Výsledky!$BD$3,Tipy!AV81=Výsledky!$BF$3),60,0)))</f>
        <v>0</v>
      </c>
      <c r="BB87" s="126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6">
        <f>IF(ISBLANK($BF$3),"",IF(OR(Tipy!AW81=Výsledky!$BA$6,Tipy!AW81=Výsledky!$BA$7,Tipy!AW81=Výsledky!$BA$8,Tipy!AW81=Výsledky!$BA$9),IF(VLOOKUP(Tipy!AW81,'Kategórie hráčov'!$A$2:$B$55,2,FALSE)=30,30,20),0))</f>
        <v>0</v>
      </c>
      <c r="BD87" s="126">
        <f>IF(ISBLANK($BF$3),"",IF(OR(Tipy!AX81=Výsledky!$BD$6,Tipy!AX81=Výsledky!$BD$7,Tipy!AX81=Výsledky!$BD$8,Tipy!AX81=Výsledky!$BD$9),IF(VLOOKUP(Tipy!AX81,'Kategórie hráčov'!$A$2:$B$55,2,FALSE)=30,30,20),0))</f>
        <v>0</v>
      </c>
      <c r="BE87" s="127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30">
        <f>IF(ISBLANK($BF$3),"",IF(ISBLANK(Tipy!AT81),"-",SUM(BA87:BE87)))</f>
        <v>0</v>
      </c>
      <c r="BG87" s="129"/>
      <c r="BH87" s="126" t="str">
        <f>IF(ISBLANK($BM$3),"",IF(ISBLANK(Tipy!AZ81),0,IF(AND(Tipy!AZ81=Výsledky!$BK$3,Tipy!BB81=Výsledky!$BM$3),60,0)))</f>
        <v/>
      </c>
      <c r="BI87" s="126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6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6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7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0" t="str">
        <f>IF(ISBLANK($BM$3),"",IF(ISBLANK(Tipy!AZ81),"-",SUM(BH87:BL87)))</f>
        <v/>
      </c>
      <c r="BN87" s="129"/>
      <c r="BO87" s="126">
        <f>IF(ISBLANK($BT$3),"",IF(ISBLANK(Tipy!BF81),0,IF(AND(Tipy!BF81=Výsledky!$BR$3,Tipy!BH81=Výsledky!$BT$3),60,0)))</f>
        <v>0</v>
      </c>
      <c r="BP87" s="126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6">
        <f>IF(ISBLANK($BT$3),"",IF(OR(Tipy!BI81=Výsledky!$BO$6,Tipy!BI81=Výsledky!$BO$7,Tipy!BI81=Výsledky!$BO$8,Tipy!BI81=Výsledky!$BO$9),IF(VLOOKUP(Tipy!BI81,'Kategórie hráčov'!$A$2:$B$55,2,FALSE)=30,30,20),0))</f>
        <v>20</v>
      </c>
      <c r="BR87" s="126">
        <f>IF(ISBLANK($BT$3),"",IF(OR(Tipy!BJ81=Výsledky!$BR$6,Tipy!BJ81=Výsledky!$BR$7,Tipy!BJ81=Výsledky!$BR$8,Tipy!BJ81=Výsledky!$BR$9),IF(VLOOKUP(Tipy!BJ81,'Kategórie hráčov'!$A$2:$B$55,2,FALSE)=30,30,20),0))</f>
        <v>0</v>
      </c>
      <c r="BS87" s="127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30">
        <f>IF(ISBLANK($BT$3),"",IF(ISBLANK(Tipy!BF81),"-",SUM(BO87:BS87)))</f>
        <v>50</v>
      </c>
      <c r="BU87" s="129"/>
      <c r="BV87" s="126" t="str">
        <f>IF(ISBLANK($CA$3),"",IF(ISBLANK(Tipy!BL81),0,IF(AND(Tipy!BL81=Výsledky!$BY$3,Tipy!BN81=Výsledky!$CA$3),60,0)))</f>
        <v/>
      </c>
      <c r="BW87" s="126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6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6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7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0" t="str">
        <f>IF(ISBLANK($CA$3),"",IF(ISBLANK(Tipy!BL81),"-",SUM(BV87:BZ87)))</f>
        <v/>
      </c>
      <c r="CB87" s="129"/>
      <c r="CC87" s="126">
        <f>IF(ISBLANK($CH$3),"",IF(ISBLANK(Tipy!BR81),0,IF(AND(Tipy!BR81=Výsledky!$CF$3,Tipy!BT81=Výsledky!$CH$3),60,0)))</f>
        <v>0</v>
      </c>
      <c r="CD87" s="126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6">
        <f>IF(ISBLANK($CH$3),"",IF(OR(Tipy!BU81=Výsledky!$CC$6,Tipy!BU81=Výsledky!$CC$7,Tipy!BU81=Výsledky!$CC$8,Tipy!BU81=Výsledky!$CC$9),IF(VLOOKUP(Tipy!BU81,'Kategórie hráčov'!$A$2:$B$55,2,FALSE)=30,30,20),0))</f>
        <v>0</v>
      </c>
      <c r="CF87" s="126">
        <f>IF(ISBLANK($CH$3),"",IF(OR(Tipy!BV81=Výsledky!$CF$6,Tipy!BV81=Výsledky!$CF$7,Tipy!BV81=Výsledky!$CF$8,Tipy!BV81=Výsledky!$CF$9),IF(VLOOKUP(Tipy!BV81,'Kategórie hráčov'!$A$2:$B$55,2,FALSE)=30,30,20),0))</f>
        <v>0</v>
      </c>
      <c r="CG87" s="127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30">
        <f>IF(ISBLANK($CH$3),"",IF(ISBLANK(Tipy!BR81),"-",SUM(CC87:CG87)))</f>
        <v>0</v>
      </c>
      <c r="CI87" s="129"/>
      <c r="CJ87" s="126">
        <f>IF(ISBLANK($CO$3),"",IF(ISBLANK(Tipy!BX81),0,IF(AND(Tipy!BX81=Výsledky!$CM$3,Tipy!BZ81=Výsledky!$CO$3),60,0)))</f>
        <v>0</v>
      </c>
      <c r="CK87" s="126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6">
        <f>IF(ISBLANK($CO$3),"",IF(OR(Tipy!CA81=Výsledky!$CJ$6,Tipy!CA81=Výsledky!$CJ$7,Tipy!CA81=Výsledky!$CJ$8,Tipy!CA81=Výsledky!$CJ$9),IF(VLOOKUP(Tipy!CA81,'Kategórie hráčov'!$A$2:$B$55,2,FALSE)=30,30,20),0))</f>
        <v>20</v>
      </c>
      <c r="CM87" s="126">
        <f>IF(ISBLANK($CO$3),"",IF(OR(Tipy!CB81=Výsledky!$CM$6,Tipy!CB81=Výsledky!$CM$7,Tipy!CB81=Výsledky!$CM$8,Tipy!CB81=Výsledky!$CM$9),IF(VLOOKUP(Tipy!CB81,'Kategórie hráčov'!$A$2:$B$55,2,FALSE)=30,30,20),0))</f>
        <v>0</v>
      </c>
      <c r="CN87" s="127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30">
        <f>IF(ISBLANK($CO$3),"",IF(ISBLANK(Tipy!BX81),"-",SUM(CJ87:CN87)))</f>
        <v>40</v>
      </c>
      <c r="CP87" s="129"/>
      <c r="CQ87" s="126" t="str">
        <f>IF(ISBLANK($CV$3),"",IF(ISBLANK(Tipy!CD81),0,IF(AND(Tipy!CD81=Výsledky!$CT$3,Tipy!CF81=Výsledky!$CV$3),60,0)))</f>
        <v/>
      </c>
      <c r="CR87" s="126" t="str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/>
      </c>
      <c r="CS87" s="126" t="str">
        <f>IF(ISBLANK($CV$3),"",IF(OR(Tipy!CG81=Výsledky!$CQ$6,Tipy!CG81=Výsledky!$CQ$7,Tipy!CG81=Výsledky!$CQ$8,Tipy!CG81=Výsledky!$CQ$9),IF(VLOOKUP(Tipy!CG81,'Kategórie hráčov'!$A$2:$B$55,2,FALSE)=30,30,20),0))</f>
        <v/>
      </c>
      <c r="CT87" s="126" t="str">
        <f>IF(ISBLANK($CV$3),"",IF(OR(Tipy!CH81=Výsledky!$CT$6,Tipy!CH81=Výsledky!$CT$7,Tipy!CH81=Výsledky!$CT$8,Tipy!CH81=Výsledky!$CT$9),IF(VLOOKUP(Tipy!CH81,'Kategórie hráčov'!$A$2:$B$55,2,FALSE)=30,30,20),0))</f>
        <v/>
      </c>
      <c r="CU87" s="127" t="str">
        <f>IF(ISBLANK($CV$3),"",IF(ISBLANK(Tipy!CD81),0,IF(OR(AND(Tipy!CD81=Výsledky!$CT$3,OR(Tipy!CF81=Výsledky!$CV$3+1,Tipy!CF81=Výsledky!$CV$3-1)),AND(Tipy!CF81=Výsledky!$CV$3,OR(Tipy!CD81=Výsledky!$CT$3+1,Tipy!CD81=Výsledky!$CT$3-1))),10,0)))</f>
        <v/>
      </c>
      <c r="CV87" s="130" t="str">
        <f>IF(ISBLANK($CV$3),"",IF(ISBLANK(Tipy!CD81),"-",SUM(CQ87:CU87)))</f>
        <v/>
      </c>
      <c r="CW87" s="129"/>
      <c r="CX87" s="126" t="str">
        <f>IF(ISBLANK($DC$3),"",IF(ISBLANK(Tipy!CJ81),0,IF(AND(Tipy!CJ81=Výsledky!$DA$3,Tipy!CL81=Výsledky!$DC$3),60,0)))</f>
        <v/>
      </c>
      <c r="CY87" s="126" t="str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/>
      </c>
      <c r="CZ87" s="126" t="str">
        <f>IF(ISBLANK($DC$3),"",IF(OR(Tipy!CM81=Výsledky!$CX$6,Tipy!CM81=Výsledky!$CX$7,Tipy!CM81=Výsledky!$CX$8,Tipy!CM81=Výsledky!$CX$9),IF(VLOOKUP(Tipy!CM81,'Kategórie hráčov'!$A$2:$B$55,2,FALSE)=30,30,20),0))</f>
        <v/>
      </c>
      <c r="DA87" s="126" t="str">
        <f>IF(ISBLANK($DC$3),"",IF(OR(Tipy!CN81=Výsledky!$DA$6,Tipy!CN81=Výsledky!$DA$7,Tipy!CN81=Výsledky!$DA$8,Tipy!CN81=Výsledky!$DA$9),IF(VLOOKUP(Tipy!CN81,'Kategórie hráčov'!$A$2:$B$55,2,FALSE)=30,30,20),0))</f>
        <v/>
      </c>
      <c r="DB87" s="127" t="str">
        <f>IF(ISBLANK($DC$3),"",IF(ISBLANK(Tipy!CJ81),0,IF(OR(AND(Tipy!CJ81=Výsledky!$DA$3,OR(Tipy!CL81=Výsledky!$DC$3+1,Tipy!CL81=Výsledky!$DC$3-1)),AND(Tipy!CL81=Výsledky!$DC$3,OR(Tipy!CJ81=Výsledky!$DA$3+1,Tipy!CJ81=Výsledky!$DA$3-1))),10,0)))</f>
        <v/>
      </c>
      <c r="DC87" s="130" t="str">
        <f>IF(ISBLANK($DC$3),"",IF(ISBLANK(Tipy!CJ81),"-",SUM(CX87:DB87)))</f>
        <v/>
      </c>
      <c r="DD87" s="129"/>
      <c r="DE87" s="126" t="str">
        <f>IF(ISBLANK($DJ$3),"",IF(ISBLANK(Tipy!CP81),0,IF(AND(Tipy!CP81=Výsledky!$DH$3,Tipy!CR81=Výsledky!$DJ$3),60,0)))</f>
        <v/>
      </c>
      <c r="DF87" s="126" t="str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/>
      </c>
      <c r="DG87" s="126" t="str">
        <f>IF(ISBLANK($DJ$3),"",IF(OR(Tipy!CS81=Výsledky!$DE$6,Tipy!CS81=Výsledky!$DE$7,Tipy!CS81=Výsledky!$DE$8,Tipy!CS81=Výsledky!$DE$9),IF(VLOOKUP(Tipy!CS81,'Kategórie hráčov'!$A$2:$B$55,2,FALSE)=30,30,20),0))</f>
        <v/>
      </c>
      <c r="DH87" s="126" t="str">
        <f>IF(ISBLANK($DJ$3),"",IF(OR(Tipy!CT81=Výsledky!$DH$6,Tipy!CT81=Výsledky!$DH$7,Tipy!CT81=Výsledky!$DH$8,Tipy!CT81=Výsledky!$DH$9),IF(VLOOKUP(Tipy!CT81,'Kategórie hráčov'!$A$2:$B$55,2,FALSE)=30,30,20),0))</f>
        <v/>
      </c>
      <c r="DI87" s="127" t="str">
        <f>IF(ISBLANK($DJ$3),"",IF(ISBLANK(Tipy!CP81),0,IF(OR(AND(Tipy!CP81=Výsledky!$DH$3,OR(Tipy!CR81=Výsledky!$DJ$3+1,Tipy!CR81=Výsledky!$DJ$3-1)),AND(Tipy!CR81=Výsledky!$DJ$3,OR(Tipy!CP81=Výsledky!$DH$3+1,Tipy!CP81=Výsledky!$DH$3-1))),10,0)))</f>
        <v/>
      </c>
      <c r="DJ87" s="130" t="str">
        <f>IF(ISBLANK($DJ$3),"",IF(ISBLANK(Tipy!CP81),"-",SUM(DE87:DI87)))</f>
        <v/>
      </c>
      <c r="DK87" s="129"/>
      <c r="DL87" s="126" t="str">
        <f>IF(ISBLANK($DQ$3),"",IF(ISBLANK(Tipy!CV81),0,IF(AND(Tipy!CV81=Výsledky!$DO$3,Tipy!CX81=Výsledky!$DQ$3),60,0)))</f>
        <v/>
      </c>
      <c r="DM87" s="126" t="str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/>
      </c>
      <c r="DN87" s="126" t="str">
        <f>IF(ISBLANK($DQ$3),"",IF(OR(Tipy!CY81=Výsledky!$DL$6,Tipy!CY81=Výsledky!$DL$7,Tipy!CY81=Výsledky!$DL$8,Tipy!CY81=Výsledky!$DL$9),IF(VLOOKUP(Tipy!CY81,'Kategórie hráčov'!$A$2:$B$55,2,FALSE)=30,30,20),0))</f>
        <v/>
      </c>
      <c r="DO87" s="126" t="str">
        <f>IF(ISBLANK($DQ$3),"",IF(OR(Tipy!CZ81=Výsledky!$DO$6,Tipy!CZ81=Výsledky!$DO$7,Tipy!CZ81=Výsledky!$DO$8,Tipy!CZ81=Výsledky!$DO$9),IF(VLOOKUP(Tipy!CZ81,'Kategórie hráčov'!$A$2:$B$55,2,FALSE)=30,30,20),0))</f>
        <v/>
      </c>
      <c r="DP87" s="127" t="str">
        <f>IF(ISBLANK($DQ$3),"",IF(ISBLANK(Tipy!CV81),0,IF(OR(AND(Tipy!CV81=Výsledky!$DO$3,OR(Tipy!CX81=Výsledky!$DQ$3+1,Tipy!CX81=Výsledky!$DQ$3-1)),AND(Tipy!CX81=Výsledky!$DQ$3,OR(Tipy!CV81=Výsledky!$DO$3+1,Tipy!CV81=Výsledky!$DO$3-1))),10,0)))</f>
        <v/>
      </c>
      <c r="DQ87" s="130" t="str">
        <f>IF(ISBLANK($DQ$3),"",IF(ISBLANK(Tipy!CV81),"-",SUM(DL87:DP87)))</f>
        <v/>
      </c>
      <c r="DR87" s="129"/>
      <c r="DS87" s="126" t="str">
        <f>IF(ISBLANK($DX$3),"",IF(ISBLANK(Tipy!DB81),0,IF(AND(Tipy!DB81=Výsledky!$DV$3,Tipy!DD81=Výsledky!$DX$3),60,0)))</f>
        <v/>
      </c>
      <c r="DT87" s="126" t="str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/>
      </c>
      <c r="DU87" s="126" t="str">
        <f>IF(ISBLANK($DX$3),"",IF(OR(Tipy!DE81=Výsledky!$DS$6,Tipy!DE81=Výsledky!$DS$7,Tipy!DE81=Výsledky!$DS$8,Tipy!DE81=Výsledky!$DS$9),IF(VLOOKUP(Tipy!DE81,'Kategórie hráčov'!$A$2:$B$55,2,FALSE)=30,30,20),0))</f>
        <v/>
      </c>
      <c r="DV87" s="126" t="str">
        <f>IF(ISBLANK($DX$3),"",IF(OR(Tipy!DF81=Výsledky!$DV$6,Tipy!DF81=Výsledky!$DV$7,Tipy!DF81=Výsledky!$DV$8,Tipy!DF81=Výsledky!$DV$9),IF(VLOOKUP(Tipy!DF81,'Kategórie hráčov'!$A$2:$B$55,2,FALSE)=30,30,20),0))</f>
        <v/>
      </c>
      <c r="DW87" s="127" t="str">
        <f>IF(ISBLANK($DX$3),"",IF(ISBLANK(Tipy!DB81),0,IF(OR(AND(Tipy!DB81=Výsledky!$DV$3,OR(Tipy!DD81=Výsledky!$DX$3+1,Tipy!DD81=Výsledky!$DX$3-1)),AND(Tipy!DD81=Výsledky!$DX$3,OR(Tipy!DB81=Výsledky!$DV$3+1,Tipy!DB81=Výsledky!$DV$3-1))),10,0)))</f>
        <v/>
      </c>
      <c r="DX87" s="130" t="str">
        <f>IF(ISBLANK($DX$3),"",IF(ISBLANK(Tipy!DB81),"-",SUM(DS87:DW87)))</f>
        <v/>
      </c>
      <c r="DY87" s="129"/>
      <c r="DZ87" s="126" t="str">
        <f>IF(ISBLANK($EE$3),"",IF(ISBLANK(Tipy!DH81),0,IF(AND(Tipy!DH81=Výsledky!$EC$3,Tipy!DJ81=Výsledky!$EE$3),60,0)))</f>
        <v/>
      </c>
      <c r="EA87" s="126" t="str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/>
      </c>
      <c r="EB87" s="126" t="str">
        <f>IF(ISBLANK($EE$3),"",IF(OR(Tipy!DK81=Výsledky!$DZ$6,Tipy!DK81=Výsledky!$DZ$7,Tipy!DK81=Výsledky!$DZ$8,Tipy!DK81=Výsledky!$DZ$9),IF(VLOOKUP(Tipy!DK81,'Kategórie hráčov'!$A$2:$B$55,2,FALSE)=30,30,20),0))</f>
        <v/>
      </c>
      <c r="EC87" s="126" t="str">
        <f>IF(ISBLANK($EE$3),"",IF(OR(Tipy!DL81=Výsledky!$EC$6,Tipy!DL81=Výsledky!$EC$7,Tipy!DL81=Výsledky!$EC$8,Tipy!DL81=Výsledky!$EC$9),IF(VLOOKUP(Tipy!DL81,'Kategórie hráčov'!$A$2:$B$55,2,FALSE)=30,30,20),0))</f>
        <v/>
      </c>
      <c r="ED87" s="127" t="str">
        <f>IF(ISBLANK($EE$3),"",IF(ISBLANK(Tipy!DH81),0,IF(OR(AND(Tipy!DH81=Výsledky!$EC$3,OR(Tipy!DJ81=Výsledky!$EE$3+1,Tipy!DJ81=Výsledky!$EE$3-1)),AND(Tipy!DJ81=Výsledky!$EE$3,OR(Tipy!DH81=Výsledky!$EC$3+1,Tipy!DH81=Výsledky!$EC$3-1))),10,0)))</f>
        <v/>
      </c>
      <c r="EE87" s="130" t="str">
        <f>IF(ISBLANK($EE$3),"",IF(ISBLANK(Tipy!DH81),"-",SUM(DZ87:ED87)))</f>
        <v/>
      </c>
      <c r="EF87" s="129"/>
      <c r="EG87" s="126" t="str">
        <f>IF(ISBLANK($EL$3),"",IF(ISBLANK(Tipy!DN81),0,IF(AND(Tipy!DN81=Výsledky!$EJ$3,Tipy!DP81=Výsledky!$EL$3),60,0)))</f>
        <v/>
      </c>
      <c r="EH87" s="126" t="str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/>
      </c>
      <c r="EI87" s="126" t="str">
        <f>IF(ISBLANK($EL$3),"",IF(OR(Tipy!DQ81=Výsledky!$EG$6,Tipy!DQ81=Výsledky!$EG$7,Tipy!DQ81=Výsledky!$EG$8,Tipy!DQ81=Výsledky!$EG$9),IF(VLOOKUP(Tipy!DQ81,'Kategórie hráčov'!$A$2:$B$55,2,FALSE)=30,30,20),0))</f>
        <v/>
      </c>
      <c r="EJ87" s="126" t="str">
        <f>IF(ISBLANK($EL$3),"",IF(OR(Tipy!DR81=Výsledky!$EJ$6,Tipy!DR81=Výsledky!$EJ$7,Tipy!DR81=Výsledky!$EJ$8,Tipy!DR81=Výsledky!$EJ$9),IF(VLOOKUP(Tipy!DR81,'Kategórie hráčov'!$A$2:$B$55,2,FALSE)=30,30,20),0))</f>
        <v/>
      </c>
      <c r="EK87" s="127" t="str">
        <f>IF(ISBLANK($EL$3),"",IF(ISBLANK(Tipy!DN81),0,IF(OR(AND(Tipy!DN81=Výsledky!$EJ$3,OR(Tipy!DP81=Výsledky!$EL$3+1,Tipy!DP81=Výsledky!$EL$3-1)),AND(Tipy!DP81=Výsledky!$EL$3,OR(Tipy!DN81=Výsledky!$EJ$3+1,Tipy!DN81=Výsledky!$EJ$3-1))),10,0)))</f>
        <v/>
      </c>
      <c r="EL87" s="130" t="str">
        <f>IF(ISBLANK($EL$3),"",IF(ISBLANK(Tipy!DN81),"-",SUM(EG87:EK87)))</f>
        <v/>
      </c>
      <c r="EM87" s="129"/>
      <c r="EN87" s="126" t="str">
        <f>IF(ISBLANK($ES$3),"",IF(ISBLANK(Tipy!DT81),0,IF(AND(Tipy!DT81=Výsledky!$EQ$3,Tipy!DV81=Výsledky!$ES$3),60,0)))</f>
        <v/>
      </c>
      <c r="EO87" s="126" t="str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/>
      </c>
      <c r="EP87" s="126" t="str">
        <f>IF(ISBLANK($ES$3),"",IF(OR(Tipy!DW81=Výsledky!$EN$6,Tipy!DW81=Výsledky!$EN$7,Tipy!DW81=Výsledky!$EN$8,Tipy!DW81=Výsledky!$EN$9),IF(VLOOKUP(Tipy!DW81,'Kategórie hráčov'!$A$2:$B$55,2,FALSE)=30,30,20),0))</f>
        <v/>
      </c>
      <c r="EQ87" s="126" t="str">
        <f>IF(ISBLANK($ES$3),"",IF(OR(Tipy!DX81=Výsledky!$EQ$6,Tipy!DX81=Výsledky!$EQ$7,Tipy!DX81=Výsledky!$EQ$8,Tipy!DX81=Výsledky!$EQ$9),IF(VLOOKUP(Tipy!DX81,'Kategórie hráčov'!$A$2:$B$55,2,FALSE)=30,30,20),0))</f>
        <v/>
      </c>
      <c r="ER87" s="127" t="str">
        <f>IF(ISBLANK($ES$3),"",IF(ISBLANK(Tipy!DT81),0,IF(OR(AND(Tipy!DT81=Výsledky!$EQ$3,OR(Tipy!DV81=Výsledky!$ES$3+1,Tipy!DV81=Výsledky!$ES$3-1)),AND(Tipy!DV81=Výsledky!$ES$3,OR(Tipy!DT81=Výsledky!$EQ$3+1,Tipy!DT81=Výsledky!$EQ$3-1))),10,0)))</f>
        <v/>
      </c>
      <c r="ES87" s="130" t="str">
        <f>IF(ISBLANK($ES$3),"",IF(ISBLANK(Tipy!DT81),"-",SUM(EN87:ER87)))</f>
        <v/>
      </c>
      <c r="ET87" s="129"/>
      <c r="EU87" s="126" t="str">
        <f>IF(ISBLANK($EZ$3),"",IF(ISBLANK(Tipy!DZ81),0,IF(AND(Tipy!DZ81=Výsledky!$EX$3,Tipy!EB81=Výsledky!$EZ$3),60,0)))</f>
        <v/>
      </c>
      <c r="EV87" s="126" t="str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/>
      </c>
      <c r="EW87" s="126" t="str">
        <f>IF(ISBLANK($EZ$3),"",IF(OR(Tipy!EC81=Výsledky!$EU$6,Tipy!EC81=Výsledky!$EU$7,Tipy!EC81=Výsledky!$EU$8,Tipy!EC81=Výsledky!$EU$9),IF(VLOOKUP(Tipy!EC81,'Kategórie hráčov'!$A$2:$B$55,2,FALSE)=30,30,20),0))</f>
        <v/>
      </c>
      <c r="EX87" s="126" t="str">
        <f>IF(ISBLANK($EZ$3),"",IF(OR(Tipy!ED81=Výsledky!$EX$6,Tipy!ED81=Výsledky!$EX$7,Tipy!ED81=Výsledky!$EX$8,Tipy!ED81=Výsledky!$EX$9),IF(VLOOKUP(Tipy!ED81,'Kategórie hráčov'!$A$2:$B$55,2,FALSE)=30,30,20),0))</f>
        <v/>
      </c>
      <c r="EY87" s="127" t="str">
        <f>IF(ISBLANK($EZ$3),"",IF(ISBLANK(Tipy!DZ81),0,IF(OR(AND(Tipy!DZ81=Výsledky!$EX$3,OR(Tipy!EB81=Výsledky!$EZ$3+1,Tipy!EB81=Výsledky!$EZ$3-1)),AND(Tipy!EB81=Výsledky!$EZ$3,OR(Tipy!DZ81=Výsledky!$EX$3+1,Tipy!DZ81=Výsledky!$EX$3-1))),10,0)))</f>
        <v/>
      </c>
      <c r="EZ87" s="130" t="str">
        <f>IF(ISBLANK($EZ$3),"",IF(ISBLANK(Tipy!DZ81),"-",SUM(EU87:EY87)))</f>
        <v/>
      </c>
      <c r="FA87" s="129"/>
      <c r="FB87" s="126" t="str">
        <f>IF(ISBLANK($FG$3),"",IF(ISBLANK(Tipy!EF81),0,IF(AND(Tipy!EF81=Výsledky!$FE$3,Tipy!EH81=Výsledky!$FG$3),60,0)))</f>
        <v/>
      </c>
      <c r="FC87" s="126" t="str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/>
      </c>
      <c r="FD87" s="126" t="str">
        <f>IF(ISBLANK($FG$3),"",IF(OR(Tipy!EI81=Výsledky!$FB$6,Tipy!EI81=Výsledky!$FB$7,Tipy!EI81=Výsledky!$FB$8,Tipy!EI81=Výsledky!$FB$9),IF(VLOOKUP(Tipy!EI81,'Kategórie hráčov'!$A$2:$B$55,2,FALSE)=30,30,20),0))</f>
        <v/>
      </c>
      <c r="FE87" s="126" t="str">
        <f>IF(ISBLANK($FG$3),"",IF(OR(Tipy!EJ81=Výsledky!$FE$6,Tipy!EJ81=Výsledky!$FE$7,Tipy!EJ81=Výsledky!$FE$8,Tipy!EJ81=Výsledky!$FE$9),IF(VLOOKUP(Tipy!EJ81,'Kategórie hráčov'!$A$2:$B$55,2,FALSE)=30,30,20),0))</f>
        <v/>
      </c>
      <c r="FF87" s="127" t="str">
        <f>IF(ISBLANK($FG$3),"",IF(ISBLANK(Tipy!EF81),0,IF(OR(AND(Tipy!EF81=Výsledky!$FE$3,OR(Tipy!EH81=Výsledky!$FG$3+1,Tipy!EH81=Výsledky!$FG$3-1)),AND(Tipy!EH81=Výsledky!$FG$3,OR(Tipy!EF81=Výsledky!$FE$3+1,Tipy!EF81=Výsledky!$FE$3-1))),10,0)))</f>
        <v/>
      </c>
      <c r="FG87" s="130" t="str">
        <f>IF(ISBLANK($FG$3),"",IF(ISBLANK(Tipy!EF81),"-",SUM(FB87:FF87)))</f>
        <v/>
      </c>
      <c r="FH87" s="129"/>
      <c r="FI87" s="126" t="str">
        <f>IF(ISBLANK($FN$3),"",IF(ISBLANK(Tipy!EL81),0,IF(AND(Tipy!EL81=Výsledky!$FL$3,Tipy!EN81=Výsledky!$FN$3),60,0)))</f>
        <v/>
      </c>
      <c r="FJ87" s="126" t="str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/>
      </c>
      <c r="FK87" s="126" t="str">
        <f>IF(ISBLANK($FN$3),"",IF(OR(Tipy!EO81=Výsledky!$FI$6,Tipy!EO81=Výsledky!$FI$7,Tipy!EO81=Výsledky!$FI$8,Tipy!EO81=Výsledky!$FI$9),IF(VLOOKUP(Tipy!EO81,'Kategórie hráčov'!$A$2:$B$55,2,FALSE)=30,30,20),0))</f>
        <v/>
      </c>
      <c r="FL87" s="126" t="str">
        <f>IF(ISBLANK($FN$3),"",IF(OR(Tipy!EP81=Výsledky!$FL$6,Tipy!EP81=Výsledky!$FL$7,Tipy!EP81=Výsledky!$FL$8,Tipy!EP81=Výsledky!$FL$9),IF(VLOOKUP(Tipy!EP81,'Kategórie hráčov'!$A$2:$B$55,2,FALSE)=30,30,20),0))</f>
        <v/>
      </c>
      <c r="FM87" s="127" t="str">
        <f>IF(ISBLANK($FN$3),"",IF(ISBLANK(Tipy!EL81),0,IF(OR(AND(Tipy!EL81=Výsledky!$FL$3,OR(Tipy!EN81=Výsledky!$FN$3+1,Tipy!EN81=Výsledky!$FN$3-1)),AND(Tipy!EN81=Výsledky!$FN$3,OR(Tipy!EL81=Výsledky!$FL$3+1,Tipy!EL81=Výsledky!$FL$3-1))),10,0)))</f>
        <v/>
      </c>
      <c r="FN87" s="130" t="str">
        <f>IF(ISBLANK($FN$3),"",IF(ISBLANK(Tipy!EL81),"-",SUM(FI87:FM87)))</f>
        <v/>
      </c>
      <c r="FO87" s="129"/>
      <c r="FP87" s="126" t="str">
        <f>IF(ISBLANK($FU$3),"",IF(ISBLANK(Tipy!ER81),0,IF(AND(Tipy!ER81=Výsledky!$FS$3,Tipy!ET81=Výsledky!$FU$3),60,0)))</f>
        <v/>
      </c>
      <c r="FQ87" s="126" t="str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/>
      </c>
      <c r="FR87" s="126" t="str">
        <f>IF(ISBLANK($FU$3),"",IF(OR(Tipy!EU81=Výsledky!$FP$6,Tipy!EU81=Výsledky!$FP$7,Tipy!EU81=Výsledky!$FP$8,Tipy!EU81=Výsledky!$FP$9),IF(VLOOKUP(Tipy!EU81,'Kategórie hráčov'!$A$2:$B$55,2,FALSE)=30,30,20),0))</f>
        <v/>
      </c>
      <c r="FS87" s="126" t="str">
        <f>IF(ISBLANK($FU$3),"",IF(OR(Tipy!EV81=Výsledky!$FS$6,Tipy!EV81=Výsledky!$FS$7,Tipy!EV81=Výsledky!$FS$8,Tipy!EV81=Výsledky!$FS$9),IF(VLOOKUP(Tipy!EV81,'Kategórie hráčov'!$A$2:$B$55,2,FALSE)=30,30,20),0))</f>
        <v/>
      </c>
      <c r="FT87" s="127" t="str">
        <f>IF(ISBLANK($FU$3),"",IF(ISBLANK(Tipy!ER81),0,IF(OR(AND(Tipy!ER81=Výsledky!$FS$3,OR(Tipy!ET81=Výsledky!$FU$3+1,Tipy!ET81=Výsledky!$FU$3-1)),AND(Tipy!ET81=Výsledky!$FU$3,OR(Tipy!ER81=Výsledky!$FS$3+1,Tipy!ER81=Výsledky!$FS$3-1))),10,0)))</f>
        <v/>
      </c>
      <c r="FU87" s="130" t="str">
        <f>IF(ISBLANK($FU$3),"",IF(ISBLANK(Tipy!ER81),"-",SUM(FP87:FT87)))</f>
        <v/>
      </c>
      <c r="FV87" s="129"/>
      <c r="FW87" s="126" t="str">
        <f>IF(ISBLANK($GB$3),"",IF(ISBLANK(Tipy!EX81),0,IF(AND(Tipy!EX81=Výsledky!$FZ$3,Tipy!EZ81=Výsledky!$GB$3),60,0)))</f>
        <v/>
      </c>
      <c r="FX87" s="126" t="str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/>
      </c>
      <c r="FY87" s="126" t="str">
        <f>IF(ISBLANK($GB$3),"",IF(OR(Tipy!FA81=Výsledky!$FW$6,Tipy!FA81=Výsledky!$FW$7,Tipy!FA81=Výsledky!$FW$8,Tipy!FA81=Výsledky!$FW$9),IF(VLOOKUP(Tipy!FA81,'Kategórie hráčov'!$A$2:$B$55,2,FALSE)=30,30,20),0))</f>
        <v/>
      </c>
      <c r="FZ87" s="126" t="str">
        <f>IF(ISBLANK($GB$3),"",IF(OR(Tipy!FB81=Výsledky!$FZ$6,Tipy!FB81=Výsledky!$FZ$7,Tipy!FB81=Výsledky!$FZ$8,Tipy!FB81=Výsledky!$FZ$9),IF(VLOOKUP(Tipy!FB81,'Kategórie hráčov'!$A$2:$B$55,2,FALSE)=30,30,20),0))</f>
        <v/>
      </c>
      <c r="GA87" s="127" t="str">
        <f>IF(ISBLANK($GB$3),"",IF(ISBLANK(Tipy!EX81),0,IF(OR(AND(Tipy!EX81=Výsledky!$FZ$3,OR(Tipy!EZ81=Výsledky!$GB$3+1,Tipy!EZ81=Výsledky!$GB$3-1)),AND(Tipy!EZ81=Výsledky!$GB$3,OR(Tipy!EX81=Výsledky!$FZ$3+1,Tipy!EX81=Výsledky!$FZ$3-1))),10,0)))</f>
        <v/>
      </c>
      <c r="GB87" s="130" t="str">
        <f>IF(ISBLANK($GB$3),"",IF(ISBLANK(Tipy!EX81),"-",SUM(FW87:GA87)))</f>
        <v/>
      </c>
      <c r="GC87" s="129"/>
      <c r="GD87" s="126" t="str">
        <f>IF(ISBLANK($GI$3),"",IF(ISBLANK(Tipy!FD81),0,IF(AND(Tipy!FD81=Výsledky!$GG$3,Tipy!FF81=Výsledky!$GI$3),60,0)))</f>
        <v/>
      </c>
      <c r="GE87" s="126" t="str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/>
      </c>
      <c r="GF87" s="126" t="str">
        <f>IF(ISBLANK($GI$3),"",IF(OR(Tipy!FG81=Výsledky!$GD$6,Tipy!FG81=Výsledky!$GD$7,Tipy!FG81=Výsledky!$GD$8,Tipy!FG81=Výsledky!$GD$9),IF(VLOOKUP(Tipy!FG81,'Kategórie hráčov'!$A$2:$B$55,2,FALSE)=30,30,20),0))</f>
        <v/>
      </c>
      <c r="GG87" s="126" t="str">
        <f>IF(ISBLANK($GI$3),"",IF(OR(Tipy!FH81=Výsledky!$GG$6,Tipy!FH81=Výsledky!$GG$7,Tipy!FH81=Výsledky!$GG$8,Tipy!FH81=Výsledky!$GG$9),IF(VLOOKUP(Tipy!FH81,'Kategórie hráčov'!$A$2:$B$55,2,FALSE)=30,30,20),0))</f>
        <v/>
      </c>
      <c r="GH87" s="127" t="str">
        <f>IF(ISBLANK($GI$3),"",IF(ISBLANK(Tipy!FD81),0,IF(OR(AND(Tipy!FD81=Výsledky!$GG$3,OR(Tipy!FF81=Výsledky!$GI$3+1,Tipy!FF81=Výsledky!$GI$3-1)),AND(Tipy!FF81=Výsledky!$GI$3,OR(Tipy!FD81=Výsledky!$GG$3+1,Tipy!FD81=Výsledky!$GG$3-1))),10,0)))</f>
        <v/>
      </c>
      <c r="GI87" s="130" t="str">
        <f>IF(ISBLANK($GI$3),"",IF(ISBLANK(Tipy!FD81),"-",SUM(GD87:GH87)))</f>
        <v/>
      </c>
      <c r="GJ87" s="129"/>
      <c r="GK87" s="126" t="str">
        <f>IF(ISBLANK($GP$3),"",IF(ISBLANK(Tipy!FJ81),0,IF(AND(Tipy!FJ81=Výsledky!$GN$3,Tipy!FL81=Výsledky!$GP$3),60,0)))</f>
        <v/>
      </c>
      <c r="GL87" s="126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126" t="str">
        <f>IF(ISBLANK($GP$3),"",IF(OR(Tipy!FM81=Výsledky!$GK$6,Tipy!FM81=Výsledky!$GK$7,Tipy!FM81=Výsledky!$GK$8,Tipy!FM81=Výsledky!$GK$9),IF(VLOOKUP(Tipy!FM81,'Kategórie hráčov'!$A$2:$B$55,2,FALSE)=30,30,20),0))</f>
        <v/>
      </c>
      <c r="GN87" s="126" t="str">
        <f>IF(ISBLANK($GP$3),"",IF(OR(Tipy!FN81=Výsledky!$GN$6,Tipy!FN81=Výsledky!$GN$7,Tipy!FN81=Výsledky!$GN$8,Tipy!FN81=Výsledky!$GN$9),IF(VLOOKUP(Tipy!FN81,'Kategórie hráčov'!$A$2:$B$55,2,FALSE)=30,30,20),0))</f>
        <v/>
      </c>
      <c r="GO87" s="127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130" t="str">
        <f>IF(ISBLANK($GP$3),"",IF(ISBLANK(Tipy!FJ81),"-",SUM(GK87:GO87)))</f>
        <v/>
      </c>
      <c r="GQ87" s="129"/>
      <c r="GR87" s="126" t="str">
        <f>IF(ISBLANK($GW$3),"",IF(ISBLANK(Tipy!FP81),0,IF(AND(Tipy!FP81=Výsledky!$GU$3,Tipy!FR81=Výsledky!$GW$3),60,0)))</f>
        <v/>
      </c>
      <c r="GS87" s="126" t="str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/>
      </c>
      <c r="GT87" s="126" t="str">
        <f>IF(ISBLANK($GW$3),"",IF(OR(Tipy!FS81=Výsledky!$GR$6,Tipy!FS81=Výsledky!$GR$7,Tipy!FS81=Výsledky!$GR$8,Tipy!FS81=Výsledky!$GR$9),IF(VLOOKUP(Tipy!FS81,'Kategórie hráčov'!$A$2:$B$55,2,FALSE)=30,30,20),0))</f>
        <v/>
      </c>
      <c r="GU87" s="126" t="str">
        <f>IF(ISBLANK($GW$3),"",IF(OR(Tipy!FT81=Výsledky!$GU$6,Tipy!FT81=Výsledky!$GU$7,Tipy!FT81=Výsledky!$GU$8,Tipy!FT81=Výsledky!$GU$9),IF(VLOOKUP(Tipy!FT81,'Kategórie hráčov'!$A$2:$B$55,2,FALSE)=30,30,20),0))</f>
        <v/>
      </c>
      <c r="GV87" s="127" t="str">
        <f>IF(ISBLANK($GW$3),"",IF(ISBLANK(Tipy!FP81),0,IF(OR(AND(Tipy!FP81=Výsledky!$GU$3,OR(Tipy!FR81=Výsledky!$GW$3+1,Tipy!FR81=Výsledky!$GW$3-1)),AND(Tipy!FR81=Výsledky!$GW$3,OR(Tipy!FP81=Výsledky!$GU$3+1,Tipy!FP81=Výsledky!$GU$3-1))),10,0)))</f>
        <v/>
      </c>
      <c r="GW87" s="130" t="str">
        <f>IF(ISBLANK($GW$3),"",IF(ISBLANK(Tipy!FP81),"-",SUM(GR87:GV87)))</f>
        <v/>
      </c>
      <c r="GX87" s="129"/>
      <c r="GY87" s="126" t="str">
        <f>IF(ISBLANK($HD$3),"",IF(ISBLANK(Tipy!FV81),0,IF(AND(Tipy!FV81=Výsledky!$HB$3,Tipy!FX81=Výsledky!$HD$3),60,0)))</f>
        <v/>
      </c>
      <c r="GZ87" s="126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26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26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27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0" t="str">
        <f>IF(ISBLANK($HD$3),"",IF(ISBLANK(Tipy!FV81),"-",SUM(GY87:HC87)))</f>
        <v/>
      </c>
      <c r="HE87" s="129"/>
      <c r="HF87" s="126" t="str">
        <f>IF(ISBLANK($HK$3),"",IF(ISBLANK(Tipy!GB81),0,IF(AND(Tipy!GB81=Výsledky!$HI$3,Tipy!GD81=Výsledky!$HK$3),60,0)))</f>
        <v/>
      </c>
      <c r="HG87" s="126" t="str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/>
      </c>
      <c r="HH87" s="126" t="str">
        <f>IF(ISBLANK($HK$3),"",IF(OR(Tipy!GE81=Výsledky!$HF$6,Tipy!GE81=Výsledky!$HF$7,Tipy!GE81=Výsledky!$HF$8,Tipy!GE81=Výsledky!$HF$9),IF(VLOOKUP(Tipy!GE81,'Kategórie hráčov'!$A$2:$B$55,2,FALSE)=30,30,20),0))</f>
        <v/>
      </c>
      <c r="HI87" s="126" t="str">
        <f>IF(ISBLANK($HK$3),"",IF(OR(Tipy!GF81=Výsledky!$HI$6,Tipy!GF81=Výsledky!$HI$7,Tipy!GF81=Výsledky!$HI$8,Tipy!GF81=Výsledky!$HI$9),IF(VLOOKUP(Tipy!GF81,'Kategórie hráčov'!$A$2:$B$55,2,FALSE)=30,30,20),0))</f>
        <v/>
      </c>
      <c r="HJ87" s="127" t="str">
        <f>IF(ISBLANK($HK$3),"",IF(ISBLANK(Tipy!GB81),0,IF(OR(AND(Tipy!GB81=Výsledky!$HI$3,OR(Tipy!GD81=Výsledky!$HK$3+1,Tipy!GD81=Výsledky!$HK$3-1)),AND(Tipy!GD81=Výsledky!$HK$3,OR(Tipy!GB81=Výsledky!$HI$3+1,Tipy!GB81=Výsledky!$HI$3-1))),10,0)))</f>
        <v/>
      </c>
      <c r="HK87" s="130" t="str">
        <f>IF(ISBLANK($HK$3),"",IF(ISBLANK(Tipy!GB81),"-",SUM(HF87:HJ87)))</f>
        <v/>
      </c>
      <c r="HL87" s="129"/>
      <c r="HM87" s="126" t="str">
        <f>IF(ISBLANK($HR$3),"",IF(ISBLANK(Tipy!GH81),0,IF(AND(Tipy!GH81=Výsledky!$HP$3,Tipy!GJ81=Výsledky!$HR$3),60,0)))</f>
        <v/>
      </c>
      <c r="HN87" s="126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26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26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27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0" t="str">
        <f>IF(ISBLANK($HR$3),"",IF(ISBLANK(Tipy!GH81),"-",SUM(HM87:HQ87)))</f>
        <v/>
      </c>
      <c r="HS87" s="129"/>
      <c r="HT87" s="126" t="str">
        <f>IF(ISBLANK($HY$3),"",IF(ISBLANK(Tipy!GN81),0,IF(AND(Tipy!GN81=Výsledky!$HW$3,Tipy!GP81=Výsledky!$HY$3),60,0)))</f>
        <v/>
      </c>
      <c r="HU87" s="126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6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6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7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0" t="str">
        <f>IF(ISBLANK($HY$3),"",IF(ISBLANK(Tipy!GN81),"-",SUM(HT87:HX87)))</f>
        <v/>
      </c>
      <c r="HZ87" s="129"/>
      <c r="IA87" s="126" t="str">
        <f>IF(ISBLANK($IF$3),"",IF(ISBLANK(Tipy!GT81),0,IF(AND(Tipy!GT81=Výsledky!$ID$3,Tipy!GV81=Výsledky!$IF$3),60,0)))</f>
        <v/>
      </c>
      <c r="IB87" s="126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26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26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27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0" t="str">
        <f>IF(ISBLANK($IF$3),"",IF(ISBLANK(Tipy!GT81),"-",SUM(IA87:IE87)))</f>
        <v/>
      </c>
      <c r="IG87" s="129"/>
      <c r="IH87" s="126" t="str">
        <f>IF(ISBLANK($IM$3),"",IF(ISBLANK(Tipy!GZ81),0,IF(AND(Tipy!GZ81=Výsledky!$IK$3,Tipy!HB81=Výsledky!$IM$3),60,0)))</f>
        <v/>
      </c>
      <c r="II87" s="126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6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6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7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0" t="str">
        <f>IF(ISBLANK($IM$3),"",IF(ISBLANK(Tipy!GZ81),"-",SUM(IH87:IL87)))</f>
        <v/>
      </c>
      <c r="IN87" s="129"/>
      <c r="IO87" s="126" t="str">
        <f>IF(ISBLANK($IT$3),"",IF(ISBLANK(Tipy!HF81),0,IF(AND(Tipy!HF81=Výsledky!$IR$3,Tipy!HH81=Výsledky!$IT$3),60,0)))</f>
        <v/>
      </c>
      <c r="IP87" s="126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26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26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27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0" t="str">
        <f>IF(ISBLANK($IT$3),"",IF(ISBLANK(Tipy!HF81),"-",SUM(IO87:IS87)))</f>
        <v/>
      </c>
      <c r="IU87" s="129"/>
      <c r="IV87" s="126" t="str">
        <f>IF(ISBLANK($JA$3),"",IF(ISBLANK(Tipy!HL81),0,IF(AND(Tipy!HL81=Výsledky!$IY$3,Tipy!HN81=Výsledky!$JA$3),60,0)))</f>
        <v/>
      </c>
      <c r="IW87" s="126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26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26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27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0" t="str">
        <f>IF(ISBLANK($JA$3),"",IF(ISBLANK(Tipy!HL81),"-",SUM(IV87:IZ87)))</f>
        <v/>
      </c>
      <c r="JB87" s="129"/>
      <c r="JC87" s="126" t="str">
        <f>IF(ISBLANK($JH$3),"",IF(ISBLANK(Tipy!HR81),0,IF(AND(Tipy!HR81=Výsledky!$JF$3,Tipy!HT81=Výsledky!$JH$3),60,0)))</f>
        <v/>
      </c>
      <c r="JD87" s="126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26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26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27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0" t="str">
        <f>IF(ISBLANK($JH$3),"",IF(ISBLANK(Tipy!HR81),"-",SUM(JC87:JG87)))</f>
        <v/>
      </c>
      <c r="JI87" s="129"/>
      <c r="JJ87" s="126" t="str">
        <f>IF(ISBLANK($JO$3),"",IF(ISBLANK(Tipy!HX81),0,IF(AND(Tipy!HX81=Výsledky!$JM$3,Tipy!HZ81=Výsledky!$JO$3),60,0)))</f>
        <v/>
      </c>
      <c r="JK87" s="126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26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26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27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0" t="str">
        <f>IF(ISBLANK($JO$3),"",IF(ISBLANK(Tipy!HX81),"-",SUM(JJ87:JN87)))</f>
        <v/>
      </c>
      <c r="JP87" s="129"/>
      <c r="JQ87" s="126" t="str">
        <f>IF(ISBLANK($JV$3),"",IF(ISBLANK(Tipy!ID81),0,IF(AND(Tipy!ID81=Výsledky!$JT$3,Tipy!IF81=Výsledky!$JV$3),60,0)))</f>
        <v/>
      </c>
      <c r="JR87" s="126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26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26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27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0" t="str">
        <f>IF(ISBLANK($JV$3),"",IF(ISBLANK(Tipy!ID81),"-",SUM(JQ87:JU87)))</f>
        <v/>
      </c>
      <c r="JW87" s="129"/>
      <c r="JX87" s="126" t="str">
        <f>IF(ISBLANK($KC$3),"",IF(ISBLANK(Tipy!IJ81),0,IF(AND(Tipy!IJ81=Výsledky!$KA$3,Tipy!IL81=Výsledky!$KC$3),60,0)))</f>
        <v/>
      </c>
      <c r="JY87" s="126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6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6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7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0" t="str">
        <f>IF(ISBLANK($KC$3),"",IF(ISBLANK(Tipy!IJ81),"-",SUM(JX87:KB87)))</f>
        <v/>
      </c>
      <c r="KD87" s="129"/>
      <c r="KE87" s="126" t="str">
        <f>IF(ISBLANK($KJ$3),"",IF(ISBLANK(Tipy!IP81),0,IF(AND(Tipy!IP81=Výsledky!$KH$3,Tipy!IR81=Výsledky!$KJ$3),60,0)))</f>
        <v/>
      </c>
      <c r="KF87" s="126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6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6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7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0" t="str">
        <f>IF(ISBLANK($KJ$3),"",IF(ISBLANK(Tipy!IP81),"-",SUM(KE87:KI87)))</f>
        <v/>
      </c>
      <c r="KK87" s="129"/>
      <c r="KL87" s="126" t="str">
        <f>IF(ISBLANK($KQ$3),"",IF(ISBLANK(Tipy!IV81),0,IF(AND(Tipy!IV81=Výsledky!$KO$3,Tipy!IX81=Výsledky!$KQ$3),60,0)))</f>
        <v/>
      </c>
      <c r="KM87" s="126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6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6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7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0" t="str">
        <f>IF(ISBLANK($KQ$3),"",IF(ISBLANK(Tipy!IV81),"-",SUM(KL87:KP87)))</f>
        <v/>
      </c>
      <c r="KR87" s="129"/>
      <c r="KS87" s="126" t="str">
        <f>IF(ISBLANK($KX$3),"",IF(ISBLANK(Tipy!JB81),0,IF(AND(Tipy!JB81=Výsledky!$KV$3,Tipy!JD81=Výsledky!$KX$3),60,0)))</f>
        <v/>
      </c>
      <c r="KT87" s="126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6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6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7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0" t="str">
        <f>IF(ISBLANK($KX$3),"",IF(ISBLANK(Tipy!JB81),"-",SUM(KS87:KW87)))</f>
        <v/>
      </c>
      <c r="KY87" s="129"/>
      <c r="KZ87" s="126" t="str">
        <f>IF(ISBLANK($LE$3),"",IF(ISBLANK(Tipy!JH81),0,IF(AND(Tipy!JH81=Výsledky!$LC$3,Tipy!JJ81=Výsledky!$LE$3),60,0)))</f>
        <v/>
      </c>
      <c r="LA87" s="126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6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6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7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0" t="str">
        <f>IF(ISBLANK($LE$3),"",IF(ISBLANK(Tipy!JH81),"-",SUM(KZ87:LD87)))</f>
        <v/>
      </c>
      <c r="LF87" s="129"/>
      <c r="LG87" s="126" t="str">
        <f>IF(ISBLANK($LL$3),"",IF(ISBLANK(Tipy!JN81),0,IF(AND(Tipy!JN81=Výsledky!$LJ$3,Tipy!JP81=Výsledky!$LL$3),60,0)))</f>
        <v/>
      </c>
      <c r="LH87" s="126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6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6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7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0" t="str">
        <f>IF(ISBLANK($LL$3),"",IF(ISBLANK(Tipy!JN81),"-",SUM(LG87:LK87)))</f>
        <v/>
      </c>
      <c r="LM87" s="129"/>
      <c r="LN87" s="126" t="str">
        <f>IF(ISBLANK($LS$3),"",IF(ISBLANK(Tipy!JT81),0,IF(AND(Tipy!JT81=Výsledky!$LQ$3,Tipy!JV81=Výsledky!$LS$3),60,0)))</f>
        <v/>
      </c>
      <c r="LO87" s="126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6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6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7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0" t="str">
        <f>IF(ISBLANK($LS$3),"",IF(ISBLANK(Tipy!JT81),"-",SUM(LN87:LR87)))</f>
        <v/>
      </c>
      <c r="LT87" s="129"/>
      <c r="LU87" s="126" t="str">
        <f>IF(ISBLANK($LZ$3),"",IF(ISBLANK(Tipy!JZ81),0,IF(AND(Tipy!JZ81=Výsledky!$LX$3,Tipy!KB81=Výsledky!$LZ$3),60,0)))</f>
        <v/>
      </c>
      <c r="LV87" s="126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6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6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7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0" t="str">
        <f>IF(ISBLANK($LZ$3),"",IF(ISBLANK(Tipy!JZ81),"-",SUM(LU87:LY87)))</f>
        <v/>
      </c>
      <c r="MA87" s="129"/>
      <c r="MB87" s="126" t="str">
        <f>IF(ISBLANK($MG$3),"",IF(ISBLANK(Tipy!KF81),0,IF(AND(Tipy!KF81=Výsledky!$ME$3,Tipy!KH81=Výsledky!$MG$3),60,0)))</f>
        <v/>
      </c>
      <c r="MC87" s="126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6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6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7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0" t="str">
        <f>IF(ISBLANK($MG$3),"",IF(ISBLANK(Tipy!KF81),"-",SUM(MB87:MF87)))</f>
        <v/>
      </c>
      <c r="MH87" s="129"/>
      <c r="MI87" s="126" t="str">
        <f>IF(ISBLANK($MN$3),"",IF(ISBLANK(Tipy!KL81),0,IF(AND(Tipy!KL81=Výsledky!$ML$3,Tipy!KN81=Výsledky!$MN$3),60,0)))</f>
        <v/>
      </c>
      <c r="MJ87" s="126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6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6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7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0" t="str">
        <f>IF(ISBLANK($MN$3),"",IF(ISBLANK(Tipy!KL81),"-",SUM(MI87:MM87)))</f>
        <v/>
      </c>
      <c r="MO87" s="129"/>
      <c r="MP87" s="126" t="str">
        <f>IF(ISBLANK($MU$3),"",IF(ISBLANK(Tipy!KR81),0,IF(AND(Tipy!KR81=Výsledky!$MS$3,Tipy!KT81=Výsledky!$MU$3),60,0)))</f>
        <v/>
      </c>
      <c r="MQ87" s="126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6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6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7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0" t="str">
        <f>IF(ISBLANK($MU$3),"",IF(ISBLANK(Tipy!KR81),"-",SUM(MP87:MT87)))</f>
        <v/>
      </c>
      <c r="MV87" s="129"/>
      <c r="MW87" s="126" t="str">
        <f>IF(ISBLANK($NB$3),"",IF(ISBLANK(Tipy!KX81),0,IF(AND(Tipy!KX81=Výsledky!$MZ$3,Tipy!KZ81=Výsledky!$NB$3),60,0)))</f>
        <v/>
      </c>
      <c r="MX87" s="126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6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6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7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0" t="str">
        <f>IF(ISBLANK($NB$3),"",IF(ISBLANK(Tipy!KX81),"-",SUM(MW87:NA87)))</f>
        <v/>
      </c>
      <c r="NC87" s="129"/>
      <c r="ND87" s="126" t="str">
        <f>IF(ISBLANK($NI$3),"",IF(ISBLANK(Tipy!LD81),0,IF(AND(Tipy!LD81=Výsledky!$NG$3,Tipy!LF81=Výsledky!$NI$3),60,0)))</f>
        <v/>
      </c>
      <c r="NE87" s="126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6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6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7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0" t="str">
        <f>IF(ISBLANK($NI$3),"",IF(ISBLANK(Tipy!LD81),"-",SUM(ND87:NH87)))</f>
        <v/>
      </c>
      <c r="NJ87" s="129"/>
      <c r="NK87" s="126" t="str">
        <f>IF(ISBLANK($NP$3),"",IF(ISBLANK(Tipy!LJ81),0,IF(AND(Tipy!LJ81=Výsledky!$NN$3,Tipy!LL81=Výsledky!$NP$3),60,0)))</f>
        <v/>
      </c>
      <c r="NL87" s="126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6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6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7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0" t="str">
        <f>IF(ISBLANK($NP$3),"",IF(ISBLANK(Tipy!LJ81),"-",SUM(NK87:NO87)))</f>
        <v/>
      </c>
      <c r="NQ87" s="129"/>
      <c r="NR87" s="126" t="str">
        <f>IF(ISBLANK($NW$3),"",IF(ISBLANK(Tipy!LP81),0,IF(AND(Tipy!LP81=Výsledky!$NU$3,Tipy!LR81=Výsledky!$NW$3),60,0)))</f>
        <v/>
      </c>
      <c r="NS87" s="126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6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6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7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0" t="str">
        <f>IF(ISBLANK($NW$3),"",IF(ISBLANK(Tipy!LP81),"-",SUM(NR87:NV87)))</f>
        <v/>
      </c>
      <c r="NX87" s="129"/>
      <c r="NY87" s="126" t="str">
        <f>IF(ISBLANK($OD$3),"",IF(ISBLANK(Tipy!LV81),0,IF(AND(Tipy!LV81=Výsledky!$OB$3,Tipy!LX81=Výsledky!$OD$3),60,0)))</f>
        <v/>
      </c>
      <c r="NZ87" s="126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6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6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7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0" t="str">
        <f>IF(ISBLANK($OD$3),"",IF(ISBLANK(Tipy!LV81),"-",SUM(NY87:OC87)))</f>
        <v/>
      </c>
      <c r="OE87" s="129"/>
      <c r="OF87" s="126" t="str">
        <f>IF(ISBLANK($OK$3),"",IF(ISBLANK(Tipy!MB81),0,IF(AND(Tipy!MB81=Výsledky!$OI$3,Tipy!MD81=Výsledky!$OK$3),60,0)))</f>
        <v/>
      </c>
      <c r="OG87" s="126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6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6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7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0" t="str">
        <f>IF(ISBLANK($OK$3),"",IF(ISBLANK(Tipy!MB81),"-",SUM(OF87:OJ87)))</f>
        <v/>
      </c>
      <c r="OL87" s="129"/>
      <c r="OM87" s="126" t="str">
        <f>IF(ISBLANK($OR$3),"",IF(ISBLANK(Tipy!MH81),0,IF(AND(Tipy!MH81=Výsledky!$OP$3,Tipy!MJ81=Výsledky!$OR$3),60,0)))</f>
        <v/>
      </c>
      <c r="ON87" s="126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6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6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7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0" t="str">
        <f>IF(ISBLANK($OR$3),"",IF(ISBLANK(Tipy!MH81),"-",SUM(OM87:OQ87)))</f>
        <v/>
      </c>
      <c r="OS87" s="129"/>
      <c r="OT87" s="126" t="str">
        <f>IF(ISBLANK($OY$3),"",IF(ISBLANK(Tipy!MN81),0,IF(AND(Tipy!MN81=Výsledky!$OW$3,Tipy!MP81=Výsledky!$OY$3),60,0)))</f>
        <v/>
      </c>
      <c r="OU87" s="126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6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6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7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0" t="str">
        <f>IF(ISBLANK($OY$3),"",IF(ISBLANK(Tipy!MN81),"-",SUM(OT87:OX87)))</f>
        <v/>
      </c>
      <c r="OZ87" s="129"/>
      <c r="PA87" s="126" t="str">
        <f>IF(ISBLANK($PF$3),"",IF(ISBLANK(Tipy!MT81),0,IF(AND(Tipy!MT81=Výsledky!$PD$3,Tipy!MV81=Výsledky!$PF$3),60,0)))</f>
        <v/>
      </c>
      <c r="PB87" s="126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6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6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7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0" t="str">
        <f>IF(ISBLANK($PF$3),"",IF(ISBLANK(Tipy!MT81),"-",SUM(PA87:PE87)))</f>
        <v/>
      </c>
      <c r="PG87" s="129"/>
      <c r="PH87" s="126" t="str">
        <f>IF(ISBLANK($PM$3),"",IF(ISBLANK(Tipy!MZ81),0,IF(AND(Tipy!MZ81=Výsledky!$PK$3,Tipy!NB81=Výsledky!$PM$3),60,0)))</f>
        <v/>
      </c>
      <c r="PI87" s="126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6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6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7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0" t="str">
        <f>IF(ISBLANK($PM$3),"",IF(ISBLANK(Tipy!MZ81),"-",SUM(PH87:PL87)))</f>
        <v/>
      </c>
      <c r="PN87" s="129"/>
      <c r="PO87" s="126" t="str">
        <f>IF(ISBLANK($PT$3),"",IF(ISBLANK(Tipy!NF81),0,IF(AND(Tipy!NF81=Výsledky!$PR$3,Tipy!NH81=Výsledky!$PT$3),60,0)))</f>
        <v/>
      </c>
      <c r="PP87" s="126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6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6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7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0" t="str">
        <f>IF(ISBLANK($PT$3),"",IF(ISBLANK(Tipy!NF81),"-",SUM(PO87:PS87)))</f>
        <v/>
      </c>
      <c r="PU87" s="129"/>
      <c r="PV87" s="126" t="str">
        <f>IF(ISBLANK($QA$3),"",IF(ISBLANK(Tipy!NL81),0,IF(AND(Tipy!NL81=Výsledky!$PY$3,Tipy!NN81=Výsledky!$QA$3),60,0)))</f>
        <v/>
      </c>
      <c r="PW87" s="126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6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6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7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0" t="str">
        <f>IF(ISBLANK($QA$3),"",IF(ISBLANK(Tipy!NL81),"-",SUM(PV87:PZ87)))</f>
        <v/>
      </c>
      <c r="QB87" s="129"/>
      <c r="QC87" s="126" t="str">
        <f>IF(ISBLANK($QH$3),"",IF(ISBLANK(Tipy!NR81),0,IF(AND(Tipy!NR81=Výsledky!$QF$3,Tipy!NT81=Výsledky!$QH$3),60,0)))</f>
        <v/>
      </c>
      <c r="QD87" s="126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6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6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7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0" t="str">
        <f>IF(ISBLANK($QH$3),"",IF(ISBLANK(Tipy!NR81),"-",SUM(QC87:QG87)))</f>
        <v/>
      </c>
      <c r="QI87" s="131"/>
      <c r="QJ87" s="131"/>
    </row>
    <row r="88" spans="1:452" ht="15" x14ac:dyDescent="0.2">
      <c r="A88" s="124">
        <f>Tipy!A82</f>
        <v>75</v>
      </c>
      <c r="B88" s="166" t="str">
        <f>IF(Tipy!B82="","",Tipy!B82)</f>
        <v>Yankojan</v>
      </c>
      <c r="C88" s="125"/>
      <c r="D88" s="126">
        <f>IF(ISBLANK($I$3),"",IF(ISBLANK(Tipy!D82),0,IF(AND(Tipy!D82=Výsledky!$G$3,Tipy!F82=Výsledky!$I$3),60,0)))</f>
        <v>0</v>
      </c>
      <c r="E88" s="126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6">
        <f>IF(ISBLANK($I$3),"",IF(OR(Tipy!G82=Výsledky!$D$6,Tipy!G82=Výsledky!$D$7,Tipy!G82=Výsledky!$D$8,Tipy!G82=Výsledky!$D$9),IF(VLOOKUP(Tipy!G82,'Kategórie hráčov'!$A$2:$B$55,2,FALSE)=30,30,20),0))</f>
        <v>0</v>
      </c>
      <c r="G88" s="126">
        <f>IF(ISBLANK($I$3),"",IF(OR(Tipy!H82=Výsledky!$G$6,Tipy!H82=Výsledky!$G$7,Tipy!H82=Výsledky!$G$8,Tipy!H82=Výsledky!$G$9),IF(VLOOKUP(Tipy!H82,'Kategórie hráčov'!$A$2:$B$55,2,FALSE)=30,30,20),0))</f>
        <v>0</v>
      </c>
      <c r="H88" s="127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8" t="str">
        <f>IF(ISBLANK($I$3),"",IF(ISBLANK(Tipy!D82),"-",SUM(D88:H88)))</f>
        <v>-</v>
      </c>
      <c r="J88" s="25"/>
      <c r="K88" s="126">
        <f>IF(ISBLANK($P$3),"",IF(ISBLANK(Tipy!J82),0,IF(AND(Tipy!J82=Výsledky!$N$3,Tipy!L82=Výsledky!$P$3),60,0)))</f>
        <v>0</v>
      </c>
      <c r="L88" s="126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6">
        <f>IF(ISBLANK($P$3),"",IF(OR(Tipy!M82=Výsledky!$K$6,Tipy!M82=Výsledky!$K$7,Tipy!M82=Výsledky!$K$8,Tipy!M82=Výsledky!$K$9),IF(VLOOKUP(Tipy!M82,'Kategórie hráčov'!$A$2:$B$55,2,FALSE)=30,30,20),0))</f>
        <v>20</v>
      </c>
      <c r="N88" s="126">
        <f>IF(ISBLANK($P$3),"",IF(OR(Tipy!N82=Výsledky!$N$6,Tipy!N82=Výsledky!$N$7,Tipy!N82=Výsledky!$N$8,Tipy!N82=Výsledky!$N$9),IF(VLOOKUP(Tipy!N82,'Kategórie hráčov'!$A$2:$B$55,2,FALSE)=30,30,20),0))</f>
        <v>0</v>
      </c>
      <c r="O88" s="127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8">
        <f>IF(ISBLANK($P$3),"",IF(ISBLANK(Tipy!J82),"-",SUM(K88:O88)))</f>
        <v>20</v>
      </c>
      <c r="Q88" s="129"/>
      <c r="R88" s="126">
        <f>IF(ISBLANK($W$3),"",IF(ISBLANK(Tipy!P82),0,IF(AND(Tipy!P82=Výsledky!$U$3,Tipy!R82=Výsledky!$W$3),60,0)))</f>
        <v>0</v>
      </c>
      <c r="S88" s="126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6">
        <f>IF(ISBLANK($W$3),"",IF(OR(Tipy!S82=Výsledky!$R$6,Tipy!S82=Výsledky!$R$7,Tipy!S82=Výsledky!$R$8,Tipy!S82=Výsledky!$R$9),IF(VLOOKUP(Tipy!S82,'Kategórie hráčov'!$A$2:$B$55,2,FALSE)=30,30,20),0))</f>
        <v>0</v>
      </c>
      <c r="U88" s="126">
        <f>IF(ISBLANK($W$3),"",IF(OR(Tipy!T82=Výsledky!$U$6,Tipy!T82=Výsledky!$U$7,Tipy!T82=Výsledky!$U$8,Tipy!T82=Výsledky!$U$9),IF(VLOOKUP(Tipy!T82,'Kategórie hráčov'!$A$2:$B$55,2,FALSE)=30,30,20),0))</f>
        <v>0</v>
      </c>
      <c r="V88" s="127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30" t="str">
        <f>IF(ISBLANK($W$3),"",IF(ISBLANK(Tipy!P82),"-",SUM(R88:V88)))</f>
        <v>-</v>
      </c>
      <c r="X88" s="129"/>
      <c r="Y88" s="126">
        <f>IF(ISBLANK($AD$3),"",IF(ISBLANK(Tipy!V82),0,IF(AND(Tipy!V82=Výsledky!$AB$3,Tipy!X82=Výsledky!$AD$3),60,0)))</f>
        <v>0</v>
      </c>
      <c r="Z88" s="126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6">
        <f>IF(ISBLANK($AD$3),"",IF(OR(Tipy!Y82=Výsledky!$Y$6,Tipy!Y82=Výsledky!$Y$7,Tipy!Y82=Výsledky!$Y$8,Tipy!Y82=Výsledky!$Y$9),IF(VLOOKUP(Tipy!Y82,'Kategórie hráčov'!$A$2:$B$55,2,FALSE)=30,30,20),0))</f>
        <v>20</v>
      </c>
      <c r="AB88" s="126">
        <f>IF(ISBLANK($AD$3),"",IF(OR(Tipy!Z82=Výsledky!$AB$6,Tipy!Z82=Výsledky!$AB$7,Tipy!Z82=Výsledky!$AB$8,Tipy!Z82=Výsledky!$AB$9),IF(VLOOKUP(Tipy!Z82,'Kategórie hráčov'!$A$2:$B$55,2,FALSE)=30,30,20),0))</f>
        <v>0</v>
      </c>
      <c r="AC88" s="127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30">
        <f>IF(ISBLANK($AD$3),"",IF(ISBLANK(Tipy!V82),"-",SUM(Y88:AC88)))</f>
        <v>20</v>
      </c>
      <c r="AE88" s="129"/>
      <c r="AF88" s="126">
        <f>IF(ISBLANK($AK$3),"",IF(ISBLANK(Tipy!AB82),0,IF(AND(Tipy!AB82=Výsledky!$AI$3,Tipy!AD82=Výsledky!$AK$3),60,0)))</f>
        <v>0</v>
      </c>
      <c r="AG88" s="126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6">
        <f>IF(ISBLANK($AK$3),"",IF(OR(Tipy!AE82=Výsledky!$AF$6,Tipy!AE82=Výsledky!$AF$7,Tipy!AE82=Výsledky!$AF$8,Tipy!AE82=Výsledky!$AF$9),IF(VLOOKUP(Tipy!AE82,'Kategórie hráčov'!$A$2:$B$55,2,FALSE)=30,30,20),0))</f>
        <v>0</v>
      </c>
      <c r="AI88" s="126">
        <f>IF(ISBLANK($AK$3),"",IF(OR(Tipy!AF82=Výsledky!$AI$6,Tipy!AF82=Výsledky!$AI$7,Tipy!AF82=Výsledky!$AI$8,Tipy!AF82=Výsledky!$AI$9),IF(VLOOKUP(Tipy!AF82,'Kategórie hráčov'!$A$2:$B$55,2,FALSE)=30,30,20),0))</f>
        <v>0</v>
      </c>
      <c r="AJ88" s="127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30">
        <f>IF(ISBLANK($AK$3),"",IF(ISBLANK(Tipy!AB82),"-",SUM(AF88:AJ88)))</f>
        <v>20</v>
      </c>
      <c r="AL88" s="129"/>
      <c r="AM88" s="126">
        <f>IF(ISBLANK($AR$3),"",IF(ISBLANK(Tipy!AH82),0,IF(AND(Tipy!AH82=Výsledky!$AP$3,Tipy!AJ82=Výsledky!$AR$3),60,0)))</f>
        <v>60</v>
      </c>
      <c r="AN88" s="126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6">
        <f>IF(ISBLANK($AR$3),"",IF(OR(Tipy!AK82=Výsledky!$AM$6,Tipy!AK82=Výsledky!$AM$7,Tipy!AK82=Výsledky!$AM$8,Tipy!AK82=Výsledky!$AM$9),IF(VLOOKUP(Tipy!AK82,'Kategórie hráčov'!$A$2:$B$55,2,FALSE)=30,30,20),0))</f>
        <v>0</v>
      </c>
      <c r="AP88" s="126">
        <f>IF(ISBLANK($AR$3),"",IF(OR(Tipy!AL82=Výsledky!$AP$6,Tipy!AL82=Výsledky!$AP$7,Tipy!AL82=Výsledky!$AP$8,Tipy!AL82=Výsledky!$AP$9),IF(VLOOKUP(Tipy!AL82,'Kategórie hráčov'!$A$2:$B$55,2,FALSE)=30,30,20),0))</f>
        <v>0</v>
      </c>
      <c r="AQ88" s="127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30">
        <f>IF(ISBLANK($AR$3),"",IF(ISBLANK(Tipy!AH82),"-",SUM(AM88:AQ88)))</f>
        <v>60</v>
      </c>
      <c r="AS88" s="129"/>
      <c r="AT88" s="126">
        <f>IF(ISBLANK($AY$3),"",IF(ISBLANK(Tipy!AN82),0,IF(AND(Tipy!AN82=Výsledky!$AW$3,Tipy!AP82=Výsledky!$AY$3),60,0)))</f>
        <v>0</v>
      </c>
      <c r="AU88" s="126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6">
        <f>IF(ISBLANK($AY$3),"",IF(OR(Tipy!AQ82=Výsledky!$AT$6,Tipy!AQ82=Výsledky!$AT$7,Tipy!AQ82=Výsledky!$AT$8,Tipy!AQ82=Výsledky!$AT$9),IF(VLOOKUP(Tipy!AQ82,'Kategórie hráčov'!$A$2:$B$55,2,FALSE)=30,30,20),0))</f>
        <v>0</v>
      </c>
      <c r="AW88" s="126">
        <f>IF(ISBLANK($AY$3),"",IF(OR(Tipy!AR82=Výsledky!$AW$6,Tipy!AR82=Výsledky!$AW$7,Tipy!AR82=Výsledky!$AW$8,Tipy!AR82=Výsledky!$AW$9),IF(VLOOKUP(Tipy!AR82,'Kategórie hráčov'!$A$2:$B$55,2,FALSE)=30,30,20),0))</f>
        <v>0</v>
      </c>
      <c r="AX88" s="127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30" t="str">
        <f>IF(ISBLANK($AY$3),"",IF(ISBLANK(Tipy!AN82),"-",SUM(AT88:AX88)))</f>
        <v>-</v>
      </c>
      <c r="AZ88" s="129"/>
      <c r="BA88" s="126">
        <f>IF(ISBLANK($BF$3),"",IF(ISBLANK(Tipy!AT82),0,IF(AND(Tipy!AT82=Výsledky!$BD$3,Tipy!AV82=Výsledky!$BF$3),60,0)))</f>
        <v>0</v>
      </c>
      <c r="BB88" s="126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6">
        <f>IF(ISBLANK($BF$3),"",IF(OR(Tipy!AW82=Výsledky!$BA$6,Tipy!AW82=Výsledky!$BA$7,Tipy!AW82=Výsledky!$BA$8,Tipy!AW82=Výsledky!$BA$9),IF(VLOOKUP(Tipy!AW82,'Kategórie hráčov'!$A$2:$B$55,2,FALSE)=30,30,20),0))</f>
        <v>20</v>
      </c>
      <c r="BD88" s="126">
        <f>IF(ISBLANK($BF$3),"",IF(OR(Tipy!AX82=Výsledky!$BD$6,Tipy!AX82=Výsledky!$BD$7,Tipy!AX82=Výsledky!$BD$8,Tipy!AX82=Výsledky!$BD$9),IF(VLOOKUP(Tipy!AX82,'Kategórie hráčov'!$A$2:$B$55,2,FALSE)=30,30,20),0))</f>
        <v>0</v>
      </c>
      <c r="BE88" s="127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30">
        <f>IF(ISBLANK($BF$3),"",IF(ISBLANK(Tipy!AT82),"-",SUM(BA88:BE88)))</f>
        <v>20</v>
      </c>
      <c r="BG88" s="129"/>
      <c r="BH88" s="126" t="str">
        <f>IF(ISBLANK($BM$3),"",IF(ISBLANK(Tipy!AZ82),0,IF(AND(Tipy!AZ82=Výsledky!$BK$3,Tipy!BB82=Výsledky!$BM$3),60,0)))</f>
        <v/>
      </c>
      <c r="BI88" s="126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6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6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7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0" t="str">
        <f>IF(ISBLANK($BM$3),"",IF(ISBLANK(Tipy!AZ82),"-",SUM(BH88:BL88)))</f>
        <v/>
      </c>
      <c r="BN88" s="129"/>
      <c r="BO88" s="126">
        <f>IF(ISBLANK($BT$3),"",IF(ISBLANK(Tipy!BF82),0,IF(AND(Tipy!BF82=Výsledky!$BR$3,Tipy!BH82=Výsledky!$BT$3),60,0)))</f>
        <v>0</v>
      </c>
      <c r="BP88" s="126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6">
        <f>IF(ISBLANK($BT$3),"",IF(OR(Tipy!BI82=Výsledky!$BO$6,Tipy!BI82=Výsledky!$BO$7,Tipy!BI82=Výsledky!$BO$8,Tipy!BI82=Výsledky!$BO$9),IF(VLOOKUP(Tipy!BI82,'Kategórie hráčov'!$A$2:$B$55,2,FALSE)=30,30,20),0))</f>
        <v>0</v>
      </c>
      <c r="BR88" s="126">
        <f>IF(ISBLANK($BT$3),"",IF(OR(Tipy!BJ82=Výsledky!$BR$6,Tipy!BJ82=Výsledky!$BR$7,Tipy!BJ82=Výsledky!$BR$8,Tipy!BJ82=Výsledky!$BR$9),IF(VLOOKUP(Tipy!BJ82,'Kategórie hráčov'!$A$2:$B$55,2,FALSE)=30,30,20),0))</f>
        <v>0</v>
      </c>
      <c r="BS88" s="127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30">
        <f>IF(ISBLANK($BT$3),"",IF(ISBLANK(Tipy!BF82),"-",SUM(BO88:BS88)))</f>
        <v>30</v>
      </c>
      <c r="BU88" s="129"/>
      <c r="BV88" s="126" t="str">
        <f>IF(ISBLANK($CA$3),"",IF(ISBLANK(Tipy!BL82),0,IF(AND(Tipy!BL82=Výsledky!$BY$3,Tipy!BN82=Výsledky!$CA$3),60,0)))</f>
        <v/>
      </c>
      <c r="BW88" s="126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6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6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7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0" t="str">
        <f>IF(ISBLANK($CA$3),"",IF(ISBLANK(Tipy!BL82),"-",SUM(BV88:BZ88)))</f>
        <v/>
      </c>
      <c r="CB88" s="129"/>
      <c r="CC88" s="126">
        <f>IF(ISBLANK($CH$3),"",IF(ISBLANK(Tipy!BR82),0,IF(AND(Tipy!BR82=Výsledky!$CF$3,Tipy!BT82=Výsledky!$CH$3),60,0)))</f>
        <v>0</v>
      </c>
      <c r="CD88" s="126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6">
        <f>IF(ISBLANK($CH$3),"",IF(OR(Tipy!BU82=Výsledky!$CC$6,Tipy!BU82=Výsledky!$CC$7,Tipy!BU82=Výsledky!$CC$8,Tipy!BU82=Výsledky!$CC$9),IF(VLOOKUP(Tipy!BU82,'Kategórie hráčov'!$A$2:$B$55,2,FALSE)=30,30,20),0))</f>
        <v>0</v>
      </c>
      <c r="CF88" s="126">
        <f>IF(ISBLANK($CH$3),"",IF(OR(Tipy!BV82=Výsledky!$CF$6,Tipy!BV82=Výsledky!$CF$7,Tipy!BV82=Výsledky!$CF$8,Tipy!BV82=Výsledky!$CF$9),IF(VLOOKUP(Tipy!BV82,'Kategórie hráčov'!$A$2:$B$55,2,FALSE)=30,30,20),0))</f>
        <v>20</v>
      </c>
      <c r="CG88" s="127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30">
        <f>IF(ISBLANK($CH$3),"",IF(ISBLANK(Tipy!BR82),"-",SUM(CC88:CG88)))</f>
        <v>20</v>
      </c>
      <c r="CI88" s="129"/>
      <c r="CJ88" s="126">
        <f>IF(ISBLANK($CO$3),"",IF(ISBLANK(Tipy!BX82),0,IF(AND(Tipy!BX82=Výsledky!$CM$3,Tipy!BZ82=Výsledky!$CO$3),60,0)))</f>
        <v>0</v>
      </c>
      <c r="CK88" s="126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6">
        <f>IF(ISBLANK($CO$3),"",IF(OR(Tipy!CA82=Výsledky!$CJ$6,Tipy!CA82=Výsledky!$CJ$7,Tipy!CA82=Výsledky!$CJ$8,Tipy!CA82=Výsledky!$CJ$9),IF(VLOOKUP(Tipy!CA82,'Kategórie hráčov'!$A$2:$B$55,2,FALSE)=30,30,20),0))</f>
        <v>0</v>
      </c>
      <c r="CM88" s="126">
        <f>IF(ISBLANK($CO$3),"",IF(OR(Tipy!CB82=Výsledky!$CM$6,Tipy!CB82=Výsledky!$CM$7,Tipy!CB82=Výsledky!$CM$8,Tipy!CB82=Výsledky!$CM$9),IF(VLOOKUP(Tipy!CB82,'Kategórie hráčov'!$A$2:$B$55,2,FALSE)=30,30,20),0))</f>
        <v>0</v>
      </c>
      <c r="CN88" s="127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30">
        <f>IF(ISBLANK($CO$3),"",IF(ISBLANK(Tipy!BX82),"-",SUM(CJ88:CN88)))</f>
        <v>20</v>
      </c>
      <c r="CP88" s="129"/>
      <c r="CQ88" s="126" t="str">
        <f>IF(ISBLANK($CV$3),"",IF(ISBLANK(Tipy!CD82),0,IF(AND(Tipy!CD82=Výsledky!$CT$3,Tipy!CF82=Výsledky!$CV$3),60,0)))</f>
        <v/>
      </c>
      <c r="CR88" s="126" t="str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/>
      </c>
      <c r="CS88" s="126" t="str">
        <f>IF(ISBLANK($CV$3),"",IF(OR(Tipy!CG82=Výsledky!$CQ$6,Tipy!CG82=Výsledky!$CQ$7,Tipy!CG82=Výsledky!$CQ$8,Tipy!CG82=Výsledky!$CQ$9),IF(VLOOKUP(Tipy!CG82,'Kategórie hráčov'!$A$2:$B$55,2,FALSE)=30,30,20),0))</f>
        <v/>
      </c>
      <c r="CT88" s="126" t="str">
        <f>IF(ISBLANK($CV$3),"",IF(OR(Tipy!CH82=Výsledky!$CT$6,Tipy!CH82=Výsledky!$CT$7,Tipy!CH82=Výsledky!$CT$8,Tipy!CH82=Výsledky!$CT$9),IF(VLOOKUP(Tipy!CH82,'Kategórie hráčov'!$A$2:$B$55,2,FALSE)=30,30,20),0))</f>
        <v/>
      </c>
      <c r="CU88" s="127" t="str">
        <f>IF(ISBLANK($CV$3),"",IF(ISBLANK(Tipy!CD82),0,IF(OR(AND(Tipy!CD82=Výsledky!$CT$3,OR(Tipy!CF82=Výsledky!$CV$3+1,Tipy!CF82=Výsledky!$CV$3-1)),AND(Tipy!CF82=Výsledky!$CV$3,OR(Tipy!CD82=Výsledky!$CT$3+1,Tipy!CD82=Výsledky!$CT$3-1))),10,0)))</f>
        <v/>
      </c>
      <c r="CV88" s="130" t="str">
        <f>IF(ISBLANK($CV$3),"",IF(ISBLANK(Tipy!CD82),"-",SUM(CQ88:CU88)))</f>
        <v/>
      </c>
      <c r="CW88" s="129"/>
      <c r="CX88" s="126" t="str">
        <f>IF(ISBLANK($DC$3),"",IF(ISBLANK(Tipy!CJ82),0,IF(AND(Tipy!CJ82=Výsledky!$DA$3,Tipy!CL82=Výsledky!$DC$3),60,0)))</f>
        <v/>
      </c>
      <c r="CY88" s="126" t="str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/>
      </c>
      <c r="CZ88" s="126" t="str">
        <f>IF(ISBLANK($DC$3),"",IF(OR(Tipy!CM82=Výsledky!$CX$6,Tipy!CM82=Výsledky!$CX$7,Tipy!CM82=Výsledky!$CX$8,Tipy!CM82=Výsledky!$CX$9),IF(VLOOKUP(Tipy!CM82,'Kategórie hráčov'!$A$2:$B$55,2,FALSE)=30,30,20),0))</f>
        <v/>
      </c>
      <c r="DA88" s="126" t="str">
        <f>IF(ISBLANK($DC$3),"",IF(OR(Tipy!CN82=Výsledky!$DA$6,Tipy!CN82=Výsledky!$DA$7,Tipy!CN82=Výsledky!$DA$8,Tipy!CN82=Výsledky!$DA$9),IF(VLOOKUP(Tipy!CN82,'Kategórie hráčov'!$A$2:$B$55,2,FALSE)=30,30,20),0))</f>
        <v/>
      </c>
      <c r="DB88" s="127" t="str">
        <f>IF(ISBLANK($DC$3),"",IF(ISBLANK(Tipy!CJ82),0,IF(OR(AND(Tipy!CJ82=Výsledky!$DA$3,OR(Tipy!CL82=Výsledky!$DC$3+1,Tipy!CL82=Výsledky!$DC$3-1)),AND(Tipy!CL82=Výsledky!$DC$3,OR(Tipy!CJ82=Výsledky!$DA$3+1,Tipy!CJ82=Výsledky!$DA$3-1))),10,0)))</f>
        <v/>
      </c>
      <c r="DC88" s="130" t="str">
        <f>IF(ISBLANK($DC$3),"",IF(ISBLANK(Tipy!CJ82),"-",SUM(CX88:DB88)))</f>
        <v/>
      </c>
      <c r="DD88" s="129"/>
      <c r="DE88" s="126" t="str">
        <f>IF(ISBLANK($DJ$3),"",IF(ISBLANK(Tipy!CP82),0,IF(AND(Tipy!CP82=Výsledky!$DH$3,Tipy!CR82=Výsledky!$DJ$3),60,0)))</f>
        <v/>
      </c>
      <c r="DF88" s="126" t="str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/>
      </c>
      <c r="DG88" s="126" t="str">
        <f>IF(ISBLANK($DJ$3),"",IF(OR(Tipy!CS82=Výsledky!$DE$6,Tipy!CS82=Výsledky!$DE$7,Tipy!CS82=Výsledky!$DE$8,Tipy!CS82=Výsledky!$DE$9),IF(VLOOKUP(Tipy!CS82,'Kategórie hráčov'!$A$2:$B$55,2,FALSE)=30,30,20),0))</f>
        <v/>
      </c>
      <c r="DH88" s="126" t="str">
        <f>IF(ISBLANK($DJ$3),"",IF(OR(Tipy!CT82=Výsledky!$DH$6,Tipy!CT82=Výsledky!$DH$7,Tipy!CT82=Výsledky!$DH$8,Tipy!CT82=Výsledky!$DH$9),IF(VLOOKUP(Tipy!CT82,'Kategórie hráčov'!$A$2:$B$55,2,FALSE)=30,30,20),0))</f>
        <v/>
      </c>
      <c r="DI88" s="127" t="str">
        <f>IF(ISBLANK($DJ$3),"",IF(ISBLANK(Tipy!CP82),0,IF(OR(AND(Tipy!CP82=Výsledky!$DH$3,OR(Tipy!CR82=Výsledky!$DJ$3+1,Tipy!CR82=Výsledky!$DJ$3-1)),AND(Tipy!CR82=Výsledky!$DJ$3,OR(Tipy!CP82=Výsledky!$DH$3+1,Tipy!CP82=Výsledky!$DH$3-1))),10,0)))</f>
        <v/>
      </c>
      <c r="DJ88" s="130" t="str">
        <f>IF(ISBLANK($DJ$3),"",IF(ISBLANK(Tipy!CP82),"-",SUM(DE88:DI88)))</f>
        <v/>
      </c>
      <c r="DK88" s="129"/>
      <c r="DL88" s="126" t="str">
        <f>IF(ISBLANK($DQ$3),"",IF(ISBLANK(Tipy!CV82),0,IF(AND(Tipy!CV82=Výsledky!$DO$3,Tipy!CX82=Výsledky!$DQ$3),60,0)))</f>
        <v/>
      </c>
      <c r="DM88" s="126" t="str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/>
      </c>
      <c r="DN88" s="126" t="str">
        <f>IF(ISBLANK($DQ$3),"",IF(OR(Tipy!CY82=Výsledky!$DL$6,Tipy!CY82=Výsledky!$DL$7,Tipy!CY82=Výsledky!$DL$8,Tipy!CY82=Výsledky!$DL$9),IF(VLOOKUP(Tipy!CY82,'Kategórie hráčov'!$A$2:$B$55,2,FALSE)=30,30,20),0))</f>
        <v/>
      </c>
      <c r="DO88" s="126" t="str">
        <f>IF(ISBLANK($DQ$3),"",IF(OR(Tipy!CZ82=Výsledky!$DO$6,Tipy!CZ82=Výsledky!$DO$7,Tipy!CZ82=Výsledky!$DO$8,Tipy!CZ82=Výsledky!$DO$9),IF(VLOOKUP(Tipy!CZ82,'Kategórie hráčov'!$A$2:$B$55,2,FALSE)=30,30,20),0))</f>
        <v/>
      </c>
      <c r="DP88" s="127" t="str">
        <f>IF(ISBLANK($DQ$3),"",IF(ISBLANK(Tipy!CV82),0,IF(OR(AND(Tipy!CV82=Výsledky!$DO$3,OR(Tipy!CX82=Výsledky!$DQ$3+1,Tipy!CX82=Výsledky!$DQ$3-1)),AND(Tipy!CX82=Výsledky!$DQ$3,OR(Tipy!CV82=Výsledky!$DO$3+1,Tipy!CV82=Výsledky!$DO$3-1))),10,0)))</f>
        <v/>
      </c>
      <c r="DQ88" s="130" t="str">
        <f>IF(ISBLANK($DQ$3),"",IF(ISBLANK(Tipy!CV82),"-",SUM(DL88:DP88)))</f>
        <v/>
      </c>
      <c r="DR88" s="129"/>
      <c r="DS88" s="126" t="str">
        <f>IF(ISBLANK($DX$3),"",IF(ISBLANK(Tipy!DB82),0,IF(AND(Tipy!DB82=Výsledky!$DV$3,Tipy!DD82=Výsledky!$DX$3),60,0)))</f>
        <v/>
      </c>
      <c r="DT88" s="126" t="str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/>
      </c>
      <c r="DU88" s="126" t="str">
        <f>IF(ISBLANK($DX$3),"",IF(OR(Tipy!DE82=Výsledky!$DS$6,Tipy!DE82=Výsledky!$DS$7,Tipy!DE82=Výsledky!$DS$8,Tipy!DE82=Výsledky!$DS$9),IF(VLOOKUP(Tipy!DE82,'Kategórie hráčov'!$A$2:$B$55,2,FALSE)=30,30,20),0))</f>
        <v/>
      </c>
      <c r="DV88" s="126" t="str">
        <f>IF(ISBLANK($DX$3),"",IF(OR(Tipy!DF82=Výsledky!$DV$6,Tipy!DF82=Výsledky!$DV$7,Tipy!DF82=Výsledky!$DV$8,Tipy!DF82=Výsledky!$DV$9),IF(VLOOKUP(Tipy!DF82,'Kategórie hráčov'!$A$2:$B$55,2,FALSE)=30,30,20),0))</f>
        <v/>
      </c>
      <c r="DW88" s="127" t="str">
        <f>IF(ISBLANK($DX$3),"",IF(ISBLANK(Tipy!DB82),0,IF(OR(AND(Tipy!DB82=Výsledky!$DV$3,OR(Tipy!DD82=Výsledky!$DX$3+1,Tipy!DD82=Výsledky!$DX$3-1)),AND(Tipy!DD82=Výsledky!$DX$3,OR(Tipy!DB82=Výsledky!$DV$3+1,Tipy!DB82=Výsledky!$DV$3-1))),10,0)))</f>
        <v/>
      </c>
      <c r="DX88" s="130" t="str">
        <f>IF(ISBLANK($DX$3),"",IF(ISBLANK(Tipy!DB82),"-",SUM(DS88:DW88)))</f>
        <v/>
      </c>
      <c r="DY88" s="129"/>
      <c r="DZ88" s="126" t="str">
        <f>IF(ISBLANK($EE$3),"",IF(ISBLANK(Tipy!DH82),0,IF(AND(Tipy!DH82=Výsledky!$EC$3,Tipy!DJ82=Výsledky!$EE$3),60,0)))</f>
        <v/>
      </c>
      <c r="EA88" s="126" t="str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/>
      </c>
      <c r="EB88" s="126" t="str">
        <f>IF(ISBLANK($EE$3),"",IF(OR(Tipy!DK82=Výsledky!$DZ$6,Tipy!DK82=Výsledky!$DZ$7,Tipy!DK82=Výsledky!$DZ$8,Tipy!DK82=Výsledky!$DZ$9),IF(VLOOKUP(Tipy!DK82,'Kategórie hráčov'!$A$2:$B$55,2,FALSE)=30,30,20),0))</f>
        <v/>
      </c>
      <c r="EC88" s="126" t="str">
        <f>IF(ISBLANK($EE$3),"",IF(OR(Tipy!DL82=Výsledky!$EC$6,Tipy!DL82=Výsledky!$EC$7,Tipy!DL82=Výsledky!$EC$8,Tipy!DL82=Výsledky!$EC$9),IF(VLOOKUP(Tipy!DL82,'Kategórie hráčov'!$A$2:$B$55,2,FALSE)=30,30,20),0))</f>
        <v/>
      </c>
      <c r="ED88" s="127" t="str">
        <f>IF(ISBLANK($EE$3),"",IF(ISBLANK(Tipy!DH82),0,IF(OR(AND(Tipy!DH82=Výsledky!$EC$3,OR(Tipy!DJ82=Výsledky!$EE$3+1,Tipy!DJ82=Výsledky!$EE$3-1)),AND(Tipy!DJ82=Výsledky!$EE$3,OR(Tipy!DH82=Výsledky!$EC$3+1,Tipy!DH82=Výsledky!$EC$3-1))),10,0)))</f>
        <v/>
      </c>
      <c r="EE88" s="130" t="str">
        <f>IF(ISBLANK($EE$3),"",IF(ISBLANK(Tipy!DH82),"-",SUM(DZ88:ED88)))</f>
        <v/>
      </c>
      <c r="EF88" s="129"/>
      <c r="EG88" s="126" t="str">
        <f>IF(ISBLANK($EL$3),"",IF(ISBLANK(Tipy!DN82),0,IF(AND(Tipy!DN82=Výsledky!$EJ$3,Tipy!DP82=Výsledky!$EL$3),60,0)))</f>
        <v/>
      </c>
      <c r="EH88" s="126" t="str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/>
      </c>
      <c r="EI88" s="126" t="str">
        <f>IF(ISBLANK($EL$3),"",IF(OR(Tipy!DQ82=Výsledky!$EG$6,Tipy!DQ82=Výsledky!$EG$7,Tipy!DQ82=Výsledky!$EG$8,Tipy!DQ82=Výsledky!$EG$9),IF(VLOOKUP(Tipy!DQ82,'Kategórie hráčov'!$A$2:$B$55,2,FALSE)=30,30,20),0))</f>
        <v/>
      </c>
      <c r="EJ88" s="126" t="str">
        <f>IF(ISBLANK($EL$3),"",IF(OR(Tipy!DR82=Výsledky!$EJ$6,Tipy!DR82=Výsledky!$EJ$7,Tipy!DR82=Výsledky!$EJ$8,Tipy!DR82=Výsledky!$EJ$9),IF(VLOOKUP(Tipy!DR82,'Kategórie hráčov'!$A$2:$B$55,2,FALSE)=30,30,20),0))</f>
        <v/>
      </c>
      <c r="EK88" s="127" t="str">
        <f>IF(ISBLANK($EL$3),"",IF(ISBLANK(Tipy!DN82),0,IF(OR(AND(Tipy!DN82=Výsledky!$EJ$3,OR(Tipy!DP82=Výsledky!$EL$3+1,Tipy!DP82=Výsledky!$EL$3-1)),AND(Tipy!DP82=Výsledky!$EL$3,OR(Tipy!DN82=Výsledky!$EJ$3+1,Tipy!DN82=Výsledky!$EJ$3-1))),10,0)))</f>
        <v/>
      </c>
      <c r="EL88" s="130" t="str">
        <f>IF(ISBLANK($EL$3),"",IF(ISBLANK(Tipy!DN82),"-",SUM(EG88:EK88)))</f>
        <v/>
      </c>
      <c r="EM88" s="129"/>
      <c r="EN88" s="126" t="str">
        <f>IF(ISBLANK($ES$3),"",IF(ISBLANK(Tipy!DT82),0,IF(AND(Tipy!DT82=Výsledky!$EQ$3,Tipy!DV82=Výsledky!$ES$3),60,0)))</f>
        <v/>
      </c>
      <c r="EO88" s="126" t="str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/>
      </c>
      <c r="EP88" s="126" t="str">
        <f>IF(ISBLANK($ES$3),"",IF(OR(Tipy!DW82=Výsledky!$EN$6,Tipy!DW82=Výsledky!$EN$7,Tipy!DW82=Výsledky!$EN$8,Tipy!DW82=Výsledky!$EN$9),IF(VLOOKUP(Tipy!DW82,'Kategórie hráčov'!$A$2:$B$55,2,FALSE)=30,30,20),0))</f>
        <v/>
      </c>
      <c r="EQ88" s="126" t="str">
        <f>IF(ISBLANK($ES$3),"",IF(OR(Tipy!DX82=Výsledky!$EQ$6,Tipy!DX82=Výsledky!$EQ$7,Tipy!DX82=Výsledky!$EQ$8,Tipy!DX82=Výsledky!$EQ$9),IF(VLOOKUP(Tipy!DX82,'Kategórie hráčov'!$A$2:$B$55,2,FALSE)=30,30,20),0))</f>
        <v/>
      </c>
      <c r="ER88" s="127" t="str">
        <f>IF(ISBLANK($ES$3),"",IF(ISBLANK(Tipy!DT82),0,IF(OR(AND(Tipy!DT82=Výsledky!$EQ$3,OR(Tipy!DV82=Výsledky!$ES$3+1,Tipy!DV82=Výsledky!$ES$3-1)),AND(Tipy!DV82=Výsledky!$ES$3,OR(Tipy!DT82=Výsledky!$EQ$3+1,Tipy!DT82=Výsledky!$EQ$3-1))),10,0)))</f>
        <v/>
      </c>
      <c r="ES88" s="130" t="str">
        <f>IF(ISBLANK($ES$3),"",IF(ISBLANK(Tipy!DT82),"-",SUM(EN88:ER88)))</f>
        <v/>
      </c>
      <c r="ET88" s="129"/>
      <c r="EU88" s="126" t="str">
        <f>IF(ISBLANK($EZ$3),"",IF(ISBLANK(Tipy!DZ82),0,IF(AND(Tipy!DZ82=Výsledky!$EX$3,Tipy!EB82=Výsledky!$EZ$3),60,0)))</f>
        <v/>
      </c>
      <c r="EV88" s="126" t="str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/>
      </c>
      <c r="EW88" s="126" t="str">
        <f>IF(ISBLANK($EZ$3),"",IF(OR(Tipy!EC82=Výsledky!$EU$6,Tipy!EC82=Výsledky!$EU$7,Tipy!EC82=Výsledky!$EU$8,Tipy!EC82=Výsledky!$EU$9),IF(VLOOKUP(Tipy!EC82,'Kategórie hráčov'!$A$2:$B$55,2,FALSE)=30,30,20),0))</f>
        <v/>
      </c>
      <c r="EX88" s="126" t="str">
        <f>IF(ISBLANK($EZ$3),"",IF(OR(Tipy!ED82=Výsledky!$EX$6,Tipy!ED82=Výsledky!$EX$7,Tipy!ED82=Výsledky!$EX$8,Tipy!ED82=Výsledky!$EX$9),IF(VLOOKUP(Tipy!ED82,'Kategórie hráčov'!$A$2:$B$55,2,FALSE)=30,30,20),0))</f>
        <v/>
      </c>
      <c r="EY88" s="127" t="str">
        <f>IF(ISBLANK($EZ$3),"",IF(ISBLANK(Tipy!DZ82),0,IF(OR(AND(Tipy!DZ82=Výsledky!$EX$3,OR(Tipy!EB82=Výsledky!$EZ$3+1,Tipy!EB82=Výsledky!$EZ$3-1)),AND(Tipy!EB82=Výsledky!$EZ$3,OR(Tipy!DZ82=Výsledky!$EX$3+1,Tipy!DZ82=Výsledky!$EX$3-1))),10,0)))</f>
        <v/>
      </c>
      <c r="EZ88" s="130" t="str">
        <f>IF(ISBLANK($EZ$3),"",IF(ISBLANK(Tipy!DZ82),"-",SUM(EU88:EY88)))</f>
        <v/>
      </c>
      <c r="FA88" s="129"/>
      <c r="FB88" s="126" t="str">
        <f>IF(ISBLANK($FG$3),"",IF(ISBLANK(Tipy!EF82),0,IF(AND(Tipy!EF82=Výsledky!$FE$3,Tipy!EH82=Výsledky!$FG$3),60,0)))</f>
        <v/>
      </c>
      <c r="FC88" s="126" t="str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/>
      </c>
      <c r="FD88" s="126" t="str">
        <f>IF(ISBLANK($FG$3),"",IF(OR(Tipy!EI82=Výsledky!$FB$6,Tipy!EI82=Výsledky!$FB$7,Tipy!EI82=Výsledky!$FB$8,Tipy!EI82=Výsledky!$FB$9),IF(VLOOKUP(Tipy!EI82,'Kategórie hráčov'!$A$2:$B$55,2,FALSE)=30,30,20),0))</f>
        <v/>
      </c>
      <c r="FE88" s="126" t="str">
        <f>IF(ISBLANK($FG$3),"",IF(OR(Tipy!EJ82=Výsledky!$FE$6,Tipy!EJ82=Výsledky!$FE$7,Tipy!EJ82=Výsledky!$FE$8,Tipy!EJ82=Výsledky!$FE$9),IF(VLOOKUP(Tipy!EJ82,'Kategórie hráčov'!$A$2:$B$55,2,FALSE)=30,30,20),0))</f>
        <v/>
      </c>
      <c r="FF88" s="127" t="str">
        <f>IF(ISBLANK($FG$3),"",IF(ISBLANK(Tipy!EF82),0,IF(OR(AND(Tipy!EF82=Výsledky!$FE$3,OR(Tipy!EH82=Výsledky!$FG$3+1,Tipy!EH82=Výsledky!$FG$3-1)),AND(Tipy!EH82=Výsledky!$FG$3,OR(Tipy!EF82=Výsledky!$FE$3+1,Tipy!EF82=Výsledky!$FE$3-1))),10,0)))</f>
        <v/>
      </c>
      <c r="FG88" s="130" t="str">
        <f>IF(ISBLANK($FG$3),"",IF(ISBLANK(Tipy!EF82),"-",SUM(FB88:FF88)))</f>
        <v/>
      </c>
      <c r="FH88" s="129"/>
      <c r="FI88" s="126" t="str">
        <f>IF(ISBLANK($FN$3),"",IF(ISBLANK(Tipy!EL82),0,IF(AND(Tipy!EL82=Výsledky!$FL$3,Tipy!EN82=Výsledky!$FN$3),60,0)))</f>
        <v/>
      </c>
      <c r="FJ88" s="126" t="str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/>
      </c>
      <c r="FK88" s="126" t="str">
        <f>IF(ISBLANK($FN$3),"",IF(OR(Tipy!EO82=Výsledky!$FI$6,Tipy!EO82=Výsledky!$FI$7,Tipy!EO82=Výsledky!$FI$8,Tipy!EO82=Výsledky!$FI$9),IF(VLOOKUP(Tipy!EO82,'Kategórie hráčov'!$A$2:$B$55,2,FALSE)=30,30,20),0))</f>
        <v/>
      </c>
      <c r="FL88" s="126" t="str">
        <f>IF(ISBLANK($FN$3),"",IF(OR(Tipy!EP82=Výsledky!$FL$6,Tipy!EP82=Výsledky!$FL$7,Tipy!EP82=Výsledky!$FL$8,Tipy!EP82=Výsledky!$FL$9),IF(VLOOKUP(Tipy!EP82,'Kategórie hráčov'!$A$2:$B$55,2,FALSE)=30,30,20),0))</f>
        <v/>
      </c>
      <c r="FM88" s="127" t="str">
        <f>IF(ISBLANK($FN$3),"",IF(ISBLANK(Tipy!EL82),0,IF(OR(AND(Tipy!EL82=Výsledky!$FL$3,OR(Tipy!EN82=Výsledky!$FN$3+1,Tipy!EN82=Výsledky!$FN$3-1)),AND(Tipy!EN82=Výsledky!$FN$3,OR(Tipy!EL82=Výsledky!$FL$3+1,Tipy!EL82=Výsledky!$FL$3-1))),10,0)))</f>
        <v/>
      </c>
      <c r="FN88" s="130" t="str">
        <f>IF(ISBLANK($FN$3),"",IF(ISBLANK(Tipy!EL82),"-",SUM(FI88:FM88)))</f>
        <v/>
      </c>
      <c r="FO88" s="129"/>
      <c r="FP88" s="126" t="str">
        <f>IF(ISBLANK($FU$3),"",IF(ISBLANK(Tipy!ER82),0,IF(AND(Tipy!ER82=Výsledky!$FS$3,Tipy!ET82=Výsledky!$FU$3),60,0)))</f>
        <v/>
      </c>
      <c r="FQ88" s="126" t="str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/>
      </c>
      <c r="FR88" s="126" t="str">
        <f>IF(ISBLANK($FU$3),"",IF(OR(Tipy!EU82=Výsledky!$FP$6,Tipy!EU82=Výsledky!$FP$7,Tipy!EU82=Výsledky!$FP$8,Tipy!EU82=Výsledky!$FP$9),IF(VLOOKUP(Tipy!EU82,'Kategórie hráčov'!$A$2:$B$55,2,FALSE)=30,30,20),0))</f>
        <v/>
      </c>
      <c r="FS88" s="126" t="str">
        <f>IF(ISBLANK($FU$3),"",IF(OR(Tipy!EV82=Výsledky!$FS$6,Tipy!EV82=Výsledky!$FS$7,Tipy!EV82=Výsledky!$FS$8,Tipy!EV82=Výsledky!$FS$9),IF(VLOOKUP(Tipy!EV82,'Kategórie hráčov'!$A$2:$B$55,2,FALSE)=30,30,20),0))</f>
        <v/>
      </c>
      <c r="FT88" s="127" t="str">
        <f>IF(ISBLANK($FU$3),"",IF(ISBLANK(Tipy!ER82),0,IF(OR(AND(Tipy!ER82=Výsledky!$FS$3,OR(Tipy!ET82=Výsledky!$FU$3+1,Tipy!ET82=Výsledky!$FU$3-1)),AND(Tipy!ET82=Výsledky!$FU$3,OR(Tipy!ER82=Výsledky!$FS$3+1,Tipy!ER82=Výsledky!$FS$3-1))),10,0)))</f>
        <v/>
      </c>
      <c r="FU88" s="130" t="str">
        <f>IF(ISBLANK($FU$3),"",IF(ISBLANK(Tipy!ER82),"-",SUM(FP88:FT88)))</f>
        <v/>
      </c>
      <c r="FV88" s="129"/>
      <c r="FW88" s="126" t="str">
        <f>IF(ISBLANK($GB$3),"",IF(ISBLANK(Tipy!EX82),0,IF(AND(Tipy!EX82=Výsledky!$FZ$3,Tipy!EZ82=Výsledky!$GB$3),60,0)))</f>
        <v/>
      </c>
      <c r="FX88" s="126" t="str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/>
      </c>
      <c r="FY88" s="126" t="str">
        <f>IF(ISBLANK($GB$3),"",IF(OR(Tipy!FA82=Výsledky!$FW$6,Tipy!FA82=Výsledky!$FW$7,Tipy!FA82=Výsledky!$FW$8,Tipy!FA82=Výsledky!$FW$9),IF(VLOOKUP(Tipy!FA82,'Kategórie hráčov'!$A$2:$B$55,2,FALSE)=30,30,20),0))</f>
        <v/>
      </c>
      <c r="FZ88" s="126" t="str">
        <f>IF(ISBLANK($GB$3),"",IF(OR(Tipy!FB82=Výsledky!$FZ$6,Tipy!FB82=Výsledky!$FZ$7,Tipy!FB82=Výsledky!$FZ$8,Tipy!FB82=Výsledky!$FZ$9),IF(VLOOKUP(Tipy!FB82,'Kategórie hráčov'!$A$2:$B$55,2,FALSE)=30,30,20),0))</f>
        <v/>
      </c>
      <c r="GA88" s="127" t="str">
        <f>IF(ISBLANK($GB$3),"",IF(ISBLANK(Tipy!EX82),0,IF(OR(AND(Tipy!EX82=Výsledky!$FZ$3,OR(Tipy!EZ82=Výsledky!$GB$3+1,Tipy!EZ82=Výsledky!$GB$3-1)),AND(Tipy!EZ82=Výsledky!$GB$3,OR(Tipy!EX82=Výsledky!$FZ$3+1,Tipy!EX82=Výsledky!$FZ$3-1))),10,0)))</f>
        <v/>
      </c>
      <c r="GB88" s="130" t="str">
        <f>IF(ISBLANK($GB$3),"",IF(ISBLANK(Tipy!EX82),"-",SUM(FW88:GA88)))</f>
        <v/>
      </c>
      <c r="GC88" s="129"/>
      <c r="GD88" s="126" t="str">
        <f>IF(ISBLANK($GI$3),"",IF(ISBLANK(Tipy!FD82),0,IF(AND(Tipy!FD82=Výsledky!$GG$3,Tipy!FF82=Výsledky!$GI$3),60,0)))</f>
        <v/>
      </c>
      <c r="GE88" s="126" t="str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/>
      </c>
      <c r="GF88" s="126" t="str">
        <f>IF(ISBLANK($GI$3),"",IF(OR(Tipy!FG82=Výsledky!$GD$6,Tipy!FG82=Výsledky!$GD$7,Tipy!FG82=Výsledky!$GD$8,Tipy!FG82=Výsledky!$GD$9),IF(VLOOKUP(Tipy!FG82,'Kategórie hráčov'!$A$2:$B$55,2,FALSE)=30,30,20),0))</f>
        <v/>
      </c>
      <c r="GG88" s="126" t="str">
        <f>IF(ISBLANK($GI$3),"",IF(OR(Tipy!FH82=Výsledky!$GG$6,Tipy!FH82=Výsledky!$GG$7,Tipy!FH82=Výsledky!$GG$8,Tipy!FH82=Výsledky!$GG$9),IF(VLOOKUP(Tipy!FH82,'Kategórie hráčov'!$A$2:$B$55,2,FALSE)=30,30,20),0))</f>
        <v/>
      </c>
      <c r="GH88" s="127" t="str">
        <f>IF(ISBLANK($GI$3),"",IF(ISBLANK(Tipy!FD82),0,IF(OR(AND(Tipy!FD82=Výsledky!$GG$3,OR(Tipy!FF82=Výsledky!$GI$3+1,Tipy!FF82=Výsledky!$GI$3-1)),AND(Tipy!FF82=Výsledky!$GI$3,OR(Tipy!FD82=Výsledky!$GG$3+1,Tipy!FD82=Výsledky!$GG$3-1))),10,0)))</f>
        <v/>
      </c>
      <c r="GI88" s="130" t="str">
        <f>IF(ISBLANK($GI$3),"",IF(ISBLANK(Tipy!FD82),"-",SUM(GD88:GH88)))</f>
        <v/>
      </c>
      <c r="GJ88" s="129"/>
      <c r="GK88" s="126" t="str">
        <f>IF(ISBLANK($GP$3),"",IF(ISBLANK(Tipy!FJ82),0,IF(AND(Tipy!FJ82=Výsledky!$GN$3,Tipy!FL82=Výsledky!$GP$3),60,0)))</f>
        <v/>
      </c>
      <c r="GL88" s="126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126" t="str">
        <f>IF(ISBLANK($GP$3),"",IF(OR(Tipy!FM82=Výsledky!$GK$6,Tipy!FM82=Výsledky!$GK$7,Tipy!FM82=Výsledky!$GK$8,Tipy!FM82=Výsledky!$GK$9),IF(VLOOKUP(Tipy!FM82,'Kategórie hráčov'!$A$2:$B$55,2,FALSE)=30,30,20),0))</f>
        <v/>
      </c>
      <c r="GN88" s="126" t="str">
        <f>IF(ISBLANK($GP$3),"",IF(OR(Tipy!FN82=Výsledky!$GN$6,Tipy!FN82=Výsledky!$GN$7,Tipy!FN82=Výsledky!$GN$8,Tipy!FN82=Výsledky!$GN$9),IF(VLOOKUP(Tipy!FN82,'Kategórie hráčov'!$A$2:$B$55,2,FALSE)=30,30,20),0))</f>
        <v/>
      </c>
      <c r="GO88" s="127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130" t="str">
        <f>IF(ISBLANK($GP$3),"",IF(ISBLANK(Tipy!FJ82),"-",SUM(GK88:GO88)))</f>
        <v/>
      </c>
      <c r="GQ88" s="129"/>
      <c r="GR88" s="126" t="str">
        <f>IF(ISBLANK($GW$3),"",IF(ISBLANK(Tipy!FP82),0,IF(AND(Tipy!FP82=Výsledky!$GU$3,Tipy!FR82=Výsledky!$GW$3),60,0)))</f>
        <v/>
      </c>
      <c r="GS88" s="126" t="str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/>
      </c>
      <c r="GT88" s="126" t="str">
        <f>IF(ISBLANK($GW$3),"",IF(OR(Tipy!FS82=Výsledky!$GR$6,Tipy!FS82=Výsledky!$GR$7,Tipy!FS82=Výsledky!$GR$8,Tipy!FS82=Výsledky!$GR$9),IF(VLOOKUP(Tipy!FS82,'Kategórie hráčov'!$A$2:$B$55,2,FALSE)=30,30,20),0))</f>
        <v/>
      </c>
      <c r="GU88" s="126" t="str">
        <f>IF(ISBLANK($GW$3),"",IF(OR(Tipy!FT82=Výsledky!$GU$6,Tipy!FT82=Výsledky!$GU$7,Tipy!FT82=Výsledky!$GU$8,Tipy!FT82=Výsledky!$GU$9),IF(VLOOKUP(Tipy!FT82,'Kategórie hráčov'!$A$2:$B$55,2,FALSE)=30,30,20),0))</f>
        <v/>
      </c>
      <c r="GV88" s="127" t="str">
        <f>IF(ISBLANK($GW$3),"",IF(ISBLANK(Tipy!FP82),0,IF(OR(AND(Tipy!FP82=Výsledky!$GU$3,OR(Tipy!FR82=Výsledky!$GW$3+1,Tipy!FR82=Výsledky!$GW$3-1)),AND(Tipy!FR82=Výsledky!$GW$3,OR(Tipy!FP82=Výsledky!$GU$3+1,Tipy!FP82=Výsledky!$GU$3-1))),10,0)))</f>
        <v/>
      </c>
      <c r="GW88" s="130" t="str">
        <f>IF(ISBLANK($GW$3),"",IF(ISBLANK(Tipy!FP82),"-",SUM(GR88:GV88)))</f>
        <v/>
      </c>
      <c r="GX88" s="129"/>
      <c r="GY88" s="126" t="str">
        <f>IF(ISBLANK($HD$3),"",IF(ISBLANK(Tipy!FV82),0,IF(AND(Tipy!FV82=Výsledky!$HB$3,Tipy!FX82=Výsledky!$HD$3),60,0)))</f>
        <v/>
      </c>
      <c r="GZ88" s="126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26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26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27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0" t="str">
        <f>IF(ISBLANK($HD$3),"",IF(ISBLANK(Tipy!FV82),"-",SUM(GY88:HC88)))</f>
        <v/>
      </c>
      <c r="HE88" s="129"/>
      <c r="HF88" s="126" t="str">
        <f>IF(ISBLANK($HK$3),"",IF(ISBLANK(Tipy!GB82),0,IF(AND(Tipy!GB82=Výsledky!$HI$3,Tipy!GD82=Výsledky!$HK$3),60,0)))</f>
        <v/>
      </c>
      <c r="HG88" s="126" t="str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/>
      </c>
      <c r="HH88" s="126" t="str">
        <f>IF(ISBLANK($HK$3),"",IF(OR(Tipy!GE82=Výsledky!$HF$6,Tipy!GE82=Výsledky!$HF$7,Tipy!GE82=Výsledky!$HF$8,Tipy!GE82=Výsledky!$HF$9),IF(VLOOKUP(Tipy!GE82,'Kategórie hráčov'!$A$2:$B$55,2,FALSE)=30,30,20),0))</f>
        <v/>
      </c>
      <c r="HI88" s="126" t="str">
        <f>IF(ISBLANK($HK$3),"",IF(OR(Tipy!GF82=Výsledky!$HI$6,Tipy!GF82=Výsledky!$HI$7,Tipy!GF82=Výsledky!$HI$8,Tipy!GF82=Výsledky!$HI$9),IF(VLOOKUP(Tipy!GF82,'Kategórie hráčov'!$A$2:$B$55,2,FALSE)=30,30,20),0))</f>
        <v/>
      </c>
      <c r="HJ88" s="127" t="str">
        <f>IF(ISBLANK($HK$3),"",IF(ISBLANK(Tipy!GB82),0,IF(OR(AND(Tipy!GB82=Výsledky!$HI$3,OR(Tipy!GD82=Výsledky!$HK$3+1,Tipy!GD82=Výsledky!$HK$3-1)),AND(Tipy!GD82=Výsledky!$HK$3,OR(Tipy!GB82=Výsledky!$HI$3+1,Tipy!GB82=Výsledky!$HI$3-1))),10,0)))</f>
        <v/>
      </c>
      <c r="HK88" s="130" t="str">
        <f>IF(ISBLANK($HK$3),"",IF(ISBLANK(Tipy!GB82),"-",SUM(HF88:HJ88)))</f>
        <v/>
      </c>
      <c r="HL88" s="129"/>
      <c r="HM88" s="126" t="str">
        <f>IF(ISBLANK($HR$3),"",IF(ISBLANK(Tipy!GH82),0,IF(AND(Tipy!GH82=Výsledky!$HP$3,Tipy!GJ82=Výsledky!$HR$3),60,0)))</f>
        <v/>
      </c>
      <c r="HN88" s="126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26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26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27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0" t="str">
        <f>IF(ISBLANK($HR$3),"",IF(ISBLANK(Tipy!GH82),"-",SUM(HM88:HQ88)))</f>
        <v/>
      </c>
      <c r="HS88" s="129"/>
      <c r="HT88" s="126" t="str">
        <f>IF(ISBLANK($HY$3),"",IF(ISBLANK(Tipy!GN82),0,IF(AND(Tipy!GN82=Výsledky!$HW$3,Tipy!GP82=Výsledky!$HY$3),60,0)))</f>
        <v/>
      </c>
      <c r="HU88" s="126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6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6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7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0" t="str">
        <f>IF(ISBLANK($HY$3),"",IF(ISBLANK(Tipy!GN82),"-",SUM(HT88:HX88)))</f>
        <v/>
      </c>
      <c r="HZ88" s="129"/>
      <c r="IA88" s="126" t="str">
        <f>IF(ISBLANK($IF$3),"",IF(ISBLANK(Tipy!GT82),0,IF(AND(Tipy!GT82=Výsledky!$ID$3,Tipy!GV82=Výsledky!$IF$3),60,0)))</f>
        <v/>
      </c>
      <c r="IB88" s="126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26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26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27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0" t="str">
        <f>IF(ISBLANK($IF$3),"",IF(ISBLANK(Tipy!GT82),"-",SUM(IA88:IE88)))</f>
        <v/>
      </c>
      <c r="IG88" s="129"/>
      <c r="IH88" s="126" t="str">
        <f>IF(ISBLANK($IM$3),"",IF(ISBLANK(Tipy!GZ82),0,IF(AND(Tipy!GZ82=Výsledky!$IK$3,Tipy!HB82=Výsledky!$IM$3),60,0)))</f>
        <v/>
      </c>
      <c r="II88" s="126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6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6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7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0" t="str">
        <f>IF(ISBLANK($IM$3),"",IF(ISBLANK(Tipy!GZ82),"-",SUM(IH88:IL88)))</f>
        <v/>
      </c>
      <c r="IN88" s="129"/>
      <c r="IO88" s="126" t="str">
        <f>IF(ISBLANK($IT$3),"",IF(ISBLANK(Tipy!HF82),0,IF(AND(Tipy!HF82=Výsledky!$IR$3,Tipy!HH82=Výsledky!$IT$3),60,0)))</f>
        <v/>
      </c>
      <c r="IP88" s="126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26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26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27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0" t="str">
        <f>IF(ISBLANK($IT$3),"",IF(ISBLANK(Tipy!HF82),"-",SUM(IO88:IS88)))</f>
        <v/>
      </c>
      <c r="IU88" s="129"/>
      <c r="IV88" s="126" t="str">
        <f>IF(ISBLANK($JA$3),"",IF(ISBLANK(Tipy!HL82),0,IF(AND(Tipy!HL82=Výsledky!$IY$3,Tipy!HN82=Výsledky!$JA$3),60,0)))</f>
        <v/>
      </c>
      <c r="IW88" s="126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26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26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27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0" t="str">
        <f>IF(ISBLANK($JA$3),"",IF(ISBLANK(Tipy!HL82),"-",SUM(IV88:IZ88)))</f>
        <v/>
      </c>
      <c r="JB88" s="129"/>
      <c r="JC88" s="126" t="str">
        <f>IF(ISBLANK($JH$3),"",IF(ISBLANK(Tipy!HR82),0,IF(AND(Tipy!HR82=Výsledky!$JF$3,Tipy!HT82=Výsledky!$JH$3),60,0)))</f>
        <v/>
      </c>
      <c r="JD88" s="126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26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26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27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0" t="str">
        <f>IF(ISBLANK($JH$3),"",IF(ISBLANK(Tipy!HR82),"-",SUM(JC88:JG88)))</f>
        <v/>
      </c>
      <c r="JI88" s="129"/>
      <c r="JJ88" s="126" t="str">
        <f>IF(ISBLANK($JO$3),"",IF(ISBLANK(Tipy!HX82),0,IF(AND(Tipy!HX82=Výsledky!$JM$3,Tipy!HZ82=Výsledky!$JO$3),60,0)))</f>
        <v/>
      </c>
      <c r="JK88" s="126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26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26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27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0" t="str">
        <f>IF(ISBLANK($JO$3),"",IF(ISBLANK(Tipy!HX82),"-",SUM(JJ88:JN88)))</f>
        <v/>
      </c>
      <c r="JP88" s="129"/>
      <c r="JQ88" s="126" t="str">
        <f>IF(ISBLANK($JV$3),"",IF(ISBLANK(Tipy!ID82),0,IF(AND(Tipy!ID82=Výsledky!$JT$3,Tipy!IF82=Výsledky!$JV$3),60,0)))</f>
        <v/>
      </c>
      <c r="JR88" s="126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26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26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27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0" t="str">
        <f>IF(ISBLANK($JV$3),"",IF(ISBLANK(Tipy!ID82),"-",SUM(JQ88:JU88)))</f>
        <v/>
      </c>
      <c r="JW88" s="129"/>
      <c r="JX88" s="126" t="str">
        <f>IF(ISBLANK($KC$3),"",IF(ISBLANK(Tipy!IJ82),0,IF(AND(Tipy!IJ82=Výsledky!$KA$3,Tipy!IL82=Výsledky!$KC$3),60,0)))</f>
        <v/>
      </c>
      <c r="JY88" s="126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6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6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7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0" t="str">
        <f>IF(ISBLANK($KC$3),"",IF(ISBLANK(Tipy!IJ82),"-",SUM(JX88:KB88)))</f>
        <v/>
      </c>
      <c r="KD88" s="129"/>
      <c r="KE88" s="126" t="str">
        <f>IF(ISBLANK($KJ$3),"",IF(ISBLANK(Tipy!IP82),0,IF(AND(Tipy!IP82=Výsledky!$KH$3,Tipy!IR82=Výsledky!$KJ$3),60,0)))</f>
        <v/>
      </c>
      <c r="KF88" s="126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6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6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7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0" t="str">
        <f>IF(ISBLANK($KJ$3),"",IF(ISBLANK(Tipy!IP82),"-",SUM(KE88:KI88)))</f>
        <v/>
      </c>
      <c r="KK88" s="129"/>
      <c r="KL88" s="126" t="str">
        <f>IF(ISBLANK($KQ$3),"",IF(ISBLANK(Tipy!IV82),0,IF(AND(Tipy!IV82=Výsledky!$KO$3,Tipy!IX82=Výsledky!$KQ$3),60,0)))</f>
        <v/>
      </c>
      <c r="KM88" s="126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6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6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7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0" t="str">
        <f>IF(ISBLANK($KQ$3),"",IF(ISBLANK(Tipy!IV82),"-",SUM(KL88:KP88)))</f>
        <v/>
      </c>
      <c r="KR88" s="129"/>
      <c r="KS88" s="126" t="str">
        <f>IF(ISBLANK($KX$3),"",IF(ISBLANK(Tipy!JB82),0,IF(AND(Tipy!JB82=Výsledky!$KV$3,Tipy!JD82=Výsledky!$KX$3),60,0)))</f>
        <v/>
      </c>
      <c r="KT88" s="126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6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6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7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0" t="str">
        <f>IF(ISBLANK($KX$3),"",IF(ISBLANK(Tipy!JB82),"-",SUM(KS88:KW88)))</f>
        <v/>
      </c>
      <c r="KY88" s="129"/>
      <c r="KZ88" s="126" t="str">
        <f>IF(ISBLANK($LE$3),"",IF(ISBLANK(Tipy!JH82),0,IF(AND(Tipy!JH82=Výsledky!$LC$3,Tipy!JJ82=Výsledky!$LE$3),60,0)))</f>
        <v/>
      </c>
      <c r="LA88" s="126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6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6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7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0" t="str">
        <f>IF(ISBLANK($LE$3),"",IF(ISBLANK(Tipy!JH82),"-",SUM(KZ88:LD88)))</f>
        <v/>
      </c>
      <c r="LF88" s="129"/>
      <c r="LG88" s="126" t="str">
        <f>IF(ISBLANK($LL$3),"",IF(ISBLANK(Tipy!JN82),0,IF(AND(Tipy!JN82=Výsledky!$LJ$3,Tipy!JP82=Výsledky!$LL$3),60,0)))</f>
        <v/>
      </c>
      <c r="LH88" s="126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6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6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7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0" t="str">
        <f>IF(ISBLANK($LL$3),"",IF(ISBLANK(Tipy!JN82),"-",SUM(LG88:LK88)))</f>
        <v/>
      </c>
      <c r="LM88" s="129"/>
      <c r="LN88" s="126" t="str">
        <f>IF(ISBLANK($LS$3),"",IF(ISBLANK(Tipy!JT82),0,IF(AND(Tipy!JT82=Výsledky!$LQ$3,Tipy!JV82=Výsledky!$LS$3),60,0)))</f>
        <v/>
      </c>
      <c r="LO88" s="126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6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6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7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0" t="str">
        <f>IF(ISBLANK($LS$3),"",IF(ISBLANK(Tipy!JT82),"-",SUM(LN88:LR88)))</f>
        <v/>
      </c>
      <c r="LT88" s="129"/>
      <c r="LU88" s="126" t="str">
        <f>IF(ISBLANK($LZ$3),"",IF(ISBLANK(Tipy!JZ82),0,IF(AND(Tipy!JZ82=Výsledky!$LX$3,Tipy!KB82=Výsledky!$LZ$3),60,0)))</f>
        <v/>
      </c>
      <c r="LV88" s="126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6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6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7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0" t="str">
        <f>IF(ISBLANK($LZ$3),"",IF(ISBLANK(Tipy!JZ82),"-",SUM(LU88:LY88)))</f>
        <v/>
      </c>
      <c r="MA88" s="129"/>
      <c r="MB88" s="126" t="str">
        <f>IF(ISBLANK($MG$3),"",IF(ISBLANK(Tipy!KF82),0,IF(AND(Tipy!KF82=Výsledky!$ME$3,Tipy!KH82=Výsledky!$MG$3),60,0)))</f>
        <v/>
      </c>
      <c r="MC88" s="126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6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6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7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0" t="str">
        <f>IF(ISBLANK($MG$3),"",IF(ISBLANK(Tipy!KF82),"-",SUM(MB88:MF88)))</f>
        <v/>
      </c>
      <c r="MH88" s="129"/>
      <c r="MI88" s="126" t="str">
        <f>IF(ISBLANK($MN$3),"",IF(ISBLANK(Tipy!KL82),0,IF(AND(Tipy!KL82=Výsledky!$ML$3,Tipy!KN82=Výsledky!$MN$3),60,0)))</f>
        <v/>
      </c>
      <c r="MJ88" s="126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6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6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7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0" t="str">
        <f>IF(ISBLANK($MN$3),"",IF(ISBLANK(Tipy!KL82),"-",SUM(MI88:MM88)))</f>
        <v/>
      </c>
      <c r="MO88" s="129"/>
      <c r="MP88" s="126" t="str">
        <f>IF(ISBLANK($MU$3),"",IF(ISBLANK(Tipy!KR82),0,IF(AND(Tipy!KR82=Výsledky!$MS$3,Tipy!KT82=Výsledky!$MU$3),60,0)))</f>
        <v/>
      </c>
      <c r="MQ88" s="126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6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6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7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0" t="str">
        <f>IF(ISBLANK($MU$3),"",IF(ISBLANK(Tipy!KR82),"-",SUM(MP88:MT88)))</f>
        <v/>
      </c>
      <c r="MV88" s="129"/>
      <c r="MW88" s="126" t="str">
        <f>IF(ISBLANK($NB$3),"",IF(ISBLANK(Tipy!KX82),0,IF(AND(Tipy!KX82=Výsledky!$MZ$3,Tipy!KZ82=Výsledky!$NB$3),60,0)))</f>
        <v/>
      </c>
      <c r="MX88" s="126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6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6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7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0" t="str">
        <f>IF(ISBLANK($NB$3),"",IF(ISBLANK(Tipy!KX82),"-",SUM(MW88:NA88)))</f>
        <v/>
      </c>
      <c r="NC88" s="129"/>
      <c r="ND88" s="126" t="str">
        <f>IF(ISBLANK($NI$3),"",IF(ISBLANK(Tipy!LD82),0,IF(AND(Tipy!LD82=Výsledky!$NG$3,Tipy!LF82=Výsledky!$NI$3),60,0)))</f>
        <v/>
      </c>
      <c r="NE88" s="126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6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6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7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0" t="str">
        <f>IF(ISBLANK($NI$3),"",IF(ISBLANK(Tipy!LD82),"-",SUM(ND88:NH88)))</f>
        <v/>
      </c>
      <c r="NJ88" s="129"/>
      <c r="NK88" s="126" t="str">
        <f>IF(ISBLANK($NP$3),"",IF(ISBLANK(Tipy!LJ82),0,IF(AND(Tipy!LJ82=Výsledky!$NN$3,Tipy!LL82=Výsledky!$NP$3),60,0)))</f>
        <v/>
      </c>
      <c r="NL88" s="126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6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6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7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0" t="str">
        <f>IF(ISBLANK($NP$3),"",IF(ISBLANK(Tipy!LJ82),"-",SUM(NK88:NO88)))</f>
        <v/>
      </c>
      <c r="NQ88" s="129"/>
      <c r="NR88" s="126" t="str">
        <f>IF(ISBLANK($NW$3),"",IF(ISBLANK(Tipy!LP82),0,IF(AND(Tipy!LP82=Výsledky!$NU$3,Tipy!LR82=Výsledky!$NW$3),60,0)))</f>
        <v/>
      </c>
      <c r="NS88" s="126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6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6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7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0" t="str">
        <f>IF(ISBLANK($NW$3),"",IF(ISBLANK(Tipy!LP82),"-",SUM(NR88:NV88)))</f>
        <v/>
      </c>
      <c r="NX88" s="129"/>
      <c r="NY88" s="126" t="str">
        <f>IF(ISBLANK($OD$3),"",IF(ISBLANK(Tipy!LV82),0,IF(AND(Tipy!LV82=Výsledky!$OB$3,Tipy!LX82=Výsledky!$OD$3),60,0)))</f>
        <v/>
      </c>
      <c r="NZ88" s="126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6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6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7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0" t="str">
        <f>IF(ISBLANK($OD$3),"",IF(ISBLANK(Tipy!LV82),"-",SUM(NY88:OC88)))</f>
        <v/>
      </c>
      <c r="OE88" s="129"/>
      <c r="OF88" s="126" t="str">
        <f>IF(ISBLANK($OK$3),"",IF(ISBLANK(Tipy!MB82),0,IF(AND(Tipy!MB82=Výsledky!$OI$3,Tipy!MD82=Výsledky!$OK$3),60,0)))</f>
        <v/>
      </c>
      <c r="OG88" s="126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6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6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7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0" t="str">
        <f>IF(ISBLANK($OK$3),"",IF(ISBLANK(Tipy!MB82),"-",SUM(OF88:OJ88)))</f>
        <v/>
      </c>
      <c r="OL88" s="129"/>
      <c r="OM88" s="126" t="str">
        <f>IF(ISBLANK($OR$3),"",IF(ISBLANK(Tipy!MH82),0,IF(AND(Tipy!MH82=Výsledky!$OP$3,Tipy!MJ82=Výsledky!$OR$3),60,0)))</f>
        <v/>
      </c>
      <c r="ON88" s="126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6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6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7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0" t="str">
        <f>IF(ISBLANK($OR$3),"",IF(ISBLANK(Tipy!MH82),"-",SUM(OM88:OQ88)))</f>
        <v/>
      </c>
      <c r="OS88" s="129"/>
      <c r="OT88" s="126" t="str">
        <f>IF(ISBLANK($OY$3),"",IF(ISBLANK(Tipy!MN82),0,IF(AND(Tipy!MN82=Výsledky!$OW$3,Tipy!MP82=Výsledky!$OY$3),60,0)))</f>
        <v/>
      </c>
      <c r="OU88" s="126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6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6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7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0" t="str">
        <f>IF(ISBLANK($OY$3),"",IF(ISBLANK(Tipy!MN82),"-",SUM(OT88:OX88)))</f>
        <v/>
      </c>
      <c r="OZ88" s="129"/>
      <c r="PA88" s="126" t="str">
        <f>IF(ISBLANK($PF$3),"",IF(ISBLANK(Tipy!MT82),0,IF(AND(Tipy!MT82=Výsledky!$PD$3,Tipy!MV82=Výsledky!$PF$3),60,0)))</f>
        <v/>
      </c>
      <c r="PB88" s="126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6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6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7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0" t="str">
        <f>IF(ISBLANK($PF$3),"",IF(ISBLANK(Tipy!MT82),"-",SUM(PA88:PE88)))</f>
        <v/>
      </c>
      <c r="PG88" s="129"/>
      <c r="PH88" s="126" t="str">
        <f>IF(ISBLANK($PM$3),"",IF(ISBLANK(Tipy!MZ82),0,IF(AND(Tipy!MZ82=Výsledky!$PK$3,Tipy!NB82=Výsledky!$PM$3),60,0)))</f>
        <v/>
      </c>
      <c r="PI88" s="126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6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6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7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0" t="str">
        <f>IF(ISBLANK($PM$3),"",IF(ISBLANK(Tipy!MZ82),"-",SUM(PH88:PL88)))</f>
        <v/>
      </c>
      <c r="PN88" s="129"/>
      <c r="PO88" s="126" t="str">
        <f>IF(ISBLANK($PT$3),"",IF(ISBLANK(Tipy!NF82),0,IF(AND(Tipy!NF82=Výsledky!$PR$3,Tipy!NH82=Výsledky!$PT$3),60,0)))</f>
        <v/>
      </c>
      <c r="PP88" s="126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6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6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7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0" t="str">
        <f>IF(ISBLANK($PT$3),"",IF(ISBLANK(Tipy!NF82),"-",SUM(PO88:PS88)))</f>
        <v/>
      </c>
      <c r="PU88" s="129"/>
      <c r="PV88" s="126" t="str">
        <f>IF(ISBLANK($QA$3),"",IF(ISBLANK(Tipy!NL82),0,IF(AND(Tipy!NL82=Výsledky!$PY$3,Tipy!NN82=Výsledky!$QA$3),60,0)))</f>
        <v/>
      </c>
      <c r="PW88" s="126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6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6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7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0" t="str">
        <f>IF(ISBLANK($QA$3),"",IF(ISBLANK(Tipy!NL82),"-",SUM(PV88:PZ88)))</f>
        <v/>
      </c>
      <c r="QB88" s="129"/>
      <c r="QC88" s="126" t="str">
        <f>IF(ISBLANK($QH$3),"",IF(ISBLANK(Tipy!NR82),0,IF(AND(Tipy!NR82=Výsledky!$QF$3,Tipy!NT82=Výsledky!$QH$3),60,0)))</f>
        <v/>
      </c>
      <c r="QD88" s="126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6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6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7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0" t="str">
        <f>IF(ISBLANK($QH$3),"",IF(ISBLANK(Tipy!NR82),"-",SUM(QC88:QG88)))</f>
        <v/>
      </c>
      <c r="QI88" s="131"/>
      <c r="QJ88" s="131"/>
    </row>
    <row r="89" spans="1:452" ht="15" x14ac:dyDescent="0.2">
      <c r="A89" s="124">
        <f>Tipy!A83</f>
        <v>16</v>
      </c>
      <c r="B89" s="166" t="str">
        <f>IF(Tipy!B83="","",Tipy!B83)</f>
        <v>Zamči</v>
      </c>
      <c r="C89" s="125"/>
      <c r="D89" s="126">
        <f>IF(ISBLANK($I$3),"",IF(ISBLANK(Tipy!D83),0,IF(AND(Tipy!D83=Výsledky!$G$3,Tipy!F83=Výsledky!$I$3),60,0)))</f>
        <v>0</v>
      </c>
      <c r="E89" s="126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6">
        <f>IF(ISBLANK($I$3),"",IF(OR(Tipy!G83=Výsledky!$D$6,Tipy!G83=Výsledky!$D$7,Tipy!G83=Výsledky!$D$8,Tipy!G83=Výsledky!$D$9),IF(VLOOKUP(Tipy!G83,'Kategórie hráčov'!$A$2:$B$55,2,FALSE)=30,30,20),0))</f>
        <v>20</v>
      </c>
      <c r="G89" s="126">
        <f>IF(ISBLANK($I$3),"",IF(OR(Tipy!H83=Výsledky!$G$6,Tipy!H83=Výsledky!$G$7,Tipy!H83=Výsledky!$G$8,Tipy!H83=Výsledky!$G$9),IF(VLOOKUP(Tipy!H83,'Kategórie hráčov'!$A$2:$B$55,2,FALSE)=30,30,20),0))</f>
        <v>20</v>
      </c>
      <c r="H89" s="127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8">
        <f>IF(ISBLANK($I$3),"",IF(ISBLANK(Tipy!D83),"-",SUM(D89:H89)))</f>
        <v>40</v>
      </c>
      <c r="J89" s="25"/>
      <c r="K89" s="126">
        <f>IF(ISBLANK($P$3),"",IF(ISBLANK(Tipy!J83),0,IF(AND(Tipy!J83=Výsledky!$N$3,Tipy!L83=Výsledky!$P$3),60,0)))</f>
        <v>0</v>
      </c>
      <c r="L89" s="126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6">
        <f>IF(ISBLANK($P$3),"",IF(OR(Tipy!M83=Výsledky!$K$6,Tipy!M83=Výsledky!$K$7,Tipy!M83=Výsledky!$K$8,Tipy!M83=Výsledky!$K$9),IF(VLOOKUP(Tipy!M83,'Kategórie hráčov'!$A$2:$B$55,2,FALSE)=30,30,20),0))</f>
        <v>0</v>
      </c>
      <c r="N89" s="126">
        <f>IF(ISBLANK($P$3),"",IF(OR(Tipy!N83=Výsledky!$N$6,Tipy!N83=Výsledky!$N$7,Tipy!N83=Výsledky!$N$8,Tipy!N83=Výsledky!$N$9),IF(VLOOKUP(Tipy!N83,'Kategórie hráčov'!$A$2:$B$55,2,FALSE)=30,30,20),0))</f>
        <v>0</v>
      </c>
      <c r="O89" s="127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8" t="str">
        <f>IF(ISBLANK($P$3),"",IF(ISBLANK(Tipy!J83),"-",SUM(K89:O89)))</f>
        <v>-</v>
      </c>
      <c r="Q89" s="129"/>
      <c r="R89" s="126">
        <f>IF(ISBLANK($W$3),"",IF(ISBLANK(Tipy!P83),0,IF(AND(Tipy!P83=Výsledky!$U$3,Tipy!R83=Výsledky!$W$3),60,0)))</f>
        <v>0</v>
      </c>
      <c r="S89" s="126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6">
        <f>IF(ISBLANK($W$3),"",IF(OR(Tipy!S83=Výsledky!$R$6,Tipy!S83=Výsledky!$R$7,Tipy!S83=Výsledky!$R$8,Tipy!S83=Výsledky!$R$9),IF(VLOOKUP(Tipy!S83,'Kategórie hráčov'!$A$2:$B$55,2,FALSE)=30,30,20),0))</f>
        <v>0</v>
      </c>
      <c r="U89" s="126">
        <f>IF(ISBLANK($W$3),"",IF(OR(Tipy!T83=Výsledky!$U$6,Tipy!T83=Výsledky!$U$7,Tipy!T83=Výsledky!$U$8,Tipy!T83=Výsledky!$U$9),IF(VLOOKUP(Tipy!T83,'Kategórie hráčov'!$A$2:$B$55,2,FALSE)=30,30,20),0))</f>
        <v>0</v>
      </c>
      <c r="V89" s="127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30">
        <f>IF(ISBLANK($W$3),"",IF(ISBLANK(Tipy!P83),"-",SUM(R89:V89)))</f>
        <v>0</v>
      </c>
      <c r="X89" s="129"/>
      <c r="Y89" s="126">
        <f>IF(ISBLANK($AD$3),"",IF(ISBLANK(Tipy!V83),0,IF(AND(Tipy!V83=Výsledky!$AB$3,Tipy!X83=Výsledky!$AD$3),60,0)))</f>
        <v>0</v>
      </c>
      <c r="Z89" s="126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6">
        <f>IF(ISBLANK($AD$3),"",IF(OR(Tipy!Y83=Výsledky!$Y$6,Tipy!Y83=Výsledky!$Y$7,Tipy!Y83=Výsledky!$Y$8,Tipy!Y83=Výsledky!$Y$9),IF(VLOOKUP(Tipy!Y83,'Kategórie hráčov'!$A$2:$B$55,2,FALSE)=30,30,20),0))</f>
        <v>20</v>
      </c>
      <c r="AB89" s="126">
        <f>IF(ISBLANK($AD$3),"",IF(OR(Tipy!Z83=Výsledky!$AB$6,Tipy!Z83=Výsledky!$AB$7,Tipy!Z83=Výsledky!$AB$8,Tipy!Z83=Výsledky!$AB$9),IF(VLOOKUP(Tipy!Z83,'Kategórie hráčov'!$A$2:$B$55,2,FALSE)=30,30,20),0))</f>
        <v>0</v>
      </c>
      <c r="AC89" s="127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30">
        <f>IF(ISBLANK($AD$3),"",IF(ISBLANK(Tipy!V83),"-",SUM(Y89:AC89)))</f>
        <v>20</v>
      </c>
      <c r="AE89" s="129"/>
      <c r="AF89" s="126">
        <f>IF(ISBLANK($AK$3),"",IF(ISBLANK(Tipy!AB83),0,IF(AND(Tipy!AB83=Výsledky!$AI$3,Tipy!AD83=Výsledky!$AK$3),60,0)))</f>
        <v>0</v>
      </c>
      <c r="AG89" s="126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6">
        <f>IF(ISBLANK($AK$3),"",IF(OR(Tipy!AE83=Výsledky!$AF$6,Tipy!AE83=Výsledky!$AF$7,Tipy!AE83=Výsledky!$AF$8,Tipy!AE83=Výsledky!$AF$9),IF(VLOOKUP(Tipy!AE83,'Kategórie hráčov'!$A$2:$B$55,2,FALSE)=30,30,20),0))</f>
        <v>0</v>
      </c>
      <c r="AI89" s="126">
        <f>IF(ISBLANK($AK$3),"",IF(OR(Tipy!AF83=Výsledky!$AI$6,Tipy!AF83=Výsledky!$AI$7,Tipy!AF83=Výsledky!$AI$8,Tipy!AF83=Výsledky!$AI$9),IF(VLOOKUP(Tipy!AF83,'Kategórie hráčov'!$A$2:$B$55,2,FALSE)=30,30,20),0))</f>
        <v>0</v>
      </c>
      <c r="AJ89" s="127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30" t="str">
        <f>IF(ISBLANK($AK$3),"",IF(ISBLANK(Tipy!AB83),"-",SUM(AF89:AJ89)))</f>
        <v>-</v>
      </c>
      <c r="AL89" s="129"/>
      <c r="AM89" s="126">
        <f>IF(ISBLANK($AR$3),"",IF(ISBLANK(Tipy!AH83),0,IF(AND(Tipy!AH83=Výsledky!$AP$3,Tipy!AJ83=Výsledky!$AR$3),60,0)))</f>
        <v>0</v>
      </c>
      <c r="AN89" s="126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6">
        <f>IF(ISBLANK($AR$3),"",IF(OR(Tipy!AK83=Výsledky!$AM$6,Tipy!AK83=Výsledky!$AM$7,Tipy!AK83=Výsledky!$AM$8,Tipy!AK83=Výsledky!$AM$9),IF(VLOOKUP(Tipy!AK83,'Kategórie hráčov'!$A$2:$B$55,2,FALSE)=30,30,20),0))</f>
        <v>0</v>
      </c>
      <c r="AP89" s="126">
        <f>IF(ISBLANK($AR$3),"",IF(OR(Tipy!AL83=Výsledky!$AP$6,Tipy!AL83=Výsledky!$AP$7,Tipy!AL83=Výsledky!$AP$8,Tipy!AL83=Výsledky!$AP$9),IF(VLOOKUP(Tipy!AL83,'Kategórie hráčov'!$A$2:$B$55,2,FALSE)=30,30,20),0))</f>
        <v>20</v>
      </c>
      <c r="AQ89" s="127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30">
        <f>IF(ISBLANK($AR$3),"",IF(ISBLANK(Tipy!AH83),"-",SUM(AM89:AQ89)))</f>
        <v>50</v>
      </c>
      <c r="AS89" s="129"/>
      <c r="AT89" s="126">
        <f>IF(ISBLANK($AY$3),"",IF(ISBLANK(Tipy!AN83),0,IF(AND(Tipy!AN83=Výsledky!$AW$3,Tipy!AP83=Výsledky!$AY$3),60,0)))</f>
        <v>0</v>
      </c>
      <c r="AU89" s="126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6">
        <f>IF(ISBLANK($AY$3),"",IF(OR(Tipy!AQ83=Výsledky!$AT$6,Tipy!AQ83=Výsledky!$AT$7,Tipy!AQ83=Výsledky!$AT$8,Tipy!AQ83=Výsledky!$AT$9),IF(VLOOKUP(Tipy!AQ83,'Kategórie hráčov'!$A$2:$B$55,2,FALSE)=30,30,20),0))</f>
        <v>0</v>
      </c>
      <c r="AW89" s="126">
        <f>IF(ISBLANK($AY$3),"",IF(OR(Tipy!AR83=Výsledky!$AW$6,Tipy!AR83=Výsledky!$AW$7,Tipy!AR83=Výsledky!$AW$8,Tipy!AR83=Výsledky!$AW$9),IF(VLOOKUP(Tipy!AR83,'Kategórie hráčov'!$A$2:$B$55,2,FALSE)=30,30,20),0))</f>
        <v>0</v>
      </c>
      <c r="AX89" s="127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30">
        <f>IF(ISBLANK($AY$3),"",IF(ISBLANK(Tipy!AN83),"-",SUM(AT89:AX89)))</f>
        <v>0</v>
      </c>
      <c r="AZ89" s="129"/>
      <c r="BA89" s="126">
        <f>IF(ISBLANK($BF$3),"",IF(ISBLANK(Tipy!AT83),0,IF(AND(Tipy!AT83=Výsledky!$BD$3,Tipy!AV83=Výsledky!$BF$3),60,0)))</f>
        <v>0</v>
      </c>
      <c r="BB89" s="126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6">
        <f>IF(ISBLANK($BF$3),"",IF(OR(Tipy!AW83=Výsledky!$BA$6,Tipy!AW83=Výsledky!$BA$7,Tipy!AW83=Výsledky!$BA$8,Tipy!AW83=Výsledky!$BA$9),IF(VLOOKUP(Tipy!AW83,'Kategórie hráčov'!$A$2:$B$55,2,FALSE)=30,30,20),0))</f>
        <v>0</v>
      </c>
      <c r="BD89" s="126">
        <f>IF(ISBLANK($BF$3),"",IF(OR(Tipy!AX83=Výsledky!$BD$6,Tipy!AX83=Výsledky!$BD$7,Tipy!AX83=Výsledky!$BD$8,Tipy!AX83=Výsledky!$BD$9),IF(VLOOKUP(Tipy!AX83,'Kategórie hráčov'!$A$2:$B$55,2,FALSE)=30,30,20),0))</f>
        <v>0</v>
      </c>
      <c r="BE89" s="127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30" t="str">
        <f>IF(ISBLANK($BF$3),"",IF(ISBLANK(Tipy!AT83),"-",SUM(BA89:BE89)))</f>
        <v>-</v>
      </c>
      <c r="BG89" s="129"/>
      <c r="BH89" s="126" t="str">
        <f>IF(ISBLANK($BM$3),"",IF(ISBLANK(Tipy!AZ83),0,IF(AND(Tipy!AZ83=Výsledky!$BK$3,Tipy!BB83=Výsledky!$BM$3),60,0)))</f>
        <v/>
      </c>
      <c r="BI89" s="126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6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6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7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0" t="str">
        <f>IF(ISBLANK($BM$3),"",IF(ISBLANK(Tipy!AZ83),"-",SUM(BH89:BL89)))</f>
        <v/>
      </c>
      <c r="BN89" s="129"/>
      <c r="BO89" s="126">
        <f>IF(ISBLANK($BT$3),"",IF(ISBLANK(Tipy!BF83),0,IF(AND(Tipy!BF83=Výsledky!$BR$3,Tipy!BH83=Výsledky!$BT$3),60,0)))</f>
        <v>0</v>
      </c>
      <c r="BP89" s="126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6">
        <f>IF(ISBLANK($BT$3),"",IF(OR(Tipy!BI83=Výsledky!$BO$6,Tipy!BI83=Výsledky!$BO$7,Tipy!BI83=Výsledky!$BO$8,Tipy!BI83=Výsledky!$BO$9),IF(VLOOKUP(Tipy!BI83,'Kategórie hráčov'!$A$2:$B$55,2,FALSE)=30,30,20),0))</f>
        <v>0</v>
      </c>
      <c r="BR89" s="126">
        <f>IF(ISBLANK($BT$3),"",IF(OR(Tipy!BJ83=Výsledky!$BR$6,Tipy!BJ83=Výsledky!$BR$7,Tipy!BJ83=Výsledky!$BR$8,Tipy!BJ83=Výsledky!$BR$9),IF(VLOOKUP(Tipy!BJ83,'Kategórie hráčov'!$A$2:$B$55,2,FALSE)=30,30,20),0))</f>
        <v>0</v>
      </c>
      <c r="BS89" s="127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30">
        <f>IF(ISBLANK($BT$3),"",IF(ISBLANK(Tipy!BF83),"-",SUM(BO89:BS89)))</f>
        <v>20</v>
      </c>
      <c r="BU89" s="129"/>
      <c r="BV89" s="126" t="str">
        <f>IF(ISBLANK($CA$3),"",IF(ISBLANK(Tipy!BL83),0,IF(AND(Tipy!BL83=Výsledky!$BY$3,Tipy!BN83=Výsledky!$CA$3),60,0)))</f>
        <v/>
      </c>
      <c r="BW89" s="126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6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6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7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0" t="str">
        <f>IF(ISBLANK($CA$3),"",IF(ISBLANK(Tipy!BL83),"-",SUM(BV89:BZ89)))</f>
        <v/>
      </c>
      <c r="CB89" s="129"/>
      <c r="CC89" s="126">
        <f>IF(ISBLANK($CH$3),"",IF(ISBLANK(Tipy!BR83),0,IF(AND(Tipy!BR83=Výsledky!$CF$3,Tipy!BT83=Výsledky!$CH$3),60,0)))</f>
        <v>0</v>
      </c>
      <c r="CD89" s="126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6">
        <f>IF(ISBLANK($CH$3),"",IF(OR(Tipy!BU83=Výsledky!$CC$6,Tipy!BU83=Výsledky!$CC$7,Tipy!BU83=Výsledky!$CC$8,Tipy!BU83=Výsledky!$CC$9),IF(VLOOKUP(Tipy!BU83,'Kategórie hráčov'!$A$2:$B$55,2,FALSE)=30,30,20),0))</f>
        <v>0</v>
      </c>
      <c r="CF89" s="126">
        <f>IF(ISBLANK($CH$3),"",IF(OR(Tipy!BV83=Výsledky!$CF$6,Tipy!BV83=Výsledky!$CF$7,Tipy!BV83=Výsledky!$CF$8,Tipy!BV83=Výsledky!$CF$9),IF(VLOOKUP(Tipy!BV83,'Kategórie hráčov'!$A$2:$B$55,2,FALSE)=30,30,20),0))</f>
        <v>0</v>
      </c>
      <c r="CG89" s="127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30" t="str">
        <f>IF(ISBLANK($CH$3),"",IF(ISBLANK(Tipy!BR83),"-",SUM(CC89:CG89)))</f>
        <v>-</v>
      </c>
      <c r="CI89" s="129"/>
      <c r="CJ89" s="126">
        <f>IF(ISBLANK($CO$3),"",IF(ISBLANK(Tipy!BX83),0,IF(AND(Tipy!BX83=Výsledky!$CM$3,Tipy!BZ83=Výsledky!$CO$3),60,0)))</f>
        <v>0</v>
      </c>
      <c r="CK89" s="126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6">
        <f>IF(ISBLANK($CO$3),"",IF(OR(Tipy!CA83=Výsledky!$CJ$6,Tipy!CA83=Výsledky!$CJ$7,Tipy!CA83=Výsledky!$CJ$8,Tipy!CA83=Výsledky!$CJ$9),IF(VLOOKUP(Tipy!CA83,'Kategórie hráčov'!$A$2:$B$55,2,FALSE)=30,30,20),0))</f>
        <v>0</v>
      </c>
      <c r="CM89" s="126">
        <f>IF(ISBLANK($CO$3),"",IF(OR(Tipy!CB83=Výsledky!$CM$6,Tipy!CB83=Výsledky!$CM$7,Tipy!CB83=Výsledky!$CM$8,Tipy!CB83=Výsledky!$CM$9),IF(VLOOKUP(Tipy!CB83,'Kategórie hráčov'!$A$2:$B$55,2,FALSE)=30,30,20),0))</f>
        <v>0</v>
      </c>
      <c r="CN89" s="127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30" t="str">
        <f>IF(ISBLANK($CO$3),"",IF(ISBLANK(Tipy!BX83),"-",SUM(CJ89:CN89)))</f>
        <v>-</v>
      </c>
      <c r="CP89" s="129"/>
      <c r="CQ89" s="126" t="str">
        <f>IF(ISBLANK($CV$3),"",IF(ISBLANK(Tipy!CD83),0,IF(AND(Tipy!CD83=Výsledky!$CT$3,Tipy!CF83=Výsledky!$CV$3),60,0)))</f>
        <v/>
      </c>
      <c r="CR89" s="126" t="str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/>
      </c>
      <c r="CS89" s="126" t="str">
        <f>IF(ISBLANK($CV$3),"",IF(OR(Tipy!CG83=Výsledky!$CQ$6,Tipy!CG83=Výsledky!$CQ$7,Tipy!CG83=Výsledky!$CQ$8,Tipy!CG83=Výsledky!$CQ$9),IF(VLOOKUP(Tipy!CG83,'Kategórie hráčov'!$A$2:$B$55,2,FALSE)=30,30,20),0))</f>
        <v/>
      </c>
      <c r="CT89" s="126" t="str">
        <f>IF(ISBLANK($CV$3),"",IF(OR(Tipy!CH83=Výsledky!$CT$6,Tipy!CH83=Výsledky!$CT$7,Tipy!CH83=Výsledky!$CT$8,Tipy!CH83=Výsledky!$CT$9),IF(VLOOKUP(Tipy!CH83,'Kategórie hráčov'!$A$2:$B$55,2,FALSE)=30,30,20),0))</f>
        <v/>
      </c>
      <c r="CU89" s="127" t="str">
        <f>IF(ISBLANK($CV$3),"",IF(ISBLANK(Tipy!CD83),0,IF(OR(AND(Tipy!CD83=Výsledky!$CT$3,OR(Tipy!CF83=Výsledky!$CV$3+1,Tipy!CF83=Výsledky!$CV$3-1)),AND(Tipy!CF83=Výsledky!$CV$3,OR(Tipy!CD83=Výsledky!$CT$3+1,Tipy!CD83=Výsledky!$CT$3-1))),10,0)))</f>
        <v/>
      </c>
      <c r="CV89" s="130" t="str">
        <f>IF(ISBLANK($CV$3),"",IF(ISBLANK(Tipy!CD83),"-",SUM(CQ89:CU89)))</f>
        <v/>
      </c>
      <c r="CW89" s="129"/>
      <c r="CX89" s="126" t="str">
        <f>IF(ISBLANK($DC$3),"",IF(ISBLANK(Tipy!CJ83),0,IF(AND(Tipy!CJ83=Výsledky!$DA$3,Tipy!CL83=Výsledky!$DC$3),60,0)))</f>
        <v/>
      </c>
      <c r="CY89" s="126" t="str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/>
      </c>
      <c r="CZ89" s="126" t="str">
        <f>IF(ISBLANK($DC$3),"",IF(OR(Tipy!CM83=Výsledky!$CX$6,Tipy!CM83=Výsledky!$CX$7,Tipy!CM83=Výsledky!$CX$8,Tipy!CM83=Výsledky!$CX$9),IF(VLOOKUP(Tipy!CM83,'Kategórie hráčov'!$A$2:$B$55,2,FALSE)=30,30,20),0))</f>
        <v/>
      </c>
      <c r="DA89" s="126" t="str">
        <f>IF(ISBLANK($DC$3),"",IF(OR(Tipy!CN83=Výsledky!$DA$6,Tipy!CN83=Výsledky!$DA$7,Tipy!CN83=Výsledky!$DA$8,Tipy!CN83=Výsledky!$DA$9),IF(VLOOKUP(Tipy!CN83,'Kategórie hráčov'!$A$2:$B$55,2,FALSE)=30,30,20),0))</f>
        <v/>
      </c>
      <c r="DB89" s="127" t="str">
        <f>IF(ISBLANK($DC$3),"",IF(ISBLANK(Tipy!CJ83),0,IF(OR(AND(Tipy!CJ83=Výsledky!$DA$3,OR(Tipy!CL83=Výsledky!$DC$3+1,Tipy!CL83=Výsledky!$DC$3-1)),AND(Tipy!CL83=Výsledky!$DC$3,OR(Tipy!CJ83=Výsledky!$DA$3+1,Tipy!CJ83=Výsledky!$DA$3-1))),10,0)))</f>
        <v/>
      </c>
      <c r="DC89" s="130" t="str">
        <f>IF(ISBLANK($DC$3),"",IF(ISBLANK(Tipy!CJ83),"-",SUM(CX89:DB89)))</f>
        <v/>
      </c>
      <c r="DD89" s="129"/>
      <c r="DE89" s="126" t="str">
        <f>IF(ISBLANK($DJ$3),"",IF(ISBLANK(Tipy!CP83),0,IF(AND(Tipy!CP83=Výsledky!$DH$3,Tipy!CR83=Výsledky!$DJ$3),60,0)))</f>
        <v/>
      </c>
      <c r="DF89" s="126" t="str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/>
      </c>
      <c r="DG89" s="126" t="str">
        <f>IF(ISBLANK($DJ$3),"",IF(OR(Tipy!CS83=Výsledky!$DE$6,Tipy!CS83=Výsledky!$DE$7,Tipy!CS83=Výsledky!$DE$8,Tipy!CS83=Výsledky!$DE$9),IF(VLOOKUP(Tipy!CS83,'Kategórie hráčov'!$A$2:$B$55,2,FALSE)=30,30,20),0))</f>
        <v/>
      </c>
      <c r="DH89" s="126" t="str">
        <f>IF(ISBLANK($DJ$3),"",IF(OR(Tipy!CT83=Výsledky!$DH$6,Tipy!CT83=Výsledky!$DH$7,Tipy!CT83=Výsledky!$DH$8,Tipy!CT83=Výsledky!$DH$9),IF(VLOOKUP(Tipy!CT83,'Kategórie hráčov'!$A$2:$B$55,2,FALSE)=30,30,20),0))</f>
        <v/>
      </c>
      <c r="DI89" s="127" t="str">
        <f>IF(ISBLANK($DJ$3),"",IF(ISBLANK(Tipy!CP83),0,IF(OR(AND(Tipy!CP83=Výsledky!$DH$3,OR(Tipy!CR83=Výsledky!$DJ$3+1,Tipy!CR83=Výsledky!$DJ$3-1)),AND(Tipy!CR83=Výsledky!$DJ$3,OR(Tipy!CP83=Výsledky!$DH$3+1,Tipy!CP83=Výsledky!$DH$3-1))),10,0)))</f>
        <v/>
      </c>
      <c r="DJ89" s="130" t="str">
        <f>IF(ISBLANK($DJ$3),"",IF(ISBLANK(Tipy!CP83),"-",SUM(DE89:DI89)))</f>
        <v/>
      </c>
      <c r="DK89" s="129"/>
      <c r="DL89" s="126" t="str">
        <f>IF(ISBLANK($DQ$3),"",IF(ISBLANK(Tipy!CV83),0,IF(AND(Tipy!CV83=Výsledky!$DO$3,Tipy!CX83=Výsledky!$DQ$3),60,0)))</f>
        <v/>
      </c>
      <c r="DM89" s="126" t="str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/>
      </c>
      <c r="DN89" s="126" t="str">
        <f>IF(ISBLANK($DQ$3),"",IF(OR(Tipy!CY83=Výsledky!$DL$6,Tipy!CY83=Výsledky!$DL$7,Tipy!CY83=Výsledky!$DL$8,Tipy!CY83=Výsledky!$DL$9),IF(VLOOKUP(Tipy!CY83,'Kategórie hráčov'!$A$2:$B$55,2,FALSE)=30,30,20),0))</f>
        <v/>
      </c>
      <c r="DO89" s="126" t="str">
        <f>IF(ISBLANK($DQ$3),"",IF(OR(Tipy!CZ83=Výsledky!$DO$6,Tipy!CZ83=Výsledky!$DO$7,Tipy!CZ83=Výsledky!$DO$8,Tipy!CZ83=Výsledky!$DO$9),IF(VLOOKUP(Tipy!CZ83,'Kategórie hráčov'!$A$2:$B$55,2,FALSE)=30,30,20),0))</f>
        <v/>
      </c>
      <c r="DP89" s="127" t="str">
        <f>IF(ISBLANK($DQ$3),"",IF(ISBLANK(Tipy!CV83),0,IF(OR(AND(Tipy!CV83=Výsledky!$DO$3,OR(Tipy!CX83=Výsledky!$DQ$3+1,Tipy!CX83=Výsledky!$DQ$3-1)),AND(Tipy!CX83=Výsledky!$DQ$3,OR(Tipy!CV83=Výsledky!$DO$3+1,Tipy!CV83=Výsledky!$DO$3-1))),10,0)))</f>
        <v/>
      </c>
      <c r="DQ89" s="130" t="str">
        <f>IF(ISBLANK($DQ$3),"",IF(ISBLANK(Tipy!CV83),"-",SUM(DL89:DP89)))</f>
        <v/>
      </c>
      <c r="DR89" s="129"/>
      <c r="DS89" s="126" t="str">
        <f>IF(ISBLANK($DX$3),"",IF(ISBLANK(Tipy!DB83),0,IF(AND(Tipy!DB83=Výsledky!$DV$3,Tipy!DD83=Výsledky!$DX$3),60,0)))</f>
        <v/>
      </c>
      <c r="DT89" s="126" t="str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/>
      </c>
      <c r="DU89" s="126" t="str">
        <f>IF(ISBLANK($DX$3),"",IF(OR(Tipy!DE83=Výsledky!$DS$6,Tipy!DE83=Výsledky!$DS$7,Tipy!DE83=Výsledky!$DS$8,Tipy!DE83=Výsledky!$DS$9),IF(VLOOKUP(Tipy!DE83,'Kategórie hráčov'!$A$2:$B$55,2,FALSE)=30,30,20),0))</f>
        <v/>
      </c>
      <c r="DV89" s="126" t="str">
        <f>IF(ISBLANK($DX$3),"",IF(OR(Tipy!DF83=Výsledky!$DV$6,Tipy!DF83=Výsledky!$DV$7,Tipy!DF83=Výsledky!$DV$8,Tipy!DF83=Výsledky!$DV$9),IF(VLOOKUP(Tipy!DF83,'Kategórie hráčov'!$A$2:$B$55,2,FALSE)=30,30,20),0))</f>
        <v/>
      </c>
      <c r="DW89" s="127" t="str">
        <f>IF(ISBLANK($DX$3),"",IF(ISBLANK(Tipy!DB83),0,IF(OR(AND(Tipy!DB83=Výsledky!$DV$3,OR(Tipy!DD83=Výsledky!$DX$3+1,Tipy!DD83=Výsledky!$DX$3-1)),AND(Tipy!DD83=Výsledky!$DX$3,OR(Tipy!DB83=Výsledky!$DV$3+1,Tipy!DB83=Výsledky!$DV$3-1))),10,0)))</f>
        <v/>
      </c>
      <c r="DX89" s="130" t="str">
        <f>IF(ISBLANK($DX$3),"",IF(ISBLANK(Tipy!DB83),"-",SUM(DS89:DW89)))</f>
        <v/>
      </c>
      <c r="DY89" s="129"/>
      <c r="DZ89" s="126" t="str">
        <f>IF(ISBLANK($EE$3),"",IF(ISBLANK(Tipy!DH83),0,IF(AND(Tipy!DH83=Výsledky!$EC$3,Tipy!DJ83=Výsledky!$EE$3),60,0)))</f>
        <v/>
      </c>
      <c r="EA89" s="126" t="str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/>
      </c>
      <c r="EB89" s="126" t="str">
        <f>IF(ISBLANK($EE$3),"",IF(OR(Tipy!DK83=Výsledky!$DZ$6,Tipy!DK83=Výsledky!$DZ$7,Tipy!DK83=Výsledky!$DZ$8,Tipy!DK83=Výsledky!$DZ$9),IF(VLOOKUP(Tipy!DK83,'Kategórie hráčov'!$A$2:$B$55,2,FALSE)=30,30,20),0))</f>
        <v/>
      </c>
      <c r="EC89" s="126" t="str">
        <f>IF(ISBLANK($EE$3),"",IF(OR(Tipy!DL83=Výsledky!$EC$6,Tipy!DL83=Výsledky!$EC$7,Tipy!DL83=Výsledky!$EC$8,Tipy!DL83=Výsledky!$EC$9),IF(VLOOKUP(Tipy!DL83,'Kategórie hráčov'!$A$2:$B$55,2,FALSE)=30,30,20),0))</f>
        <v/>
      </c>
      <c r="ED89" s="127" t="str">
        <f>IF(ISBLANK($EE$3),"",IF(ISBLANK(Tipy!DH83),0,IF(OR(AND(Tipy!DH83=Výsledky!$EC$3,OR(Tipy!DJ83=Výsledky!$EE$3+1,Tipy!DJ83=Výsledky!$EE$3-1)),AND(Tipy!DJ83=Výsledky!$EE$3,OR(Tipy!DH83=Výsledky!$EC$3+1,Tipy!DH83=Výsledky!$EC$3-1))),10,0)))</f>
        <v/>
      </c>
      <c r="EE89" s="130" t="str">
        <f>IF(ISBLANK($EE$3),"",IF(ISBLANK(Tipy!DH83),"-",SUM(DZ89:ED89)))</f>
        <v/>
      </c>
      <c r="EF89" s="129"/>
      <c r="EG89" s="126" t="str">
        <f>IF(ISBLANK($EL$3),"",IF(ISBLANK(Tipy!DN83),0,IF(AND(Tipy!DN83=Výsledky!$EJ$3,Tipy!DP83=Výsledky!$EL$3),60,0)))</f>
        <v/>
      </c>
      <c r="EH89" s="126" t="str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/>
      </c>
      <c r="EI89" s="126" t="str">
        <f>IF(ISBLANK($EL$3),"",IF(OR(Tipy!DQ83=Výsledky!$EG$6,Tipy!DQ83=Výsledky!$EG$7,Tipy!DQ83=Výsledky!$EG$8,Tipy!DQ83=Výsledky!$EG$9),IF(VLOOKUP(Tipy!DQ83,'Kategórie hráčov'!$A$2:$B$55,2,FALSE)=30,30,20),0))</f>
        <v/>
      </c>
      <c r="EJ89" s="126" t="str">
        <f>IF(ISBLANK($EL$3),"",IF(OR(Tipy!DR83=Výsledky!$EJ$6,Tipy!DR83=Výsledky!$EJ$7,Tipy!DR83=Výsledky!$EJ$8,Tipy!DR83=Výsledky!$EJ$9),IF(VLOOKUP(Tipy!DR83,'Kategórie hráčov'!$A$2:$B$55,2,FALSE)=30,30,20),0))</f>
        <v/>
      </c>
      <c r="EK89" s="127" t="str">
        <f>IF(ISBLANK($EL$3),"",IF(ISBLANK(Tipy!DN83),0,IF(OR(AND(Tipy!DN83=Výsledky!$EJ$3,OR(Tipy!DP83=Výsledky!$EL$3+1,Tipy!DP83=Výsledky!$EL$3-1)),AND(Tipy!DP83=Výsledky!$EL$3,OR(Tipy!DN83=Výsledky!$EJ$3+1,Tipy!DN83=Výsledky!$EJ$3-1))),10,0)))</f>
        <v/>
      </c>
      <c r="EL89" s="130" t="str">
        <f>IF(ISBLANK($EL$3),"",IF(ISBLANK(Tipy!DN83),"-",SUM(EG89:EK89)))</f>
        <v/>
      </c>
      <c r="EM89" s="129"/>
      <c r="EN89" s="126" t="str">
        <f>IF(ISBLANK($ES$3),"",IF(ISBLANK(Tipy!DT83),0,IF(AND(Tipy!DT83=Výsledky!$EQ$3,Tipy!DV83=Výsledky!$ES$3),60,0)))</f>
        <v/>
      </c>
      <c r="EO89" s="126" t="str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/>
      </c>
      <c r="EP89" s="126" t="str">
        <f>IF(ISBLANK($ES$3),"",IF(OR(Tipy!DW83=Výsledky!$EN$6,Tipy!DW83=Výsledky!$EN$7,Tipy!DW83=Výsledky!$EN$8,Tipy!DW83=Výsledky!$EN$9),IF(VLOOKUP(Tipy!DW83,'Kategórie hráčov'!$A$2:$B$55,2,FALSE)=30,30,20),0))</f>
        <v/>
      </c>
      <c r="EQ89" s="126" t="str">
        <f>IF(ISBLANK($ES$3),"",IF(OR(Tipy!DX83=Výsledky!$EQ$6,Tipy!DX83=Výsledky!$EQ$7,Tipy!DX83=Výsledky!$EQ$8,Tipy!DX83=Výsledky!$EQ$9),IF(VLOOKUP(Tipy!DX83,'Kategórie hráčov'!$A$2:$B$55,2,FALSE)=30,30,20),0))</f>
        <v/>
      </c>
      <c r="ER89" s="127" t="str">
        <f>IF(ISBLANK($ES$3),"",IF(ISBLANK(Tipy!DT83),0,IF(OR(AND(Tipy!DT83=Výsledky!$EQ$3,OR(Tipy!DV83=Výsledky!$ES$3+1,Tipy!DV83=Výsledky!$ES$3-1)),AND(Tipy!DV83=Výsledky!$ES$3,OR(Tipy!DT83=Výsledky!$EQ$3+1,Tipy!DT83=Výsledky!$EQ$3-1))),10,0)))</f>
        <v/>
      </c>
      <c r="ES89" s="130" t="str">
        <f>IF(ISBLANK($ES$3),"",IF(ISBLANK(Tipy!DT83),"-",SUM(EN89:ER89)))</f>
        <v/>
      </c>
      <c r="ET89" s="129"/>
      <c r="EU89" s="126" t="str">
        <f>IF(ISBLANK($EZ$3),"",IF(ISBLANK(Tipy!DZ83),0,IF(AND(Tipy!DZ83=Výsledky!$EX$3,Tipy!EB83=Výsledky!$EZ$3),60,0)))</f>
        <v/>
      </c>
      <c r="EV89" s="126" t="str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/>
      </c>
      <c r="EW89" s="126" t="str">
        <f>IF(ISBLANK($EZ$3),"",IF(OR(Tipy!EC83=Výsledky!$EU$6,Tipy!EC83=Výsledky!$EU$7,Tipy!EC83=Výsledky!$EU$8,Tipy!EC83=Výsledky!$EU$9),IF(VLOOKUP(Tipy!EC83,'Kategórie hráčov'!$A$2:$B$55,2,FALSE)=30,30,20),0))</f>
        <v/>
      </c>
      <c r="EX89" s="126" t="str">
        <f>IF(ISBLANK($EZ$3),"",IF(OR(Tipy!ED83=Výsledky!$EX$6,Tipy!ED83=Výsledky!$EX$7,Tipy!ED83=Výsledky!$EX$8,Tipy!ED83=Výsledky!$EX$9),IF(VLOOKUP(Tipy!ED83,'Kategórie hráčov'!$A$2:$B$55,2,FALSE)=30,30,20),0))</f>
        <v/>
      </c>
      <c r="EY89" s="127" t="str">
        <f>IF(ISBLANK($EZ$3),"",IF(ISBLANK(Tipy!DZ83),0,IF(OR(AND(Tipy!DZ83=Výsledky!$EX$3,OR(Tipy!EB83=Výsledky!$EZ$3+1,Tipy!EB83=Výsledky!$EZ$3-1)),AND(Tipy!EB83=Výsledky!$EZ$3,OR(Tipy!DZ83=Výsledky!$EX$3+1,Tipy!DZ83=Výsledky!$EX$3-1))),10,0)))</f>
        <v/>
      </c>
      <c r="EZ89" s="130" t="str">
        <f>IF(ISBLANK($EZ$3),"",IF(ISBLANK(Tipy!DZ83),"-",SUM(EU89:EY89)))</f>
        <v/>
      </c>
      <c r="FA89" s="129"/>
      <c r="FB89" s="126" t="str">
        <f>IF(ISBLANK($FG$3),"",IF(ISBLANK(Tipy!EF83),0,IF(AND(Tipy!EF83=Výsledky!$FE$3,Tipy!EH83=Výsledky!$FG$3),60,0)))</f>
        <v/>
      </c>
      <c r="FC89" s="126" t="str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/>
      </c>
      <c r="FD89" s="126" t="str">
        <f>IF(ISBLANK($FG$3),"",IF(OR(Tipy!EI83=Výsledky!$FB$6,Tipy!EI83=Výsledky!$FB$7,Tipy!EI83=Výsledky!$FB$8,Tipy!EI83=Výsledky!$FB$9),IF(VLOOKUP(Tipy!EI83,'Kategórie hráčov'!$A$2:$B$55,2,FALSE)=30,30,20),0))</f>
        <v/>
      </c>
      <c r="FE89" s="126" t="str">
        <f>IF(ISBLANK($FG$3),"",IF(OR(Tipy!EJ83=Výsledky!$FE$6,Tipy!EJ83=Výsledky!$FE$7,Tipy!EJ83=Výsledky!$FE$8,Tipy!EJ83=Výsledky!$FE$9),IF(VLOOKUP(Tipy!EJ83,'Kategórie hráčov'!$A$2:$B$55,2,FALSE)=30,30,20),0))</f>
        <v/>
      </c>
      <c r="FF89" s="127" t="str">
        <f>IF(ISBLANK($FG$3),"",IF(ISBLANK(Tipy!EF83),0,IF(OR(AND(Tipy!EF83=Výsledky!$FE$3,OR(Tipy!EH83=Výsledky!$FG$3+1,Tipy!EH83=Výsledky!$FG$3-1)),AND(Tipy!EH83=Výsledky!$FG$3,OR(Tipy!EF83=Výsledky!$FE$3+1,Tipy!EF83=Výsledky!$FE$3-1))),10,0)))</f>
        <v/>
      </c>
      <c r="FG89" s="130" t="str">
        <f>IF(ISBLANK($FG$3),"",IF(ISBLANK(Tipy!EF83),"-",SUM(FB89:FF89)))</f>
        <v/>
      </c>
      <c r="FH89" s="129"/>
      <c r="FI89" s="126" t="str">
        <f>IF(ISBLANK($FN$3),"",IF(ISBLANK(Tipy!EL83),0,IF(AND(Tipy!EL83=Výsledky!$FL$3,Tipy!EN83=Výsledky!$FN$3),60,0)))</f>
        <v/>
      </c>
      <c r="FJ89" s="126" t="str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/>
      </c>
      <c r="FK89" s="126" t="str">
        <f>IF(ISBLANK($FN$3),"",IF(OR(Tipy!EO83=Výsledky!$FI$6,Tipy!EO83=Výsledky!$FI$7,Tipy!EO83=Výsledky!$FI$8,Tipy!EO83=Výsledky!$FI$9),IF(VLOOKUP(Tipy!EO83,'Kategórie hráčov'!$A$2:$B$55,2,FALSE)=30,30,20),0))</f>
        <v/>
      </c>
      <c r="FL89" s="126" t="str">
        <f>IF(ISBLANK($FN$3),"",IF(OR(Tipy!EP83=Výsledky!$FL$6,Tipy!EP83=Výsledky!$FL$7,Tipy!EP83=Výsledky!$FL$8,Tipy!EP83=Výsledky!$FL$9),IF(VLOOKUP(Tipy!EP83,'Kategórie hráčov'!$A$2:$B$55,2,FALSE)=30,30,20),0))</f>
        <v/>
      </c>
      <c r="FM89" s="127" t="str">
        <f>IF(ISBLANK($FN$3),"",IF(ISBLANK(Tipy!EL83),0,IF(OR(AND(Tipy!EL83=Výsledky!$FL$3,OR(Tipy!EN83=Výsledky!$FN$3+1,Tipy!EN83=Výsledky!$FN$3-1)),AND(Tipy!EN83=Výsledky!$FN$3,OR(Tipy!EL83=Výsledky!$FL$3+1,Tipy!EL83=Výsledky!$FL$3-1))),10,0)))</f>
        <v/>
      </c>
      <c r="FN89" s="130" t="str">
        <f>IF(ISBLANK($FN$3),"",IF(ISBLANK(Tipy!EL83),"-",SUM(FI89:FM89)))</f>
        <v/>
      </c>
      <c r="FO89" s="129"/>
      <c r="FP89" s="126" t="str">
        <f>IF(ISBLANK($FU$3),"",IF(ISBLANK(Tipy!ER83),0,IF(AND(Tipy!ER83=Výsledky!$FS$3,Tipy!ET83=Výsledky!$FU$3),60,0)))</f>
        <v/>
      </c>
      <c r="FQ89" s="126" t="str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/>
      </c>
      <c r="FR89" s="126" t="str">
        <f>IF(ISBLANK($FU$3),"",IF(OR(Tipy!EU83=Výsledky!$FP$6,Tipy!EU83=Výsledky!$FP$7,Tipy!EU83=Výsledky!$FP$8,Tipy!EU83=Výsledky!$FP$9),IF(VLOOKUP(Tipy!EU83,'Kategórie hráčov'!$A$2:$B$55,2,FALSE)=30,30,20),0))</f>
        <v/>
      </c>
      <c r="FS89" s="126" t="str">
        <f>IF(ISBLANK($FU$3),"",IF(OR(Tipy!EV83=Výsledky!$FS$6,Tipy!EV83=Výsledky!$FS$7,Tipy!EV83=Výsledky!$FS$8,Tipy!EV83=Výsledky!$FS$9),IF(VLOOKUP(Tipy!EV83,'Kategórie hráčov'!$A$2:$B$55,2,FALSE)=30,30,20),0))</f>
        <v/>
      </c>
      <c r="FT89" s="127" t="str">
        <f>IF(ISBLANK($FU$3),"",IF(ISBLANK(Tipy!ER83),0,IF(OR(AND(Tipy!ER83=Výsledky!$FS$3,OR(Tipy!ET83=Výsledky!$FU$3+1,Tipy!ET83=Výsledky!$FU$3-1)),AND(Tipy!ET83=Výsledky!$FU$3,OR(Tipy!ER83=Výsledky!$FS$3+1,Tipy!ER83=Výsledky!$FS$3-1))),10,0)))</f>
        <v/>
      </c>
      <c r="FU89" s="130" t="str">
        <f>IF(ISBLANK($FU$3),"",IF(ISBLANK(Tipy!ER83),"-",SUM(FP89:FT89)))</f>
        <v/>
      </c>
      <c r="FV89" s="129"/>
      <c r="FW89" s="126" t="str">
        <f>IF(ISBLANK($GB$3),"",IF(ISBLANK(Tipy!EX83),0,IF(AND(Tipy!EX83=Výsledky!$FZ$3,Tipy!EZ83=Výsledky!$GB$3),60,0)))</f>
        <v/>
      </c>
      <c r="FX89" s="126" t="str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/>
      </c>
      <c r="FY89" s="126" t="str">
        <f>IF(ISBLANK($GB$3),"",IF(OR(Tipy!FA83=Výsledky!$FW$6,Tipy!FA83=Výsledky!$FW$7,Tipy!FA83=Výsledky!$FW$8,Tipy!FA83=Výsledky!$FW$9),IF(VLOOKUP(Tipy!FA83,'Kategórie hráčov'!$A$2:$B$55,2,FALSE)=30,30,20),0))</f>
        <v/>
      </c>
      <c r="FZ89" s="126" t="str">
        <f>IF(ISBLANK($GB$3),"",IF(OR(Tipy!FB83=Výsledky!$FZ$6,Tipy!FB83=Výsledky!$FZ$7,Tipy!FB83=Výsledky!$FZ$8,Tipy!FB83=Výsledky!$FZ$9),IF(VLOOKUP(Tipy!FB83,'Kategórie hráčov'!$A$2:$B$55,2,FALSE)=30,30,20),0))</f>
        <v/>
      </c>
      <c r="GA89" s="127" t="str">
        <f>IF(ISBLANK($GB$3),"",IF(ISBLANK(Tipy!EX83),0,IF(OR(AND(Tipy!EX83=Výsledky!$FZ$3,OR(Tipy!EZ83=Výsledky!$GB$3+1,Tipy!EZ83=Výsledky!$GB$3-1)),AND(Tipy!EZ83=Výsledky!$GB$3,OR(Tipy!EX83=Výsledky!$FZ$3+1,Tipy!EX83=Výsledky!$FZ$3-1))),10,0)))</f>
        <v/>
      </c>
      <c r="GB89" s="130" t="str">
        <f>IF(ISBLANK($GB$3),"",IF(ISBLANK(Tipy!EX83),"-",SUM(FW89:GA89)))</f>
        <v/>
      </c>
      <c r="GC89" s="129"/>
      <c r="GD89" s="126" t="str">
        <f>IF(ISBLANK($GI$3),"",IF(ISBLANK(Tipy!FD83),0,IF(AND(Tipy!FD83=Výsledky!$GG$3,Tipy!FF83=Výsledky!$GI$3),60,0)))</f>
        <v/>
      </c>
      <c r="GE89" s="126" t="str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/>
      </c>
      <c r="GF89" s="126" t="str">
        <f>IF(ISBLANK($GI$3),"",IF(OR(Tipy!FG83=Výsledky!$GD$6,Tipy!FG83=Výsledky!$GD$7,Tipy!FG83=Výsledky!$GD$8,Tipy!FG83=Výsledky!$GD$9),IF(VLOOKUP(Tipy!FG83,'Kategórie hráčov'!$A$2:$B$55,2,FALSE)=30,30,20),0))</f>
        <v/>
      </c>
      <c r="GG89" s="126" t="str">
        <f>IF(ISBLANK($GI$3),"",IF(OR(Tipy!FH83=Výsledky!$GG$6,Tipy!FH83=Výsledky!$GG$7,Tipy!FH83=Výsledky!$GG$8,Tipy!FH83=Výsledky!$GG$9),IF(VLOOKUP(Tipy!FH83,'Kategórie hráčov'!$A$2:$B$55,2,FALSE)=30,30,20),0))</f>
        <v/>
      </c>
      <c r="GH89" s="127" t="str">
        <f>IF(ISBLANK($GI$3),"",IF(ISBLANK(Tipy!FD83),0,IF(OR(AND(Tipy!FD83=Výsledky!$GG$3,OR(Tipy!FF83=Výsledky!$GI$3+1,Tipy!FF83=Výsledky!$GI$3-1)),AND(Tipy!FF83=Výsledky!$GI$3,OR(Tipy!FD83=Výsledky!$GG$3+1,Tipy!FD83=Výsledky!$GG$3-1))),10,0)))</f>
        <v/>
      </c>
      <c r="GI89" s="130" t="str">
        <f>IF(ISBLANK($GI$3),"",IF(ISBLANK(Tipy!FD83),"-",SUM(GD89:GH89)))</f>
        <v/>
      </c>
      <c r="GJ89" s="129"/>
      <c r="GK89" s="126" t="str">
        <f>IF(ISBLANK($GP$3),"",IF(ISBLANK(Tipy!FJ83),0,IF(AND(Tipy!FJ83=Výsledky!$GN$3,Tipy!FL83=Výsledky!$GP$3),60,0)))</f>
        <v/>
      </c>
      <c r="GL89" s="126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126" t="str">
        <f>IF(ISBLANK($GP$3),"",IF(OR(Tipy!FM83=Výsledky!$GK$6,Tipy!FM83=Výsledky!$GK$7,Tipy!FM83=Výsledky!$GK$8,Tipy!FM83=Výsledky!$GK$9),IF(VLOOKUP(Tipy!FM83,'Kategórie hráčov'!$A$2:$B$55,2,FALSE)=30,30,20),0))</f>
        <v/>
      </c>
      <c r="GN89" s="126" t="str">
        <f>IF(ISBLANK($GP$3),"",IF(OR(Tipy!FN83=Výsledky!$GN$6,Tipy!FN83=Výsledky!$GN$7,Tipy!FN83=Výsledky!$GN$8,Tipy!FN83=Výsledky!$GN$9),IF(VLOOKUP(Tipy!FN83,'Kategórie hráčov'!$A$2:$B$55,2,FALSE)=30,30,20),0))</f>
        <v/>
      </c>
      <c r="GO89" s="127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130" t="str">
        <f>IF(ISBLANK($GP$3),"",IF(ISBLANK(Tipy!FJ83),"-",SUM(GK89:GO89)))</f>
        <v/>
      </c>
      <c r="GQ89" s="129"/>
      <c r="GR89" s="126" t="str">
        <f>IF(ISBLANK($GW$3),"",IF(ISBLANK(Tipy!FP83),0,IF(AND(Tipy!FP83=Výsledky!$GU$3,Tipy!FR83=Výsledky!$GW$3),60,0)))</f>
        <v/>
      </c>
      <c r="GS89" s="126" t="str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/>
      </c>
      <c r="GT89" s="126" t="str">
        <f>IF(ISBLANK($GW$3),"",IF(OR(Tipy!FS83=Výsledky!$GR$6,Tipy!FS83=Výsledky!$GR$7,Tipy!FS83=Výsledky!$GR$8,Tipy!FS83=Výsledky!$GR$9),IF(VLOOKUP(Tipy!FS83,'Kategórie hráčov'!$A$2:$B$55,2,FALSE)=30,30,20),0))</f>
        <v/>
      </c>
      <c r="GU89" s="126" t="str">
        <f>IF(ISBLANK($GW$3),"",IF(OR(Tipy!FT83=Výsledky!$GU$6,Tipy!FT83=Výsledky!$GU$7,Tipy!FT83=Výsledky!$GU$8,Tipy!FT83=Výsledky!$GU$9),IF(VLOOKUP(Tipy!FT83,'Kategórie hráčov'!$A$2:$B$55,2,FALSE)=30,30,20),0))</f>
        <v/>
      </c>
      <c r="GV89" s="127" t="str">
        <f>IF(ISBLANK($GW$3),"",IF(ISBLANK(Tipy!FP83),0,IF(OR(AND(Tipy!FP83=Výsledky!$GU$3,OR(Tipy!FR83=Výsledky!$GW$3+1,Tipy!FR83=Výsledky!$GW$3-1)),AND(Tipy!FR83=Výsledky!$GW$3,OR(Tipy!FP83=Výsledky!$GU$3+1,Tipy!FP83=Výsledky!$GU$3-1))),10,0)))</f>
        <v/>
      </c>
      <c r="GW89" s="130" t="str">
        <f>IF(ISBLANK($GW$3),"",IF(ISBLANK(Tipy!FP83),"-",SUM(GR89:GV89)))</f>
        <v/>
      </c>
      <c r="GX89" s="129"/>
      <c r="GY89" s="126" t="str">
        <f>IF(ISBLANK($HD$3),"",IF(ISBLANK(Tipy!FV83),0,IF(AND(Tipy!FV83=Výsledky!$HB$3,Tipy!FX83=Výsledky!$HD$3),60,0)))</f>
        <v/>
      </c>
      <c r="GZ89" s="126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26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26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27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0" t="str">
        <f>IF(ISBLANK($HD$3),"",IF(ISBLANK(Tipy!FV83),"-",SUM(GY89:HC89)))</f>
        <v/>
      </c>
      <c r="HE89" s="129"/>
      <c r="HF89" s="126" t="str">
        <f>IF(ISBLANK($HK$3),"",IF(ISBLANK(Tipy!GB83),0,IF(AND(Tipy!GB83=Výsledky!$HI$3,Tipy!GD83=Výsledky!$HK$3),60,0)))</f>
        <v/>
      </c>
      <c r="HG89" s="126" t="str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/>
      </c>
      <c r="HH89" s="126" t="str">
        <f>IF(ISBLANK($HK$3),"",IF(OR(Tipy!GE83=Výsledky!$HF$6,Tipy!GE83=Výsledky!$HF$7,Tipy!GE83=Výsledky!$HF$8,Tipy!GE83=Výsledky!$HF$9),IF(VLOOKUP(Tipy!GE83,'Kategórie hráčov'!$A$2:$B$55,2,FALSE)=30,30,20),0))</f>
        <v/>
      </c>
      <c r="HI89" s="126" t="str">
        <f>IF(ISBLANK($HK$3),"",IF(OR(Tipy!GF83=Výsledky!$HI$6,Tipy!GF83=Výsledky!$HI$7,Tipy!GF83=Výsledky!$HI$8,Tipy!GF83=Výsledky!$HI$9),IF(VLOOKUP(Tipy!GF83,'Kategórie hráčov'!$A$2:$B$55,2,FALSE)=30,30,20),0))</f>
        <v/>
      </c>
      <c r="HJ89" s="127" t="str">
        <f>IF(ISBLANK($HK$3),"",IF(ISBLANK(Tipy!GB83),0,IF(OR(AND(Tipy!GB83=Výsledky!$HI$3,OR(Tipy!GD83=Výsledky!$HK$3+1,Tipy!GD83=Výsledky!$HK$3-1)),AND(Tipy!GD83=Výsledky!$HK$3,OR(Tipy!GB83=Výsledky!$HI$3+1,Tipy!GB83=Výsledky!$HI$3-1))),10,0)))</f>
        <v/>
      </c>
      <c r="HK89" s="130" t="str">
        <f>IF(ISBLANK($HK$3),"",IF(ISBLANK(Tipy!GB83),"-",SUM(HF89:HJ89)))</f>
        <v/>
      </c>
      <c r="HL89" s="129"/>
      <c r="HM89" s="126" t="str">
        <f>IF(ISBLANK($HR$3),"",IF(ISBLANK(Tipy!GH83),0,IF(AND(Tipy!GH83=Výsledky!$HP$3,Tipy!GJ83=Výsledky!$HR$3),60,0)))</f>
        <v/>
      </c>
      <c r="HN89" s="126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26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26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27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0" t="str">
        <f>IF(ISBLANK($HR$3),"",IF(ISBLANK(Tipy!GH83),"-",SUM(HM89:HQ89)))</f>
        <v/>
      </c>
      <c r="HS89" s="129"/>
      <c r="HT89" s="126" t="str">
        <f>IF(ISBLANK($HY$3),"",IF(ISBLANK(Tipy!GN83),0,IF(AND(Tipy!GN83=Výsledky!$HW$3,Tipy!GP83=Výsledky!$HY$3),60,0)))</f>
        <v/>
      </c>
      <c r="HU89" s="126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6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6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7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0" t="str">
        <f>IF(ISBLANK($HY$3),"",IF(ISBLANK(Tipy!GN83),"-",SUM(HT89:HX89)))</f>
        <v/>
      </c>
      <c r="HZ89" s="129"/>
      <c r="IA89" s="126" t="str">
        <f>IF(ISBLANK($IF$3),"",IF(ISBLANK(Tipy!GT83),0,IF(AND(Tipy!GT83=Výsledky!$ID$3,Tipy!GV83=Výsledky!$IF$3),60,0)))</f>
        <v/>
      </c>
      <c r="IB89" s="126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26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26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27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0" t="str">
        <f>IF(ISBLANK($IF$3),"",IF(ISBLANK(Tipy!GT83),"-",SUM(IA89:IE89)))</f>
        <v/>
      </c>
      <c r="IG89" s="129"/>
      <c r="IH89" s="126" t="str">
        <f>IF(ISBLANK($IM$3),"",IF(ISBLANK(Tipy!GZ83),0,IF(AND(Tipy!GZ83=Výsledky!$IK$3,Tipy!HB83=Výsledky!$IM$3),60,0)))</f>
        <v/>
      </c>
      <c r="II89" s="126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6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6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7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0" t="str">
        <f>IF(ISBLANK($IM$3),"",IF(ISBLANK(Tipy!GZ83),"-",SUM(IH89:IL89)))</f>
        <v/>
      </c>
      <c r="IN89" s="129"/>
      <c r="IO89" s="126" t="str">
        <f>IF(ISBLANK($IT$3),"",IF(ISBLANK(Tipy!HF83),0,IF(AND(Tipy!HF83=Výsledky!$IR$3,Tipy!HH83=Výsledky!$IT$3),60,0)))</f>
        <v/>
      </c>
      <c r="IP89" s="126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26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26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27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0" t="str">
        <f>IF(ISBLANK($IT$3),"",IF(ISBLANK(Tipy!HF83),"-",SUM(IO89:IS89)))</f>
        <v/>
      </c>
      <c r="IU89" s="129"/>
      <c r="IV89" s="126" t="str">
        <f>IF(ISBLANK($JA$3),"",IF(ISBLANK(Tipy!HL83),0,IF(AND(Tipy!HL83=Výsledky!$IY$3,Tipy!HN83=Výsledky!$JA$3),60,0)))</f>
        <v/>
      </c>
      <c r="IW89" s="126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26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26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27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0" t="str">
        <f>IF(ISBLANK($JA$3),"",IF(ISBLANK(Tipy!HL83),"-",SUM(IV89:IZ89)))</f>
        <v/>
      </c>
      <c r="JB89" s="129"/>
      <c r="JC89" s="126" t="str">
        <f>IF(ISBLANK($JH$3),"",IF(ISBLANK(Tipy!HR83),0,IF(AND(Tipy!HR83=Výsledky!$JF$3,Tipy!HT83=Výsledky!$JH$3),60,0)))</f>
        <v/>
      </c>
      <c r="JD89" s="126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26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26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27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0" t="str">
        <f>IF(ISBLANK($JH$3),"",IF(ISBLANK(Tipy!HR83),"-",SUM(JC89:JG89)))</f>
        <v/>
      </c>
      <c r="JI89" s="129"/>
      <c r="JJ89" s="126" t="str">
        <f>IF(ISBLANK($JO$3),"",IF(ISBLANK(Tipy!HX83),0,IF(AND(Tipy!HX83=Výsledky!$JM$3,Tipy!HZ83=Výsledky!$JO$3),60,0)))</f>
        <v/>
      </c>
      <c r="JK89" s="126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26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26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27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0" t="str">
        <f>IF(ISBLANK($JO$3),"",IF(ISBLANK(Tipy!HX83),"-",SUM(JJ89:JN89)))</f>
        <v/>
      </c>
      <c r="JP89" s="129"/>
      <c r="JQ89" s="126" t="str">
        <f>IF(ISBLANK($JV$3),"",IF(ISBLANK(Tipy!ID83),0,IF(AND(Tipy!ID83=Výsledky!$JT$3,Tipy!IF83=Výsledky!$JV$3),60,0)))</f>
        <v/>
      </c>
      <c r="JR89" s="126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26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26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27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0" t="str">
        <f>IF(ISBLANK($JV$3),"",IF(ISBLANK(Tipy!ID83),"-",SUM(JQ89:JU89)))</f>
        <v/>
      </c>
      <c r="JW89" s="129"/>
      <c r="JX89" s="126" t="str">
        <f>IF(ISBLANK($KC$3),"",IF(ISBLANK(Tipy!IJ83),0,IF(AND(Tipy!IJ83=Výsledky!$KA$3,Tipy!IL83=Výsledky!$KC$3),60,0)))</f>
        <v/>
      </c>
      <c r="JY89" s="126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6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6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7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0" t="str">
        <f>IF(ISBLANK($KC$3),"",IF(ISBLANK(Tipy!IJ83),"-",SUM(JX89:KB89)))</f>
        <v/>
      </c>
      <c r="KD89" s="129"/>
      <c r="KE89" s="126" t="str">
        <f>IF(ISBLANK($KJ$3),"",IF(ISBLANK(Tipy!IP83),0,IF(AND(Tipy!IP83=Výsledky!$KH$3,Tipy!IR83=Výsledky!$KJ$3),60,0)))</f>
        <v/>
      </c>
      <c r="KF89" s="126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6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6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7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0" t="str">
        <f>IF(ISBLANK($KJ$3),"",IF(ISBLANK(Tipy!IP83),"-",SUM(KE89:KI89)))</f>
        <v/>
      </c>
      <c r="KK89" s="129"/>
      <c r="KL89" s="126" t="str">
        <f>IF(ISBLANK($KQ$3),"",IF(ISBLANK(Tipy!IV83),0,IF(AND(Tipy!IV83=Výsledky!$KO$3,Tipy!IX83=Výsledky!$KQ$3),60,0)))</f>
        <v/>
      </c>
      <c r="KM89" s="126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6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6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7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0" t="str">
        <f>IF(ISBLANK($KQ$3),"",IF(ISBLANK(Tipy!IV83),"-",SUM(KL89:KP89)))</f>
        <v/>
      </c>
      <c r="KR89" s="129"/>
      <c r="KS89" s="126" t="str">
        <f>IF(ISBLANK($KX$3),"",IF(ISBLANK(Tipy!JB83),0,IF(AND(Tipy!JB83=Výsledky!$KV$3,Tipy!JD83=Výsledky!$KX$3),60,0)))</f>
        <v/>
      </c>
      <c r="KT89" s="126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6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6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7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0" t="str">
        <f>IF(ISBLANK($KX$3),"",IF(ISBLANK(Tipy!JB83),"-",SUM(KS89:KW89)))</f>
        <v/>
      </c>
      <c r="KY89" s="129"/>
      <c r="KZ89" s="126" t="str">
        <f>IF(ISBLANK($LE$3),"",IF(ISBLANK(Tipy!JH83),0,IF(AND(Tipy!JH83=Výsledky!$LC$3,Tipy!JJ83=Výsledky!$LE$3),60,0)))</f>
        <v/>
      </c>
      <c r="LA89" s="126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6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6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7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0" t="str">
        <f>IF(ISBLANK($LE$3),"",IF(ISBLANK(Tipy!JH83),"-",SUM(KZ89:LD89)))</f>
        <v/>
      </c>
      <c r="LF89" s="129"/>
      <c r="LG89" s="126" t="str">
        <f>IF(ISBLANK($LL$3),"",IF(ISBLANK(Tipy!JN83),0,IF(AND(Tipy!JN83=Výsledky!$LJ$3,Tipy!JP83=Výsledky!$LL$3),60,0)))</f>
        <v/>
      </c>
      <c r="LH89" s="126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6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6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7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0" t="str">
        <f>IF(ISBLANK($LL$3),"",IF(ISBLANK(Tipy!JN83),"-",SUM(LG89:LK89)))</f>
        <v/>
      </c>
      <c r="LM89" s="129"/>
      <c r="LN89" s="126" t="str">
        <f>IF(ISBLANK($LS$3),"",IF(ISBLANK(Tipy!JT83),0,IF(AND(Tipy!JT83=Výsledky!$LQ$3,Tipy!JV83=Výsledky!$LS$3),60,0)))</f>
        <v/>
      </c>
      <c r="LO89" s="126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6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6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7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0" t="str">
        <f>IF(ISBLANK($LS$3),"",IF(ISBLANK(Tipy!JT83),"-",SUM(LN89:LR89)))</f>
        <v/>
      </c>
      <c r="LT89" s="129"/>
      <c r="LU89" s="126" t="str">
        <f>IF(ISBLANK($LZ$3),"",IF(ISBLANK(Tipy!JZ83),0,IF(AND(Tipy!JZ83=Výsledky!$LX$3,Tipy!KB83=Výsledky!$LZ$3),60,0)))</f>
        <v/>
      </c>
      <c r="LV89" s="126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6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6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7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0" t="str">
        <f>IF(ISBLANK($LZ$3),"",IF(ISBLANK(Tipy!JZ83),"-",SUM(LU89:LY89)))</f>
        <v/>
      </c>
      <c r="MA89" s="129"/>
      <c r="MB89" s="126" t="str">
        <f>IF(ISBLANK($MG$3),"",IF(ISBLANK(Tipy!KF83),0,IF(AND(Tipy!KF83=Výsledky!$ME$3,Tipy!KH83=Výsledky!$MG$3),60,0)))</f>
        <v/>
      </c>
      <c r="MC89" s="126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6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6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7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0" t="str">
        <f>IF(ISBLANK($MG$3),"",IF(ISBLANK(Tipy!KF83),"-",SUM(MB89:MF89)))</f>
        <v/>
      </c>
      <c r="MH89" s="129"/>
      <c r="MI89" s="126" t="str">
        <f>IF(ISBLANK($MN$3),"",IF(ISBLANK(Tipy!KL83),0,IF(AND(Tipy!KL83=Výsledky!$ML$3,Tipy!KN83=Výsledky!$MN$3),60,0)))</f>
        <v/>
      </c>
      <c r="MJ89" s="126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6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6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7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0" t="str">
        <f>IF(ISBLANK($MN$3),"",IF(ISBLANK(Tipy!KL83),"-",SUM(MI89:MM89)))</f>
        <v/>
      </c>
      <c r="MO89" s="129"/>
      <c r="MP89" s="126" t="str">
        <f>IF(ISBLANK($MU$3),"",IF(ISBLANK(Tipy!KR83),0,IF(AND(Tipy!KR83=Výsledky!$MS$3,Tipy!KT83=Výsledky!$MU$3),60,0)))</f>
        <v/>
      </c>
      <c r="MQ89" s="126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6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6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7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0" t="str">
        <f>IF(ISBLANK($MU$3),"",IF(ISBLANK(Tipy!KR83),"-",SUM(MP89:MT89)))</f>
        <v/>
      </c>
      <c r="MV89" s="129"/>
      <c r="MW89" s="126" t="str">
        <f>IF(ISBLANK($NB$3),"",IF(ISBLANK(Tipy!KX83),0,IF(AND(Tipy!KX83=Výsledky!$MZ$3,Tipy!KZ83=Výsledky!$NB$3),60,0)))</f>
        <v/>
      </c>
      <c r="MX89" s="126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6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6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7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0" t="str">
        <f>IF(ISBLANK($NB$3),"",IF(ISBLANK(Tipy!KX83),"-",SUM(MW89:NA89)))</f>
        <v/>
      </c>
      <c r="NC89" s="129"/>
      <c r="ND89" s="126" t="str">
        <f>IF(ISBLANK($NI$3),"",IF(ISBLANK(Tipy!LD83),0,IF(AND(Tipy!LD83=Výsledky!$NG$3,Tipy!LF83=Výsledky!$NI$3),60,0)))</f>
        <v/>
      </c>
      <c r="NE89" s="126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6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6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7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0" t="str">
        <f>IF(ISBLANK($NI$3),"",IF(ISBLANK(Tipy!LD83),"-",SUM(ND89:NH89)))</f>
        <v/>
      </c>
      <c r="NJ89" s="129"/>
      <c r="NK89" s="126" t="str">
        <f>IF(ISBLANK($NP$3),"",IF(ISBLANK(Tipy!LJ83),0,IF(AND(Tipy!LJ83=Výsledky!$NN$3,Tipy!LL83=Výsledky!$NP$3),60,0)))</f>
        <v/>
      </c>
      <c r="NL89" s="126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6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6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7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0" t="str">
        <f>IF(ISBLANK($NP$3),"",IF(ISBLANK(Tipy!LJ83),"-",SUM(NK89:NO89)))</f>
        <v/>
      </c>
      <c r="NQ89" s="129"/>
      <c r="NR89" s="126" t="str">
        <f>IF(ISBLANK($NW$3),"",IF(ISBLANK(Tipy!LP83),0,IF(AND(Tipy!LP83=Výsledky!$NU$3,Tipy!LR83=Výsledky!$NW$3),60,0)))</f>
        <v/>
      </c>
      <c r="NS89" s="126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6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6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7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0" t="str">
        <f>IF(ISBLANK($NW$3),"",IF(ISBLANK(Tipy!LP83),"-",SUM(NR89:NV89)))</f>
        <v/>
      </c>
      <c r="NX89" s="129"/>
      <c r="NY89" s="126" t="str">
        <f>IF(ISBLANK($OD$3),"",IF(ISBLANK(Tipy!LV83),0,IF(AND(Tipy!LV83=Výsledky!$OB$3,Tipy!LX83=Výsledky!$OD$3),60,0)))</f>
        <v/>
      </c>
      <c r="NZ89" s="126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6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6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7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0" t="str">
        <f>IF(ISBLANK($OD$3),"",IF(ISBLANK(Tipy!LV83),"-",SUM(NY89:OC89)))</f>
        <v/>
      </c>
      <c r="OE89" s="129"/>
      <c r="OF89" s="126" t="str">
        <f>IF(ISBLANK($OK$3),"",IF(ISBLANK(Tipy!MB83),0,IF(AND(Tipy!MB83=Výsledky!$OI$3,Tipy!MD83=Výsledky!$OK$3),60,0)))</f>
        <v/>
      </c>
      <c r="OG89" s="126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6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6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7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0" t="str">
        <f>IF(ISBLANK($OK$3),"",IF(ISBLANK(Tipy!MB83),"-",SUM(OF89:OJ89)))</f>
        <v/>
      </c>
      <c r="OL89" s="129"/>
      <c r="OM89" s="126" t="str">
        <f>IF(ISBLANK($OR$3),"",IF(ISBLANK(Tipy!MH83),0,IF(AND(Tipy!MH83=Výsledky!$OP$3,Tipy!MJ83=Výsledky!$OR$3),60,0)))</f>
        <v/>
      </c>
      <c r="ON89" s="126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6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6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7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0" t="str">
        <f>IF(ISBLANK($OR$3),"",IF(ISBLANK(Tipy!MH83),"-",SUM(OM89:OQ89)))</f>
        <v/>
      </c>
      <c r="OS89" s="129"/>
      <c r="OT89" s="126" t="str">
        <f>IF(ISBLANK($OY$3),"",IF(ISBLANK(Tipy!MN83),0,IF(AND(Tipy!MN83=Výsledky!$OW$3,Tipy!MP83=Výsledky!$OY$3),60,0)))</f>
        <v/>
      </c>
      <c r="OU89" s="126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6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6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7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0" t="str">
        <f>IF(ISBLANK($OY$3),"",IF(ISBLANK(Tipy!MN83),"-",SUM(OT89:OX89)))</f>
        <v/>
      </c>
      <c r="OZ89" s="129"/>
      <c r="PA89" s="126" t="str">
        <f>IF(ISBLANK($PF$3),"",IF(ISBLANK(Tipy!MT83),0,IF(AND(Tipy!MT83=Výsledky!$PD$3,Tipy!MV83=Výsledky!$PF$3),60,0)))</f>
        <v/>
      </c>
      <c r="PB89" s="126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6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6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7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0" t="str">
        <f>IF(ISBLANK($PF$3),"",IF(ISBLANK(Tipy!MT83),"-",SUM(PA89:PE89)))</f>
        <v/>
      </c>
      <c r="PG89" s="129"/>
      <c r="PH89" s="126" t="str">
        <f>IF(ISBLANK($PM$3),"",IF(ISBLANK(Tipy!MZ83),0,IF(AND(Tipy!MZ83=Výsledky!$PK$3,Tipy!NB83=Výsledky!$PM$3),60,0)))</f>
        <v/>
      </c>
      <c r="PI89" s="126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6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6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7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0" t="str">
        <f>IF(ISBLANK($PM$3),"",IF(ISBLANK(Tipy!MZ83),"-",SUM(PH89:PL89)))</f>
        <v/>
      </c>
      <c r="PN89" s="129"/>
      <c r="PO89" s="126" t="str">
        <f>IF(ISBLANK($PT$3),"",IF(ISBLANK(Tipy!NF83),0,IF(AND(Tipy!NF83=Výsledky!$PR$3,Tipy!NH83=Výsledky!$PT$3),60,0)))</f>
        <v/>
      </c>
      <c r="PP89" s="126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6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6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7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0" t="str">
        <f>IF(ISBLANK($PT$3),"",IF(ISBLANK(Tipy!NF83),"-",SUM(PO89:PS89)))</f>
        <v/>
      </c>
      <c r="PU89" s="129"/>
      <c r="PV89" s="126" t="str">
        <f>IF(ISBLANK($QA$3),"",IF(ISBLANK(Tipy!NL83),0,IF(AND(Tipy!NL83=Výsledky!$PY$3,Tipy!NN83=Výsledky!$QA$3),60,0)))</f>
        <v/>
      </c>
      <c r="PW89" s="126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6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6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7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0" t="str">
        <f>IF(ISBLANK($QA$3),"",IF(ISBLANK(Tipy!NL83),"-",SUM(PV89:PZ89)))</f>
        <v/>
      </c>
      <c r="QB89" s="129"/>
      <c r="QC89" s="126" t="str">
        <f>IF(ISBLANK($QH$3),"",IF(ISBLANK(Tipy!NR83),0,IF(AND(Tipy!NR83=Výsledky!$QF$3,Tipy!NT83=Výsledky!$QH$3),60,0)))</f>
        <v/>
      </c>
      <c r="QD89" s="126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6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6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7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0" t="str">
        <f>IF(ISBLANK($QH$3),"",IF(ISBLANK(Tipy!NR83),"-",SUM(QC89:QG89)))</f>
        <v/>
      </c>
      <c r="QI89" s="131"/>
      <c r="QJ89" s="131"/>
    </row>
    <row r="90" spans="1:452" ht="15.75" thickBot="1" x14ac:dyDescent="0.25">
      <c r="A90" s="124">
        <f>Tipy!A84</f>
        <v>49</v>
      </c>
      <c r="B90" s="166" t="str">
        <f>IF(Tipy!B84="","",Tipy!B84)</f>
        <v>zoso13</v>
      </c>
      <c r="C90" s="125"/>
      <c r="D90" s="132">
        <f>IF(ISBLANK($I$3),"",IF(ISBLANK(Tipy!D84),0,IF(AND(Tipy!D84=Výsledky!$G$3,Tipy!F84=Výsledky!$I$3),60,0)))</f>
        <v>0</v>
      </c>
      <c r="E90" s="133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3">
        <f>IF(ISBLANK($I$3),"",IF(OR(Tipy!G84=Výsledky!$D$6,Tipy!G84=Výsledky!$D$7,Tipy!G84=Výsledky!$D$8,Tipy!G84=Výsledky!$D$9),IF(VLOOKUP(Tipy!G84,'Kategórie hráčov'!$A$2:$B$55,2,FALSE)=30,30,20),0))</f>
        <v>20</v>
      </c>
      <c r="G90" s="133">
        <f>IF(ISBLANK($I$3),"",IF(OR(Tipy!H84=Výsledky!$G$6,Tipy!H84=Výsledky!$G$7,Tipy!H84=Výsledky!$G$8,Tipy!H84=Výsledky!$G$9),IF(VLOOKUP(Tipy!H84,'Kategórie hráčov'!$A$2:$B$55,2,FALSE)=30,30,20),0))</f>
        <v>0</v>
      </c>
      <c r="H90" s="134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7">
        <f>IF(ISBLANK($I$3),"",IF(ISBLANK(Tipy!D84),"-",SUM(D90:H90)))</f>
        <v>50</v>
      </c>
      <c r="J90" s="25"/>
      <c r="K90" s="126">
        <f>IF(ISBLANK($P$3),"",IF(ISBLANK(Tipy!J84),0,IF(AND(Tipy!J84=Výsledky!$N$3,Tipy!L84=Výsledky!$P$3),60,0)))</f>
        <v>0</v>
      </c>
      <c r="L90" s="126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6">
        <f>IF(ISBLANK($P$3),"",IF(OR(Tipy!M84=Výsledky!$K$6,Tipy!M84=Výsledky!$K$7,Tipy!M84=Výsledky!$K$8,Tipy!M84=Výsledky!$K$9),IF(VLOOKUP(Tipy!M84,'Kategórie hráčov'!$A$2:$B$55,2,FALSE)=30,30,20),0))</f>
        <v>20</v>
      </c>
      <c r="N90" s="126">
        <f>IF(ISBLANK($P$3),"",IF(OR(Tipy!N84=Výsledky!$N$6,Tipy!N84=Výsledky!$N$7,Tipy!N84=Výsledky!$N$8,Tipy!N84=Výsledky!$N$9),IF(VLOOKUP(Tipy!N84,'Kategórie hráčov'!$A$2:$B$55,2,FALSE)=30,30,20),0))</f>
        <v>0</v>
      </c>
      <c r="O90" s="127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8">
        <f>IF(ISBLANK($P$3),"",IF(ISBLANK(Tipy!J84),"-",SUM(K90:O90)))</f>
        <v>20</v>
      </c>
      <c r="Q90" s="129"/>
      <c r="R90" s="126">
        <f>IF(ISBLANK($W$3),"",IF(ISBLANK(Tipy!P84),0,IF(AND(Tipy!P84=Výsledky!$U$3,Tipy!R84=Výsledky!$W$3),60,0)))</f>
        <v>0</v>
      </c>
      <c r="S90" s="126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6">
        <f>IF(ISBLANK($W$3),"",IF(OR(Tipy!S84=Výsledky!$R$6,Tipy!S84=Výsledky!$R$7,Tipy!S84=Výsledky!$R$8,Tipy!S84=Výsledky!$R$9),IF(VLOOKUP(Tipy!S84,'Kategórie hráčov'!$A$2:$B$55,2,FALSE)=30,30,20),0))</f>
        <v>0</v>
      </c>
      <c r="U90" s="126">
        <f>IF(ISBLANK($W$3),"",IF(OR(Tipy!T84=Výsledky!$U$6,Tipy!T84=Výsledky!$U$7,Tipy!T84=Výsledky!$U$8,Tipy!T84=Výsledky!$U$9),IF(VLOOKUP(Tipy!T84,'Kategórie hráčov'!$A$2:$B$55,2,FALSE)=30,30,20),0))</f>
        <v>0</v>
      </c>
      <c r="V90" s="127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30">
        <f>IF(ISBLANK($W$3),"",IF(ISBLANK(Tipy!P84),"-",SUM(R90:V90)))</f>
        <v>10</v>
      </c>
      <c r="X90" s="129"/>
      <c r="Y90" s="126">
        <f>IF(ISBLANK($AD$3),"",IF(ISBLANK(Tipy!V84),0,IF(AND(Tipy!V84=Výsledky!$AB$3,Tipy!X84=Výsledky!$AD$3),60,0)))</f>
        <v>0</v>
      </c>
      <c r="Z90" s="126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6">
        <f>IF(ISBLANK($AD$3),"",IF(OR(Tipy!Y84=Výsledky!$Y$6,Tipy!Y84=Výsledky!$Y$7,Tipy!Y84=Výsledky!$Y$8,Tipy!Y84=Výsledky!$Y$9),IF(VLOOKUP(Tipy!Y84,'Kategórie hráčov'!$A$2:$B$55,2,FALSE)=30,30,20),0))</f>
        <v>20</v>
      </c>
      <c r="AB90" s="126">
        <f>IF(ISBLANK($AD$3),"",IF(OR(Tipy!Z84=Výsledky!$AB$6,Tipy!Z84=Výsledky!$AB$7,Tipy!Z84=Výsledky!$AB$8,Tipy!Z84=Výsledky!$AB$9),IF(VLOOKUP(Tipy!Z84,'Kategórie hráčov'!$A$2:$B$55,2,FALSE)=30,30,20),0))</f>
        <v>0</v>
      </c>
      <c r="AC90" s="127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30">
        <f>IF(ISBLANK($AD$3),"",IF(ISBLANK(Tipy!V84),"-",SUM(Y90:AC90)))</f>
        <v>20</v>
      </c>
      <c r="AE90" s="129"/>
      <c r="AF90" s="132">
        <f>IF(ISBLANK($AK$3),"",IF(ISBLANK(Tipy!AB84),0,IF(AND(Tipy!AB84=Výsledky!$AI$3,Tipy!AD84=Výsledky!$AK$3),60,0)))</f>
        <v>0</v>
      </c>
      <c r="AG90" s="133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3">
        <f>IF(ISBLANK($AK$3),"",IF(OR(Tipy!AE84=Výsledky!$AF$6,Tipy!AE84=Výsledky!$AF$7,Tipy!AE84=Výsledky!$AF$8,Tipy!AE84=Výsledky!$AF$9),IF(VLOOKUP(Tipy!AE84,'Kategórie hráčov'!$A$2:$B$55,2,FALSE)=30,30,20),0))</f>
        <v>0</v>
      </c>
      <c r="AI90" s="133">
        <f>IF(ISBLANK($AK$3),"",IF(OR(Tipy!AF84=Výsledky!$AI$6,Tipy!AF84=Výsledky!$AI$7,Tipy!AF84=Výsledky!$AI$8,Tipy!AF84=Výsledky!$AI$9),IF(VLOOKUP(Tipy!AF84,'Kategórie hráčov'!$A$2:$B$55,2,FALSE)=30,30,20),0))</f>
        <v>0</v>
      </c>
      <c r="AJ90" s="134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5">
        <f>IF(ISBLANK($AK$3),"",IF(ISBLANK(Tipy!AB84),"-",SUM(AF90:AJ90)))</f>
        <v>20</v>
      </c>
      <c r="AL90" s="129"/>
      <c r="AM90" s="132">
        <f>IF(ISBLANK($AR$3),"",IF(ISBLANK(Tipy!AH84),0,IF(AND(Tipy!AH84=Výsledky!$AP$3,Tipy!AJ84=Výsledky!$AR$3),60,0)))</f>
        <v>0</v>
      </c>
      <c r="AN90" s="133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3">
        <f>IF(ISBLANK($AR$3),"",IF(OR(Tipy!AK84=Výsledky!$AM$6,Tipy!AK84=Výsledky!$AM$7,Tipy!AK84=Výsledky!$AM$8,Tipy!AK84=Výsledky!$AM$9),IF(VLOOKUP(Tipy!AK84,'Kategórie hráčov'!$A$2:$B$55,2,FALSE)=30,30,20),0))</f>
        <v>0</v>
      </c>
      <c r="AP90" s="133">
        <f>IF(ISBLANK($AR$3),"",IF(OR(Tipy!AL84=Výsledky!$AP$6,Tipy!AL84=Výsledky!$AP$7,Tipy!AL84=Výsledky!$AP$8,Tipy!AL84=Výsledky!$AP$9),IF(VLOOKUP(Tipy!AL84,'Kategórie hráčov'!$A$2:$B$55,2,FALSE)=30,30,20),0))</f>
        <v>0</v>
      </c>
      <c r="AQ90" s="134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5">
        <f>IF(ISBLANK($AR$3),"",IF(ISBLANK(Tipy!AH84),"-",SUM(AM90:AQ90)))</f>
        <v>30</v>
      </c>
      <c r="AS90" s="129"/>
      <c r="AT90" s="132">
        <f>IF(ISBLANK($AY$3),"",IF(ISBLANK(Tipy!AN84),0,IF(AND(Tipy!AN84=Výsledky!$AW$3,Tipy!AP84=Výsledky!$AY$3),60,0)))</f>
        <v>0</v>
      </c>
      <c r="AU90" s="133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3">
        <f>IF(ISBLANK($AY$3),"",IF(OR(Tipy!AQ84=Výsledky!$AT$6,Tipy!AQ84=Výsledky!$AT$7,Tipy!AQ84=Výsledky!$AT$8,Tipy!AQ84=Výsledky!$AT$9),IF(VLOOKUP(Tipy!AQ84,'Kategórie hráčov'!$A$2:$B$55,2,FALSE)=30,30,20),0))</f>
        <v>0</v>
      </c>
      <c r="AW90" s="133">
        <f>IF(ISBLANK($AY$3),"",IF(OR(Tipy!AR84=Výsledky!$AW$6,Tipy!AR84=Výsledky!$AW$7,Tipy!AR84=Výsledky!$AW$8,Tipy!AR84=Výsledky!$AW$9),IF(VLOOKUP(Tipy!AR84,'Kategórie hráčov'!$A$2:$B$55,2,FALSE)=30,30,20),0))</f>
        <v>0</v>
      </c>
      <c r="AX90" s="134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5" t="str">
        <f>IF(ISBLANK($AY$3),"",IF(ISBLANK(Tipy!AN84),"-",SUM(AT90:AX90)))</f>
        <v>-</v>
      </c>
      <c r="AZ90" s="129"/>
      <c r="BA90" s="132">
        <f>IF(ISBLANK($BF$3),"",IF(ISBLANK(Tipy!AT84),0,IF(AND(Tipy!AT84=Výsledky!$BD$3,Tipy!AV84=Výsledky!$BF$3),60,0)))</f>
        <v>0</v>
      </c>
      <c r="BB90" s="133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3">
        <f>IF(ISBLANK($BF$3),"",IF(OR(Tipy!AW84=Výsledky!$BA$6,Tipy!AW84=Výsledky!$BA$7,Tipy!AW84=Výsledky!$BA$8,Tipy!AW84=Výsledky!$BA$9),IF(VLOOKUP(Tipy!AW84,'Kategórie hráčov'!$A$2:$B$55,2,FALSE)=30,30,20),0))</f>
        <v>0</v>
      </c>
      <c r="BD90" s="133">
        <f>IF(ISBLANK($BF$3),"",IF(OR(Tipy!AX84=Výsledky!$BD$6,Tipy!AX84=Výsledky!$BD$7,Tipy!AX84=Výsledky!$BD$8,Tipy!AX84=Výsledky!$BD$9),IF(VLOOKUP(Tipy!AX84,'Kategórie hráčov'!$A$2:$B$55,2,FALSE)=30,30,20),0))</f>
        <v>0</v>
      </c>
      <c r="BE90" s="134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5" t="str">
        <f>IF(ISBLANK($BF$3),"",IF(ISBLANK(Tipy!AT84),"-",SUM(BA90:BE90)))</f>
        <v>-</v>
      </c>
      <c r="BG90" s="129"/>
      <c r="BH90" s="132" t="str">
        <f>IF(ISBLANK($BM$3),"",IF(ISBLANK(Tipy!AZ84),0,IF(AND(Tipy!AZ84=Výsledky!$BK$3,Tipy!BB84=Výsledky!$BM$3),60,0)))</f>
        <v/>
      </c>
      <c r="BI90" s="133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3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3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4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0" t="str">
        <f>IF(ISBLANK($BM$3),"",IF(ISBLANK(Tipy!AZ84),"-",SUM(BH90:BL90)))</f>
        <v/>
      </c>
      <c r="BN90" s="129"/>
      <c r="BO90" s="132">
        <f>IF(ISBLANK($BT$3),"",IF(ISBLANK(Tipy!BF84),0,IF(AND(Tipy!BF84=Výsledky!$BR$3,Tipy!BH84=Výsledky!$BT$3),60,0)))</f>
        <v>0</v>
      </c>
      <c r="BP90" s="133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3">
        <f>IF(ISBLANK($BT$3),"",IF(OR(Tipy!BI84=Výsledky!$BO$6,Tipy!BI84=Výsledky!$BO$7,Tipy!BI84=Výsledky!$BO$8,Tipy!BI84=Výsledky!$BO$9),IF(VLOOKUP(Tipy!BI84,'Kategórie hráčov'!$A$2:$B$55,2,FALSE)=30,30,20),0))</f>
        <v>0</v>
      </c>
      <c r="BR90" s="133">
        <f>IF(ISBLANK($BT$3),"",IF(OR(Tipy!BJ84=Výsledky!$BR$6,Tipy!BJ84=Výsledky!$BR$7,Tipy!BJ84=Výsledky!$BR$8,Tipy!BJ84=Výsledky!$BR$9),IF(VLOOKUP(Tipy!BJ84,'Kategórie hráčov'!$A$2:$B$55,2,FALSE)=30,30,20),0))</f>
        <v>0</v>
      </c>
      <c r="BS90" s="134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5" t="str">
        <f>IF(ISBLANK($BT$3),"",IF(ISBLANK(Tipy!BF84),"-",SUM(BO90:BS90)))</f>
        <v>-</v>
      </c>
      <c r="BU90" s="129"/>
      <c r="BV90" s="132" t="str">
        <f>IF(ISBLANK($CA$3),"",IF(ISBLANK(Tipy!BL84),0,IF(AND(Tipy!BL84=Výsledky!$BY$3,Tipy!BN84=Výsledky!$CA$3),60,0)))</f>
        <v/>
      </c>
      <c r="BW90" s="133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3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3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4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0" t="str">
        <f>IF(ISBLANK($CA$3),"",IF(ISBLANK(Tipy!BL84),"-",SUM(BV90:BZ90)))</f>
        <v/>
      </c>
      <c r="CB90" s="129"/>
      <c r="CC90" s="132">
        <f>IF(ISBLANK($CH$3),"",IF(ISBLANK(Tipy!BR84),0,IF(AND(Tipy!BR84=Výsledky!$CF$3,Tipy!BT84=Výsledky!$CH$3),60,0)))</f>
        <v>0</v>
      </c>
      <c r="CD90" s="133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3">
        <f>IF(ISBLANK($CH$3),"",IF(OR(Tipy!BU84=Výsledky!$CC$6,Tipy!BU84=Výsledky!$CC$7,Tipy!BU84=Výsledky!$CC$8,Tipy!BU84=Výsledky!$CC$9),IF(VLOOKUP(Tipy!BU84,'Kategórie hráčov'!$A$2:$B$55,2,FALSE)=30,30,20),0))</f>
        <v>0</v>
      </c>
      <c r="CF90" s="133">
        <f>IF(ISBLANK($CH$3),"",IF(OR(Tipy!BV84=Výsledky!$CF$6,Tipy!BV84=Výsledky!$CF$7,Tipy!BV84=Výsledky!$CF$8,Tipy!BV84=Výsledky!$CF$9),IF(VLOOKUP(Tipy!BV84,'Kategórie hráčov'!$A$2:$B$55,2,FALSE)=30,30,20),0))</f>
        <v>0</v>
      </c>
      <c r="CG90" s="134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5" t="str">
        <f>IF(ISBLANK($CH$3),"",IF(ISBLANK(Tipy!BR84),"-",SUM(CC90:CG90)))</f>
        <v>-</v>
      </c>
      <c r="CI90" s="129"/>
      <c r="CJ90" s="132">
        <f>IF(ISBLANK($CO$3),"",IF(ISBLANK(Tipy!BX84),0,IF(AND(Tipy!BX84=Výsledky!$CM$3,Tipy!BZ84=Výsledky!$CO$3),60,0)))</f>
        <v>0</v>
      </c>
      <c r="CK90" s="133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3">
        <f>IF(ISBLANK($CO$3),"",IF(OR(Tipy!CA84=Výsledky!$CJ$6,Tipy!CA84=Výsledky!$CJ$7,Tipy!CA84=Výsledky!$CJ$8,Tipy!CA84=Výsledky!$CJ$9),IF(VLOOKUP(Tipy!CA84,'Kategórie hráčov'!$A$2:$B$55,2,FALSE)=30,30,20),0))</f>
        <v>0</v>
      </c>
      <c r="CM90" s="133">
        <f>IF(ISBLANK($CO$3),"",IF(OR(Tipy!CB84=Výsledky!$CM$6,Tipy!CB84=Výsledky!$CM$7,Tipy!CB84=Výsledky!$CM$8,Tipy!CB84=Výsledky!$CM$9),IF(VLOOKUP(Tipy!CB84,'Kategórie hráčov'!$A$2:$B$55,2,FALSE)=30,30,20),0))</f>
        <v>0</v>
      </c>
      <c r="CN90" s="134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30" t="str">
        <f>IF(ISBLANK($CO$3),"",IF(ISBLANK(Tipy!BX84),"-",SUM(CJ90:CN90)))</f>
        <v>-</v>
      </c>
      <c r="CP90" s="129"/>
      <c r="CQ90" s="132" t="str">
        <f>IF(ISBLANK($CV$3),"",IF(ISBLANK(Tipy!CD84),0,IF(AND(Tipy!CD84=Výsledky!$CT$3,Tipy!CF84=Výsledky!$CV$3),60,0)))</f>
        <v/>
      </c>
      <c r="CR90" s="133" t="str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/>
      </c>
      <c r="CS90" s="133" t="str">
        <f>IF(ISBLANK($CV$3),"",IF(OR(Tipy!CG84=Výsledky!$CQ$6,Tipy!CG84=Výsledky!$CQ$7,Tipy!CG84=Výsledky!$CQ$8,Tipy!CG84=Výsledky!$CQ$9),IF(VLOOKUP(Tipy!CG84,'Kategórie hráčov'!$A$2:$B$55,2,FALSE)=30,30,20),0))</f>
        <v/>
      </c>
      <c r="CT90" s="133" t="str">
        <f>IF(ISBLANK($CV$3),"",IF(OR(Tipy!CH84=Výsledky!$CT$6,Tipy!CH84=Výsledky!$CT$7,Tipy!CH84=Výsledky!$CT$8,Tipy!CH84=Výsledky!$CT$9),IF(VLOOKUP(Tipy!CH84,'Kategórie hráčov'!$A$2:$B$55,2,FALSE)=30,30,20),0))</f>
        <v/>
      </c>
      <c r="CU90" s="134" t="str">
        <f>IF(ISBLANK($CV$3),"",IF(ISBLANK(Tipy!CD84),0,IF(OR(AND(Tipy!CD84=Výsledky!$CT$3,OR(Tipy!CF84=Výsledky!$CV$3+1,Tipy!CF84=Výsledky!$CV$3-1)),AND(Tipy!CF84=Výsledky!$CV$3,OR(Tipy!CD84=Výsledky!$CT$3+1,Tipy!CD84=Výsledky!$CT$3-1))),10,0)))</f>
        <v/>
      </c>
      <c r="CV90" s="130" t="str">
        <f>IF(ISBLANK($CV$3),"",IF(ISBLANK(Tipy!CD84),"-",SUM(CQ90:CU90)))</f>
        <v/>
      </c>
      <c r="CW90" s="129"/>
      <c r="CX90" s="132" t="str">
        <f>IF(ISBLANK($DC$3),"",IF(ISBLANK(Tipy!CJ84),0,IF(AND(Tipy!CJ84=Výsledky!$DA$3,Tipy!CL84=Výsledky!$DC$3),60,0)))</f>
        <v/>
      </c>
      <c r="CY90" s="133" t="str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/>
      </c>
      <c r="CZ90" s="133" t="str">
        <f>IF(ISBLANK($DC$3),"",IF(OR(Tipy!CM84=Výsledky!$CX$6,Tipy!CM84=Výsledky!$CX$7,Tipy!CM84=Výsledky!$CX$8,Tipy!CM84=Výsledky!$CX$9),IF(VLOOKUP(Tipy!CM84,'Kategórie hráčov'!$A$2:$B$55,2,FALSE)=30,30,20),0))</f>
        <v/>
      </c>
      <c r="DA90" s="133" t="str">
        <f>IF(ISBLANK($DC$3),"",IF(OR(Tipy!CN84=Výsledky!$DA$6,Tipy!CN84=Výsledky!$DA$7,Tipy!CN84=Výsledky!$DA$8,Tipy!CN84=Výsledky!$DA$9),IF(VLOOKUP(Tipy!CN84,'Kategórie hráčov'!$A$2:$B$55,2,FALSE)=30,30,20),0))</f>
        <v/>
      </c>
      <c r="DB90" s="134" t="str">
        <f>IF(ISBLANK($DC$3),"",IF(ISBLANK(Tipy!CJ84),0,IF(OR(AND(Tipy!CJ84=Výsledky!$DA$3,OR(Tipy!CL84=Výsledky!$DC$3+1,Tipy!CL84=Výsledky!$DC$3-1)),AND(Tipy!CL84=Výsledky!$DC$3,OR(Tipy!CJ84=Výsledky!$DA$3+1,Tipy!CJ84=Výsledky!$DA$3-1))),10,0)))</f>
        <v/>
      </c>
      <c r="DC90" s="135" t="str">
        <f>IF(ISBLANK($DC$3),"",IF(ISBLANK(Tipy!CJ84),"-",SUM(CX90:DB90)))</f>
        <v/>
      </c>
      <c r="DD90" s="129"/>
      <c r="DE90" s="132" t="str">
        <f>IF(ISBLANK($DJ$3),"",IF(ISBLANK(Tipy!CP84),0,IF(AND(Tipy!CP84=Výsledky!$DH$3,Tipy!CR84=Výsledky!$DJ$3),60,0)))</f>
        <v/>
      </c>
      <c r="DF90" s="133" t="str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/>
      </c>
      <c r="DG90" s="133" t="str">
        <f>IF(ISBLANK($DJ$3),"",IF(OR(Tipy!CS84=Výsledky!$DE$6,Tipy!CS84=Výsledky!$DE$7,Tipy!CS84=Výsledky!$DE$8,Tipy!CS84=Výsledky!$DE$9),IF(VLOOKUP(Tipy!CS84,'Kategórie hráčov'!$A$2:$B$55,2,FALSE)=30,30,20),0))</f>
        <v/>
      </c>
      <c r="DH90" s="133" t="str">
        <f>IF(ISBLANK($DJ$3),"",IF(OR(Tipy!CT84=Výsledky!$DH$6,Tipy!CT84=Výsledky!$DH$7,Tipy!CT84=Výsledky!$DH$8,Tipy!CT84=Výsledky!$DH$9),IF(VLOOKUP(Tipy!CT84,'Kategórie hráčov'!$A$2:$B$55,2,FALSE)=30,30,20),0))</f>
        <v/>
      </c>
      <c r="DI90" s="134" t="str">
        <f>IF(ISBLANK($DJ$3),"",IF(ISBLANK(Tipy!CP84),0,IF(OR(AND(Tipy!CP84=Výsledky!$DH$3,OR(Tipy!CR84=Výsledky!$DJ$3+1,Tipy!CR84=Výsledky!$DJ$3-1)),AND(Tipy!CR84=Výsledky!$DJ$3,OR(Tipy!CP84=Výsledky!$DH$3+1,Tipy!CP84=Výsledky!$DH$3-1))),10,0)))</f>
        <v/>
      </c>
      <c r="DJ90" s="135" t="str">
        <f>IF(ISBLANK($DJ$3),"",IF(ISBLANK(Tipy!CP84),"-",SUM(DE90:DI90)))</f>
        <v/>
      </c>
      <c r="DK90" s="129"/>
      <c r="DL90" s="132" t="str">
        <f>IF(ISBLANK($DQ$3),"",IF(ISBLANK(Tipy!CV84),0,IF(AND(Tipy!CV84=Výsledky!$DO$3,Tipy!CX84=Výsledky!$DQ$3),60,0)))</f>
        <v/>
      </c>
      <c r="DM90" s="133" t="str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/>
      </c>
      <c r="DN90" s="133" t="str">
        <f>IF(ISBLANK($DQ$3),"",IF(OR(Tipy!CY84=Výsledky!$DL$6,Tipy!CY84=Výsledky!$DL$7,Tipy!CY84=Výsledky!$DL$8,Tipy!CY84=Výsledky!$DL$9),IF(VLOOKUP(Tipy!CY84,'Kategórie hráčov'!$A$2:$B$55,2,FALSE)=30,30,20),0))</f>
        <v/>
      </c>
      <c r="DO90" s="133" t="str">
        <f>IF(ISBLANK($DQ$3),"",IF(OR(Tipy!CZ84=Výsledky!$DO$6,Tipy!CZ84=Výsledky!$DO$7,Tipy!CZ84=Výsledky!$DO$8,Tipy!CZ84=Výsledky!$DO$9),IF(VLOOKUP(Tipy!CZ84,'Kategórie hráčov'!$A$2:$B$55,2,FALSE)=30,30,20),0))</f>
        <v/>
      </c>
      <c r="DP90" s="134" t="str">
        <f>IF(ISBLANK($DQ$3),"",IF(ISBLANK(Tipy!CV84),0,IF(OR(AND(Tipy!CV84=Výsledky!$DO$3,OR(Tipy!CX84=Výsledky!$DQ$3+1,Tipy!CX84=Výsledky!$DQ$3-1)),AND(Tipy!CX84=Výsledky!$DQ$3,OR(Tipy!CV84=Výsledky!$DO$3+1,Tipy!CV84=Výsledky!$DO$3-1))),10,0)))</f>
        <v/>
      </c>
      <c r="DQ90" s="130" t="str">
        <f>IF(ISBLANK($DQ$3),"",IF(ISBLANK(Tipy!CV84),"-",SUM(DL90:DP90)))</f>
        <v/>
      </c>
      <c r="DR90" s="129"/>
      <c r="DS90" s="132" t="str">
        <f>IF(ISBLANK($DX$3),"",IF(ISBLANK(Tipy!DB84),0,IF(AND(Tipy!DB84=Výsledky!$DV$3,Tipy!DD84=Výsledky!$DX$3),60,0)))</f>
        <v/>
      </c>
      <c r="DT90" s="133" t="str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/>
      </c>
      <c r="DU90" s="133" t="str">
        <f>IF(ISBLANK($DX$3),"",IF(OR(Tipy!DE84=Výsledky!$DS$6,Tipy!DE84=Výsledky!$DS$7,Tipy!DE84=Výsledky!$DS$8,Tipy!DE84=Výsledky!$DS$9),IF(VLOOKUP(Tipy!DE84,'Kategórie hráčov'!$A$2:$B$55,2,FALSE)=30,30,20),0))</f>
        <v/>
      </c>
      <c r="DV90" s="133" t="str">
        <f>IF(ISBLANK($DX$3),"",IF(OR(Tipy!DF84=Výsledky!$DV$6,Tipy!DF84=Výsledky!$DV$7,Tipy!DF84=Výsledky!$DV$8,Tipy!DF84=Výsledky!$DV$9),IF(VLOOKUP(Tipy!DF84,'Kategórie hráčov'!$A$2:$B$55,2,FALSE)=30,30,20),0))</f>
        <v/>
      </c>
      <c r="DW90" s="134" t="str">
        <f>IF(ISBLANK($DX$3),"",IF(ISBLANK(Tipy!DB84),0,IF(OR(AND(Tipy!DB84=Výsledky!$DV$3,OR(Tipy!DD84=Výsledky!$DX$3+1,Tipy!DD84=Výsledky!$DX$3-1)),AND(Tipy!DD84=Výsledky!$DX$3,OR(Tipy!DB84=Výsledky!$DV$3+1,Tipy!DB84=Výsledky!$DV$3-1))),10,0)))</f>
        <v/>
      </c>
      <c r="DX90" s="135" t="str">
        <f>IF(ISBLANK($DX$3),"",IF(ISBLANK(Tipy!DB84),"-",SUM(DS90:DW90)))</f>
        <v/>
      </c>
      <c r="DY90" s="129"/>
      <c r="DZ90" s="132" t="str">
        <f>IF(ISBLANK($EE$3),"",IF(ISBLANK(Tipy!DH84),0,IF(AND(Tipy!DH84=Výsledky!$EC$3,Tipy!DJ84=Výsledky!$EE$3),60,0)))</f>
        <v/>
      </c>
      <c r="EA90" s="133" t="str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/>
      </c>
      <c r="EB90" s="133" t="str">
        <f>IF(ISBLANK($EE$3),"",IF(OR(Tipy!DK84=Výsledky!$DZ$6,Tipy!DK84=Výsledky!$DZ$7,Tipy!DK84=Výsledky!$DZ$8,Tipy!DK84=Výsledky!$DZ$9),IF(VLOOKUP(Tipy!DK84,'Kategórie hráčov'!$A$2:$B$55,2,FALSE)=30,30,20),0))</f>
        <v/>
      </c>
      <c r="EC90" s="133" t="str">
        <f>IF(ISBLANK($EE$3),"",IF(OR(Tipy!DL84=Výsledky!$EC$6,Tipy!DL84=Výsledky!$EC$7,Tipy!DL84=Výsledky!$EC$8,Tipy!DL84=Výsledky!$EC$9),IF(VLOOKUP(Tipy!DL84,'Kategórie hráčov'!$A$2:$B$55,2,FALSE)=30,30,20),0))</f>
        <v/>
      </c>
      <c r="ED90" s="134" t="str">
        <f>IF(ISBLANK($EE$3),"",IF(ISBLANK(Tipy!DH84),0,IF(OR(AND(Tipy!DH84=Výsledky!$EC$3,OR(Tipy!DJ84=Výsledky!$EE$3+1,Tipy!DJ84=Výsledky!$EE$3-1)),AND(Tipy!DJ84=Výsledky!$EE$3,OR(Tipy!DH84=Výsledky!$EC$3+1,Tipy!DH84=Výsledky!$EC$3-1))),10,0)))</f>
        <v/>
      </c>
      <c r="EE90" s="135" t="str">
        <f>IF(ISBLANK($EE$3),"",IF(ISBLANK(Tipy!DH84),"-",SUM(DZ90:ED90)))</f>
        <v/>
      </c>
      <c r="EF90" s="129"/>
      <c r="EG90" s="132" t="str">
        <f>IF(ISBLANK($EL$3),"",IF(ISBLANK(Tipy!DN84),0,IF(AND(Tipy!DN84=Výsledky!$EJ$3,Tipy!DP84=Výsledky!$EL$3),60,0)))</f>
        <v/>
      </c>
      <c r="EH90" s="133" t="str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/>
      </c>
      <c r="EI90" s="133" t="str">
        <f>IF(ISBLANK($EL$3),"",IF(OR(Tipy!DQ84=Výsledky!$EG$6,Tipy!DQ84=Výsledky!$EG$7,Tipy!DQ84=Výsledky!$EG$8,Tipy!DQ84=Výsledky!$EG$9),IF(VLOOKUP(Tipy!DQ84,'Kategórie hráčov'!$A$2:$B$55,2,FALSE)=30,30,20),0))</f>
        <v/>
      </c>
      <c r="EJ90" s="133" t="str">
        <f>IF(ISBLANK($EL$3),"",IF(OR(Tipy!DR84=Výsledky!$EJ$6,Tipy!DR84=Výsledky!$EJ$7,Tipy!DR84=Výsledky!$EJ$8,Tipy!DR84=Výsledky!$EJ$9),IF(VLOOKUP(Tipy!DR84,'Kategórie hráčov'!$A$2:$B$55,2,FALSE)=30,30,20),0))</f>
        <v/>
      </c>
      <c r="EK90" s="134" t="str">
        <f>IF(ISBLANK($EL$3),"",IF(ISBLANK(Tipy!DN84),0,IF(OR(AND(Tipy!DN84=Výsledky!$EJ$3,OR(Tipy!DP84=Výsledky!$EL$3+1,Tipy!DP84=Výsledky!$EL$3-1)),AND(Tipy!DP84=Výsledky!$EL$3,OR(Tipy!DN84=Výsledky!$EJ$3+1,Tipy!DN84=Výsledky!$EJ$3-1))),10,0)))</f>
        <v/>
      </c>
      <c r="EL90" s="130" t="str">
        <f>IF(ISBLANK($EL$3),"",IF(ISBLANK(Tipy!DN84),"-",SUM(EG90:EK90)))</f>
        <v/>
      </c>
      <c r="EM90" s="129"/>
      <c r="EN90" s="132" t="str">
        <f>IF(ISBLANK($ES$3),"",IF(ISBLANK(Tipy!DT84),0,IF(AND(Tipy!DT84=Výsledky!$EQ$3,Tipy!DV84=Výsledky!$ES$3),60,0)))</f>
        <v/>
      </c>
      <c r="EO90" s="133" t="str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/>
      </c>
      <c r="EP90" s="133" t="str">
        <f>IF(ISBLANK($ES$3),"",IF(OR(Tipy!DW84=Výsledky!$EN$6,Tipy!DW84=Výsledky!$EN$7,Tipy!DW84=Výsledky!$EN$8,Tipy!DW84=Výsledky!$EN$9),IF(VLOOKUP(Tipy!DW84,'Kategórie hráčov'!$A$2:$B$55,2,FALSE)=30,30,20),0))</f>
        <v/>
      </c>
      <c r="EQ90" s="133" t="str">
        <f>IF(ISBLANK($ES$3),"",IF(OR(Tipy!DX84=Výsledky!$EQ$6,Tipy!DX84=Výsledky!$EQ$7,Tipy!DX84=Výsledky!$EQ$8,Tipy!DX84=Výsledky!$EQ$9),IF(VLOOKUP(Tipy!DX84,'Kategórie hráčov'!$A$2:$B$55,2,FALSE)=30,30,20),0))</f>
        <v/>
      </c>
      <c r="ER90" s="134" t="str">
        <f>IF(ISBLANK($ES$3),"",IF(ISBLANK(Tipy!DT84),0,IF(OR(AND(Tipy!DT84=Výsledky!$EQ$3,OR(Tipy!DV84=Výsledky!$ES$3+1,Tipy!DV84=Výsledky!$ES$3-1)),AND(Tipy!DV84=Výsledky!$ES$3,OR(Tipy!DT84=Výsledky!$EQ$3+1,Tipy!DT84=Výsledky!$EQ$3-1))),10,0)))</f>
        <v/>
      </c>
      <c r="ES90" s="135" t="str">
        <f>IF(ISBLANK($ES$3),"",IF(ISBLANK(Tipy!DT84),"-",SUM(EN90:ER90)))</f>
        <v/>
      </c>
      <c r="ET90" s="129"/>
      <c r="EU90" s="132" t="str">
        <f>IF(ISBLANK($EZ$3),"",IF(ISBLANK(Tipy!DZ84),0,IF(AND(Tipy!DZ84=Výsledky!$EX$3,Tipy!EB84=Výsledky!$EZ$3),60,0)))</f>
        <v/>
      </c>
      <c r="EV90" s="133" t="str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/>
      </c>
      <c r="EW90" s="133" t="str">
        <f>IF(ISBLANK($EZ$3),"",IF(OR(Tipy!EC84=Výsledky!$EU$6,Tipy!EC84=Výsledky!$EU$7,Tipy!EC84=Výsledky!$EU$8,Tipy!EC84=Výsledky!$EU$9),IF(VLOOKUP(Tipy!EC84,'Kategórie hráčov'!$A$2:$B$55,2,FALSE)=30,30,20),0))</f>
        <v/>
      </c>
      <c r="EX90" s="133" t="str">
        <f>IF(ISBLANK($EZ$3),"",IF(OR(Tipy!ED84=Výsledky!$EX$6,Tipy!ED84=Výsledky!$EX$7,Tipy!ED84=Výsledky!$EX$8,Tipy!ED84=Výsledky!$EX$9),IF(VLOOKUP(Tipy!ED84,'Kategórie hráčov'!$A$2:$B$55,2,FALSE)=30,30,20),0))</f>
        <v/>
      </c>
      <c r="EY90" s="134" t="str">
        <f>IF(ISBLANK($EZ$3),"",IF(ISBLANK(Tipy!DZ84),0,IF(OR(AND(Tipy!DZ84=Výsledky!$EX$3,OR(Tipy!EB84=Výsledky!$EZ$3+1,Tipy!EB84=Výsledky!$EZ$3-1)),AND(Tipy!EB84=Výsledky!$EZ$3,OR(Tipy!DZ84=Výsledky!$EX$3+1,Tipy!DZ84=Výsledky!$EX$3-1))),10,0)))</f>
        <v/>
      </c>
      <c r="EZ90" s="130" t="str">
        <f>IF(ISBLANK($EZ$3),"",IF(ISBLANK(Tipy!DZ84),"-",SUM(EU90:EY90)))</f>
        <v/>
      </c>
      <c r="FA90" s="129"/>
      <c r="FB90" s="132" t="str">
        <f>IF(ISBLANK($FG$3),"",IF(ISBLANK(Tipy!EF84),0,IF(AND(Tipy!EF84=Výsledky!$FE$3,Tipy!EH84=Výsledky!$FG$3),60,0)))</f>
        <v/>
      </c>
      <c r="FC90" s="133" t="str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/>
      </c>
      <c r="FD90" s="133" t="str">
        <f>IF(ISBLANK($FG$3),"",IF(OR(Tipy!EI84=Výsledky!$FB$6,Tipy!EI84=Výsledky!$FB$7,Tipy!EI84=Výsledky!$FB$8,Tipy!EI84=Výsledky!$FB$9),IF(VLOOKUP(Tipy!EI84,'Kategórie hráčov'!$A$2:$B$55,2,FALSE)=30,30,20),0))</f>
        <v/>
      </c>
      <c r="FE90" s="133" t="str">
        <f>IF(ISBLANK($FG$3),"",IF(OR(Tipy!EJ84=Výsledky!$FE$6,Tipy!EJ84=Výsledky!$FE$7,Tipy!EJ84=Výsledky!$FE$8,Tipy!EJ84=Výsledky!$FE$9),IF(VLOOKUP(Tipy!EJ84,'Kategórie hráčov'!$A$2:$B$55,2,FALSE)=30,30,20),0))</f>
        <v/>
      </c>
      <c r="FF90" s="134" t="str">
        <f>IF(ISBLANK($FG$3),"",IF(ISBLANK(Tipy!EF84),0,IF(OR(AND(Tipy!EF84=Výsledky!$FE$3,OR(Tipy!EH84=Výsledky!$FG$3+1,Tipy!EH84=Výsledky!$FG$3-1)),AND(Tipy!EH84=Výsledky!$FG$3,OR(Tipy!EF84=Výsledky!$FE$3+1,Tipy!EF84=Výsledky!$FE$3-1))),10,0)))</f>
        <v/>
      </c>
      <c r="FG90" s="135" t="str">
        <f>IF(ISBLANK($FG$3),"",IF(ISBLANK(Tipy!EF84),"-",SUM(FB90:FF90)))</f>
        <v/>
      </c>
      <c r="FH90" s="129"/>
      <c r="FI90" s="132" t="str">
        <f>IF(ISBLANK($FN$3),"",IF(ISBLANK(Tipy!EL84),0,IF(AND(Tipy!EL84=Výsledky!$FL$3,Tipy!EN84=Výsledky!$FN$3),60,0)))</f>
        <v/>
      </c>
      <c r="FJ90" s="133" t="str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/>
      </c>
      <c r="FK90" s="133" t="str">
        <f>IF(ISBLANK($FN$3),"",IF(OR(Tipy!EO84=Výsledky!$FI$6,Tipy!EO84=Výsledky!$FI$7,Tipy!EO84=Výsledky!$FI$8,Tipy!EO84=Výsledky!$FI$9),IF(VLOOKUP(Tipy!EO84,'Kategórie hráčov'!$A$2:$B$55,2,FALSE)=30,30,20),0))</f>
        <v/>
      </c>
      <c r="FL90" s="133" t="str">
        <f>IF(ISBLANK($FN$3),"",IF(OR(Tipy!EP84=Výsledky!$FL$6,Tipy!EP84=Výsledky!$FL$7,Tipy!EP84=Výsledky!$FL$8,Tipy!EP84=Výsledky!$FL$9),IF(VLOOKUP(Tipy!EP84,'Kategórie hráčov'!$A$2:$B$55,2,FALSE)=30,30,20),0))</f>
        <v/>
      </c>
      <c r="FM90" s="134" t="str">
        <f>IF(ISBLANK($FN$3),"",IF(ISBLANK(Tipy!EL84),0,IF(OR(AND(Tipy!EL84=Výsledky!$FL$3,OR(Tipy!EN84=Výsledky!$FN$3+1,Tipy!EN84=Výsledky!$FN$3-1)),AND(Tipy!EN84=Výsledky!$FN$3,OR(Tipy!EL84=Výsledky!$FL$3+1,Tipy!EL84=Výsledky!$FL$3-1))),10,0)))</f>
        <v/>
      </c>
      <c r="FN90" s="130" t="str">
        <f>IF(ISBLANK($FN$3),"",IF(ISBLANK(Tipy!EL84),"-",SUM(FI90:FM90)))</f>
        <v/>
      </c>
      <c r="FO90" s="129"/>
      <c r="FP90" s="132" t="str">
        <f>IF(ISBLANK($FU$3),"",IF(ISBLANK(Tipy!ER84),0,IF(AND(Tipy!ER84=Výsledky!$FS$3,Tipy!ET84=Výsledky!$FU$3),60,0)))</f>
        <v/>
      </c>
      <c r="FQ90" s="133" t="str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/>
      </c>
      <c r="FR90" s="133" t="str">
        <f>IF(ISBLANK($FU$3),"",IF(OR(Tipy!EU84=Výsledky!$FP$6,Tipy!EU84=Výsledky!$FP$7,Tipy!EU84=Výsledky!$FP$8,Tipy!EU84=Výsledky!$FP$9),IF(VLOOKUP(Tipy!EU84,'Kategórie hráčov'!$A$2:$B$55,2,FALSE)=30,30,20),0))</f>
        <v/>
      </c>
      <c r="FS90" s="133" t="str">
        <f>IF(ISBLANK($FU$3),"",IF(OR(Tipy!EV84=Výsledky!$FS$6,Tipy!EV84=Výsledky!$FS$7,Tipy!EV84=Výsledky!$FS$8,Tipy!EV84=Výsledky!$FS$9),IF(VLOOKUP(Tipy!EV84,'Kategórie hráčov'!$A$2:$B$55,2,FALSE)=30,30,20),0))</f>
        <v/>
      </c>
      <c r="FT90" s="134" t="str">
        <f>IF(ISBLANK($FU$3),"",IF(ISBLANK(Tipy!ER84),0,IF(OR(AND(Tipy!ER84=Výsledky!$FS$3,OR(Tipy!ET84=Výsledky!$FU$3+1,Tipy!ET84=Výsledky!$FU$3-1)),AND(Tipy!ET84=Výsledky!$FU$3,OR(Tipy!ER84=Výsledky!$FS$3+1,Tipy!ER84=Výsledky!$FS$3-1))),10,0)))</f>
        <v/>
      </c>
      <c r="FU90" s="130" t="str">
        <f>IF(ISBLANK($FU$3),"",IF(ISBLANK(Tipy!ER84),"-",SUM(FP90:FT90)))</f>
        <v/>
      </c>
      <c r="FV90" s="129"/>
      <c r="FW90" s="132" t="str">
        <f>IF(ISBLANK($GB$3),"",IF(ISBLANK(Tipy!EX84),0,IF(AND(Tipy!EX84=Výsledky!$FZ$3,Tipy!EZ84=Výsledky!$GB$3),60,0)))</f>
        <v/>
      </c>
      <c r="FX90" s="133" t="str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/>
      </c>
      <c r="FY90" s="133" t="str">
        <f>IF(ISBLANK($GB$3),"",IF(OR(Tipy!FA84=Výsledky!$FW$6,Tipy!FA84=Výsledky!$FW$7,Tipy!FA84=Výsledky!$FW$8,Tipy!FA84=Výsledky!$FW$9),IF(VLOOKUP(Tipy!FA84,'Kategórie hráčov'!$A$2:$B$55,2,FALSE)=30,30,20),0))</f>
        <v/>
      </c>
      <c r="FZ90" s="133" t="str">
        <f>IF(ISBLANK($GB$3),"",IF(OR(Tipy!FB84=Výsledky!$FZ$6,Tipy!FB84=Výsledky!$FZ$7,Tipy!FB84=Výsledky!$FZ$8,Tipy!FB84=Výsledky!$FZ$9),IF(VLOOKUP(Tipy!FB84,'Kategórie hráčov'!$A$2:$B$55,2,FALSE)=30,30,20),0))</f>
        <v/>
      </c>
      <c r="GA90" s="134" t="str">
        <f>IF(ISBLANK($GB$3),"",IF(ISBLANK(Tipy!EX84),0,IF(OR(AND(Tipy!EX84=Výsledky!$FZ$3,OR(Tipy!EZ84=Výsledky!$GB$3+1,Tipy!EZ84=Výsledky!$GB$3-1)),AND(Tipy!EZ84=Výsledky!$GB$3,OR(Tipy!EX84=Výsledky!$FZ$3+1,Tipy!EX84=Výsledky!$FZ$3-1))),10,0)))</f>
        <v/>
      </c>
      <c r="GB90" s="130" t="str">
        <f>IF(ISBLANK($GB$3),"",IF(ISBLANK(Tipy!EX84),"-",SUM(FW90:GA90)))</f>
        <v/>
      </c>
      <c r="GC90" s="129"/>
      <c r="GD90" s="132" t="str">
        <f>IF(ISBLANK($GI$3),"",IF(ISBLANK(Tipy!FD84),0,IF(AND(Tipy!FD84=Výsledky!$GG$3,Tipy!FF84=Výsledky!$GI$3),60,0)))</f>
        <v/>
      </c>
      <c r="GE90" s="133" t="str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/>
      </c>
      <c r="GF90" s="133" t="str">
        <f>IF(ISBLANK($GI$3),"",IF(OR(Tipy!FG84=Výsledky!$GD$6,Tipy!FG84=Výsledky!$GD$7,Tipy!FG84=Výsledky!$GD$8,Tipy!FG84=Výsledky!$GD$9),IF(VLOOKUP(Tipy!FG84,'Kategórie hráčov'!$A$2:$B$55,2,FALSE)=30,30,20),0))</f>
        <v/>
      </c>
      <c r="GG90" s="133" t="str">
        <f>IF(ISBLANK($GI$3),"",IF(OR(Tipy!FH84=Výsledky!$GG$6,Tipy!FH84=Výsledky!$GG$7,Tipy!FH84=Výsledky!$GG$8,Tipy!FH84=Výsledky!$GG$9),IF(VLOOKUP(Tipy!FH84,'Kategórie hráčov'!$A$2:$B$55,2,FALSE)=30,30,20),0))</f>
        <v/>
      </c>
      <c r="GH90" s="134" t="str">
        <f>IF(ISBLANK($GI$3),"",IF(ISBLANK(Tipy!FD84),0,IF(OR(AND(Tipy!FD84=Výsledky!$GG$3,OR(Tipy!FF84=Výsledky!$GI$3+1,Tipy!FF84=Výsledky!$GI$3-1)),AND(Tipy!FF84=Výsledky!$GI$3,OR(Tipy!FD84=Výsledky!$GG$3+1,Tipy!FD84=Výsledky!$GG$3-1))),10,0)))</f>
        <v/>
      </c>
      <c r="GI90" s="135" t="str">
        <f>IF(ISBLANK($GI$3),"",IF(ISBLANK(Tipy!FD84),"-",SUM(GD90:GH90)))</f>
        <v/>
      </c>
      <c r="GJ90" s="129"/>
      <c r="GK90" s="132" t="str">
        <f>IF(ISBLANK($GP$3),"",IF(ISBLANK(Tipy!FJ84),0,IF(AND(Tipy!FJ84=Výsledky!$GN$3,Tipy!FL84=Výsledky!$GP$3),60,0)))</f>
        <v/>
      </c>
      <c r="GL90" s="133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133" t="str">
        <f>IF(ISBLANK($GP$3),"",IF(OR(Tipy!FM84=Výsledky!$GK$6,Tipy!FM84=Výsledky!$GK$7,Tipy!FM84=Výsledky!$GK$8,Tipy!FM84=Výsledky!$GK$9),IF(VLOOKUP(Tipy!FM84,'Kategórie hráčov'!$A$2:$B$55,2,FALSE)=30,30,20),0))</f>
        <v/>
      </c>
      <c r="GN90" s="133" t="str">
        <f>IF(ISBLANK($GP$3),"",IF(OR(Tipy!FN84=Výsledky!$GN$6,Tipy!FN84=Výsledky!$GN$7,Tipy!FN84=Výsledky!$GN$8,Tipy!FN84=Výsledky!$GN$9),IF(VLOOKUP(Tipy!FN84,'Kategórie hráčov'!$A$2:$B$55,2,FALSE)=30,30,20),0))</f>
        <v/>
      </c>
      <c r="GO90" s="134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135" t="str">
        <f>IF(ISBLANK($GP$3),"",IF(ISBLANK(Tipy!FJ84),"-",SUM(GK90:GO90)))</f>
        <v/>
      </c>
      <c r="GQ90" s="129"/>
      <c r="GR90" s="132" t="str">
        <f>IF(ISBLANK($GW$3),"",IF(ISBLANK(Tipy!FP84),0,IF(AND(Tipy!FP84=Výsledky!$GU$3,Tipy!FR84=Výsledky!$GW$3),60,0)))</f>
        <v/>
      </c>
      <c r="GS90" s="133" t="str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/>
      </c>
      <c r="GT90" s="133" t="str">
        <f>IF(ISBLANK($GW$3),"",IF(OR(Tipy!FS84=Výsledky!$GR$6,Tipy!FS84=Výsledky!$GR$7,Tipy!FS84=Výsledky!$GR$8,Tipy!FS84=Výsledky!$GR$9),IF(VLOOKUP(Tipy!FS84,'Kategórie hráčov'!$A$2:$B$55,2,FALSE)=30,30,20),0))</f>
        <v/>
      </c>
      <c r="GU90" s="133" t="str">
        <f>IF(ISBLANK($GW$3),"",IF(OR(Tipy!FT84=Výsledky!$GU$6,Tipy!FT84=Výsledky!$GU$7,Tipy!FT84=Výsledky!$GU$8,Tipy!FT84=Výsledky!$GU$9),IF(VLOOKUP(Tipy!FT84,'Kategórie hráčov'!$A$2:$B$55,2,FALSE)=30,30,20),0))</f>
        <v/>
      </c>
      <c r="GV90" s="134" t="str">
        <f>IF(ISBLANK($GW$3),"",IF(ISBLANK(Tipy!FP84),0,IF(OR(AND(Tipy!FP84=Výsledky!$GU$3,OR(Tipy!FR84=Výsledky!$GW$3+1,Tipy!FR84=Výsledky!$GW$3-1)),AND(Tipy!FR84=Výsledky!$GW$3,OR(Tipy!FP84=Výsledky!$GU$3+1,Tipy!FP84=Výsledky!$GU$3-1))),10,0)))</f>
        <v/>
      </c>
      <c r="GW90" s="130" t="str">
        <f>IF(ISBLANK($GW$3),"",IF(ISBLANK(Tipy!FP84),"-",SUM(GR90:GV90)))</f>
        <v/>
      </c>
      <c r="GX90" s="129"/>
      <c r="GY90" s="132" t="str">
        <f>IF(ISBLANK($HD$3),"",IF(ISBLANK(Tipy!FV84),0,IF(AND(Tipy!FV84=Výsledky!$HB$3,Tipy!FX84=Výsledky!$HD$3),60,0)))</f>
        <v/>
      </c>
      <c r="GZ90" s="133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3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3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4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0" t="str">
        <f>IF(ISBLANK($HD$3),"",IF(ISBLANK(Tipy!FV84),"-",SUM(GY90:HC90)))</f>
        <v/>
      </c>
      <c r="HE90" s="129"/>
      <c r="HF90" s="132" t="str">
        <f>IF(ISBLANK($HK$3),"",IF(ISBLANK(Tipy!GB84),0,IF(AND(Tipy!GB84=Výsledky!$HI$3,Tipy!GD84=Výsledky!$HK$3),60,0)))</f>
        <v/>
      </c>
      <c r="HG90" s="133" t="str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/>
      </c>
      <c r="HH90" s="133" t="str">
        <f>IF(ISBLANK($HK$3),"",IF(OR(Tipy!GE84=Výsledky!$HF$6,Tipy!GE84=Výsledky!$HF$7,Tipy!GE84=Výsledky!$HF$8,Tipy!GE84=Výsledky!$HF$9),IF(VLOOKUP(Tipy!GE84,'Kategórie hráčov'!$A$2:$B$55,2,FALSE)=30,30,20),0))</f>
        <v/>
      </c>
      <c r="HI90" s="133" t="str">
        <f>IF(ISBLANK($HK$3),"",IF(OR(Tipy!GF84=Výsledky!$HI$6,Tipy!GF84=Výsledky!$HI$7,Tipy!GF84=Výsledky!$HI$8,Tipy!GF84=Výsledky!$HI$9),IF(VLOOKUP(Tipy!GF84,'Kategórie hráčov'!$A$2:$B$55,2,FALSE)=30,30,20),0))</f>
        <v/>
      </c>
      <c r="HJ90" s="134" t="str">
        <f>IF(ISBLANK($HK$3),"",IF(ISBLANK(Tipy!GB84),0,IF(OR(AND(Tipy!GB84=Výsledky!$HI$3,OR(Tipy!GD84=Výsledky!$HK$3+1,Tipy!GD84=Výsledky!$HK$3-1)),AND(Tipy!GD84=Výsledky!$HK$3,OR(Tipy!GB84=Výsledky!$HI$3+1,Tipy!GB84=Výsledky!$HI$3-1))),10,0)))</f>
        <v/>
      </c>
      <c r="HK90" s="135" t="str">
        <f>IF(ISBLANK($HK$3),"",IF(ISBLANK(Tipy!GB84),"-",SUM(HF90:HJ90)))</f>
        <v/>
      </c>
      <c r="HL90" s="129"/>
      <c r="HM90" s="132" t="str">
        <f>IF(ISBLANK($HR$3),"",IF(ISBLANK(Tipy!GH84),0,IF(AND(Tipy!GH84=Výsledky!$HP$3,Tipy!GJ84=Výsledky!$HR$3),60,0)))</f>
        <v/>
      </c>
      <c r="HN90" s="133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3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3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4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5" t="str">
        <f>IF(ISBLANK($HR$3),"",IF(ISBLANK(Tipy!GH84),"-",SUM(HM90:HQ90)))</f>
        <v/>
      </c>
      <c r="HS90" s="129"/>
      <c r="HT90" s="132" t="str">
        <f>IF(ISBLANK($HY$3),"",IF(ISBLANK(Tipy!GN84),0,IF(AND(Tipy!GN84=Výsledky!$HW$3,Tipy!GP84=Výsledky!$HY$3),60,0)))</f>
        <v/>
      </c>
      <c r="HU90" s="133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3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3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4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0" t="str">
        <f>IF(ISBLANK($HY$3),"",IF(ISBLANK(Tipy!GN84),"-",SUM(HT90:HX90)))</f>
        <v/>
      </c>
      <c r="HZ90" s="129"/>
      <c r="IA90" s="132" t="str">
        <f>IF(ISBLANK($IF$3),"",IF(ISBLANK(Tipy!GT84),0,IF(AND(Tipy!GT84=Výsledky!$ID$3,Tipy!GV84=Výsledky!$IF$3),60,0)))</f>
        <v/>
      </c>
      <c r="IB90" s="133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3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3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4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5" t="str">
        <f>IF(ISBLANK($IF$3),"",IF(ISBLANK(Tipy!GT84),"-",SUM(IA90:IE90)))</f>
        <v/>
      </c>
      <c r="IG90" s="129"/>
      <c r="IH90" s="132" t="str">
        <f>IF(ISBLANK($IM$3),"",IF(ISBLANK(Tipy!GZ84),0,IF(AND(Tipy!GZ84=Výsledky!$IK$3,Tipy!HB84=Výsledky!$IM$3),60,0)))</f>
        <v/>
      </c>
      <c r="II90" s="133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3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3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4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5" t="str">
        <f>IF(ISBLANK($IM$3),"",IF(ISBLANK(Tipy!GZ84),"-",SUM(IH90:IL90)))</f>
        <v/>
      </c>
      <c r="IN90" s="129"/>
      <c r="IO90" s="132" t="str">
        <f>IF(ISBLANK($IT$3),"",IF(ISBLANK(Tipy!HF84),0,IF(AND(Tipy!HF84=Výsledky!$IR$3,Tipy!HH84=Výsledky!$IT$3),60,0)))</f>
        <v/>
      </c>
      <c r="IP90" s="133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3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3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4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0" t="str">
        <f>IF(ISBLANK($IT$3),"",IF(ISBLANK(Tipy!HF84),"-",SUM(IO90:IS90)))</f>
        <v/>
      </c>
      <c r="IU90" s="129"/>
      <c r="IV90" s="132" t="str">
        <f>IF(ISBLANK($JA$3),"",IF(ISBLANK(Tipy!HL84),0,IF(AND(Tipy!HL84=Výsledky!$IY$3,Tipy!HN84=Výsledky!$JA$3),60,0)))</f>
        <v/>
      </c>
      <c r="IW90" s="133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3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3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4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5" t="str">
        <f>IF(ISBLANK($JA$3),"",IF(ISBLANK(Tipy!HL84),"-",SUM(IV90:IZ90)))</f>
        <v/>
      </c>
      <c r="JB90" s="129"/>
      <c r="JC90" s="132" t="str">
        <f>IF(ISBLANK($JH$3),"",IF(ISBLANK(Tipy!HR84),0,IF(AND(Tipy!HR84=Výsledky!$JF$3,Tipy!HT84=Výsledky!$JH$3),60,0)))</f>
        <v/>
      </c>
      <c r="JD90" s="133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3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3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4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5" t="str">
        <f>IF(ISBLANK($JH$3),"",IF(ISBLANK(Tipy!HR84),"-",SUM(JC90:JG90)))</f>
        <v/>
      </c>
      <c r="JI90" s="129"/>
      <c r="JJ90" s="132" t="str">
        <f>IF(ISBLANK($JO$3),"",IF(ISBLANK(Tipy!HX84),0,IF(AND(Tipy!HX84=Výsledky!$JM$3,Tipy!HZ84=Výsledky!$JO$3),60,0)))</f>
        <v/>
      </c>
      <c r="JK90" s="133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3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3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4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5" t="str">
        <f>IF(ISBLANK($JO$3),"",IF(ISBLANK(Tipy!HX84),"-",SUM(JJ90:JN90)))</f>
        <v/>
      </c>
      <c r="JP90" s="129"/>
      <c r="JQ90" s="132" t="str">
        <f>IF(ISBLANK($JV$3),"",IF(ISBLANK(Tipy!ID84),0,IF(AND(Tipy!ID84=Výsledky!$JT$3,Tipy!IF84=Výsledky!$JV$3),60,0)))</f>
        <v/>
      </c>
      <c r="JR90" s="133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3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3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4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5" t="str">
        <f>IF(ISBLANK($JV$3),"",IF(ISBLANK(Tipy!ID84),"-",SUM(JQ90:JU90)))</f>
        <v/>
      </c>
      <c r="JW90" s="129"/>
      <c r="JX90" s="132" t="str">
        <f>IF(ISBLANK($KC$3),"",IF(ISBLANK(Tipy!IJ84),0,IF(AND(Tipy!IJ84=Výsledky!$KA$3,Tipy!IL84=Výsledky!$KC$3),60,0)))</f>
        <v/>
      </c>
      <c r="JY90" s="133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3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3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4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5" t="str">
        <f>IF(ISBLANK($KC$3),"",IF(ISBLANK(Tipy!IJ84),"-",SUM(JX90:KB90)))</f>
        <v/>
      </c>
      <c r="KD90" s="129"/>
      <c r="KE90" s="132" t="str">
        <f>IF(ISBLANK($KJ$3),"",IF(ISBLANK(Tipy!IP84),0,IF(AND(Tipy!IP84=Výsledky!$KH$3,Tipy!IR84=Výsledky!$KJ$3),60,0)))</f>
        <v/>
      </c>
      <c r="KF90" s="133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3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3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4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5" t="str">
        <f>IF(ISBLANK($KJ$3),"",IF(ISBLANK(Tipy!IP84),"-",SUM(KE90:KI90)))</f>
        <v/>
      </c>
      <c r="KK90" s="129"/>
      <c r="KL90" s="132" t="str">
        <f>IF(ISBLANK($KQ$3),"",IF(ISBLANK(Tipy!IV84),0,IF(AND(Tipy!IV84=Výsledky!$KO$3,Tipy!IX84=Výsledky!$KQ$3),60,0)))</f>
        <v/>
      </c>
      <c r="KM90" s="133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3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3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4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5" t="str">
        <f>IF(ISBLANK($KQ$3),"",IF(ISBLANK(Tipy!IV84),"-",SUM(KL90:KP90)))</f>
        <v/>
      </c>
      <c r="KR90" s="129"/>
      <c r="KS90" s="132" t="str">
        <f>IF(ISBLANK($KX$3),"",IF(ISBLANK(Tipy!JB84),0,IF(AND(Tipy!JB84=Výsledky!$KV$3,Tipy!JD84=Výsledky!$KX$3),60,0)))</f>
        <v/>
      </c>
      <c r="KT90" s="133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3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3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4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5" t="str">
        <f>IF(ISBLANK($KX$3),"",IF(ISBLANK(Tipy!JB84),"-",SUM(KS90:KW90)))</f>
        <v/>
      </c>
      <c r="KY90" s="129"/>
      <c r="KZ90" s="132" t="str">
        <f>IF(ISBLANK($LE$3),"",IF(ISBLANK(Tipy!JH84),0,IF(AND(Tipy!JH84=Výsledky!$LC$3,Tipy!JJ84=Výsledky!$LE$3),60,0)))</f>
        <v/>
      </c>
      <c r="LA90" s="133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3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3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4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5" t="str">
        <f>IF(ISBLANK($LE$3),"",IF(ISBLANK(Tipy!JH84),"-",SUM(KZ90:LD90)))</f>
        <v/>
      </c>
      <c r="LF90" s="129"/>
      <c r="LG90" s="132" t="str">
        <f>IF(ISBLANK($LL$3),"",IF(ISBLANK(Tipy!JN84),0,IF(AND(Tipy!JN84=Výsledky!$LJ$3,Tipy!JP84=Výsledky!$LL$3),60,0)))</f>
        <v/>
      </c>
      <c r="LH90" s="133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3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3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4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5" t="str">
        <f>IF(ISBLANK($LL$3),"",IF(ISBLANK(Tipy!JN84),"-",SUM(LG90:LK90)))</f>
        <v/>
      </c>
      <c r="LM90" s="129"/>
      <c r="LN90" s="132" t="str">
        <f>IF(ISBLANK($LS$3),"",IF(ISBLANK(Tipy!JT84),0,IF(AND(Tipy!JT84=Výsledky!$LQ$3,Tipy!JV84=Výsledky!$LS$3),60,0)))</f>
        <v/>
      </c>
      <c r="LO90" s="133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3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3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4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5" t="str">
        <f>IF(ISBLANK($LS$3),"",IF(ISBLANK(Tipy!JT84),"-",SUM(LN90:LR90)))</f>
        <v/>
      </c>
      <c r="LT90" s="129"/>
      <c r="LU90" s="132" t="str">
        <f>IF(ISBLANK($LZ$3),"",IF(ISBLANK(Tipy!JZ84),0,IF(AND(Tipy!JZ84=Výsledky!$LX$3,Tipy!KB84=Výsledky!$LZ$3),60,0)))</f>
        <v/>
      </c>
      <c r="LV90" s="133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3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3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4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5" t="str">
        <f>IF(ISBLANK($LZ$3),"",IF(ISBLANK(Tipy!JZ84),"-",SUM(LU90:LY90)))</f>
        <v/>
      </c>
      <c r="MA90" s="129"/>
      <c r="MB90" s="132" t="str">
        <f>IF(ISBLANK($MG$3),"",IF(ISBLANK(Tipy!KF84),0,IF(AND(Tipy!KF84=Výsledky!$ME$3,Tipy!KH84=Výsledky!$MG$3),60,0)))</f>
        <v/>
      </c>
      <c r="MC90" s="133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3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3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4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5" t="str">
        <f>IF(ISBLANK($MG$3),"",IF(ISBLANK(Tipy!KF84),"-",SUM(MB90:MF90)))</f>
        <v/>
      </c>
      <c r="MH90" s="129"/>
      <c r="MI90" s="132" t="str">
        <f>IF(ISBLANK($MN$3),"",IF(ISBLANK(Tipy!KL84),0,IF(AND(Tipy!KL84=Výsledky!$ML$3,Tipy!KN84=Výsledky!$MN$3),60,0)))</f>
        <v/>
      </c>
      <c r="MJ90" s="133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3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3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4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5" t="str">
        <f>IF(ISBLANK($MN$3),"",IF(ISBLANK(Tipy!KL84),"-",SUM(MI90:MM90)))</f>
        <v/>
      </c>
      <c r="MO90" s="129"/>
      <c r="MP90" s="132" t="str">
        <f>IF(ISBLANK($MU$3),"",IF(ISBLANK(Tipy!KR84),0,IF(AND(Tipy!KR84=Výsledky!$MS$3,Tipy!KT84=Výsledky!$MU$3),60,0)))</f>
        <v/>
      </c>
      <c r="MQ90" s="133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3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3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4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5" t="str">
        <f>IF(ISBLANK($MU$3),"",IF(ISBLANK(Tipy!KR84),"-",SUM(MP90:MT90)))</f>
        <v/>
      </c>
      <c r="MV90" s="129"/>
      <c r="MW90" s="132" t="str">
        <f>IF(ISBLANK($NB$3),"",IF(ISBLANK(Tipy!KX84),0,IF(AND(Tipy!KX84=Výsledky!$MZ$3,Tipy!KZ84=Výsledky!$NB$3),60,0)))</f>
        <v/>
      </c>
      <c r="MX90" s="133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3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3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4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5" t="str">
        <f>IF(ISBLANK($NB$3),"",IF(ISBLANK(Tipy!KX84),"-",SUM(MW90:NA90)))</f>
        <v/>
      </c>
      <c r="NC90" s="129"/>
      <c r="ND90" s="132" t="str">
        <f>IF(ISBLANK($NI$3),"",IF(ISBLANK(Tipy!LD84),0,IF(AND(Tipy!LD84=Výsledky!$NG$3,Tipy!LF84=Výsledky!$NI$3),60,0)))</f>
        <v/>
      </c>
      <c r="NE90" s="133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3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3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4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5" t="str">
        <f>IF(ISBLANK($NI$3),"",IF(ISBLANK(Tipy!LD84),"-",SUM(ND90:NH90)))</f>
        <v/>
      </c>
      <c r="NJ90" s="129"/>
      <c r="NK90" s="132" t="str">
        <f>IF(ISBLANK($NP$3),"",IF(ISBLANK(Tipy!LJ84),0,IF(AND(Tipy!LJ84=Výsledky!$NN$3,Tipy!LL84=Výsledky!$NP$3),60,0)))</f>
        <v/>
      </c>
      <c r="NL90" s="133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3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3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4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5" t="str">
        <f>IF(ISBLANK($NP$3),"",IF(ISBLANK(Tipy!LJ84),"-",SUM(NK90:NO90)))</f>
        <v/>
      </c>
      <c r="NQ90" s="129"/>
      <c r="NR90" s="132" t="str">
        <f>IF(ISBLANK($NW$3),"",IF(ISBLANK(Tipy!LP84),0,IF(AND(Tipy!LP84=Výsledky!$NU$3,Tipy!LR84=Výsledky!$NW$3),60,0)))</f>
        <v/>
      </c>
      <c r="NS90" s="133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3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3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4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5" t="str">
        <f>IF(ISBLANK($NW$3),"",IF(ISBLANK(Tipy!LP84),"-",SUM(NR90:NV90)))</f>
        <v/>
      </c>
      <c r="NX90" s="129"/>
      <c r="NY90" s="132" t="str">
        <f>IF(ISBLANK($OD$3),"",IF(ISBLANK(Tipy!LV84),0,IF(AND(Tipy!LV84=Výsledky!$OB$3,Tipy!LX84=Výsledky!$OD$3),60,0)))</f>
        <v/>
      </c>
      <c r="NZ90" s="133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3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3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4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5" t="str">
        <f>IF(ISBLANK($OD$3),"",IF(ISBLANK(Tipy!LV84),"-",SUM(NY90:OC90)))</f>
        <v/>
      </c>
      <c r="OE90" s="129"/>
      <c r="OF90" s="132" t="str">
        <f>IF(ISBLANK($OK$3),"",IF(ISBLANK(Tipy!MB84),0,IF(AND(Tipy!MB84=Výsledky!$OI$3,Tipy!MD84=Výsledky!$OK$3),60,0)))</f>
        <v/>
      </c>
      <c r="OG90" s="133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3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3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4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5" t="str">
        <f>IF(ISBLANK($OK$3),"",IF(ISBLANK(Tipy!MB84),"-",SUM(OF90:OJ90)))</f>
        <v/>
      </c>
      <c r="OL90" s="129"/>
      <c r="OM90" s="132" t="str">
        <f>IF(ISBLANK($OR$3),"",IF(ISBLANK(Tipy!MH84),0,IF(AND(Tipy!MH84=Výsledky!$OP$3,Tipy!MJ84=Výsledky!$OR$3),60,0)))</f>
        <v/>
      </c>
      <c r="ON90" s="133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3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3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4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5" t="str">
        <f>IF(ISBLANK($OR$3),"",IF(ISBLANK(Tipy!MH84),"-",SUM(OM90:OQ90)))</f>
        <v/>
      </c>
      <c r="OS90" s="129"/>
      <c r="OT90" s="132" t="str">
        <f>IF(ISBLANK($OY$3),"",IF(ISBLANK(Tipy!MN84),0,IF(AND(Tipy!MN84=Výsledky!$OW$3,Tipy!MP84=Výsledky!$OY$3),60,0)))</f>
        <v/>
      </c>
      <c r="OU90" s="133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3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3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4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5" t="str">
        <f>IF(ISBLANK($OY$3),"",IF(ISBLANK(Tipy!MN84),"-",SUM(OT90:OX90)))</f>
        <v/>
      </c>
      <c r="OZ90" s="129"/>
      <c r="PA90" s="132" t="str">
        <f>IF(ISBLANK($PF$3),"",IF(ISBLANK(Tipy!MT84),0,IF(AND(Tipy!MT84=Výsledky!$PD$3,Tipy!MV84=Výsledky!$PF$3),60,0)))</f>
        <v/>
      </c>
      <c r="PB90" s="133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3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3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4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5" t="str">
        <f>IF(ISBLANK($PF$3),"",IF(ISBLANK(Tipy!MT84),"-",SUM(PA90:PE90)))</f>
        <v/>
      </c>
      <c r="PG90" s="129"/>
      <c r="PH90" s="132" t="str">
        <f>IF(ISBLANK($PM$3),"",IF(ISBLANK(Tipy!MZ84),0,IF(AND(Tipy!MZ84=Výsledky!$PK$3,Tipy!NB84=Výsledky!$PM$3),60,0)))</f>
        <v/>
      </c>
      <c r="PI90" s="133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3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3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4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5" t="str">
        <f>IF(ISBLANK($PM$3),"",IF(ISBLANK(Tipy!MZ84),"-",SUM(PH90:PL90)))</f>
        <v/>
      </c>
      <c r="PN90" s="129"/>
      <c r="PO90" s="132" t="str">
        <f>IF(ISBLANK($PT$3),"",IF(ISBLANK(Tipy!NF84),0,IF(AND(Tipy!NF84=Výsledky!$PR$3,Tipy!NH84=Výsledky!$PT$3),60,0)))</f>
        <v/>
      </c>
      <c r="PP90" s="133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3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3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4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5" t="str">
        <f>IF(ISBLANK($PT$3),"",IF(ISBLANK(Tipy!NF84),"-",SUM(PO90:PS90)))</f>
        <v/>
      </c>
      <c r="PU90" s="129"/>
      <c r="PV90" s="132" t="str">
        <f>IF(ISBLANK($QA$3),"",IF(ISBLANK(Tipy!NL84),0,IF(AND(Tipy!NL84=Výsledky!$PY$3,Tipy!NN84=Výsledky!$QA$3),60,0)))</f>
        <v/>
      </c>
      <c r="PW90" s="133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3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3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4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5" t="str">
        <f>IF(ISBLANK($QA$3),"",IF(ISBLANK(Tipy!NL84),"-",SUM(PV90:PZ90)))</f>
        <v/>
      </c>
      <c r="QB90" s="129"/>
      <c r="QC90" s="132" t="str">
        <f>IF(ISBLANK($QH$3),"",IF(ISBLANK(Tipy!NR84),0,IF(AND(Tipy!NR84=Výsledky!$QF$3,Tipy!NT84=Výsledky!$QH$3),60,0)))</f>
        <v/>
      </c>
      <c r="QD90" s="133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3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3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4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5" t="str">
        <f>IF(ISBLANK($QH$3),"",IF(ISBLANK(Tipy!NR84),"-",SUM(QC90:QG90)))</f>
        <v/>
      </c>
      <c r="QI90" s="131"/>
      <c r="QJ90" s="131"/>
    </row>
    <row r="91" spans="1:452" ht="5.0999999999999996" customHeight="1" thickBot="1" x14ac:dyDescent="0.25">
      <c r="A91" s="136"/>
      <c r="B91" s="137"/>
      <c r="C91" s="138"/>
      <c r="D91" s="138"/>
      <c r="E91" s="138"/>
      <c r="F91" s="138"/>
      <c r="G91" s="138"/>
      <c r="H91" s="138"/>
      <c r="I91" s="138"/>
      <c r="J91" s="138"/>
      <c r="K91" s="139"/>
      <c r="L91" s="139"/>
      <c r="M91" s="139"/>
      <c r="N91" s="139"/>
      <c r="O91" s="139"/>
      <c r="P91" s="140"/>
      <c r="Q91" s="141"/>
      <c r="R91" s="139"/>
      <c r="S91" s="139"/>
      <c r="T91" s="139"/>
      <c r="U91" s="139"/>
      <c r="V91" s="139"/>
      <c r="W91" s="140"/>
      <c r="X91" s="141"/>
      <c r="Y91" s="139"/>
      <c r="Z91" s="139"/>
      <c r="AA91" s="139"/>
      <c r="AB91" s="139"/>
      <c r="AC91" s="139"/>
      <c r="AD91" s="140"/>
      <c r="AE91" s="141"/>
      <c r="AF91" s="142"/>
      <c r="AG91" s="142"/>
      <c r="AH91" s="142"/>
      <c r="AI91" s="142"/>
      <c r="AJ91" s="142"/>
      <c r="AK91" s="141"/>
      <c r="AL91" s="141"/>
      <c r="AM91" s="142"/>
      <c r="AN91" s="142"/>
      <c r="AO91" s="142"/>
      <c r="AP91" s="142"/>
      <c r="AQ91" s="142"/>
      <c r="AR91" s="141"/>
      <c r="AS91" s="141"/>
      <c r="AT91" s="142"/>
      <c r="AU91" s="142"/>
      <c r="AV91" s="142"/>
      <c r="AW91" s="142"/>
      <c r="AX91" s="142"/>
      <c r="AY91" s="141"/>
      <c r="AZ91" s="141"/>
      <c r="BA91" s="142"/>
      <c r="BB91" s="142"/>
      <c r="BC91" s="142"/>
      <c r="BD91" s="142"/>
      <c r="BE91" s="142"/>
      <c r="BF91" s="141"/>
      <c r="BG91" s="141"/>
      <c r="BH91" s="142"/>
      <c r="BI91" s="142"/>
      <c r="BJ91" s="142"/>
      <c r="BK91" s="142"/>
      <c r="BL91" s="142"/>
      <c r="BM91" s="143"/>
      <c r="BN91" s="141"/>
      <c r="BO91" s="142"/>
      <c r="BP91" s="142"/>
      <c r="BQ91" s="142"/>
      <c r="BR91" s="142"/>
      <c r="BS91" s="142"/>
      <c r="BT91" s="141"/>
      <c r="BU91" s="141"/>
      <c r="BV91" s="142"/>
      <c r="BW91" s="142"/>
      <c r="BX91" s="142"/>
      <c r="BY91" s="142"/>
      <c r="BZ91" s="142"/>
      <c r="CA91" s="143"/>
      <c r="CB91" s="141"/>
      <c r="CC91" s="142"/>
      <c r="CD91" s="142"/>
      <c r="CE91" s="142"/>
      <c r="CF91" s="142"/>
      <c r="CG91" s="142"/>
      <c r="CH91" s="141"/>
      <c r="CI91" s="141"/>
      <c r="CJ91" s="142"/>
      <c r="CK91" s="142"/>
      <c r="CL91" s="142"/>
      <c r="CM91" s="142"/>
      <c r="CN91" s="142"/>
      <c r="CO91" s="143"/>
      <c r="CP91" s="141"/>
      <c r="CQ91" s="142"/>
      <c r="CR91" s="142"/>
      <c r="CS91" s="142"/>
      <c r="CT91" s="142"/>
      <c r="CU91" s="142"/>
      <c r="CV91" s="143"/>
      <c r="CW91" s="141"/>
      <c r="CX91" s="142"/>
      <c r="CY91" s="142"/>
      <c r="CZ91" s="142"/>
      <c r="DA91" s="142"/>
      <c r="DB91" s="142"/>
      <c r="DC91" s="141"/>
      <c r="DD91" s="141"/>
      <c r="DE91" s="142"/>
      <c r="DF91" s="142"/>
      <c r="DG91" s="142"/>
      <c r="DH91" s="142"/>
      <c r="DI91" s="142"/>
      <c r="DJ91" s="141"/>
      <c r="DK91" s="141"/>
      <c r="DL91" s="142"/>
      <c r="DM91" s="142"/>
      <c r="DN91" s="142"/>
      <c r="DO91" s="142"/>
      <c r="DP91" s="142"/>
      <c r="DQ91" s="143"/>
      <c r="DR91" s="141"/>
      <c r="DS91" s="142"/>
      <c r="DT91" s="142"/>
      <c r="DU91" s="142"/>
      <c r="DV91" s="142"/>
      <c r="DW91" s="142"/>
      <c r="DX91" s="141"/>
      <c r="DY91" s="141"/>
      <c r="DZ91" s="142"/>
      <c r="EA91" s="142"/>
      <c r="EB91" s="142"/>
      <c r="EC91" s="142"/>
      <c r="ED91" s="142"/>
      <c r="EE91" s="141"/>
      <c r="EF91" s="141"/>
      <c r="EG91" s="142"/>
      <c r="EH91" s="142"/>
      <c r="EI91" s="142"/>
      <c r="EJ91" s="142"/>
      <c r="EK91" s="142"/>
      <c r="EL91" s="143"/>
      <c r="EM91" s="141"/>
      <c r="EN91" s="142"/>
      <c r="EO91" s="142"/>
      <c r="EP91" s="142"/>
      <c r="EQ91" s="142"/>
      <c r="ER91" s="142"/>
      <c r="ES91" s="141"/>
      <c r="ET91" s="141"/>
      <c r="EU91" s="142"/>
      <c r="EV91" s="142"/>
      <c r="EW91" s="142"/>
      <c r="EX91" s="142"/>
      <c r="EY91" s="142"/>
      <c r="EZ91" s="143"/>
      <c r="FA91" s="141"/>
      <c r="FB91" s="142"/>
      <c r="FC91" s="142"/>
      <c r="FD91" s="142"/>
      <c r="FE91" s="142"/>
      <c r="FF91" s="142"/>
      <c r="FG91" s="141"/>
      <c r="FH91" s="141"/>
      <c r="FI91" s="142"/>
      <c r="FJ91" s="142"/>
      <c r="FK91" s="142"/>
      <c r="FL91" s="142"/>
      <c r="FM91" s="142"/>
      <c r="FN91" s="143"/>
      <c r="FO91" s="141"/>
      <c r="FP91" s="142"/>
      <c r="FQ91" s="142"/>
      <c r="FR91" s="142"/>
      <c r="FS91" s="142"/>
      <c r="FT91" s="142"/>
      <c r="FU91" s="143"/>
      <c r="FV91" s="141"/>
      <c r="FW91" s="142"/>
      <c r="FX91" s="142"/>
      <c r="FY91" s="142"/>
      <c r="FZ91" s="142"/>
      <c r="GA91" s="142"/>
      <c r="GB91" s="143"/>
      <c r="GC91" s="141"/>
      <c r="GD91" s="142"/>
      <c r="GE91" s="142"/>
      <c r="GF91" s="142"/>
      <c r="GG91" s="142"/>
      <c r="GH91" s="142"/>
      <c r="GI91" s="141"/>
      <c r="GJ91" s="141"/>
      <c r="GK91" s="142"/>
      <c r="GL91" s="142"/>
      <c r="GM91" s="142"/>
      <c r="GN91" s="142"/>
      <c r="GO91" s="142"/>
      <c r="GP91" s="141"/>
      <c r="GQ91" s="141"/>
      <c r="GR91" s="142"/>
      <c r="GS91" s="142"/>
      <c r="GT91" s="142"/>
      <c r="GU91" s="142"/>
      <c r="GV91" s="142"/>
      <c r="GW91" s="143"/>
      <c r="GX91" s="141"/>
      <c r="GY91" s="142"/>
      <c r="GZ91" s="142"/>
      <c r="HA91" s="142"/>
      <c r="HB91" s="142"/>
      <c r="HC91" s="142"/>
      <c r="HD91" s="143"/>
      <c r="HE91" s="141"/>
      <c r="HF91" s="142"/>
      <c r="HG91" s="142"/>
      <c r="HH91" s="142"/>
      <c r="HI91" s="142"/>
      <c r="HJ91" s="142"/>
      <c r="HK91" s="141"/>
      <c r="HL91" s="141"/>
      <c r="HM91" s="142"/>
      <c r="HN91" s="142"/>
      <c r="HO91" s="142"/>
      <c r="HP91" s="142"/>
      <c r="HQ91" s="142"/>
      <c r="HR91" s="141"/>
      <c r="HS91" s="141"/>
      <c r="HT91" s="142"/>
      <c r="HU91" s="142"/>
      <c r="HV91" s="142"/>
      <c r="HW91" s="142"/>
      <c r="HX91" s="142"/>
      <c r="HY91" s="143"/>
      <c r="HZ91" s="141"/>
      <c r="IA91" s="142"/>
      <c r="IB91" s="142"/>
      <c r="IC91" s="142"/>
      <c r="ID91" s="142"/>
      <c r="IE91" s="142"/>
      <c r="IF91" s="141"/>
      <c r="IG91" s="141"/>
      <c r="IH91" s="142"/>
      <c r="II91" s="142"/>
      <c r="IJ91" s="142"/>
      <c r="IK91" s="142"/>
      <c r="IL91" s="142"/>
      <c r="IM91" s="141"/>
      <c r="IN91" s="141"/>
      <c r="IO91" s="142"/>
      <c r="IP91" s="142"/>
      <c r="IQ91" s="142"/>
      <c r="IR91" s="142"/>
      <c r="IS91" s="142"/>
      <c r="IT91" s="143"/>
      <c r="IU91" s="141"/>
      <c r="IV91" s="142"/>
      <c r="IW91" s="142"/>
      <c r="IX91" s="142"/>
      <c r="IY91" s="142"/>
      <c r="IZ91" s="142"/>
      <c r="JA91" s="141"/>
      <c r="JB91" s="141"/>
      <c r="JC91" s="142"/>
      <c r="JD91" s="142"/>
      <c r="JE91" s="142"/>
      <c r="JF91" s="142"/>
      <c r="JG91" s="142"/>
      <c r="JH91" s="141"/>
      <c r="JI91" s="141"/>
      <c r="JJ91" s="142"/>
      <c r="JK91" s="142"/>
      <c r="JL91" s="142"/>
      <c r="JM91" s="142"/>
      <c r="JN91" s="142"/>
      <c r="JO91" s="141"/>
      <c r="JP91" s="141"/>
      <c r="JQ91" s="142"/>
      <c r="JR91" s="142"/>
      <c r="JS91" s="142"/>
      <c r="JT91" s="142"/>
      <c r="JU91" s="142"/>
      <c r="JV91" s="141"/>
      <c r="JW91" s="141"/>
      <c r="JX91" s="142"/>
      <c r="JY91" s="142"/>
      <c r="JZ91" s="142"/>
      <c r="KA91" s="142"/>
      <c r="KB91" s="142"/>
      <c r="KC91" s="141"/>
      <c r="KD91" s="141"/>
      <c r="KE91" s="142"/>
      <c r="KF91" s="142"/>
      <c r="KG91" s="142"/>
      <c r="KH91" s="142"/>
      <c r="KI91" s="142"/>
      <c r="KJ91" s="141"/>
      <c r="KK91" s="141"/>
      <c r="KL91" s="142"/>
      <c r="KM91" s="142"/>
      <c r="KN91" s="142"/>
      <c r="KO91" s="142"/>
      <c r="KP91" s="142"/>
      <c r="KQ91" s="141"/>
      <c r="KR91" s="141"/>
      <c r="KS91" s="142"/>
      <c r="KT91" s="142"/>
      <c r="KU91" s="142"/>
      <c r="KV91" s="142"/>
      <c r="KW91" s="142"/>
      <c r="KX91" s="141"/>
      <c r="KY91" s="141"/>
      <c r="KZ91" s="142"/>
      <c r="LA91" s="142"/>
      <c r="LB91" s="142"/>
      <c r="LC91" s="142"/>
      <c r="LD91" s="142"/>
      <c r="LE91" s="141"/>
      <c r="LF91" s="141"/>
      <c r="LG91" s="142"/>
      <c r="LH91" s="142"/>
      <c r="LI91" s="142"/>
      <c r="LJ91" s="142"/>
      <c r="LK91" s="142"/>
      <c r="LL91" s="141"/>
      <c r="LM91" s="141"/>
      <c r="LN91" s="142"/>
      <c r="LO91" s="142"/>
      <c r="LP91" s="142"/>
      <c r="LQ91" s="142"/>
      <c r="LR91" s="142"/>
      <c r="LS91" s="141"/>
      <c r="LT91" s="141"/>
      <c r="LU91" s="142"/>
      <c r="LV91" s="142"/>
      <c r="LW91" s="142"/>
      <c r="LX91" s="142"/>
      <c r="LY91" s="142"/>
      <c r="LZ91" s="141"/>
      <c r="MA91" s="141"/>
      <c r="MB91" s="142"/>
      <c r="MC91" s="142"/>
      <c r="MD91" s="142"/>
      <c r="ME91" s="142"/>
      <c r="MF91" s="142"/>
      <c r="MG91" s="141"/>
      <c r="MH91" s="141"/>
      <c r="MI91" s="142"/>
      <c r="MJ91" s="142"/>
      <c r="MK91" s="142"/>
      <c r="ML91" s="142"/>
      <c r="MM91" s="142"/>
      <c r="MN91" s="141"/>
      <c r="MO91" s="141"/>
      <c r="MP91" s="142"/>
      <c r="MQ91" s="142"/>
      <c r="MR91" s="142"/>
      <c r="MS91" s="142"/>
      <c r="MT91" s="142"/>
      <c r="MU91" s="141"/>
      <c r="MV91" s="141"/>
      <c r="MW91" s="142"/>
      <c r="MX91" s="142"/>
      <c r="MY91" s="142"/>
      <c r="MZ91" s="142"/>
      <c r="NA91" s="142"/>
      <c r="NB91" s="141"/>
      <c r="NC91" s="141"/>
      <c r="ND91" s="142"/>
      <c r="NE91" s="142"/>
      <c r="NF91" s="142"/>
      <c r="NG91" s="142"/>
      <c r="NH91" s="142"/>
      <c r="NI91" s="141"/>
      <c r="NJ91" s="141"/>
      <c r="NK91" s="142"/>
      <c r="NL91" s="142"/>
      <c r="NM91" s="142"/>
      <c r="NN91" s="142"/>
      <c r="NO91" s="142"/>
      <c r="NP91" s="141"/>
      <c r="NQ91" s="141"/>
      <c r="NR91" s="142"/>
      <c r="NS91" s="142"/>
      <c r="NT91" s="142"/>
      <c r="NU91" s="142"/>
      <c r="NV91" s="142"/>
      <c r="NW91" s="141"/>
      <c r="NX91" s="141"/>
      <c r="NY91" s="142"/>
      <c r="NZ91" s="142"/>
      <c r="OA91" s="142"/>
      <c r="OB91" s="142"/>
      <c r="OC91" s="142"/>
      <c r="OD91" s="141"/>
      <c r="OE91" s="141"/>
      <c r="OF91" s="142"/>
      <c r="OG91" s="142"/>
      <c r="OH91" s="142"/>
      <c r="OI91" s="142"/>
      <c r="OJ91" s="142"/>
      <c r="OK91" s="141"/>
      <c r="OL91" s="141"/>
      <c r="OM91" s="142"/>
      <c r="ON91" s="142"/>
      <c r="OO91" s="142"/>
      <c r="OP91" s="142"/>
      <c r="OQ91" s="142"/>
      <c r="OR91" s="141"/>
      <c r="OS91" s="141"/>
      <c r="OT91" s="142"/>
      <c r="OU91" s="142"/>
      <c r="OV91" s="142"/>
      <c r="OW91" s="142"/>
      <c r="OX91" s="142"/>
      <c r="OY91" s="141"/>
      <c r="OZ91" s="141"/>
      <c r="PA91" s="142"/>
      <c r="PB91" s="142"/>
      <c r="PC91" s="142"/>
      <c r="PD91" s="142"/>
      <c r="PE91" s="142"/>
      <c r="PF91" s="141"/>
      <c r="PG91" s="141"/>
      <c r="PH91" s="142"/>
      <c r="PI91" s="142"/>
      <c r="PJ91" s="142"/>
      <c r="PK91" s="142"/>
      <c r="PL91" s="142"/>
      <c r="PM91" s="141"/>
      <c r="PN91" s="141"/>
      <c r="PO91" s="142"/>
      <c r="PP91" s="142"/>
      <c r="PQ91" s="142"/>
      <c r="PR91" s="142"/>
      <c r="PS91" s="142"/>
      <c r="PT91" s="141"/>
      <c r="PU91" s="141"/>
      <c r="PV91" s="142"/>
      <c r="PW91" s="142"/>
      <c r="PX91" s="142"/>
      <c r="PY91" s="142"/>
      <c r="PZ91" s="142"/>
      <c r="QA91" s="141"/>
      <c r="QB91" s="141"/>
      <c r="QC91" s="142"/>
      <c r="QD91" s="142"/>
      <c r="QE91" s="142"/>
      <c r="QF91" s="142"/>
      <c r="QG91" s="142"/>
      <c r="QH91" s="141"/>
      <c r="QI91" s="131"/>
      <c r="QJ91" s="131"/>
    </row>
    <row r="92" spans="1:452" ht="15" customHeight="1" x14ac:dyDescent="0.2">
      <c r="A92" s="334" t="s">
        <v>180</v>
      </c>
      <c r="B92" s="144" t="s">
        <v>173</v>
      </c>
      <c r="C92" s="145"/>
      <c r="D92" s="304">
        <f>IF(ISBLANK(I3),"",COUNTIF(I12:I90,"&gt;=0"))</f>
        <v>57</v>
      </c>
      <c r="E92" s="304"/>
      <c r="F92" s="305">
        <f>IF(ISBLANK(I3),"",D92/COUNT($A$12:$A$90))</f>
        <v>0.72151898734177211</v>
      </c>
      <c r="G92" s="305"/>
      <c r="H92" s="146"/>
      <c r="I92" s="147"/>
      <c r="J92" s="148"/>
      <c r="K92" s="304">
        <f>IF(ISBLANK(P3),"",COUNTIF(P12:P90,"&gt;=0"))</f>
        <v>60</v>
      </c>
      <c r="L92" s="304"/>
      <c r="M92" s="305">
        <f>IF(ISBLANK(P3),"",K92/COUNT($A$12:$A$90))</f>
        <v>0.759493670886076</v>
      </c>
      <c r="N92" s="305"/>
      <c r="O92" s="146"/>
      <c r="P92" s="147"/>
      <c r="Q92" s="149"/>
      <c r="R92" s="304">
        <f>IF(ISBLANK(W3),"",COUNTIF(W12:W90,"&gt;=0"))</f>
        <v>67</v>
      </c>
      <c r="S92" s="304"/>
      <c r="T92" s="305">
        <f>IF(ISBLANK(W3),"",R92/COUNT($A$12:$A$90))</f>
        <v>0.84810126582278478</v>
      </c>
      <c r="U92" s="305"/>
      <c r="V92" s="146"/>
      <c r="W92" s="147"/>
      <c r="X92" s="149"/>
      <c r="Y92" s="304">
        <f>IF(ISBLANK(AD3),"",COUNTIF(AD12:AD90,"&gt;=0"))</f>
        <v>66</v>
      </c>
      <c r="Z92" s="304"/>
      <c r="AA92" s="305">
        <f>IF(ISBLANK(AD3),"",Y92/COUNT($A$12:$A$90))</f>
        <v>0.83544303797468356</v>
      </c>
      <c r="AB92" s="305"/>
      <c r="AC92" s="146"/>
      <c r="AD92" s="147"/>
      <c r="AE92" s="149"/>
      <c r="AF92" s="304">
        <f>IF(ISBLANK(AK3),"",COUNTIF(AK12:AK90,"&gt;=0"))</f>
        <v>59</v>
      </c>
      <c r="AG92" s="304"/>
      <c r="AH92" s="305">
        <f>IF(ISBLANK(AK3),"",AF92/COUNT($A$12:$A$90))</f>
        <v>0.74683544303797467</v>
      </c>
      <c r="AI92" s="305"/>
      <c r="AJ92" s="146"/>
      <c r="AK92" s="147"/>
      <c r="AL92" s="149"/>
      <c r="AM92" s="304">
        <f>IF(ISBLANK(AR3),"",COUNTIF(AR12:AR90,"&gt;=0"))</f>
        <v>62</v>
      </c>
      <c r="AN92" s="304"/>
      <c r="AO92" s="305">
        <f>IF(ISBLANK(AR3),"",AM92/COUNT($A$12:$A$90))</f>
        <v>0.78481012658227844</v>
      </c>
      <c r="AP92" s="305"/>
      <c r="AQ92" s="146"/>
      <c r="AR92" s="147"/>
      <c r="AS92" s="149"/>
      <c r="AT92" s="304">
        <f>IF(ISBLANK(AY3),"",COUNTIF(AY12:AY90,"&gt;=0"))</f>
        <v>54</v>
      </c>
      <c r="AU92" s="304"/>
      <c r="AV92" s="305">
        <f>IF(ISBLANK(AY3),"",AT92/COUNT($A$12:$A$90))</f>
        <v>0.68354430379746833</v>
      </c>
      <c r="AW92" s="305"/>
      <c r="AX92" s="146"/>
      <c r="AY92" s="147"/>
      <c r="AZ92" s="149"/>
      <c r="BA92" s="304">
        <f>IF(ISBLANK(BF3),"",COUNTIF(BF12:BF90,"&gt;=0"))</f>
        <v>59</v>
      </c>
      <c r="BB92" s="304"/>
      <c r="BC92" s="305">
        <f>IF(ISBLANK(BF3),"",BA92/COUNT($A$12:$A$90))</f>
        <v>0.74683544303797467</v>
      </c>
      <c r="BD92" s="305"/>
      <c r="BE92" s="146"/>
      <c r="BF92" s="147"/>
      <c r="BG92" s="149"/>
      <c r="BH92" s="304" t="str">
        <f>IF(ISBLANK(BM3),"",COUNTIF(BM12:BM90,"&gt;=0"))</f>
        <v/>
      </c>
      <c r="BI92" s="304"/>
      <c r="BJ92" s="305" t="str">
        <f>IF(ISBLANK(BM3),"",BH92/COUNT($A$12:$A$90))</f>
        <v/>
      </c>
      <c r="BK92" s="305"/>
      <c r="BL92" s="146"/>
      <c r="BM92" s="147"/>
      <c r="BN92" s="149"/>
      <c r="BO92" s="304">
        <f>IF(ISBLANK(BT3),"",COUNTIF(BT12:BT90,"&gt;=0"))</f>
        <v>55</v>
      </c>
      <c r="BP92" s="304"/>
      <c r="BQ92" s="305">
        <f>IF(ISBLANK(BT3),"",BO92/COUNT($A$12:$A$90))</f>
        <v>0.69620253164556967</v>
      </c>
      <c r="BR92" s="305"/>
      <c r="BS92" s="146"/>
      <c r="BT92" s="147"/>
      <c r="BU92" s="149"/>
      <c r="BV92" s="304" t="str">
        <f>IF(ISBLANK(CA3),"",COUNTIF(CA12:CA90,"&gt;=0"))</f>
        <v/>
      </c>
      <c r="BW92" s="304"/>
      <c r="BX92" s="305" t="str">
        <f>IF(ISBLANK(CA3),"",BV92/COUNT($A$12:$A$90))</f>
        <v/>
      </c>
      <c r="BY92" s="305"/>
      <c r="BZ92" s="146"/>
      <c r="CA92" s="147"/>
      <c r="CB92" s="149"/>
      <c r="CC92" s="304">
        <f>IF(ISBLANK(CH3),"",COUNTIF(CH12:CH90,"&gt;=0"))</f>
        <v>52</v>
      </c>
      <c r="CD92" s="304"/>
      <c r="CE92" s="305">
        <f>IF(ISBLANK(CH3),"",CC92/COUNT($A$12:$A$90))</f>
        <v>0.65822784810126578</v>
      </c>
      <c r="CF92" s="305"/>
      <c r="CG92" s="146"/>
      <c r="CH92" s="147"/>
      <c r="CI92" s="149"/>
      <c r="CJ92" s="304">
        <f>IF(ISBLANK(CO3),"",COUNTIF(CO12:CO90,"&gt;=0"))</f>
        <v>55</v>
      </c>
      <c r="CK92" s="304"/>
      <c r="CL92" s="305">
        <f>IF(ISBLANK(CO3),"",CJ92/COUNT($A$12:$A$90))</f>
        <v>0.69620253164556967</v>
      </c>
      <c r="CM92" s="305"/>
      <c r="CN92" s="146"/>
      <c r="CO92" s="147"/>
      <c r="CP92" s="149"/>
      <c r="CQ92" s="304" t="str">
        <f>IF(ISBLANK(CV3),"",COUNTIF(CV12:CV90,"&gt;=0"))</f>
        <v/>
      </c>
      <c r="CR92" s="304"/>
      <c r="CS92" s="305" t="str">
        <f>IF(ISBLANK(CV3),"",CQ92/COUNT($A$12:$A$90))</f>
        <v/>
      </c>
      <c r="CT92" s="305"/>
      <c r="CU92" s="146"/>
      <c r="CV92" s="147"/>
      <c r="CW92" s="149"/>
      <c r="CX92" s="304" t="str">
        <f>IF(ISBLANK(DC3),"",COUNTIF(DC12:DC90,"&gt;=0"))</f>
        <v/>
      </c>
      <c r="CY92" s="304"/>
      <c r="CZ92" s="305" t="str">
        <f>IF(ISBLANK(DC3),"",CX92/COUNT($A$12:$A$90))</f>
        <v/>
      </c>
      <c r="DA92" s="305"/>
      <c r="DB92" s="146"/>
      <c r="DC92" s="147"/>
      <c r="DD92" s="149"/>
      <c r="DE92" s="304" t="str">
        <f>IF(ISBLANK(DJ3),"",COUNTIF(DJ12:DJ90,"&gt;=0"))</f>
        <v/>
      </c>
      <c r="DF92" s="304"/>
      <c r="DG92" s="305" t="str">
        <f>IF(ISBLANK(DJ3),"",DE92/COUNT($A$12:$A$90))</f>
        <v/>
      </c>
      <c r="DH92" s="305"/>
      <c r="DI92" s="146"/>
      <c r="DJ92" s="147"/>
      <c r="DK92" s="149"/>
      <c r="DL92" s="304" t="str">
        <f>IF(ISBLANK(DQ3),"",COUNTIF(DQ12:DQ90,"&gt;=0"))</f>
        <v/>
      </c>
      <c r="DM92" s="304"/>
      <c r="DN92" s="305" t="str">
        <f>IF(ISBLANK(DQ3),"",DL92/COUNT($A$12:$A$90))</f>
        <v/>
      </c>
      <c r="DO92" s="305"/>
      <c r="DP92" s="146"/>
      <c r="DQ92" s="147"/>
      <c r="DR92" s="149"/>
      <c r="DS92" s="304" t="str">
        <f>IF(ISBLANK(DX3),"",COUNTIF(DX12:DX90,"&gt;=0"))</f>
        <v/>
      </c>
      <c r="DT92" s="304"/>
      <c r="DU92" s="305" t="str">
        <f>IF(ISBLANK(DX3),"",DS92/COUNT($A$12:$A$90))</f>
        <v/>
      </c>
      <c r="DV92" s="305"/>
      <c r="DW92" s="146"/>
      <c r="DX92" s="147"/>
      <c r="DY92" s="149"/>
      <c r="DZ92" s="304" t="str">
        <f>IF(ISBLANK(EE3),"",COUNTIF(EE12:EE90,"&gt;=0"))</f>
        <v/>
      </c>
      <c r="EA92" s="304"/>
      <c r="EB92" s="305" t="str">
        <f>IF(ISBLANK(EE3),"",DZ92/COUNT($A$12:$A$90))</f>
        <v/>
      </c>
      <c r="EC92" s="305"/>
      <c r="ED92" s="146"/>
      <c r="EE92" s="147"/>
      <c r="EF92" s="149"/>
      <c r="EG92" s="304" t="str">
        <f>IF(ISBLANK(EL3),"",COUNTIF(EL12:EL90,"&gt;=0"))</f>
        <v/>
      </c>
      <c r="EH92" s="304"/>
      <c r="EI92" s="305" t="str">
        <f>IF(ISBLANK(EL3),"",EG92/COUNT($A$12:$A$90))</f>
        <v/>
      </c>
      <c r="EJ92" s="305"/>
      <c r="EK92" s="146"/>
      <c r="EL92" s="147"/>
      <c r="EM92" s="149"/>
      <c r="EN92" s="304" t="str">
        <f>IF(ISBLANK(ES3),"",COUNTIF(ES12:ES90,"&gt;=0"))</f>
        <v/>
      </c>
      <c r="EO92" s="304"/>
      <c r="EP92" s="305" t="str">
        <f>IF(ISBLANK(ES3),"",EN92/COUNT($A$12:$A$90))</f>
        <v/>
      </c>
      <c r="EQ92" s="305"/>
      <c r="ER92" s="146"/>
      <c r="ES92" s="147"/>
      <c r="ET92" s="149"/>
      <c r="EU92" s="304" t="str">
        <f>IF(ISBLANK(EZ3),"",COUNTIF(EZ12:EZ90,"&gt;=0"))</f>
        <v/>
      </c>
      <c r="EV92" s="304"/>
      <c r="EW92" s="305" t="str">
        <f>IF(ISBLANK(EZ3),"",EU92/COUNT($A$12:$A$90))</f>
        <v/>
      </c>
      <c r="EX92" s="305"/>
      <c r="EY92" s="146"/>
      <c r="EZ92" s="147"/>
      <c r="FA92" s="149"/>
      <c r="FB92" s="304" t="str">
        <f>IF(ISBLANK(FG3),"",COUNTIF(FG12:FG90,"&gt;=0"))</f>
        <v/>
      </c>
      <c r="FC92" s="304"/>
      <c r="FD92" s="305" t="str">
        <f>IF(ISBLANK(FG3),"",FB92/COUNT($A$12:$A$90))</f>
        <v/>
      </c>
      <c r="FE92" s="305"/>
      <c r="FF92" s="146"/>
      <c r="FG92" s="147"/>
      <c r="FH92" s="149"/>
      <c r="FI92" s="304" t="str">
        <f>IF(ISBLANK(FN3),"",COUNTIF(FN12:FN90,"&gt;=0"))</f>
        <v/>
      </c>
      <c r="FJ92" s="304"/>
      <c r="FK92" s="305" t="str">
        <f>IF(ISBLANK(FN3),"",FI92/COUNT($A$12:$A$90))</f>
        <v/>
      </c>
      <c r="FL92" s="305"/>
      <c r="FM92" s="146"/>
      <c r="FN92" s="147"/>
      <c r="FO92" s="149"/>
      <c r="FP92" s="304" t="str">
        <f>IF(ISBLANK(FU3),"",COUNTIF(FU12:FU90,"&gt;=0"))</f>
        <v/>
      </c>
      <c r="FQ92" s="304"/>
      <c r="FR92" s="305" t="str">
        <f>IF(ISBLANK(FU3),"",FP92/COUNT($A$12:$A$90))</f>
        <v/>
      </c>
      <c r="FS92" s="305"/>
      <c r="FT92" s="146"/>
      <c r="FU92" s="147"/>
      <c r="FV92" s="149"/>
      <c r="FW92" s="304" t="str">
        <f>IF(ISBLANK(GB3),"",COUNTIF(GB12:GB90,"&gt;=0"))</f>
        <v/>
      </c>
      <c r="FX92" s="304"/>
      <c r="FY92" s="305" t="str">
        <f>IF(ISBLANK(GB3),"",FW92/COUNT($A$12:$A$90))</f>
        <v/>
      </c>
      <c r="FZ92" s="305"/>
      <c r="GA92" s="146"/>
      <c r="GB92" s="147"/>
      <c r="GC92" s="149"/>
      <c r="GD92" s="304" t="str">
        <f>IF(ISBLANK(GI3),"",COUNTIF(GI12:GI90,"&gt;=0"))</f>
        <v/>
      </c>
      <c r="GE92" s="304"/>
      <c r="GF92" s="305" t="str">
        <f>IF(ISBLANK(GI3),"",GD92/COUNT($A$12:$A$90))</f>
        <v/>
      </c>
      <c r="GG92" s="305"/>
      <c r="GH92" s="146"/>
      <c r="GI92" s="147"/>
      <c r="GJ92" s="149"/>
      <c r="GK92" s="304" t="str">
        <f>IF(ISBLANK(GP3),"",COUNTIF(GP12:GP90,"&gt;=0"))</f>
        <v/>
      </c>
      <c r="GL92" s="304"/>
      <c r="GM92" s="305" t="str">
        <f>IF(ISBLANK(GP3),"",GK92/COUNT($A$12:$A$90))</f>
        <v/>
      </c>
      <c r="GN92" s="305"/>
      <c r="GO92" s="146"/>
      <c r="GP92" s="147"/>
      <c r="GQ92" s="149"/>
      <c r="GR92" s="304" t="str">
        <f>IF(ISBLANK(GW3),"",COUNTIF(GW12:GW90,"&gt;=0"))</f>
        <v/>
      </c>
      <c r="GS92" s="304"/>
      <c r="GT92" s="305" t="str">
        <f>IF(ISBLANK(GW3),"",GR92/COUNT($A$12:$A$90))</f>
        <v/>
      </c>
      <c r="GU92" s="305"/>
      <c r="GV92" s="146"/>
      <c r="GW92" s="147"/>
      <c r="GX92" s="149"/>
      <c r="GY92" s="304" t="str">
        <f>IF(ISBLANK(HD3),"",COUNTIF(HD12:HD90,"&gt;=0"))</f>
        <v/>
      </c>
      <c r="GZ92" s="304"/>
      <c r="HA92" s="305" t="str">
        <f>IF(ISBLANK(HD3),"",GY92/COUNT($A$12:$A$90))</f>
        <v/>
      </c>
      <c r="HB92" s="305"/>
      <c r="HC92" s="146"/>
      <c r="HD92" s="147"/>
      <c r="HE92" s="149"/>
      <c r="HF92" s="304" t="str">
        <f>IF(ISBLANK(HK3),"",COUNTIF(HK12:HK90,"&gt;=0"))</f>
        <v/>
      </c>
      <c r="HG92" s="304"/>
      <c r="HH92" s="305" t="str">
        <f>IF(ISBLANK(HK3),"",HF92/COUNT($A$12:$A$90))</f>
        <v/>
      </c>
      <c r="HI92" s="305"/>
      <c r="HJ92" s="146"/>
      <c r="HK92" s="147"/>
      <c r="HL92" s="149"/>
      <c r="HM92" s="304" t="str">
        <f>IF(ISBLANK(HR3),"",COUNTIF(HR12:HR90,"&gt;=0"))</f>
        <v/>
      </c>
      <c r="HN92" s="304"/>
      <c r="HO92" s="305" t="str">
        <f>IF(ISBLANK(HR3),"",HM92/COUNT($A$12:$A$90))</f>
        <v/>
      </c>
      <c r="HP92" s="305"/>
      <c r="HQ92" s="146"/>
      <c r="HR92" s="147"/>
      <c r="HS92" s="149"/>
      <c r="HT92" s="304" t="str">
        <f>IF(ISBLANK(HY3),"",COUNTIF(HY12:HY90,"&gt;=0"))</f>
        <v/>
      </c>
      <c r="HU92" s="304"/>
      <c r="HV92" s="305" t="str">
        <f>IF(ISBLANK(HY3),"",HT92/COUNT($A$12:$A$90))</f>
        <v/>
      </c>
      <c r="HW92" s="305"/>
      <c r="HX92" s="146"/>
      <c r="HY92" s="147"/>
      <c r="HZ92" s="149"/>
      <c r="IA92" s="304" t="str">
        <f>IF(ISBLANK(IF3),"",COUNTIF(IF12:IF90,"&gt;=0"))</f>
        <v/>
      </c>
      <c r="IB92" s="304"/>
      <c r="IC92" s="305" t="str">
        <f>IF(ISBLANK(IF3),"",IA92/COUNT($A$12:$A$90))</f>
        <v/>
      </c>
      <c r="ID92" s="305"/>
      <c r="IE92" s="146"/>
      <c r="IF92" s="147"/>
      <c r="IG92" s="149"/>
      <c r="IH92" s="304" t="str">
        <f>IF(ISBLANK(IM3),"",COUNTIF(IM12:IM90,"&gt;=0"))</f>
        <v/>
      </c>
      <c r="II92" s="304"/>
      <c r="IJ92" s="305" t="str">
        <f>IF(ISBLANK(IM3),"",IH92/COUNT($A$12:$A$90))</f>
        <v/>
      </c>
      <c r="IK92" s="305"/>
      <c r="IL92" s="146"/>
      <c r="IM92" s="147"/>
      <c r="IN92" s="149"/>
      <c r="IO92" s="304" t="str">
        <f>IF(ISBLANK(IT3),"",COUNTIF(IT12:IT90,"&gt;=0"))</f>
        <v/>
      </c>
      <c r="IP92" s="304"/>
      <c r="IQ92" s="305" t="str">
        <f>IF(ISBLANK(IT3),"",IO92/COUNT($A$12:$A$90))</f>
        <v/>
      </c>
      <c r="IR92" s="305"/>
      <c r="IS92" s="146"/>
      <c r="IT92" s="147"/>
      <c r="IU92" s="149"/>
      <c r="IV92" s="304" t="str">
        <f>IF(ISBLANK(JA3),"",COUNTIF(JA12:JA90,"&gt;=0"))</f>
        <v/>
      </c>
      <c r="IW92" s="304"/>
      <c r="IX92" s="305" t="str">
        <f>IF(ISBLANK(JA3),"",IV92/COUNT($A$12:$A$90))</f>
        <v/>
      </c>
      <c r="IY92" s="305"/>
      <c r="IZ92" s="146"/>
      <c r="JA92" s="147"/>
      <c r="JB92" s="149"/>
      <c r="JC92" s="304" t="str">
        <f>IF(ISBLANK(JH3),"",COUNTIF(JH12:JH90,"&gt;=0"))</f>
        <v/>
      </c>
      <c r="JD92" s="304"/>
      <c r="JE92" s="305" t="str">
        <f>IF(ISBLANK(JH3),"",JC92/COUNT($A$12:$A$90))</f>
        <v/>
      </c>
      <c r="JF92" s="305"/>
      <c r="JG92" s="146"/>
      <c r="JH92" s="147"/>
      <c r="JI92" s="149"/>
      <c r="JJ92" s="304" t="str">
        <f>IF(ISBLANK(JO3),"",COUNTIF(JO12:JO90,"&gt;=0"))</f>
        <v/>
      </c>
      <c r="JK92" s="304"/>
      <c r="JL92" s="305" t="str">
        <f>IF(ISBLANK(JO3),"",JJ92/COUNT($A$12:$A$90))</f>
        <v/>
      </c>
      <c r="JM92" s="305"/>
      <c r="JN92" s="146"/>
      <c r="JO92" s="147"/>
      <c r="JP92" s="149"/>
      <c r="JQ92" s="304" t="str">
        <f>IF(ISBLANK(JV3),"",COUNTIF(JV12:JV90,"&gt;=0"))</f>
        <v/>
      </c>
      <c r="JR92" s="304"/>
      <c r="JS92" s="305" t="str">
        <f>IF(ISBLANK(JV3),"",JQ92/COUNT($A$12:$A$90))</f>
        <v/>
      </c>
      <c r="JT92" s="305"/>
      <c r="JU92" s="146"/>
      <c r="JV92" s="147"/>
      <c r="JW92" s="149"/>
      <c r="JX92" s="304" t="str">
        <f>IF(ISBLANK(KC3),"",COUNTIF(KC12:KC90,"&gt;=0"))</f>
        <v/>
      </c>
      <c r="JY92" s="304"/>
      <c r="JZ92" s="305" t="str">
        <f>IF(ISBLANK(KC3),"",JX92/COUNT($A$12:$A$90))</f>
        <v/>
      </c>
      <c r="KA92" s="305"/>
      <c r="KB92" s="146"/>
      <c r="KC92" s="147"/>
      <c r="KD92" s="149"/>
      <c r="KE92" s="304" t="str">
        <f>IF(ISBLANK(KJ3),"",COUNTIF(KJ12:KJ90,"&gt;=0"))</f>
        <v/>
      </c>
      <c r="KF92" s="304"/>
      <c r="KG92" s="305" t="str">
        <f>IF(ISBLANK(KJ3),"",KE92/COUNT($A$12:$A$90))</f>
        <v/>
      </c>
      <c r="KH92" s="305"/>
      <c r="KI92" s="146"/>
      <c r="KJ92" s="147"/>
      <c r="KK92" s="149"/>
      <c r="KL92" s="304" t="str">
        <f>IF(ISBLANK(KQ3),"",COUNTIF(KQ12:KQ90,"&gt;=0"))</f>
        <v/>
      </c>
      <c r="KM92" s="304"/>
      <c r="KN92" s="305" t="str">
        <f>IF(ISBLANK(KQ3),"",KL92/COUNT($A$12:$A$90))</f>
        <v/>
      </c>
      <c r="KO92" s="305"/>
      <c r="KP92" s="146"/>
      <c r="KQ92" s="147"/>
      <c r="KR92" s="149"/>
      <c r="KS92" s="304" t="str">
        <f>IF(ISBLANK(KX3),"",COUNTIF(KX12:KX90,"&gt;=0"))</f>
        <v/>
      </c>
      <c r="KT92" s="304"/>
      <c r="KU92" s="305" t="str">
        <f>IF(ISBLANK(KX3),"",KS92/COUNT($A$12:$A$90))</f>
        <v/>
      </c>
      <c r="KV92" s="305"/>
      <c r="KW92" s="146"/>
      <c r="KX92" s="147"/>
      <c r="KY92" s="150"/>
      <c r="KZ92" s="304" t="str">
        <f>IF(ISBLANK(LE3),"",COUNTIF(LE12:LE90,"&gt;=0"))</f>
        <v/>
      </c>
      <c r="LA92" s="304"/>
      <c r="LB92" s="305" t="str">
        <f>IF(ISBLANK(LE3),"",KZ92/COUNT($A$12:$A$90))</f>
        <v/>
      </c>
      <c r="LC92" s="305"/>
      <c r="LD92" s="146"/>
      <c r="LE92" s="147"/>
      <c r="LF92" s="149"/>
      <c r="LG92" s="304" t="str">
        <f>IF(ISBLANK(LL3),"",COUNTIF(LL12:LL90,"&gt;=0"))</f>
        <v/>
      </c>
      <c r="LH92" s="304"/>
      <c r="LI92" s="305" t="str">
        <f>IF(ISBLANK(LL3),"",LG92/COUNT($A$12:$A$90))</f>
        <v/>
      </c>
      <c r="LJ92" s="305"/>
      <c r="LK92" s="146"/>
      <c r="LL92" s="147"/>
      <c r="LM92" s="149"/>
      <c r="LN92" s="304" t="str">
        <f>IF(ISBLANK(LS3),"",COUNTIF(LS12:LS90,"&gt;=0"))</f>
        <v/>
      </c>
      <c r="LO92" s="304"/>
      <c r="LP92" s="305" t="str">
        <f>IF(ISBLANK(LS3),"",LN92/COUNT($A$12:$A$90))</f>
        <v/>
      </c>
      <c r="LQ92" s="305"/>
      <c r="LR92" s="146"/>
      <c r="LS92" s="147"/>
      <c r="LT92" s="149"/>
      <c r="LU92" s="304" t="str">
        <f>IF(ISBLANK(LZ3),"",COUNTIF(LZ12:LZ90,"&gt;=0"))</f>
        <v/>
      </c>
      <c r="LV92" s="304"/>
      <c r="LW92" s="305" t="str">
        <f>IF(ISBLANK(LZ3),"",LU92/COUNT($A$12:$A$90))</f>
        <v/>
      </c>
      <c r="LX92" s="305"/>
      <c r="LY92" s="146"/>
      <c r="LZ92" s="147"/>
      <c r="MA92" s="149"/>
      <c r="MB92" s="304" t="str">
        <f>IF(ISBLANK(MG3),"",COUNTIF(MG12:MG90,"&gt;=0"))</f>
        <v/>
      </c>
      <c r="MC92" s="304"/>
      <c r="MD92" s="305" t="str">
        <f>IF(ISBLANK(MG3),"",MB92/COUNT($A$12:$A$90))</f>
        <v/>
      </c>
      <c r="ME92" s="305"/>
      <c r="MF92" s="146"/>
      <c r="MG92" s="147"/>
      <c r="MH92" s="149"/>
      <c r="MI92" s="304" t="str">
        <f>IF(ISBLANK(MN3),"",COUNTIF(MN12:MN90,"&gt;=0"))</f>
        <v/>
      </c>
      <c r="MJ92" s="304"/>
      <c r="MK92" s="305" t="str">
        <f>IF(ISBLANK(MN3),"",MI92/COUNT($A$12:$A$90))</f>
        <v/>
      </c>
      <c r="ML92" s="305"/>
      <c r="MM92" s="146"/>
      <c r="MN92" s="147"/>
      <c r="MO92" s="149"/>
      <c r="MP92" s="304" t="str">
        <f>IF(ISBLANK(MU3),"",COUNTIF(MU12:MU90,"&gt;=0"))</f>
        <v/>
      </c>
      <c r="MQ92" s="304"/>
      <c r="MR92" s="305" t="str">
        <f>IF(ISBLANK(MU3),"",MP92/COUNT($A$12:$A$90))</f>
        <v/>
      </c>
      <c r="MS92" s="305"/>
      <c r="MT92" s="146"/>
      <c r="MU92" s="147"/>
      <c r="MV92" s="149"/>
      <c r="MW92" s="304" t="str">
        <f>IF(ISBLANK(NB3),"",COUNTIF(NB12:NB90,"&gt;=0"))</f>
        <v/>
      </c>
      <c r="MX92" s="304"/>
      <c r="MY92" s="305" t="str">
        <f>IF(ISBLANK(NB3),"",MW92/COUNT($A$12:$A$90))</f>
        <v/>
      </c>
      <c r="MZ92" s="305"/>
      <c r="NA92" s="146"/>
      <c r="NB92" s="147"/>
      <c r="NC92" s="149"/>
      <c r="ND92" s="304" t="str">
        <f>IF(ISBLANK(NI3),"",COUNTIF(NI12:NI90,"&gt;=0"))</f>
        <v/>
      </c>
      <c r="NE92" s="304"/>
      <c r="NF92" s="305" t="str">
        <f>IF(ISBLANK(NI3),"",ND92/COUNT($A$12:$A$90))</f>
        <v/>
      </c>
      <c r="NG92" s="305"/>
      <c r="NH92" s="146"/>
      <c r="NI92" s="147"/>
      <c r="NJ92" s="149"/>
      <c r="NK92" s="304" t="str">
        <f>IF(ISBLANK(NP3),"",COUNTIF(NP12:NP90,"&gt;=0"))</f>
        <v/>
      </c>
      <c r="NL92" s="304"/>
      <c r="NM92" s="305" t="str">
        <f>IF(ISBLANK(NP3),"",NK92/COUNT($A$12:$A$90))</f>
        <v/>
      </c>
      <c r="NN92" s="305"/>
      <c r="NO92" s="146"/>
      <c r="NP92" s="147"/>
      <c r="NQ92" s="149"/>
      <c r="NR92" s="304" t="str">
        <f>IF(ISBLANK(NW3),"",COUNTIF(NW12:NW90,"&gt;=0"))</f>
        <v/>
      </c>
      <c r="NS92" s="304"/>
      <c r="NT92" s="305" t="str">
        <f>IF(ISBLANK(NW3),"",NR92/COUNT($A$12:$A$90))</f>
        <v/>
      </c>
      <c r="NU92" s="305"/>
      <c r="NV92" s="146"/>
      <c r="NW92" s="147"/>
      <c r="NX92" s="149"/>
      <c r="NY92" s="304" t="str">
        <f>IF(ISBLANK(OD3),"",COUNTIF(OD12:OD90,"&gt;=0"))</f>
        <v/>
      </c>
      <c r="NZ92" s="304"/>
      <c r="OA92" s="305" t="str">
        <f>IF(ISBLANK(OD3),"",NY92/COUNT($A$12:$A$90))</f>
        <v/>
      </c>
      <c r="OB92" s="305"/>
      <c r="OC92" s="146"/>
      <c r="OD92" s="147"/>
      <c r="OE92" s="149"/>
      <c r="OF92" s="304" t="str">
        <f>IF(ISBLANK(OK3),"",COUNTIF(OK12:OK90,"&gt;=0"))</f>
        <v/>
      </c>
      <c r="OG92" s="304"/>
      <c r="OH92" s="305" t="str">
        <f>IF(ISBLANK(OK3),"",OF92/COUNT($A$12:$A$90))</f>
        <v/>
      </c>
      <c r="OI92" s="305"/>
      <c r="OJ92" s="146"/>
      <c r="OK92" s="147"/>
      <c r="OL92" s="149"/>
      <c r="OM92" s="304" t="str">
        <f>IF(ISBLANK(OR3),"",COUNTIF(OR12:OR90,"&gt;=0"))</f>
        <v/>
      </c>
      <c r="ON92" s="304"/>
      <c r="OO92" s="305" t="str">
        <f>IF(ISBLANK(OR3),"",OM92/COUNT($A$12:$A$90))</f>
        <v/>
      </c>
      <c r="OP92" s="305"/>
      <c r="OQ92" s="146"/>
      <c r="OR92" s="147"/>
      <c r="OS92" s="149"/>
      <c r="OT92" s="304" t="str">
        <f>IF(ISBLANK(OY3),"",COUNTIF(OY12:OY90,"&gt;=0"))</f>
        <v/>
      </c>
      <c r="OU92" s="304"/>
      <c r="OV92" s="305" t="str">
        <f>IF(ISBLANK(OY3),"",OT92/COUNT($A$12:$A$90))</f>
        <v/>
      </c>
      <c r="OW92" s="305"/>
      <c r="OX92" s="146"/>
      <c r="OY92" s="147"/>
      <c r="OZ92" s="149"/>
      <c r="PA92" s="304" t="str">
        <f>IF(ISBLANK(PF3),"",COUNTIF(PF12:PF90,"&gt;=0"))</f>
        <v/>
      </c>
      <c r="PB92" s="304"/>
      <c r="PC92" s="305" t="str">
        <f>IF(ISBLANK(PF3),"",PA92/COUNT($A$12:$A$90))</f>
        <v/>
      </c>
      <c r="PD92" s="305"/>
      <c r="PE92" s="146"/>
      <c r="PF92" s="147"/>
      <c r="PG92" s="149"/>
      <c r="PH92" s="304" t="str">
        <f>IF(ISBLANK(PM3),"",COUNTIF(PM12:PM90,"&gt;=0"))</f>
        <v/>
      </c>
      <c r="PI92" s="304"/>
      <c r="PJ92" s="305" t="str">
        <f>IF(ISBLANK(PM3),"",PH92/COUNT($A$12:$A$90))</f>
        <v/>
      </c>
      <c r="PK92" s="305"/>
      <c r="PL92" s="146"/>
      <c r="PM92" s="147"/>
      <c r="PN92" s="149"/>
      <c r="PO92" s="304" t="str">
        <f>IF(ISBLANK(PT3),"",COUNTIF(PT12:PT90,"&gt;=0"))</f>
        <v/>
      </c>
      <c r="PP92" s="304"/>
      <c r="PQ92" s="305" t="str">
        <f>IF(ISBLANK(PT3),"",PO92/COUNT($A$12:$A$90))</f>
        <v/>
      </c>
      <c r="PR92" s="305"/>
      <c r="PS92" s="146"/>
      <c r="PT92" s="147"/>
      <c r="PU92" s="149"/>
      <c r="PV92" s="304" t="str">
        <f>IF(ISBLANK(QA3),"",COUNTIF(QA12:QA90,"&gt;=0"))</f>
        <v/>
      </c>
      <c r="PW92" s="304"/>
      <c r="PX92" s="305" t="str">
        <f>IF(ISBLANK(QA3),"",PV92/COUNT($A$12:$A$90))</f>
        <v/>
      </c>
      <c r="PY92" s="305"/>
      <c r="PZ92" s="146"/>
      <c r="QA92" s="147"/>
      <c r="QB92" s="149"/>
      <c r="QC92" s="304" t="str">
        <f>IF(ISBLANK(QH3),"",COUNTIF(QH12:QH90,"&gt;=0"))</f>
        <v/>
      </c>
      <c r="QD92" s="304"/>
      <c r="QE92" s="305" t="str">
        <f>IF(ISBLANK(QH3),"",QC92/COUNT($A$12:$A$90))</f>
        <v/>
      </c>
      <c r="QF92" s="305"/>
      <c r="QG92" s="146"/>
      <c r="QH92" s="147"/>
      <c r="QI92" s="131"/>
      <c r="QJ92" s="131"/>
    </row>
    <row r="93" spans="1:452" ht="15" customHeight="1" x14ac:dyDescent="0.2">
      <c r="A93" s="335"/>
      <c r="B93" s="151" t="s">
        <v>174</v>
      </c>
      <c r="C93" s="145"/>
      <c r="D93" s="274">
        <f>IF(ISBLANK(I3),"",COUNTIF(D12:D90,"=60"))</f>
        <v>5</v>
      </c>
      <c r="E93" s="274"/>
      <c r="F93" s="275">
        <f>IF(ISBLANK(I3),"",D93/D92)</f>
        <v>8.771929824561403E-2</v>
      </c>
      <c r="G93" s="275"/>
      <c r="H93" s="275">
        <f>IF(ISBLANK(I3),"",(D93+D94)/D92)</f>
        <v>0.40350877192982454</v>
      </c>
      <c r="I93" s="324"/>
      <c r="J93" s="148"/>
      <c r="K93" s="274">
        <f>IF(ISBLANK(P3),"",COUNTIF(K12:K90,"=60"))</f>
        <v>0</v>
      </c>
      <c r="L93" s="274"/>
      <c r="M93" s="275">
        <f>IF(ISBLANK(P3),"",K93/K92)</f>
        <v>0</v>
      </c>
      <c r="N93" s="275"/>
      <c r="O93" s="275">
        <f>IF(ISBLANK(P3),"",(K93+K94)/K92)</f>
        <v>0</v>
      </c>
      <c r="P93" s="324"/>
      <c r="Q93" s="149"/>
      <c r="R93" s="274">
        <f>IF(ISBLANK(W3),"",COUNTIF(R12:R90,"=60"))</f>
        <v>0</v>
      </c>
      <c r="S93" s="274"/>
      <c r="T93" s="275">
        <f>IF(ISBLANK(W3),"",R93/R92)</f>
        <v>0</v>
      </c>
      <c r="U93" s="275"/>
      <c r="V93" s="275">
        <f>IF(ISBLANK(W3),"",(R93+R94)/R92)</f>
        <v>1.4925373134328358E-2</v>
      </c>
      <c r="W93" s="324"/>
      <c r="X93" s="149"/>
      <c r="Y93" s="274">
        <f>IF(ISBLANK(AD3),"",COUNTIF(Y12:Y90,"=60"))</f>
        <v>0</v>
      </c>
      <c r="Z93" s="274"/>
      <c r="AA93" s="275">
        <f>IF(ISBLANK(AD3),"",Y93/Y92)</f>
        <v>0</v>
      </c>
      <c r="AB93" s="275"/>
      <c r="AC93" s="275">
        <f>IF(ISBLANK(AD3),"",(Y93+Y94)/Y92)</f>
        <v>0</v>
      </c>
      <c r="AD93" s="324"/>
      <c r="AE93" s="149"/>
      <c r="AF93" s="274">
        <f>IF(ISBLANK(AK3),"",COUNTIF(AF12:AF90,"=60"))</f>
        <v>0</v>
      </c>
      <c r="AG93" s="274"/>
      <c r="AH93" s="275">
        <f>IF(ISBLANK(AK3),"",AF93/AF92)</f>
        <v>0</v>
      </c>
      <c r="AI93" s="275"/>
      <c r="AJ93" s="275">
        <f>IF(ISBLANK(AK3),"",(AF93+AF94)/AF92)</f>
        <v>1</v>
      </c>
      <c r="AK93" s="324"/>
      <c r="AL93" s="149"/>
      <c r="AM93" s="274">
        <f>IF(ISBLANK(AR3),"",COUNTIF(AM12:AM90,"=60"))</f>
        <v>17</v>
      </c>
      <c r="AN93" s="274"/>
      <c r="AO93" s="275">
        <f>IF(ISBLANK(AR3),"",AM93/AM92)</f>
        <v>0.27419354838709675</v>
      </c>
      <c r="AP93" s="275"/>
      <c r="AQ93" s="275">
        <f>IF(ISBLANK(AR3),"",(AM93+AM94)/AM92)</f>
        <v>0.95161290322580649</v>
      </c>
      <c r="AR93" s="324"/>
      <c r="AS93" s="149"/>
      <c r="AT93" s="274">
        <f>IF(ISBLANK(AY3),"",COUNTIF(AT12:AT90,"=60"))</f>
        <v>0</v>
      </c>
      <c r="AU93" s="274"/>
      <c r="AV93" s="275">
        <f>IF(ISBLANK(AY3),"",AT93/AT92)</f>
        <v>0</v>
      </c>
      <c r="AW93" s="275"/>
      <c r="AX93" s="275">
        <f>IF(ISBLANK(AY3),"",(AT93+AT94)/AT92)</f>
        <v>3.7037037037037035E-2</v>
      </c>
      <c r="AY93" s="324"/>
      <c r="AZ93" s="149"/>
      <c r="BA93" s="274">
        <f>IF(ISBLANK(BF3),"",COUNTIF(BA12:BA90,"=60"))</f>
        <v>0</v>
      </c>
      <c r="BB93" s="274"/>
      <c r="BC93" s="275">
        <f>IF(ISBLANK(BF3),"",BA93/BA92)</f>
        <v>0</v>
      </c>
      <c r="BD93" s="275"/>
      <c r="BE93" s="275">
        <f>IF(ISBLANK(BF3),"",(BA93+BA94)/BA92)</f>
        <v>3.3898305084745763E-2</v>
      </c>
      <c r="BF93" s="324"/>
      <c r="BG93" s="149"/>
      <c r="BH93" s="274" t="str">
        <f>IF(ISBLANK(BM3),"",COUNTIF(BH12:BH90,"=60"))</f>
        <v/>
      </c>
      <c r="BI93" s="274"/>
      <c r="BJ93" s="275" t="str">
        <f>IF(ISBLANK(BM3),"",BH93/BH92)</f>
        <v/>
      </c>
      <c r="BK93" s="275"/>
      <c r="BL93" s="275" t="str">
        <f>IF(ISBLANK(BM3),"",(BH93+BH94)/BH92)</f>
        <v/>
      </c>
      <c r="BM93" s="324"/>
      <c r="BN93" s="149"/>
      <c r="BO93" s="274">
        <f>IF(ISBLANK(BT3),"",COUNTIF(BO12:BO90,"=60"))</f>
        <v>10</v>
      </c>
      <c r="BP93" s="274"/>
      <c r="BQ93" s="275">
        <f>IF(ISBLANK(BT3),"",BO93/BO92)</f>
        <v>0.18181818181818182</v>
      </c>
      <c r="BR93" s="275"/>
      <c r="BS93" s="275">
        <f>IF(ISBLANK(BT3),"",(BO93+BO94)/BO92)</f>
        <v>0.81818181818181823</v>
      </c>
      <c r="BT93" s="324"/>
      <c r="BU93" s="149"/>
      <c r="BV93" s="274" t="str">
        <f>IF(ISBLANK(CA3),"",COUNTIF(BV12:BV90,"=60"))</f>
        <v/>
      </c>
      <c r="BW93" s="274"/>
      <c r="BX93" s="275" t="str">
        <f>IF(ISBLANK(CA3),"",BV93/BV92)</f>
        <v/>
      </c>
      <c r="BY93" s="275"/>
      <c r="BZ93" s="275" t="str">
        <f>IF(ISBLANK(CA3),"",(BV93+BV94)/BV92)</f>
        <v/>
      </c>
      <c r="CA93" s="324"/>
      <c r="CB93" s="149"/>
      <c r="CC93" s="274">
        <f>IF(ISBLANK(CH3),"",COUNTIF(CC12:CC90,"=60"))</f>
        <v>0</v>
      </c>
      <c r="CD93" s="274"/>
      <c r="CE93" s="275">
        <f>IF(ISBLANK(CH3),"",CC93/CC92)</f>
        <v>0</v>
      </c>
      <c r="CF93" s="275"/>
      <c r="CG93" s="275">
        <f>IF(ISBLANK(CH3),"",(CC93+CC94)/CC92)</f>
        <v>1.9230769230769232E-2</v>
      </c>
      <c r="CH93" s="324"/>
      <c r="CI93" s="149"/>
      <c r="CJ93" s="274">
        <f>IF(ISBLANK(CO3),"",COUNTIF(CJ12:CJ90,"=60"))</f>
        <v>8</v>
      </c>
      <c r="CK93" s="274"/>
      <c r="CL93" s="275">
        <f>IF(ISBLANK(CO3),"",CJ93/CJ92)</f>
        <v>0.14545454545454545</v>
      </c>
      <c r="CM93" s="275"/>
      <c r="CN93" s="275">
        <f>IF(ISBLANK(CO3),"",(CJ93+CJ94)/CJ92)</f>
        <v>0.94545454545454544</v>
      </c>
      <c r="CO93" s="324"/>
      <c r="CP93" s="149"/>
      <c r="CQ93" s="274" t="str">
        <f>IF(ISBLANK(CV3),"",COUNTIF(CQ12:CQ90,"=60"))</f>
        <v/>
      </c>
      <c r="CR93" s="274"/>
      <c r="CS93" s="275" t="str">
        <f>IF(ISBLANK(CV3),"",CQ93/CQ92)</f>
        <v/>
      </c>
      <c r="CT93" s="275"/>
      <c r="CU93" s="275" t="str">
        <f>IF(ISBLANK(CV3),"",(CQ93+CQ94)/CQ92)</f>
        <v/>
      </c>
      <c r="CV93" s="324"/>
      <c r="CW93" s="149"/>
      <c r="CX93" s="274" t="str">
        <f>IF(ISBLANK(DC3),"",COUNTIF(CX12:CX90,"=60"))</f>
        <v/>
      </c>
      <c r="CY93" s="274"/>
      <c r="CZ93" s="275" t="str">
        <f>IF(ISBLANK(DC3),"",CX93/CX92)</f>
        <v/>
      </c>
      <c r="DA93" s="275"/>
      <c r="DB93" s="275" t="str">
        <f>IF(ISBLANK(DC3),"",(CX93+CX94)/CX92)</f>
        <v/>
      </c>
      <c r="DC93" s="324"/>
      <c r="DD93" s="149"/>
      <c r="DE93" s="274" t="str">
        <f>IF(ISBLANK(DJ3),"",COUNTIF(DE12:DE90,"=60"))</f>
        <v/>
      </c>
      <c r="DF93" s="274"/>
      <c r="DG93" s="275" t="str">
        <f>IF(ISBLANK(DJ3),"",DE93/DE92)</f>
        <v/>
      </c>
      <c r="DH93" s="275"/>
      <c r="DI93" s="275" t="str">
        <f>IF(ISBLANK(DJ3),"",(DE93+DE94)/DE92)</f>
        <v/>
      </c>
      <c r="DJ93" s="324"/>
      <c r="DK93" s="149"/>
      <c r="DL93" s="274" t="str">
        <f>IF(ISBLANK(DQ3),"",COUNTIF(DL12:DL90,"=60"))</f>
        <v/>
      </c>
      <c r="DM93" s="274"/>
      <c r="DN93" s="275" t="str">
        <f>IF(ISBLANK(DQ3),"",DL93/DL92)</f>
        <v/>
      </c>
      <c r="DO93" s="275"/>
      <c r="DP93" s="275" t="str">
        <f>IF(ISBLANK(DQ3),"",(DL93+DL94)/DL92)</f>
        <v/>
      </c>
      <c r="DQ93" s="324"/>
      <c r="DR93" s="149"/>
      <c r="DS93" s="274" t="str">
        <f>IF(ISBLANK(DX3),"",COUNTIF(DS12:DS90,"=60"))</f>
        <v/>
      </c>
      <c r="DT93" s="274"/>
      <c r="DU93" s="275" t="str">
        <f>IF(ISBLANK(DX3),"",DS93/DS92)</f>
        <v/>
      </c>
      <c r="DV93" s="275"/>
      <c r="DW93" s="275" t="str">
        <f>IF(ISBLANK(DX3),"",(DS93+DS94)/DS92)</f>
        <v/>
      </c>
      <c r="DX93" s="324"/>
      <c r="DY93" s="149"/>
      <c r="DZ93" s="274" t="str">
        <f>IF(ISBLANK(EE3),"",COUNTIF(DZ12:DZ90,"=60"))</f>
        <v/>
      </c>
      <c r="EA93" s="274"/>
      <c r="EB93" s="275" t="str">
        <f>IF(ISBLANK(EE3),"",DZ93/DZ92)</f>
        <v/>
      </c>
      <c r="EC93" s="275"/>
      <c r="ED93" s="275" t="str">
        <f>IF(ISBLANK(EE3),"",(DZ93+DZ94)/DZ92)</f>
        <v/>
      </c>
      <c r="EE93" s="324"/>
      <c r="EF93" s="149"/>
      <c r="EG93" s="274" t="str">
        <f>IF(ISBLANK(EL3),"",COUNTIF(EG12:EG90,"=60"))</f>
        <v/>
      </c>
      <c r="EH93" s="274"/>
      <c r="EI93" s="275" t="str">
        <f>IF(ISBLANK(EL3),"",EG93/EG92)</f>
        <v/>
      </c>
      <c r="EJ93" s="275"/>
      <c r="EK93" s="275" t="str">
        <f>IF(ISBLANK(EL3),"",(EG93+EG94)/EG92)</f>
        <v/>
      </c>
      <c r="EL93" s="324"/>
      <c r="EM93" s="149"/>
      <c r="EN93" s="274" t="str">
        <f>IF(ISBLANK(ES3),"",COUNTIF(EN12:EN90,"=60"))</f>
        <v/>
      </c>
      <c r="EO93" s="274"/>
      <c r="EP93" s="275" t="str">
        <f>IF(ISBLANK(ES3),"",EN93/EN92)</f>
        <v/>
      </c>
      <c r="EQ93" s="275"/>
      <c r="ER93" s="275" t="str">
        <f>IF(ISBLANK(ES3),"",(EN93+EN94)/EN92)</f>
        <v/>
      </c>
      <c r="ES93" s="324"/>
      <c r="ET93" s="149"/>
      <c r="EU93" s="274" t="str">
        <f>IF(ISBLANK(EZ3),"",COUNTIF(EU12:EU90,"=60"))</f>
        <v/>
      </c>
      <c r="EV93" s="274"/>
      <c r="EW93" s="275" t="str">
        <f>IF(ISBLANK(EZ3),"",EU93/EU92)</f>
        <v/>
      </c>
      <c r="EX93" s="275"/>
      <c r="EY93" s="275" t="str">
        <f>IF(ISBLANK(EZ3),"",(EU93+EU94)/EU92)</f>
        <v/>
      </c>
      <c r="EZ93" s="324"/>
      <c r="FA93" s="149"/>
      <c r="FB93" s="274" t="str">
        <f>IF(ISBLANK(FG3),"",COUNTIF(FB12:FB90,"=60"))</f>
        <v/>
      </c>
      <c r="FC93" s="274"/>
      <c r="FD93" s="275" t="str">
        <f>IF(ISBLANK(FG3),"",FB93/FB92)</f>
        <v/>
      </c>
      <c r="FE93" s="275"/>
      <c r="FF93" s="275" t="str">
        <f>IF(ISBLANK(FG3),"",(FB93+FB94)/FB92)</f>
        <v/>
      </c>
      <c r="FG93" s="324"/>
      <c r="FH93" s="149"/>
      <c r="FI93" s="274" t="str">
        <f>IF(ISBLANK(FN3),"",COUNTIF(FI12:FI90,"=60"))</f>
        <v/>
      </c>
      <c r="FJ93" s="274"/>
      <c r="FK93" s="275" t="str">
        <f>IF(ISBLANK(FN3),"",FI93/FI92)</f>
        <v/>
      </c>
      <c r="FL93" s="275"/>
      <c r="FM93" s="275" t="str">
        <f>IF(ISBLANK(FN3),"",(FI93+FI94)/FI92)</f>
        <v/>
      </c>
      <c r="FN93" s="324"/>
      <c r="FO93" s="149"/>
      <c r="FP93" s="274" t="str">
        <f>IF(ISBLANK(FU3),"",COUNTIF(FP12:FP90,"=60"))</f>
        <v/>
      </c>
      <c r="FQ93" s="274"/>
      <c r="FR93" s="275" t="str">
        <f>IF(ISBLANK(FU3),"",FP93/FP92)</f>
        <v/>
      </c>
      <c r="FS93" s="275"/>
      <c r="FT93" s="275" t="str">
        <f>IF(ISBLANK(FU3),"",(FP93+FP94)/FP92)</f>
        <v/>
      </c>
      <c r="FU93" s="324"/>
      <c r="FV93" s="149"/>
      <c r="FW93" s="274" t="str">
        <f>IF(ISBLANK(GB3),"",COUNTIF(FW12:FW90,"=60"))</f>
        <v/>
      </c>
      <c r="FX93" s="274"/>
      <c r="FY93" s="275" t="str">
        <f>IF(ISBLANK(GB3),"",FW93/FW92)</f>
        <v/>
      </c>
      <c r="FZ93" s="275"/>
      <c r="GA93" s="275" t="str">
        <f>IF(ISBLANK(GB3),"",(FW93+FW94)/FW92)</f>
        <v/>
      </c>
      <c r="GB93" s="324"/>
      <c r="GC93" s="149"/>
      <c r="GD93" s="274" t="str">
        <f>IF(ISBLANK(GI3),"",COUNTIF(GD12:GD90,"=60"))</f>
        <v/>
      </c>
      <c r="GE93" s="274"/>
      <c r="GF93" s="275" t="str">
        <f>IF(ISBLANK(GI3),"",GD93/GD92)</f>
        <v/>
      </c>
      <c r="GG93" s="275"/>
      <c r="GH93" s="275" t="str">
        <f>IF(ISBLANK(GI3),"",(GD93+GD94)/GD92)</f>
        <v/>
      </c>
      <c r="GI93" s="324"/>
      <c r="GJ93" s="149"/>
      <c r="GK93" s="274" t="str">
        <f>IF(ISBLANK(GP3),"",COUNTIF(GK12:GK90,"=60"))</f>
        <v/>
      </c>
      <c r="GL93" s="274"/>
      <c r="GM93" s="275" t="str">
        <f>IF(ISBLANK(GP3),"",GK93/GK92)</f>
        <v/>
      </c>
      <c r="GN93" s="275"/>
      <c r="GO93" s="275" t="str">
        <f>IF(ISBLANK(GP3),"",(GK93+GK94)/GK92)</f>
        <v/>
      </c>
      <c r="GP93" s="324"/>
      <c r="GQ93" s="149"/>
      <c r="GR93" s="274" t="str">
        <f>IF(ISBLANK(GW3),"",COUNTIF(GR12:GR90,"=60"))</f>
        <v/>
      </c>
      <c r="GS93" s="274"/>
      <c r="GT93" s="275" t="str">
        <f>IF(ISBLANK(GW3),"",GR93/GR92)</f>
        <v/>
      </c>
      <c r="GU93" s="275"/>
      <c r="GV93" s="275" t="str">
        <f>IF(ISBLANK(GW3),"",(GR93+GR94)/GR92)</f>
        <v/>
      </c>
      <c r="GW93" s="324"/>
      <c r="GX93" s="149"/>
      <c r="GY93" s="274" t="str">
        <f>IF(ISBLANK(HD3),"",COUNTIF(GY12:GY90,"=60"))</f>
        <v/>
      </c>
      <c r="GZ93" s="274"/>
      <c r="HA93" s="275" t="str">
        <f>IF(ISBLANK(HD3),"",GY93/GY92)</f>
        <v/>
      </c>
      <c r="HB93" s="275"/>
      <c r="HC93" s="275" t="str">
        <f>IF(ISBLANK(HD3),"",(GY93+GY94)/GY92)</f>
        <v/>
      </c>
      <c r="HD93" s="324"/>
      <c r="HE93" s="149"/>
      <c r="HF93" s="274" t="str">
        <f>IF(ISBLANK(HK3),"",COUNTIF(HF12:HF90,"=60"))</f>
        <v/>
      </c>
      <c r="HG93" s="274"/>
      <c r="HH93" s="275" t="str">
        <f>IF(ISBLANK(HK3),"",HF93/HF92)</f>
        <v/>
      </c>
      <c r="HI93" s="275"/>
      <c r="HJ93" s="275" t="str">
        <f>IF(ISBLANK(HK3),"",(HF93+HF94)/HF92)</f>
        <v/>
      </c>
      <c r="HK93" s="324"/>
      <c r="HL93" s="149"/>
      <c r="HM93" s="274" t="str">
        <f>IF(ISBLANK(HR3),"",COUNTIF(HM12:HM90,"=60"))</f>
        <v/>
      </c>
      <c r="HN93" s="274"/>
      <c r="HO93" s="275" t="str">
        <f>IF(ISBLANK(HR3),"",HM93/HM92)</f>
        <v/>
      </c>
      <c r="HP93" s="275"/>
      <c r="HQ93" s="275" t="str">
        <f>IF(ISBLANK(HR3),"",(HM93+HM94)/HM92)</f>
        <v/>
      </c>
      <c r="HR93" s="324"/>
      <c r="HS93" s="149"/>
      <c r="HT93" s="274" t="str">
        <f>IF(ISBLANK(HY3),"",COUNTIF(HT12:HT90,"=60"))</f>
        <v/>
      </c>
      <c r="HU93" s="274"/>
      <c r="HV93" s="275" t="str">
        <f>IF(ISBLANK(HY3),"",HT93/HT92)</f>
        <v/>
      </c>
      <c r="HW93" s="275"/>
      <c r="HX93" s="275" t="str">
        <f>IF(ISBLANK(HY3),"",(HT93+HT94)/HT92)</f>
        <v/>
      </c>
      <c r="HY93" s="324"/>
      <c r="HZ93" s="149"/>
      <c r="IA93" s="274" t="str">
        <f>IF(ISBLANK(IF3),"",COUNTIF(IA12:IA90,"=60"))</f>
        <v/>
      </c>
      <c r="IB93" s="274"/>
      <c r="IC93" s="275" t="str">
        <f>IF(ISBLANK(IF3),"",IA93/IA92)</f>
        <v/>
      </c>
      <c r="ID93" s="275"/>
      <c r="IE93" s="275" t="str">
        <f>IF(ISBLANK(IF3),"",(IA93+IA94)/IA92)</f>
        <v/>
      </c>
      <c r="IF93" s="324"/>
      <c r="IG93" s="149"/>
      <c r="IH93" s="274" t="str">
        <f>IF(ISBLANK(IM3),"",COUNTIF(IH12:IH90,"=60"))</f>
        <v/>
      </c>
      <c r="II93" s="274"/>
      <c r="IJ93" s="275" t="str">
        <f>IF(ISBLANK(IM3),"",IH93/IH92)</f>
        <v/>
      </c>
      <c r="IK93" s="275"/>
      <c r="IL93" s="275" t="str">
        <f>IF(ISBLANK(IM3),"",(IH93+IH94)/IH92)</f>
        <v/>
      </c>
      <c r="IM93" s="324"/>
      <c r="IN93" s="149"/>
      <c r="IO93" s="274" t="str">
        <f>IF(ISBLANK(IT3),"",COUNTIF(IO12:IO90,"=60"))</f>
        <v/>
      </c>
      <c r="IP93" s="274"/>
      <c r="IQ93" s="275" t="str">
        <f>IF(ISBLANK(IT3),"",IO93/IO92)</f>
        <v/>
      </c>
      <c r="IR93" s="275"/>
      <c r="IS93" s="275" t="str">
        <f>IF(ISBLANK(IT3),"",(IO93+IO94)/IO92)</f>
        <v/>
      </c>
      <c r="IT93" s="324"/>
      <c r="IU93" s="149"/>
      <c r="IV93" s="274" t="str">
        <f>IF(ISBLANK(JA3),"",COUNTIF(IV12:IV90,"=60"))</f>
        <v/>
      </c>
      <c r="IW93" s="274"/>
      <c r="IX93" s="275" t="str">
        <f>IF(ISBLANK(JA3),"",IV93/IV92)</f>
        <v/>
      </c>
      <c r="IY93" s="275"/>
      <c r="IZ93" s="275" t="str">
        <f>IF(ISBLANK(JA3),"",(IV93+IV94)/IV92)</f>
        <v/>
      </c>
      <c r="JA93" s="324"/>
      <c r="JB93" s="149"/>
      <c r="JC93" s="274" t="str">
        <f>IF(ISBLANK(JH3),"",COUNTIF(JC12:JC90,"=60"))</f>
        <v/>
      </c>
      <c r="JD93" s="274"/>
      <c r="JE93" s="275" t="str">
        <f>IF(ISBLANK(JH3),"",JC93/JC92)</f>
        <v/>
      </c>
      <c r="JF93" s="275"/>
      <c r="JG93" s="275" t="str">
        <f>IF(ISBLANK(JH3),"",(JC93+JC94)/JC92)</f>
        <v/>
      </c>
      <c r="JH93" s="324"/>
      <c r="JI93" s="149"/>
      <c r="JJ93" s="274" t="str">
        <f>IF(ISBLANK(JO3),"",COUNTIF(JJ12:JJ90,"=60"))</f>
        <v/>
      </c>
      <c r="JK93" s="274"/>
      <c r="JL93" s="275" t="str">
        <f>IF(ISBLANK(JO3),"",JJ93/JJ92)</f>
        <v/>
      </c>
      <c r="JM93" s="275"/>
      <c r="JN93" s="275" t="str">
        <f>IF(ISBLANK(JO3),"",(JJ93+JJ94)/JJ92)</f>
        <v/>
      </c>
      <c r="JO93" s="324"/>
      <c r="JP93" s="149"/>
      <c r="JQ93" s="274" t="str">
        <f>IF(ISBLANK(JV3),"",COUNTIF(JQ12:JQ90,"=60"))</f>
        <v/>
      </c>
      <c r="JR93" s="274"/>
      <c r="JS93" s="275" t="str">
        <f>IF(ISBLANK(JV3),"",JQ93/JQ92)</f>
        <v/>
      </c>
      <c r="JT93" s="275"/>
      <c r="JU93" s="275" t="str">
        <f>IF(ISBLANK(JV3),"",(JQ93+JQ94)/JQ92)</f>
        <v/>
      </c>
      <c r="JV93" s="324"/>
      <c r="JW93" s="149"/>
      <c r="JX93" s="274" t="str">
        <f>IF(ISBLANK(KC3),"",COUNTIF(JX12:JX90,"=60"))</f>
        <v/>
      </c>
      <c r="JY93" s="274"/>
      <c r="JZ93" s="275" t="str">
        <f>IF(ISBLANK(KC3),"",JX93/JX92)</f>
        <v/>
      </c>
      <c r="KA93" s="275"/>
      <c r="KB93" s="275" t="str">
        <f>IF(ISBLANK(KC3),"",(JX93+JX94)/JX92)</f>
        <v/>
      </c>
      <c r="KC93" s="324"/>
      <c r="KD93" s="149"/>
      <c r="KE93" s="274" t="str">
        <f>IF(ISBLANK(KJ3),"",COUNTIF(KE12:KE90,"=60"))</f>
        <v/>
      </c>
      <c r="KF93" s="274"/>
      <c r="KG93" s="275" t="str">
        <f>IF(ISBLANK(KJ3),"",KE93/KE92)</f>
        <v/>
      </c>
      <c r="KH93" s="275"/>
      <c r="KI93" s="275" t="str">
        <f>IF(ISBLANK(KJ3),"",(KE93+KE94)/KE92)</f>
        <v/>
      </c>
      <c r="KJ93" s="324"/>
      <c r="KK93" s="149"/>
      <c r="KL93" s="274" t="str">
        <f>IF(ISBLANK(KQ3),"",COUNTIF(KL12:KL90,"=60"))</f>
        <v/>
      </c>
      <c r="KM93" s="274"/>
      <c r="KN93" s="275" t="str">
        <f>IF(ISBLANK(KQ3),"",KL93/KL92)</f>
        <v/>
      </c>
      <c r="KO93" s="275"/>
      <c r="KP93" s="275" t="str">
        <f>IF(ISBLANK(KQ3),"",(KL93+KL94)/KL92)</f>
        <v/>
      </c>
      <c r="KQ93" s="324"/>
      <c r="KR93" s="149"/>
      <c r="KS93" s="274" t="str">
        <f>IF(ISBLANK(KX3),"",COUNTIF(KS12:KS90,"=60"))</f>
        <v/>
      </c>
      <c r="KT93" s="274"/>
      <c r="KU93" s="275" t="str">
        <f>IF(ISBLANK(KX3),"",KS93/KS92)</f>
        <v/>
      </c>
      <c r="KV93" s="275"/>
      <c r="KW93" s="275" t="str">
        <f>IF(ISBLANK(KX3),"",(KS93+KS94)/KS92)</f>
        <v/>
      </c>
      <c r="KX93" s="324"/>
      <c r="KY93" s="150"/>
      <c r="KZ93" s="274" t="str">
        <f>IF(ISBLANK(LE3),"",COUNTIF(KZ12:KZ90,"=60"))</f>
        <v/>
      </c>
      <c r="LA93" s="274"/>
      <c r="LB93" s="275" t="str">
        <f>IF(ISBLANK(LE3),"",KZ93/KZ92)</f>
        <v/>
      </c>
      <c r="LC93" s="275"/>
      <c r="LD93" s="275" t="str">
        <f>IF(ISBLANK(LE3),"",(KZ93+KZ94)/KZ92)</f>
        <v/>
      </c>
      <c r="LE93" s="324"/>
      <c r="LF93" s="149"/>
      <c r="LG93" s="274" t="str">
        <f>IF(ISBLANK(LL3),"",COUNTIF(LG12:LG90,"=60"))</f>
        <v/>
      </c>
      <c r="LH93" s="274"/>
      <c r="LI93" s="275" t="str">
        <f>IF(ISBLANK(LL3),"",LG93/LG92)</f>
        <v/>
      </c>
      <c r="LJ93" s="275"/>
      <c r="LK93" s="275" t="str">
        <f>IF(ISBLANK(LL3),"",(LG93+LG94)/LG92)</f>
        <v/>
      </c>
      <c r="LL93" s="324"/>
      <c r="LM93" s="149"/>
      <c r="LN93" s="274" t="str">
        <f>IF(ISBLANK(LS3),"",COUNTIF(LN12:LN90,"=60"))</f>
        <v/>
      </c>
      <c r="LO93" s="274"/>
      <c r="LP93" s="275" t="str">
        <f>IF(ISBLANK(LS3),"",LN93/LN92)</f>
        <v/>
      </c>
      <c r="LQ93" s="275"/>
      <c r="LR93" s="275" t="str">
        <f>IF(ISBLANK(LS3),"",(LN93+LN94)/LN92)</f>
        <v/>
      </c>
      <c r="LS93" s="324"/>
      <c r="LT93" s="149"/>
      <c r="LU93" s="274" t="str">
        <f>IF(ISBLANK(LZ3),"",COUNTIF(LU12:LU90,"=60"))</f>
        <v/>
      </c>
      <c r="LV93" s="274"/>
      <c r="LW93" s="275" t="str">
        <f>IF(ISBLANK(LZ3),"",LU93/LU92)</f>
        <v/>
      </c>
      <c r="LX93" s="275"/>
      <c r="LY93" s="275" t="str">
        <f>IF(ISBLANK(LZ3),"",(LU93+LU94)/LU92)</f>
        <v/>
      </c>
      <c r="LZ93" s="324"/>
      <c r="MA93" s="149"/>
      <c r="MB93" s="274" t="str">
        <f>IF(ISBLANK(MG3),"",COUNTIF(MB12:MB90,"=60"))</f>
        <v/>
      </c>
      <c r="MC93" s="274"/>
      <c r="MD93" s="275" t="str">
        <f>IF(ISBLANK(MG3),"",MB93/MB92)</f>
        <v/>
      </c>
      <c r="ME93" s="275"/>
      <c r="MF93" s="275" t="str">
        <f>IF(ISBLANK(MG3),"",(MB93+MB94)/MB92)</f>
        <v/>
      </c>
      <c r="MG93" s="324"/>
      <c r="MH93" s="149"/>
      <c r="MI93" s="274" t="str">
        <f>IF(ISBLANK(MN3),"",COUNTIF(MI12:MI90,"=60"))</f>
        <v/>
      </c>
      <c r="MJ93" s="274"/>
      <c r="MK93" s="275" t="str">
        <f>IF(ISBLANK(MN3),"",MI93/MI92)</f>
        <v/>
      </c>
      <c r="ML93" s="275"/>
      <c r="MM93" s="275" t="str">
        <f>IF(ISBLANK(MN3),"",(MI93+MI94)/MI92)</f>
        <v/>
      </c>
      <c r="MN93" s="324"/>
      <c r="MO93" s="149"/>
      <c r="MP93" s="274" t="str">
        <f>IF(ISBLANK(MU3),"",COUNTIF(MP12:MP90,"=60"))</f>
        <v/>
      </c>
      <c r="MQ93" s="274"/>
      <c r="MR93" s="275" t="str">
        <f>IF(ISBLANK(MU3),"",MP93/MP92)</f>
        <v/>
      </c>
      <c r="MS93" s="275"/>
      <c r="MT93" s="275" t="str">
        <f>IF(ISBLANK(MU3),"",(MP93+MP94)/MP92)</f>
        <v/>
      </c>
      <c r="MU93" s="324"/>
      <c r="MV93" s="149"/>
      <c r="MW93" s="274" t="str">
        <f>IF(ISBLANK(NB3),"",COUNTIF(MW12:MW90,"=60"))</f>
        <v/>
      </c>
      <c r="MX93" s="274"/>
      <c r="MY93" s="275" t="str">
        <f>IF(ISBLANK(NB3),"",MW93/MW92)</f>
        <v/>
      </c>
      <c r="MZ93" s="275"/>
      <c r="NA93" s="275" t="str">
        <f>IF(ISBLANK(NB3),"",(MW93+MW94)/MW92)</f>
        <v/>
      </c>
      <c r="NB93" s="324"/>
      <c r="NC93" s="149"/>
      <c r="ND93" s="274" t="str">
        <f>IF(ISBLANK(NI3),"",COUNTIF(ND12:ND90,"=60"))</f>
        <v/>
      </c>
      <c r="NE93" s="274"/>
      <c r="NF93" s="275" t="str">
        <f>IF(ISBLANK(NI3),"",ND93/ND92)</f>
        <v/>
      </c>
      <c r="NG93" s="275"/>
      <c r="NH93" s="275" t="str">
        <f>IF(ISBLANK(NI3),"",(ND93+ND94)/ND92)</f>
        <v/>
      </c>
      <c r="NI93" s="324"/>
      <c r="NJ93" s="149"/>
      <c r="NK93" s="274" t="str">
        <f>IF(ISBLANK(NP3),"",COUNTIF(NK12:NK90,"=60"))</f>
        <v/>
      </c>
      <c r="NL93" s="274"/>
      <c r="NM93" s="275" t="str">
        <f>IF(ISBLANK(NP3),"",NK93/NK92)</f>
        <v/>
      </c>
      <c r="NN93" s="275"/>
      <c r="NO93" s="275" t="str">
        <f>IF(ISBLANK(NP3),"",(NK93+NK94)/NK92)</f>
        <v/>
      </c>
      <c r="NP93" s="324"/>
      <c r="NQ93" s="149"/>
      <c r="NR93" s="274" t="str">
        <f>IF(ISBLANK(NW3),"",COUNTIF(NR12:NR90,"=60"))</f>
        <v/>
      </c>
      <c r="NS93" s="274"/>
      <c r="NT93" s="275" t="str">
        <f>IF(ISBLANK(NW3),"",NR93/NR92)</f>
        <v/>
      </c>
      <c r="NU93" s="275"/>
      <c r="NV93" s="275" t="str">
        <f>IF(ISBLANK(NW3),"",(NR93+NR94)/NR92)</f>
        <v/>
      </c>
      <c r="NW93" s="324"/>
      <c r="NX93" s="149"/>
      <c r="NY93" s="274" t="str">
        <f>IF(ISBLANK(OD3),"",COUNTIF(NY12:NY90,"=60"))</f>
        <v/>
      </c>
      <c r="NZ93" s="274"/>
      <c r="OA93" s="275" t="str">
        <f>IF(ISBLANK(OD3),"",NY93/NY92)</f>
        <v/>
      </c>
      <c r="OB93" s="275"/>
      <c r="OC93" s="275" t="str">
        <f>IF(ISBLANK(OD3),"",(NY93+NY94)/NY92)</f>
        <v/>
      </c>
      <c r="OD93" s="324"/>
      <c r="OE93" s="149"/>
      <c r="OF93" s="274" t="str">
        <f>IF(ISBLANK(OK3),"",COUNTIF(OF12:OF90,"=60"))</f>
        <v/>
      </c>
      <c r="OG93" s="274"/>
      <c r="OH93" s="275" t="str">
        <f>IF(ISBLANK(OK3),"",OF93/OF92)</f>
        <v/>
      </c>
      <c r="OI93" s="275"/>
      <c r="OJ93" s="275" t="str">
        <f>IF(ISBLANK(OK3),"",(OF93+OF94)/OF92)</f>
        <v/>
      </c>
      <c r="OK93" s="324"/>
      <c r="OL93" s="149"/>
      <c r="OM93" s="274" t="str">
        <f>IF(ISBLANK(OR3),"",COUNTIF(OM12:OM90,"=60"))</f>
        <v/>
      </c>
      <c r="ON93" s="274"/>
      <c r="OO93" s="275" t="str">
        <f>IF(ISBLANK(OR3),"",OM93/OM92)</f>
        <v/>
      </c>
      <c r="OP93" s="275"/>
      <c r="OQ93" s="275" t="str">
        <f>IF(ISBLANK(OR3),"",(OM93+OM94)/OM92)</f>
        <v/>
      </c>
      <c r="OR93" s="324"/>
      <c r="OS93" s="149"/>
      <c r="OT93" s="274" t="str">
        <f>IF(ISBLANK(OY3),"",COUNTIF(OT12:OT90,"=60"))</f>
        <v/>
      </c>
      <c r="OU93" s="274"/>
      <c r="OV93" s="275" t="str">
        <f>IF(ISBLANK(OY3),"",OT93/OT92)</f>
        <v/>
      </c>
      <c r="OW93" s="275"/>
      <c r="OX93" s="275" t="str">
        <f>IF(ISBLANK(OY3),"",(OT93+OT94)/OT92)</f>
        <v/>
      </c>
      <c r="OY93" s="324"/>
      <c r="OZ93" s="149"/>
      <c r="PA93" s="274" t="str">
        <f>IF(ISBLANK(PF3),"",COUNTIF(PA12:PA90,"=60"))</f>
        <v/>
      </c>
      <c r="PB93" s="274"/>
      <c r="PC93" s="275" t="str">
        <f>IF(ISBLANK(PF3),"",PA93/PA92)</f>
        <v/>
      </c>
      <c r="PD93" s="275"/>
      <c r="PE93" s="275" t="str">
        <f>IF(ISBLANK(PF3),"",(PA93+PA94)/PA92)</f>
        <v/>
      </c>
      <c r="PF93" s="324"/>
      <c r="PG93" s="149"/>
      <c r="PH93" s="274" t="str">
        <f>IF(ISBLANK(PM3),"",COUNTIF(PH12:PH90,"=60"))</f>
        <v/>
      </c>
      <c r="PI93" s="274"/>
      <c r="PJ93" s="275" t="str">
        <f>IF(ISBLANK(PM3),"",PH93/PH92)</f>
        <v/>
      </c>
      <c r="PK93" s="275"/>
      <c r="PL93" s="275" t="str">
        <f>IF(ISBLANK(PM3),"",(PH93+PH94)/PH92)</f>
        <v/>
      </c>
      <c r="PM93" s="324"/>
      <c r="PN93" s="149"/>
      <c r="PO93" s="274" t="str">
        <f>IF(ISBLANK(PT3),"",COUNTIF(PO12:PO90,"=60"))</f>
        <v/>
      </c>
      <c r="PP93" s="274"/>
      <c r="PQ93" s="275" t="str">
        <f>IF(ISBLANK(PT3),"",PO93/PO92)</f>
        <v/>
      </c>
      <c r="PR93" s="275"/>
      <c r="PS93" s="275" t="str">
        <f>IF(ISBLANK(PT3),"",(PO93+PO94)/PO92)</f>
        <v/>
      </c>
      <c r="PT93" s="324"/>
      <c r="PU93" s="149"/>
      <c r="PV93" s="274" t="str">
        <f>IF(ISBLANK(QA3),"",COUNTIF(PV12:PV90,"=60"))</f>
        <v/>
      </c>
      <c r="PW93" s="274"/>
      <c r="PX93" s="275" t="str">
        <f>IF(ISBLANK(QA3),"",PV93/PV92)</f>
        <v/>
      </c>
      <c r="PY93" s="275"/>
      <c r="PZ93" s="275" t="str">
        <f>IF(ISBLANK(QA3),"",(PV93+PV94)/PV92)</f>
        <v/>
      </c>
      <c r="QA93" s="324"/>
      <c r="QB93" s="149"/>
      <c r="QC93" s="274" t="str">
        <f>IF(ISBLANK(QH3),"",COUNTIF(QC12:QC90,"=60"))</f>
        <v/>
      </c>
      <c r="QD93" s="274"/>
      <c r="QE93" s="275" t="str">
        <f>IF(ISBLANK(QH3),"",QC93/QC92)</f>
        <v/>
      </c>
      <c r="QF93" s="275"/>
      <c r="QG93" s="275" t="str">
        <f>IF(ISBLANK(QH3),"",(QC93+QC94)/QC92)</f>
        <v/>
      </c>
      <c r="QH93" s="324"/>
      <c r="QI93" s="131"/>
      <c r="QJ93" s="131"/>
    </row>
    <row r="94" spans="1:452" ht="15" customHeight="1" x14ac:dyDescent="0.2">
      <c r="A94" s="335"/>
      <c r="B94" s="151" t="s">
        <v>175</v>
      </c>
      <c r="C94" s="145"/>
      <c r="D94" s="274">
        <f>IF(ISBLANK(I3),"",COUNTIF(E12:E90,"=20"))</f>
        <v>18</v>
      </c>
      <c r="E94" s="274"/>
      <c r="F94" s="275">
        <f>IF(ISBLANK(I3),"",D94/D92)</f>
        <v>0.31578947368421051</v>
      </c>
      <c r="G94" s="275"/>
      <c r="H94" s="275"/>
      <c r="I94" s="324"/>
      <c r="J94" s="148"/>
      <c r="K94" s="274">
        <f>IF(ISBLANK(P3),"",COUNTIF(L12:L90,"=20"))</f>
        <v>0</v>
      </c>
      <c r="L94" s="274"/>
      <c r="M94" s="275">
        <f>IF(ISBLANK(P3),"",K94/K92)</f>
        <v>0</v>
      </c>
      <c r="N94" s="275"/>
      <c r="O94" s="275"/>
      <c r="P94" s="324"/>
      <c r="Q94" s="149"/>
      <c r="R94" s="274">
        <f>IF(ISBLANK(W3),"",COUNTIF(S12:S90,"=20"))</f>
        <v>1</v>
      </c>
      <c r="S94" s="274"/>
      <c r="T94" s="275">
        <f>IF(ISBLANK(W3),"",R94/R92)</f>
        <v>1.4925373134328358E-2</v>
      </c>
      <c r="U94" s="275"/>
      <c r="V94" s="275"/>
      <c r="W94" s="324"/>
      <c r="X94" s="149"/>
      <c r="Y94" s="274">
        <f>IF(ISBLANK(AD3),"",COUNTIF(Z12:Z90,"=20"))</f>
        <v>0</v>
      </c>
      <c r="Z94" s="274"/>
      <c r="AA94" s="275">
        <f>IF(ISBLANK(AD3),"",Y94/Y92)</f>
        <v>0</v>
      </c>
      <c r="AB94" s="275"/>
      <c r="AC94" s="275"/>
      <c r="AD94" s="324"/>
      <c r="AE94" s="149"/>
      <c r="AF94" s="274">
        <f>IF(ISBLANK(AK3),"",COUNTIF(AG12:AG90,"=20"))</f>
        <v>59</v>
      </c>
      <c r="AG94" s="274"/>
      <c r="AH94" s="275">
        <f>IF(ISBLANK(AK3),"",AF94/AF92)</f>
        <v>1</v>
      </c>
      <c r="AI94" s="275"/>
      <c r="AJ94" s="275"/>
      <c r="AK94" s="324"/>
      <c r="AL94" s="149"/>
      <c r="AM94" s="274">
        <f>IF(ISBLANK(AR3),"",COUNTIF(AN12:AN90,"=20"))</f>
        <v>42</v>
      </c>
      <c r="AN94" s="274"/>
      <c r="AO94" s="275">
        <f>IF(ISBLANK(AR3),"",AM94/AM92)</f>
        <v>0.67741935483870963</v>
      </c>
      <c r="AP94" s="275"/>
      <c r="AQ94" s="275"/>
      <c r="AR94" s="324"/>
      <c r="AS94" s="149"/>
      <c r="AT94" s="274">
        <f>IF(ISBLANK(AY3),"",COUNTIF(AU12:AU90,"=20"))</f>
        <v>2</v>
      </c>
      <c r="AU94" s="274"/>
      <c r="AV94" s="275">
        <f>IF(ISBLANK(AY3),"",AT94/AT92)</f>
        <v>3.7037037037037035E-2</v>
      </c>
      <c r="AW94" s="275"/>
      <c r="AX94" s="275"/>
      <c r="AY94" s="324"/>
      <c r="AZ94" s="149"/>
      <c r="BA94" s="274">
        <f>IF(ISBLANK(BF3),"",COUNTIF(BB12:BB90,"=20"))</f>
        <v>2</v>
      </c>
      <c r="BB94" s="274"/>
      <c r="BC94" s="275">
        <f>IF(ISBLANK(BF3),"",BA94/BA92)</f>
        <v>3.3898305084745763E-2</v>
      </c>
      <c r="BD94" s="275"/>
      <c r="BE94" s="275"/>
      <c r="BF94" s="324"/>
      <c r="BG94" s="149"/>
      <c r="BH94" s="274" t="str">
        <f>IF(ISBLANK(BM3),"",COUNTIF(BI12:BI90,"=20"))</f>
        <v/>
      </c>
      <c r="BI94" s="274"/>
      <c r="BJ94" s="275" t="str">
        <f>IF(ISBLANK(BM3),"",BH94/BH92)</f>
        <v/>
      </c>
      <c r="BK94" s="275"/>
      <c r="BL94" s="275"/>
      <c r="BM94" s="324"/>
      <c r="BN94" s="149"/>
      <c r="BO94" s="274">
        <f>IF(ISBLANK(BT3),"",COUNTIF(BP12:BP90,"=20"))</f>
        <v>35</v>
      </c>
      <c r="BP94" s="274"/>
      <c r="BQ94" s="275">
        <f>IF(ISBLANK(BT3),"",BO94/BO92)</f>
        <v>0.63636363636363635</v>
      </c>
      <c r="BR94" s="275"/>
      <c r="BS94" s="275"/>
      <c r="BT94" s="324"/>
      <c r="BU94" s="149"/>
      <c r="BV94" s="274" t="str">
        <f>IF(ISBLANK(CA3),"",COUNTIF(BW12:BW90,"=20"))</f>
        <v/>
      </c>
      <c r="BW94" s="274"/>
      <c r="BX94" s="275" t="str">
        <f>IF(ISBLANK(CA3),"",BV94/BV92)</f>
        <v/>
      </c>
      <c r="BY94" s="275"/>
      <c r="BZ94" s="275"/>
      <c r="CA94" s="324"/>
      <c r="CB94" s="149"/>
      <c r="CC94" s="274">
        <f>IF(ISBLANK(CH3),"",COUNTIF(CD12:CD90,"=20"))</f>
        <v>1</v>
      </c>
      <c r="CD94" s="274"/>
      <c r="CE94" s="275">
        <f>IF(ISBLANK(CH3),"",CC94/CC92)</f>
        <v>1.9230769230769232E-2</v>
      </c>
      <c r="CF94" s="275"/>
      <c r="CG94" s="275"/>
      <c r="CH94" s="324"/>
      <c r="CI94" s="149"/>
      <c r="CJ94" s="274">
        <f>IF(ISBLANK(CO3),"",COUNTIF(CK12:CK90,"=20"))</f>
        <v>44</v>
      </c>
      <c r="CK94" s="274"/>
      <c r="CL94" s="275">
        <f>IF(ISBLANK(CO3),"",CJ94/CJ92)</f>
        <v>0.8</v>
      </c>
      <c r="CM94" s="275"/>
      <c r="CN94" s="275"/>
      <c r="CO94" s="324"/>
      <c r="CP94" s="149"/>
      <c r="CQ94" s="274" t="str">
        <f>IF(ISBLANK(CV3),"",COUNTIF(CR12:CR90,"=20"))</f>
        <v/>
      </c>
      <c r="CR94" s="274"/>
      <c r="CS94" s="275" t="str">
        <f>IF(ISBLANK(CV3),"",CQ94/CQ92)</f>
        <v/>
      </c>
      <c r="CT94" s="275"/>
      <c r="CU94" s="275"/>
      <c r="CV94" s="324"/>
      <c r="CW94" s="149"/>
      <c r="CX94" s="274" t="str">
        <f>IF(ISBLANK(DC3),"",COUNTIF(CY12:CY90,"=20"))</f>
        <v/>
      </c>
      <c r="CY94" s="274"/>
      <c r="CZ94" s="275" t="str">
        <f>IF(ISBLANK(DC3),"",CX94/CX92)</f>
        <v/>
      </c>
      <c r="DA94" s="275"/>
      <c r="DB94" s="275"/>
      <c r="DC94" s="324"/>
      <c r="DD94" s="149"/>
      <c r="DE94" s="274" t="str">
        <f>IF(ISBLANK(DJ3),"",COUNTIF(DF12:DF90,"=20"))</f>
        <v/>
      </c>
      <c r="DF94" s="274"/>
      <c r="DG94" s="275" t="str">
        <f>IF(ISBLANK(DJ3),"",DE94/DE92)</f>
        <v/>
      </c>
      <c r="DH94" s="275"/>
      <c r="DI94" s="275"/>
      <c r="DJ94" s="324"/>
      <c r="DK94" s="149"/>
      <c r="DL94" s="274" t="str">
        <f>IF(ISBLANK(DQ3),"",COUNTIF(DM12:DM90,"=20"))</f>
        <v/>
      </c>
      <c r="DM94" s="274"/>
      <c r="DN94" s="275" t="str">
        <f>IF(ISBLANK(DQ3),"",DL94/DL92)</f>
        <v/>
      </c>
      <c r="DO94" s="275"/>
      <c r="DP94" s="275"/>
      <c r="DQ94" s="324"/>
      <c r="DR94" s="149"/>
      <c r="DS94" s="274" t="str">
        <f>IF(ISBLANK(DX3),"",COUNTIF(DT12:DT90,"=20"))</f>
        <v/>
      </c>
      <c r="DT94" s="274"/>
      <c r="DU94" s="275" t="str">
        <f>IF(ISBLANK(DX3),"",DS94/DS92)</f>
        <v/>
      </c>
      <c r="DV94" s="275"/>
      <c r="DW94" s="275"/>
      <c r="DX94" s="324"/>
      <c r="DY94" s="149"/>
      <c r="DZ94" s="274" t="str">
        <f>IF(ISBLANK(EE3),"",COUNTIF(EA12:EA90,"=20"))</f>
        <v/>
      </c>
      <c r="EA94" s="274"/>
      <c r="EB94" s="275" t="str">
        <f>IF(ISBLANK(EE3),"",DZ94/DZ92)</f>
        <v/>
      </c>
      <c r="EC94" s="275"/>
      <c r="ED94" s="275"/>
      <c r="EE94" s="324"/>
      <c r="EF94" s="149"/>
      <c r="EG94" s="274" t="str">
        <f>IF(ISBLANK(EL3),"",COUNTIF(EH12:EH90,"=20"))</f>
        <v/>
      </c>
      <c r="EH94" s="274"/>
      <c r="EI94" s="275" t="str">
        <f>IF(ISBLANK(EL3),"",EG94/EG92)</f>
        <v/>
      </c>
      <c r="EJ94" s="275"/>
      <c r="EK94" s="275"/>
      <c r="EL94" s="324"/>
      <c r="EM94" s="149"/>
      <c r="EN94" s="274" t="str">
        <f>IF(ISBLANK(ES3),"",COUNTIF(EO12:EO90,"=20"))</f>
        <v/>
      </c>
      <c r="EO94" s="274"/>
      <c r="EP94" s="275" t="str">
        <f>IF(ISBLANK(ES3),"",EN94/EN92)</f>
        <v/>
      </c>
      <c r="EQ94" s="275"/>
      <c r="ER94" s="275"/>
      <c r="ES94" s="324"/>
      <c r="ET94" s="149"/>
      <c r="EU94" s="274" t="str">
        <f>IF(ISBLANK(EZ3),"",COUNTIF(EV12:EV90,"=20"))</f>
        <v/>
      </c>
      <c r="EV94" s="274"/>
      <c r="EW94" s="275" t="str">
        <f>IF(ISBLANK(EZ3),"",EU94/EU92)</f>
        <v/>
      </c>
      <c r="EX94" s="275"/>
      <c r="EY94" s="275"/>
      <c r="EZ94" s="324"/>
      <c r="FA94" s="149"/>
      <c r="FB94" s="274" t="str">
        <f>IF(ISBLANK(FG3),"",COUNTIF(FC12:FC90,"=20"))</f>
        <v/>
      </c>
      <c r="FC94" s="274"/>
      <c r="FD94" s="275" t="str">
        <f>IF(ISBLANK(FG3),"",FB94/FB92)</f>
        <v/>
      </c>
      <c r="FE94" s="275"/>
      <c r="FF94" s="275"/>
      <c r="FG94" s="324"/>
      <c r="FH94" s="149"/>
      <c r="FI94" s="274" t="str">
        <f>IF(ISBLANK(FN3),"",COUNTIF(FJ12:FJ90,"=20"))</f>
        <v/>
      </c>
      <c r="FJ94" s="274"/>
      <c r="FK94" s="275" t="str">
        <f>IF(ISBLANK(FN3),"",FI94/FI92)</f>
        <v/>
      </c>
      <c r="FL94" s="275"/>
      <c r="FM94" s="275"/>
      <c r="FN94" s="324"/>
      <c r="FO94" s="149"/>
      <c r="FP94" s="274" t="str">
        <f>IF(ISBLANK(FU3),"",COUNTIF(FQ12:FQ90,"=20"))</f>
        <v/>
      </c>
      <c r="FQ94" s="274"/>
      <c r="FR94" s="275" t="str">
        <f>IF(ISBLANK(FU3),"",FP94/FP92)</f>
        <v/>
      </c>
      <c r="FS94" s="275"/>
      <c r="FT94" s="275"/>
      <c r="FU94" s="324"/>
      <c r="FV94" s="149"/>
      <c r="FW94" s="274" t="str">
        <f>IF(ISBLANK(GB3),"",COUNTIF(FX12:FX90,"=20"))</f>
        <v/>
      </c>
      <c r="FX94" s="274"/>
      <c r="FY94" s="275" t="str">
        <f>IF(ISBLANK(GB3),"",FW94/FW92)</f>
        <v/>
      </c>
      <c r="FZ94" s="275"/>
      <c r="GA94" s="275"/>
      <c r="GB94" s="324"/>
      <c r="GC94" s="149"/>
      <c r="GD94" s="274" t="str">
        <f>IF(ISBLANK(GI3),"",COUNTIF(GE12:GE90,"=20"))</f>
        <v/>
      </c>
      <c r="GE94" s="274"/>
      <c r="GF94" s="275" t="str">
        <f>IF(ISBLANK(GI3),"",GD94/GD92)</f>
        <v/>
      </c>
      <c r="GG94" s="275"/>
      <c r="GH94" s="275"/>
      <c r="GI94" s="324"/>
      <c r="GJ94" s="149"/>
      <c r="GK94" s="274" t="str">
        <f>IF(ISBLANK(GP3),"",COUNTIF(GL12:GL90,"=20"))</f>
        <v/>
      </c>
      <c r="GL94" s="274"/>
      <c r="GM94" s="275" t="str">
        <f>IF(ISBLANK(GP3),"",GK94/GK92)</f>
        <v/>
      </c>
      <c r="GN94" s="275"/>
      <c r="GO94" s="275"/>
      <c r="GP94" s="324"/>
      <c r="GQ94" s="149"/>
      <c r="GR94" s="274" t="str">
        <f>IF(ISBLANK(GW3),"",COUNTIF(GS12:GS90,"=20"))</f>
        <v/>
      </c>
      <c r="GS94" s="274"/>
      <c r="GT94" s="275" t="str">
        <f>IF(ISBLANK(GW3),"",GR94/GR92)</f>
        <v/>
      </c>
      <c r="GU94" s="275"/>
      <c r="GV94" s="275"/>
      <c r="GW94" s="324"/>
      <c r="GX94" s="149"/>
      <c r="GY94" s="274" t="str">
        <f>IF(ISBLANK(HD3),"",COUNTIF(GZ12:GZ90,"=20"))</f>
        <v/>
      </c>
      <c r="GZ94" s="274"/>
      <c r="HA94" s="275" t="str">
        <f>IF(ISBLANK(HD3),"",GY94/GY92)</f>
        <v/>
      </c>
      <c r="HB94" s="275"/>
      <c r="HC94" s="275"/>
      <c r="HD94" s="324"/>
      <c r="HE94" s="149"/>
      <c r="HF94" s="274" t="str">
        <f>IF(ISBLANK(HK3),"",COUNTIF(HG12:HG90,"=20"))</f>
        <v/>
      </c>
      <c r="HG94" s="274"/>
      <c r="HH94" s="275" t="str">
        <f>IF(ISBLANK(HK3),"",HF94/HF92)</f>
        <v/>
      </c>
      <c r="HI94" s="275"/>
      <c r="HJ94" s="275"/>
      <c r="HK94" s="324"/>
      <c r="HL94" s="149"/>
      <c r="HM94" s="274" t="str">
        <f>IF(ISBLANK(HR3),"",COUNTIF(HN12:HN90,"=20"))</f>
        <v/>
      </c>
      <c r="HN94" s="274"/>
      <c r="HO94" s="275" t="str">
        <f>IF(ISBLANK(HR3),"",HM94/HM92)</f>
        <v/>
      </c>
      <c r="HP94" s="275"/>
      <c r="HQ94" s="275"/>
      <c r="HR94" s="324"/>
      <c r="HS94" s="149"/>
      <c r="HT94" s="274" t="str">
        <f>IF(ISBLANK(HY3),"",COUNTIF(HU12:HU90,"=20"))</f>
        <v/>
      </c>
      <c r="HU94" s="274"/>
      <c r="HV94" s="275" t="str">
        <f>IF(ISBLANK(HY3),"",HT94/HT92)</f>
        <v/>
      </c>
      <c r="HW94" s="275"/>
      <c r="HX94" s="275"/>
      <c r="HY94" s="324"/>
      <c r="HZ94" s="149"/>
      <c r="IA94" s="274" t="str">
        <f>IF(ISBLANK(IF3),"",COUNTIF(IB12:IB90,"=20"))</f>
        <v/>
      </c>
      <c r="IB94" s="274"/>
      <c r="IC94" s="275" t="str">
        <f>IF(ISBLANK(IF3),"",IA94/IA92)</f>
        <v/>
      </c>
      <c r="ID94" s="275"/>
      <c r="IE94" s="275"/>
      <c r="IF94" s="324"/>
      <c r="IG94" s="149"/>
      <c r="IH94" s="274" t="str">
        <f>IF(ISBLANK(IM3),"",COUNTIF(II12:II90,"=20"))</f>
        <v/>
      </c>
      <c r="II94" s="274"/>
      <c r="IJ94" s="275" t="str">
        <f>IF(ISBLANK(IM3),"",IH94/IH92)</f>
        <v/>
      </c>
      <c r="IK94" s="275"/>
      <c r="IL94" s="275"/>
      <c r="IM94" s="324"/>
      <c r="IN94" s="149"/>
      <c r="IO94" s="274" t="str">
        <f>IF(ISBLANK(IT3),"",COUNTIF(IP12:IP90,"=20"))</f>
        <v/>
      </c>
      <c r="IP94" s="274"/>
      <c r="IQ94" s="275" t="str">
        <f>IF(ISBLANK(IT3),"",IO94/IO92)</f>
        <v/>
      </c>
      <c r="IR94" s="275"/>
      <c r="IS94" s="275"/>
      <c r="IT94" s="324"/>
      <c r="IU94" s="149"/>
      <c r="IV94" s="274" t="str">
        <f>IF(ISBLANK(JA3),"",COUNTIF(IW12:IW90,"=20"))</f>
        <v/>
      </c>
      <c r="IW94" s="274"/>
      <c r="IX94" s="275" t="str">
        <f>IF(ISBLANK(JA3),"",IV94/IV92)</f>
        <v/>
      </c>
      <c r="IY94" s="275"/>
      <c r="IZ94" s="275"/>
      <c r="JA94" s="324"/>
      <c r="JB94" s="149"/>
      <c r="JC94" s="274" t="str">
        <f>IF(ISBLANK(JH3),"",COUNTIF(JD12:JD90,"=20"))</f>
        <v/>
      </c>
      <c r="JD94" s="274"/>
      <c r="JE94" s="275" t="str">
        <f>IF(ISBLANK(JH3),"",JC94/JC92)</f>
        <v/>
      </c>
      <c r="JF94" s="275"/>
      <c r="JG94" s="275"/>
      <c r="JH94" s="324"/>
      <c r="JI94" s="149"/>
      <c r="JJ94" s="274" t="str">
        <f>IF(ISBLANK(JO3),"",COUNTIF(JK12:JK90,"=20"))</f>
        <v/>
      </c>
      <c r="JK94" s="274"/>
      <c r="JL94" s="275" t="str">
        <f>IF(ISBLANK(JO3),"",JJ94/JJ92)</f>
        <v/>
      </c>
      <c r="JM94" s="275"/>
      <c r="JN94" s="275"/>
      <c r="JO94" s="324"/>
      <c r="JP94" s="149"/>
      <c r="JQ94" s="274" t="str">
        <f>IF(ISBLANK(JV3),"",COUNTIF(JR12:JR90,"=20"))</f>
        <v/>
      </c>
      <c r="JR94" s="274"/>
      <c r="JS94" s="275" t="str">
        <f>IF(ISBLANK(JV3),"",JQ94/JQ92)</f>
        <v/>
      </c>
      <c r="JT94" s="275"/>
      <c r="JU94" s="275"/>
      <c r="JV94" s="324"/>
      <c r="JW94" s="149"/>
      <c r="JX94" s="274" t="str">
        <f>IF(ISBLANK(KC3),"",COUNTIF(JY12:JY90,"=20"))</f>
        <v/>
      </c>
      <c r="JY94" s="274"/>
      <c r="JZ94" s="275" t="str">
        <f>IF(ISBLANK(KC3),"",JX94/JX92)</f>
        <v/>
      </c>
      <c r="KA94" s="275"/>
      <c r="KB94" s="275"/>
      <c r="KC94" s="324"/>
      <c r="KD94" s="149"/>
      <c r="KE94" s="274" t="str">
        <f>IF(ISBLANK(KJ3),"",COUNTIF(KF12:KF90,"=20"))</f>
        <v/>
      </c>
      <c r="KF94" s="274"/>
      <c r="KG94" s="275" t="str">
        <f>IF(ISBLANK(KJ3),"",KE94/KE92)</f>
        <v/>
      </c>
      <c r="KH94" s="275"/>
      <c r="KI94" s="275"/>
      <c r="KJ94" s="324"/>
      <c r="KK94" s="149"/>
      <c r="KL94" s="274" t="str">
        <f>IF(ISBLANK(KQ3),"",COUNTIF(KM12:KM90,"=20"))</f>
        <v/>
      </c>
      <c r="KM94" s="274"/>
      <c r="KN94" s="275" t="str">
        <f>IF(ISBLANK(KQ3),"",KL94/KL92)</f>
        <v/>
      </c>
      <c r="KO94" s="275"/>
      <c r="KP94" s="275"/>
      <c r="KQ94" s="324"/>
      <c r="KR94" s="149"/>
      <c r="KS94" s="274" t="str">
        <f>IF(ISBLANK(KX3),"",COUNTIF(KT12:KT90,"=20"))</f>
        <v/>
      </c>
      <c r="KT94" s="274"/>
      <c r="KU94" s="275" t="str">
        <f>IF(ISBLANK(KX3),"",KS94/KS92)</f>
        <v/>
      </c>
      <c r="KV94" s="275"/>
      <c r="KW94" s="275"/>
      <c r="KX94" s="324"/>
      <c r="KY94" s="150"/>
      <c r="KZ94" s="274" t="str">
        <f>IF(ISBLANK(LE3),"",COUNTIF(LA12:LA90,"=20"))</f>
        <v/>
      </c>
      <c r="LA94" s="274"/>
      <c r="LB94" s="275" t="str">
        <f>IF(ISBLANK(LE3),"",KZ94/KZ92)</f>
        <v/>
      </c>
      <c r="LC94" s="275"/>
      <c r="LD94" s="275"/>
      <c r="LE94" s="324"/>
      <c r="LF94" s="149"/>
      <c r="LG94" s="274" t="str">
        <f>IF(ISBLANK(LL3),"",COUNTIF(LH12:LH90,"=20"))</f>
        <v/>
      </c>
      <c r="LH94" s="274"/>
      <c r="LI94" s="275" t="str">
        <f>IF(ISBLANK(LL3),"",LG94/LG92)</f>
        <v/>
      </c>
      <c r="LJ94" s="275"/>
      <c r="LK94" s="275"/>
      <c r="LL94" s="324"/>
      <c r="LM94" s="149"/>
      <c r="LN94" s="274" t="str">
        <f>IF(ISBLANK(LS3),"",COUNTIF(LO12:LO90,"=20"))</f>
        <v/>
      </c>
      <c r="LO94" s="274"/>
      <c r="LP94" s="275" t="str">
        <f>IF(ISBLANK(LS3),"",LN94/LN92)</f>
        <v/>
      </c>
      <c r="LQ94" s="275"/>
      <c r="LR94" s="275"/>
      <c r="LS94" s="324"/>
      <c r="LT94" s="149"/>
      <c r="LU94" s="274" t="str">
        <f>IF(ISBLANK(LZ3),"",COUNTIF(LV12:LV90,"=20"))</f>
        <v/>
      </c>
      <c r="LV94" s="274"/>
      <c r="LW94" s="275" t="str">
        <f>IF(ISBLANK(LZ3),"",LU94/LU92)</f>
        <v/>
      </c>
      <c r="LX94" s="275"/>
      <c r="LY94" s="275"/>
      <c r="LZ94" s="324"/>
      <c r="MA94" s="149"/>
      <c r="MB94" s="274" t="str">
        <f>IF(ISBLANK(MG3),"",COUNTIF(MC12:MC90,"=20"))</f>
        <v/>
      </c>
      <c r="MC94" s="274"/>
      <c r="MD94" s="275" t="str">
        <f>IF(ISBLANK(MG3),"",MB94/MB92)</f>
        <v/>
      </c>
      <c r="ME94" s="275"/>
      <c r="MF94" s="275"/>
      <c r="MG94" s="324"/>
      <c r="MH94" s="149"/>
      <c r="MI94" s="274" t="str">
        <f>IF(ISBLANK(MN3),"",COUNTIF(MJ12:MJ90,"=20"))</f>
        <v/>
      </c>
      <c r="MJ94" s="274"/>
      <c r="MK94" s="275" t="str">
        <f>IF(ISBLANK(MN3),"",MI94/MI92)</f>
        <v/>
      </c>
      <c r="ML94" s="275"/>
      <c r="MM94" s="275"/>
      <c r="MN94" s="324"/>
      <c r="MO94" s="149"/>
      <c r="MP94" s="274" t="str">
        <f>IF(ISBLANK(MU3),"",COUNTIF(MQ12:MQ90,"=20"))</f>
        <v/>
      </c>
      <c r="MQ94" s="274"/>
      <c r="MR94" s="275" t="str">
        <f>IF(ISBLANK(MU3),"",MP94/MP92)</f>
        <v/>
      </c>
      <c r="MS94" s="275"/>
      <c r="MT94" s="275"/>
      <c r="MU94" s="324"/>
      <c r="MV94" s="149"/>
      <c r="MW94" s="274" t="str">
        <f>IF(ISBLANK(NB3),"",COUNTIF(MX12:MX90,"=20"))</f>
        <v/>
      </c>
      <c r="MX94" s="274"/>
      <c r="MY94" s="275" t="str">
        <f>IF(ISBLANK(NB3),"",MW94/MW92)</f>
        <v/>
      </c>
      <c r="MZ94" s="275"/>
      <c r="NA94" s="275"/>
      <c r="NB94" s="324"/>
      <c r="NC94" s="149"/>
      <c r="ND94" s="274" t="str">
        <f>IF(ISBLANK(NI3),"",COUNTIF(NE12:NE90,"=20"))</f>
        <v/>
      </c>
      <c r="NE94" s="274"/>
      <c r="NF94" s="275" t="str">
        <f>IF(ISBLANK(NI3),"",ND94/ND92)</f>
        <v/>
      </c>
      <c r="NG94" s="275"/>
      <c r="NH94" s="275"/>
      <c r="NI94" s="324"/>
      <c r="NJ94" s="149"/>
      <c r="NK94" s="274" t="str">
        <f>IF(ISBLANK(NP3),"",COUNTIF(NL12:NL90,"=20"))</f>
        <v/>
      </c>
      <c r="NL94" s="274"/>
      <c r="NM94" s="275" t="str">
        <f>IF(ISBLANK(NP3),"",NK94/NK92)</f>
        <v/>
      </c>
      <c r="NN94" s="275"/>
      <c r="NO94" s="275"/>
      <c r="NP94" s="324"/>
      <c r="NQ94" s="149"/>
      <c r="NR94" s="274" t="str">
        <f>IF(ISBLANK(NW3),"",COUNTIF(NS12:NS90,"=20"))</f>
        <v/>
      </c>
      <c r="NS94" s="274"/>
      <c r="NT94" s="275" t="str">
        <f>IF(ISBLANK(NW3),"",NR94/NR92)</f>
        <v/>
      </c>
      <c r="NU94" s="275"/>
      <c r="NV94" s="275"/>
      <c r="NW94" s="324"/>
      <c r="NX94" s="149"/>
      <c r="NY94" s="274" t="str">
        <f>IF(ISBLANK(OD3),"",COUNTIF(NZ12:NZ90,"=20"))</f>
        <v/>
      </c>
      <c r="NZ94" s="274"/>
      <c r="OA94" s="275" t="str">
        <f>IF(ISBLANK(OD3),"",NY94/NY92)</f>
        <v/>
      </c>
      <c r="OB94" s="275"/>
      <c r="OC94" s="275"/>
      <c r="OD94" s="324"/>
      <c r="OE94" s="149"/>
      <c r="OF94" s="274" t="str">
        <f>IF(ISBLANK(OK3),"",COUNTIF(OG12:OG90,"=20"))</f>
        <v/>
      </c>
      <c r="OG94" s="274"/>
      <c r="OH94" s="275" t="str">
        <f>IF(ISBLANK(OK3),"",OF94/OF92)</f>
        <v/>
      </c>
      <c r="OI94" s="275"/>
      <c r="OJ94" s="275"/>
      <c r="OK94" s="324"/>
      <c r="OL94" s="149"/>
      <c r="OM94" s="274" t="str">
        <f>IF(ISBLANK(OR3),"",COUNTIF(ON12:ON90,"=20"))</f>
        <v/>
      </c>
      <c r="ON94" s="274"/>
      <c r="OO94" s="275" t="str">
        <f>IF(ISBLANK(OR3),"",OM94/OM92)</f>
        <v/>
      </c>
      <c r="OP94" s="275"/>
      <c r="OQ94" s="275"/>
      <c r="OR94" s="324"/>
      <c r="OS94" s="149"/>
      <c r="OT94" s="274" t="str">
        <f>IF(ISBLANK(OY3),"",COUNTIF(OU12:OU90,"=20"))</f>
        <v/>
      </c>
      <c r="OU94" s="274"/>
      <c r="OV94" s="275" t="str">
        <f>IF(ISBLANK(OY3),"",OT94/OT92)</f>
        <v/>
      </c>
      <c r="OW94" s="275"/>
      <c r="OX94" s="275"/>
      <c r="OY94" s="324"/>
      <c r="OZ94" s="149"/>
      <c r="PA94" s="274" t="str">
        <f>IF(ISBLANK(PF3),"",COUNTIF(PB12:PB90,"=20"))</f>
        <v/>
      </c>
      <c r="PB94" s="274"/>
      <c r="PC94" s="275" t="str">
        <f>IF(ISBLANK(PF3),"",PA94/PA92)</f>
        <v/>
      </c>
      <c r="PD94" s="275"/>
      <c r="PE94" s="275"/>
      <c r="PF94" s="324"/>
      <c r="PG94" s="149"/>
      <c r="PH94" s="274" t="str">
        <f>IF(ISBLANK(PM3),"",COUNTIF(PI12:PI90,"=20"))</f>
        <v/>
      </c>
      <c r="PI94" s="274"/>
      <c r="PJ94" s="275" t="str">
        <f>IF(ISBLANK(PM3),"",PH94/PH92)</f>
        <v/>
      </c>
      <c r="PK94" s="275"/>
      <c r="PL94" s="275"/>
      <c r="PM94" s="324"/>
      <c r="PN94" s="149"/>
      <c r="PO94" s="274" t="str">
        <f>IF(ISBLANK(PT3),"",COUNTIF(PP12:PP90,"=20"))</f>
        <v/>
      </c>
      <c r="PP94" s="274"/>
      <c r="PQ94" s="275" t="str">
        <f>IF(ISBLANK(PT3),"",PO94/PO92)</f>
        <v/>
      </c>
      <c r="PR94" s="275"/>
      <c r="PS94" s="275"/>
      <c r="PT94" s="324"/>
      <c r="PU94" s="149"/>
      <c r="PV94" s="274" t="str">
        <f>IF(ISBLANK(QA3),"",COUNTIF(PW12:PW90,"=20"))</f>
        <v/>
      </c>
      <c r="PW94" s="274"/>
      <c r="PX94" s="275" t="str">
        <f>IF(ISBLANK(QA3),"",PV94/PV92)</f>
        <v/>
      </c>
      <c r="PY94" s="275"/>
      <c r="PZ94" s="275"/>
      <c r="QA94" s="324"/>
      <c r="QB94" s="149"/>
      <c r="QC94" s="274" t="str">
        <f>IF(ISBLANK(QH3),"",COUNTIF(QD12:QD90,"=20"))</f>
        <v/>
      </c>
      <c r="QD94" s="274"/>
      <c r="QE94" s="275" t="str">
        <f>IF(ISBLANK(QH3),"",QC94/QC92)</f>
        <v/>
      </c>
      <c r="QF94" s="275"/>
      <c r="QG94" s="275"/>
      <c r="QH94" s="324"/>
      <c r="QI94" s="131"/>
      <c r="QJ94" s="131"/>
    </row>
    <row r="95" spans="1:452" ht="15" customHeight="1" x14ac:dyDescent="0.2">
      <c r="A95" s="335"/>
      <c r="B95" s="151" t="s">
        <v>176</v>
      </c>
      <c r="C95" s="145"/>
      <c r="D95" s="274">
        <f>IF(ISBLANK(I3),"",COUNTIF(F12:F90,"=20")+COUNTIF(F12:F90,"=30"))</f>
        <v>36</v>
      </c>
      <c r="E95" s="274"/>
      <c r="F95" s="275">
        <f>IF(ISBLANK(I3),"",D95/D92)</f>
        <v>0.63157894736842102</v>
      </c>
      <c r="G95" s="275"/>
      <c r="H95" s="152"/>
      <c r="I95" s="153"/>
      <c r="J95" s="148"/>
      <c r="K95" s="274">
        <f>IF(ISBLANK(P3),"",COUNTIF(M12:M90,"=20")+COUNTIF(M12:M90,"=30"))</f>
        <v>50</v>
      </c>
      <c r="L95" s="274"/>
      <c r="M95" s="275">
        <f>IF(ISBLANK(P3),"",K95/K92)</f>
        <v>0.83333333333333337</v>
      </c>
      <c r="N95" s="275"/>
      <c r="O95" s="152"/>
      <c r="P95" s="153"/>
      <c r="Q95" s="149"/>
      <c r="R95" s="274">
        <f>IF(ISBLANK(W3),"",COUNTIF(T12:T90,"=20")+COUNTIF(T12:T90,"=30"))</f>
        <v>9</v>
      </c>
      <c r="S95" s="274"/>
      <c r="T95" s="275">
        <f>IF(ISBLANK(W3),"",R95/R92)</f>
        <v>0.13432835820895522</v>
      </c>
      <c r="U95" s="275"/>
      <c r="V95" s="152"/>
      <c r="W95" s="153"/>
      <c r="X95" s="149"/>
      <c r="Y95" s="274">
        <f>IF(ISBLANK(AD3),"",COUNTIF(AA12:AA90,"=20")+COUNTIF(AA12:AA90,"=30"))</f>
        <v>44</v>
      </c>
      <c r="Z95" s="274"/>
      <c r="AA95" s="275">
        <f>IF(ISBLANK(AD3),"",Y95/Y92)</f>
        <v>0.66666666666666663</v>
      </c>
      <c r="AB95" s="275"/>
      <c r="AC95" s="152"/>
      <c r="AD95" s="153"/>
      <c r="AE95" s="149"/>
      <c r="AF95" s="274">
        <f>IF(ISBLANK(AK3),"",COUNTIF(AH12:AH90,"=20")+COUNTIF(AH12:AH90,"=30"))</f>
        <v>21</v>
      </c>
      <c r="AG95" s="274"/>
      <c r="AH95" s="275">
        <f>IF(ISBLANK(AK3),"",AF95/AF92)</f>
        <v>0.3559322033898305</v>
      </c>
      <c r="AI95" s="275"/>
      <c r="AJ95" s="152"/>
      <c r="AK95" s="153"/>
      <c r="AL95" s="149"/>
      <c r="AM95" s="274">
        <f>IF(ISBLANK(AR3),"",COUNTIF(AO12:AO90,"=20")+COUNTIF(AO12:AO90,"=30"))</f>
        <v>3</v>
      </c>
      <c r="AN95" s="274"/>
      <c r="AO95" s="275">
        <f>IF(ISBLANK(AR3),"",AM95/AM92)</f>
        <v>4.8387096774193547E-2</v>
      </c>
      <c r="AP95" s="275"/>
      <c r="AQ95" s="152"/>
      <c r="AR95" s="153"/>
      <c r="AS95" s="149"/>
      <c r="AT95" s="274">
        <f>IF(ISBLANK(AY3),"",COUNTIF(AV12:AV90,"=20")+COUNTIF(AV12:AV90,"=30"))</f>
        <v>0</v>
      </c>
      <c r="AU95" s="274"/>
      <c r="AV95" s="275">
        <f>IF(ISBLANK(AY3),"",AT95/AT92)</f>
        <v>0</v>
      </c>
      <c r="AW95" s="275"/>
      <c r="AX95" s="152"/>
      <c r="AY95" s="153"/>
      <c r="AZ95" s="149"/>
      <c r="BA95" s="274">
        <f>IF(ISBLANK(BF3),"",COUNTIF(BC12:BC90,"=20")+COUNTIF(BC12:BC90,"=30"))</f>
        <v>12</v>
      </c>
      <c r="BB95" s="274"/>
      <c r="BC95" s="275">
        <f>IF(ISBLANK(BF3),"",BA95/BA92)</f>
        <v>0.20338983050847459</v>
      </c>
      <c r="BD95" s="275"/>
      <c r="BE95" s="152"/>
      <c r="BF95" s="153"/>
      <c r="BG95" s="149"/>
      <c r="BH95" s="274" t="str">
        <f>IF(ISBLANK(BM3),"",COUNTIF(BJ12:BJ90,"=20")+COUNTIF(BJ12:BJ90,"=30"))</f>
        <v/>
      </c>
      <c r="BI95" s="274"/>
      <c r="BJ95" s="275" t="str">
        <f>IF(ISBLANK(BM3),"",BH95/BH92)</f>
        <v/>
      </c>
      <c r="BK95" s="275"/>
      <c r="BL95" s="152"/>
      <c r="BM95" s="153"/>
      <c r="BN95" s="149"/>
      <c r="BO95" s="274">
        <f>IF(ISBLANK(BT3),"",COUNTIF(BQ12:BQ90,"=20")+COUNTIF(BQ12:BQ90,"=30"))</f>
        <v>24</v>
      </c>
      <c r="BP95" s="274"/>
      <c r="BQ95" s="275">
        <f>IF(ISBLANK(BT3),"",BO95/BO92)</f>
        <v>0.43636363636363634</v>
      </c>
      <c r="BR95" s="275"/>
      <c r="BS95" s="152"/>
      <c r="BT95" s="153"/>
      <c r="BU95" s="149"/>
      <c r="BV95" s="274" t="str">
        <f>IF(ISBLANK(CA3),"",COUNTIF(BX12:BX90,"=20")+COUNTIF(BX12:BX90,"=30"))</f>
        <v/>
      </c>
      <c r="BW95" s="274"/>
      <c r="BX95" s="275" t="str">
        <f>IF(ISBLANK(CA3),"",BV95/BV92)</f>
        <v/>
      </c>
      <c r="BY95" s="275"/>
      <c r="BZ95" s="152"/>
      <c r="CA95" s="153"/>
      <c r="CB95" s="149"/>
      <c r="CC95" s="274">
        <f>IF(ISBLANK(CH3),"",COUNTIF(CE12:CE90,"=20")+COUNTIF(CE12:CE90,"=30"))</f>
        <v>0</v>
      </c>
      <c r="CD95" s="274"/>
      <c r="CE95" s="275">
        <f>IF(ISBLANK(CH3),"",CC95/CC92)</f>
        <v>0</v>
      </c>
      <c r="CF95" s="275"/>
      <c r="CG95" s="152"/>
      <c r="CH95" s="153"/>
      <c r="CI95" s="149"/>
      <c r="CJ95" s="274">
        <f>IF(ISBLANK(CO3),"",COUNTIF(CL12:CL90,"=20")+COUNTIF(CL12:CL90,"=30"))</f>
        <v>19</v>
      </c>
      <c r="CK95" s="274"/>
      <c r="CL95" s="275">
        <f>IF(ISBLANK(CO3),"",CJ95/CJ92)</f>
        <v>0.34545454545454546</v>
      </c>
      <c r="CM95" s="275"/>
      <c r="CN95" s="152"/>
      <c r="CO95" s="153"/>
      <c r="CP95" s="149"/>
      <c r="CQ95" s="274" t="str">
        <f>IF(ISBLANK(CV3),"",COUNTIF(CS12:CS90,"=20")+COUNTIF(CS12:CS90,"=30"))</f>
        <v/>
      </c>
      <c r="CR95" s="274"/>
      <c r="CS95" s="275" t="str">
        <f>IF(ISBLANK(CV3),"",CQ95/CQ92)</f>
        <v/>
      </c>
      <c r="CT95" s="275"/>
      <c r="CU95" s="152"/>
      <c r="CV95" s="153"/>
      <c r="CW95" s="149"/>
      <c r="CX95" s="274" t="str">
        <f>IF(ISBLANK(DC3),"",COUNTIF(CZ12:CZ90,"=20")+COUNTIF(CZ12:CZ90,"=30"))</f>
        <v/>
      </c>
      <c r="CY95" s="274"/>
      <c r="CZ95" s="275" t="str">
        <f>IF(ISBLANK(DC3),"",CX95/CX92)</f>
        <v/>
      </c>
      <c r="DA95" s="275"/>
      <c r="DB95" s="152"/>
      <c r="DC95" s="153"/>
      <c r="DD95" s="149"/>
      <c r="DE95" s="274" t="str">
        <f>IF(ISBLANK(DJ3),"",COUNTIF(DG12:DG90,"=20")+COUNTIF(DG12:DG90,"=30"))</f>
        <v/>
      </c>
      <c r="DF95" s="274"/>
      <c r="DG95" s="275" t="str">
        <f>IF(ISBLANK(DJ3),"",DE95/DE92)</f>
        <v/>
      </c>
      <c r="DH95" s="275"/>
      <c r="DI95" s="152"/>
      <c r="DJ95" s="153"/>
      <c r="DK95" s="149"/>
      <c r="DL95" s="274" t="str">
        <f>IF(ISBLANK(DQ3),"",COUNTIF(DN12:DN90,"=20")+COUNTIF(DN12:DN90,"=30"))</f>
        <v/>
      </c>
      <c r="DM95" s="274"/>
      <c r="DN95" s="275" t="str">
        <f>IF(ISBLANK(DQ3),"",DL95/DL92)</f>
        <v/>
      </c>
      <c r="DO95" s="275"/>
      <c r="DP95" s="152"/>
      <c r="DQ95" s="153"/>
      <c r="DR95" s="149"/>
      <c r="DS95" s="274" t="str">
        <f>IF(ISBLANK(DX3),"",COUNTIF(DU12:DU90,"=20")+COUNTIF(DU12:DU90,"=30"))</f>
        <v/>
      </c>
      <c r="DT95" s="274"/>
      <c r="DU95" s="275" t="str">
        <f>IF(ISBLANK(DX3),"",DS95/DS92)</f>
        <v/>
      </c>
      <c r="DV95" s="275"/>
      <c r="DW95" s="152"/>
      <c r="DX95" s="153"/>
      <c r="DY95" s="149"/>
      <c r="DZ95" s="274" t="str">
        <f>IF(ISBLANK(EE3),"",COUNTIF(EB12:EB90,"=20")+COUNTIF(EB12:EB90,"=30"))</f>
        <v/>
      </c>
      <c r="EA95" s="274"/>
      <c r="EB95" s="275" t="str">
        <f>IF(ISBLANK(EE3),"",DZ95/DZ92)</f>
        <v/>
      </c>
      <c r="EC95" s="275"/>
      <c r="ED95" s="152"/>
      <c r="EE95" s="153"/>
      <c r="EF95" s="149"/>
      <c r="EG95" s="274" t="str">
        <f>IF(ISBLANK(EL3),"",COUNTIF(EI12:EI90,"=20")+COUNTIF(EI12:EI90,"=30"))</f>
        <v/>
      </c>
      <c r="EH95" s="274"/>
      <c r="EI95" s="275" t="str">
        <f>IF(ISBLANK(EL3),"",EG95/EG92)</f>
        <v/>
      </c>
      <c r="EJ95" s="275"/>
      <c r="EK95" s="152"/>
      <c r="EL95" s="153"/>
      <c r="EM95" s="149"/>
      <c r="EN95" s="274" t="str">
        <f>IF(ISBLANK(ES3),"",COUNTIF(EP12:EP90,"=20")+COUNTIF(EP12:EP90,"=30"))</f>
        <v/>
      </c>
      <c r="EO95" s="274"/>
      <c r="EP95" s="275" t="str">
        <f>IF(ISBLANK(ES3),"",EN95/EN92)</f>
        <v/>
      </c>
      <c r="EQ95" s="275"/>
      <c r="ER95" s="152"/>
      <c r="ES95" s="153"/>
      <c r="ET95" s="149"/>
      <c r="EU95" s="274" t="str">
        <f>IF(ISBLANK(EZ3),"",COUNTIF(EW12:EW90,"=20")+COUNTIF(EW12:EW90,"=30"))</f>
        <v/>
      </c>
      <c r="EV95" s="274"/>
      <c r="EW95" s="275" t="str">
        <f>IF(ISBLANK(EZ3),"",EU95/EU92)</f>
        <v/>
      </c>
      <c r="EX95" s="275"/>
      <c r="EY95" s="152"/>
      <c r="EZ95" s="153"/>
      <c r="FA95" s="149"/>
      <c r="FB95" s="274" t="str">
        <f>IF(ISBLANK(FG3),"",COUNTIF(FD12:FD90,"=20")+COUNTIF(FD12:FD90,"=30"))</f>
        <v/>
      </c>
      <c r="FC95" s="274"/>
      <c r="FD95" s="275" t="str">
        <f>IF(ISBLANK(FG3),"",FB95/FB92)</f>
        <v/>
      </c>
      <c r="FE95" s="275"/>
      <c r="FF95" s="152"/>
      <c r="FG95" s="153"/>
      <c r="FH95" s="149"/>
      <c r="FI95" s="274" t="str">
        <f>IF(ISBLANK(FN3),"",COUNTIF(FK12:FK90,"=20")+COUNTIF(FK12:FK90,"=30"))</f>
        <v/>
      </c>
      <c r="FJ95" s="274"/>
      <c r="FK95" s="275" t="str">
        <f>IF(ISBLANK(FN3),"",FI95/FI92)</f>
        <v/>
      </c>
      <c r="FL95" s="275"/>
      <c r="FM95" s="152"/>
      <c r="FN95" s="153"/>
      <c r="FO95" s="149"/>
      <c r="FP95" s="274" t="str">
        <f>IF(ISBLANK(FU3),"",COUNTIF(FR12:FR90,"=20")+COUNTIF(FR12:FR90,"=30"))</f>
        <v/>
      </c>
      <c r="FQ95" s="274"/>
      <c r="FR95" s="275" t="str">
        <f>IF(ISBLANK(FU3),"",FP95/FP92)</f>
        <v/>
      </c>
      <c r="FS95" s="275"/>
      <c r="FT95" s="152"/>
      <c r="FU95" s="153"/>
      <c r="FV95" s="149"/>
      <c r="FW95" s="274" t="str">
        <f>IF(ISBLANK(GB3),"",COUNTIF(FY12:FY90,"=20")+COUNTIF(FY12:FY90,"=30"))</f>
        <v/>
      </c>
      <c r="FX95" s="274"/>
      <c r="FY95" s="275" t="str">
        <f>IF(ISBLANK(GB3),"",FW95/FW92)</f>
        <v/>
      </c>
      <c r="FZ95" s="275"/>
      <c r="GA95" s="152"/>
      <c r="GB95" s="153"/>
      <c r="GC95" s="149"/>
      <c r="GD95" s="274" t="str">
        <f>IF(ISBLANK(GI3),"",COUNTIF(GF12:GF90,"=20")+COUNTIF(GF12:GF90,"=30"))</f>
        <v/>
      </c>
      <c r="GE95" s="274"/>
      <c r="GF95" s="275" t="str">
        <f>IF(ISBLANK(GI3),"",GD95/GD92)</f>
        <v/>
      </c>
      <c r="GG95" s="275"/>
      <c r="GH95" s="152"/>
      <c r="GI95" s="153"/>
      <c r="GJ95" s="149"/>
      <c r="GK95" s="274" t="str">
        <f>IF(ISBLANK(GP3),"",COUNTIF(GM12:GM90,"=20")+COUNTIF(GM12:GM90,"=30"))</f>
        <v/>
      </c>
      <c r="GL95" s="274"/>
      <c r="GM95" s="275" t="str">
        <f>IF(ISBLANK(GP3),"",GK95/GK92)</f>
        <v/>
      </c>
      <c r="GN95" s="275"/>
      <c r="GO95" s="152"/>
      <c r="GP95" s="153"/>
      <c r="GQ95" s="149"/>
      <c r="GR95" s="274" t="str">
        <f>IF(ISBLANK(GW3),"",COUNTIF(GT12:GT90,"=20")+COUNTIF(GT12:GT90,"=30"))</f>
        <v/>
      </c>
      <c r="GS95" s="274"/>
      <c r="GT95" s="275" t="str">
        <f>IF(ISBLANK(GW3),"",GR95/GR92)</f>
        <v/>
      </c>
      <c r="GU95" s="275"/>
      <c r="GV95" s="152"/>
      <c r="GW95" s="153"/>
      <c r="GX95" s="149"/>
      <c r="GY95" s="274" t="str">
        <f>IF(ISBLANK(HD3),"",COUNTIF(HA12:HA90,"=20")+COUNTIF(HA12:HA90,"=30"))</f>
        <v/>
      </c>
      <c r="GZ95" s="274"/>
      <c r="HA95" s="275" t="str">
        <f>IF(ISBLANK(HD3),"",GY95/GY92)</f>
        <v/>
      </c>
      <c r="HB95" s="275"/>
      <c r="HC95" s="152"/>
      <c r="HD95" s="153"/>
      <c r="HE95" s="149"/>
      <c r="HF95" s="274" t="str">
        <f>IF(ISBLANK(HK3),"",COUNTIF(HH12:HH90,"=20")+COUNTIF(HH12:HH90,"=30"))</f>
        <v/>
      </c>
      <c r="HG95" s="274"/>
      <c r="HH95" s="275" t="str">
        <f>IF(ISBLANK(HK3),"",HF95/HF92)</f>
        <v/>
      </c>
      <c r="HI95" s="275"/>
      <c r="HJ95" s="152"/>
      <c r="HK95" s="153"/>
      <c r="HL95" s="149"/>
      <c r="HM95" s="274" t="str">
        <f>IF(ISBLANK(HR3),"",COUNTIF(HO12:HO90,"=20")+COUNTIF(HO12:HO90,"=30"))</f>
        <v/>
      </c>
      <c r="HN95" s="274"/>
      <c r="HO95" s="275" t="str">
        <f>IF(ISBLANK(HR3),"",HM95/HM92)</f>
        <v/>
      </c>
      <c r="HP95" s="275"/>
      <c r="HQ95" s="152"/>
      <c r="HR95" s="153"/>
      <c r="HS95" s="149"/>
      <c r="HT95" s="274" t="str">
        <f>IF(ISBLANK(HY3),"",COUNTIF(HV12:HV90,"=20")+COUNTIF(HV12:HV90,"=30"))</f>
        <v/>
      </c>
      <c r="HU95" s="274"/>
      <c r="HV95" s="275" t="str">
        <f>IF(ISBLANK(HY3),"",HT95/HT92)</f>
        <v/>
      </c>
      <c r="HW95" s="275"/>
      <c r="HX95" s="152"/>
      <c r="HY95" s="153"/>
      <c r="HZ95" s="149"/>
      <c r="IA95" s="274" t="str">
        <f>IF(ISBLANK(IF3),"",COUNTIF(IC12:IC90,"=20")+COUNTIF(IC12:IC90,"=30"))</f>
        <v/>
      </c>
      <c r="IB95" s="274"/>
      <c r="IC95" s="275" t="str">
        <f>IF(ISBLANK(IF3),"",IA95/IA92)</f>
        <v/>
      </c>
      <c r="ID95" s="275"/>
      <c r="IE95" s="152"/>
      <c r="IF95" s="153"/>
      <c r="IG95" s="149"/>
      <c r="IH95" s="274" t="str">
        <f>IF(ISBLANK(IM3),"",COUNTIF(IJ12:IJ90,"=20")+COUNTIF(IJ12:IJ90,"=30"))</f>
        <v/>
      </c>
      <c r="II95" s="274"/>
      <c r="IJ95" s="275" t="str">
        <f>IF(ISBLANK(IM3),"",IH95/IH92)</f>
        <v/>
      </c>
      <c r="IK95" s="275"/>
      <c r="IL95" s="152"/>
      <c r="IM95" s="153"/>
      <c r="IN95" s="149"/>
      <c r="IO95" s="274" t="str">
        <f>IF(ISBLANK(IT3),"",COUNTIF(IQ12:IQ90,"=20")+COUNTIF(IQ12:IQ90,"=30"))</f>
        <v/>
      </c>
      <c r="IP95" s="274"/>
      <c r="IQ95" s="275" t="str">
        <f>IF(ISBLANK(IT3),"",IO95/IO92)</f>
        <v/>
      </c>
      <c r="IR95" s="275"/>
      <c r="IS95" s="152"/>
      <c r="IT95" s="153"/>
      <c r="IU95" s="149"/>
      <c r="IV95" s="274" t="str">
        <f>IF(ISBLANK(JA3),"",COUNTIF(IX12:IX90,"=20")+COUNTIF(IX12:IX90,"=30"))</f>
        <v/>
      </c>
      <c r="IW95" s="274"/>
      <c r="IX95" s="275" t="str">
        <f>IF(ISBLANK(JA3),"",IV95/IV92)</f>
        <v/>
      </c>
      <c r="IY95" s="275"/>
      <c r="IZ95" s="152"/>
      <c r="JA95" s="153"/>
      <c r="JB95" s="149"/>
      <c r="JC95" s="274" t="str">
        <f>IF(ISBLANK(JH3),"",COUNTIF(JE12:JE90,"=20")+COUNTIF(JE12:JE90,"=30"))</f>
        <v/>
      </c>
      <c r="JD95" s="274"/>
      <c r="JE95" s="275" t="str">
        <f>IF(ISBLANK(JH3),"",JC95/JC92)</f>
        <v/>
      </c>
      <c r="JF95" s="275"/>
      <c r="JG95" s="152"/>
      <c r="JH95" s="153"/>
      <c r="JI95" s="149"/>
      <c r="JJ95" s="274" t="str">
        <f>IF(ISBLANK(JO3),"",COUNTIF(JL12:JL90,"=20")+COUNTIF(JL12:JL90,"=30"))</f>
        <v/>
      </c>
      <c r="JK95" s="274"/>
      <c r="JL95" s="275" t="str">
        <f>IF(ISBLANK(JO3),"",JJ95/JJ92)</f>
        <v/>
      </c>
      <c r="JM95" s="275"/>
      <c r="JN95" s="152"/>
      <c r="JO95" s="153"/>
      <c r="JP95" s="149"/>
      <c r="JQ95" s="274" t="str">
        <f>IF(ISBLANK(JV3),"",COUNTIF(JS12:JS90,"=20")+COUNTIF(JS12:JS90,"=30"))</f>
        <v/>
      </c>
      <c r="JR95" s="274"/>
      <c r="JS95" s="275" t="str">
        <f>IF(ISBLANK(JV3),"",JQ95/JQ92)</f>
        <v/>
      </c>
      <c r="JT95" s="275"/>
      <c r="JU95" s="152"/>
      <c r="JV95" s="153"/>
      <c r="JW95" s="149"/>
      <c r="JX95" s="274" t="str">
        <f>IF(ISBLANK(KC3),"",COUNTIF(JZ12:JZ90,"=20")+COUNTIF(JZ12:JZ90,"=30"))</f>
        <v/>
      </c>
      <c r="JY95" s="274"/>
      <c r="JZ95" s="275" t="str">
        <f>IF(ISBLANK(KC3),"",JX95/JX92)</f>
        <v/>
      </c>
      <c r="KA95" s="275"/>
      <c r="KB95" s="152"/>
      <c r="KC95" s="153"/>
      <c r="KD95" s="149"/>
      <c r="KE95" s="274" t="str">
        <f>IF(ISBLANK(KJ3),"",COUNTIF(KG12:KG90,"=20")+COUNTIF(KG12:KG90,"=30"))</f>
        <v/>
      </c>
      <c r="KF95" s="274"/>
      <c r="KG95" s="275" t="str">
        <f>IF(ISBLANK(KJ3),"",KE95/KE92)</f>
        <v/>
      </c>
      <c r="KH95" s="275"/>
      <c r="KI95" s="152"/>
      <c r="KJ95" s="153"/>
      <c r="KK95" s="149"/>
      <c r="KL95" s="274" t="str">
        <f>IF(ISBLANK(KQ3),"",COUNTIF(KN12:KN90,"=20")+COUNTIF(KN12:KN90,"=30"))</f>
        <v/>
      </c>
      <c r="KM95" s="274"/>
      <c r="KN95" s="275" t="str">
        <f>IF(ISBLANK(KQ3),"",KL95/KL92)</f>
        <v/>
      </c>
      <c r="KO95" s="275"/>
      <c r="KP95" s="152"/>
      <c r="KQ95" s="153"/>
      <c r="KR95" s="149"/>
      <c r="KS95" s="274" t="str">
        <f>IF(ISBLANK(KX3),"",COUNTIF(KU12:KU90,"=20")+COUNTIF(KU12:KU90,"=30"))</f>
        <v/>
      </c>
      <c r="KT95" s="274"/>
      <c r="KU95" s="275" t="str">
        <f>IF(ISBLANK(KX3),"",KS95/KS92)</f>
        <v/>
      </c>
      <c r="KV95" s="275"/>
      <c r="KW95" s="152"/>
      <c r="KX95" s="153"/>
      <c r="KY95" s="150"/>
      <c r="KZ95" s="274" t="str">
        <f>IF(ISBLANK(LE3),"",COUNTIF(LB12:LB90,"=20")+COUNTIF(LB12:LB90,"=30"))</f>
        <v/>
      </c>
      <c r="LA95" s="274"/>
      <c r="LB95" s="275" t="str">
        <f>IF(ISBLANK(LE3),"",KZ95/KZ92)</f>
        <v/>
      </c>
      <c r="LC95" s="275"/>
      <c r="LD95" s="152"/>
      <c r="LE95" s="153"/>
      <c r="LF95" s="149"/>
      <c r="LG95" s="274" t="str">
        <f>IF(ISBLANK(LL3),"",COUNTIF(LI12:LI90,"=20")+COUNTIF(LI12:LI90,"=30"))</f>
        <v/>
      </c>
      <c r="LH95" s="274"/>
      <c r="LI95" s="275" t="str">
        <f>IF(ISBLANK(LL3),"",LG95/LG92)</f>
        <v/>
      </c>
      <c r="LJ95" s="275"/>
      <c r="LK95" s="152"/>
      <c r="LL95" s="153"/>
      <c r="LM95" s="149"/>
      <c r="LN95" s="274" t="str">
        <f>IF(ISBLANK(LS3),"",COUNTIF(LP12:LP90,"=20")+COUNTIF(LP12:LP90,"=30"))</f>
        <v/>
      </c>
      <c r="LO95" s="274"/>
      <c r="LP95" s="275" t="str">
        <f>IF(ISBLANK(LS3),"",LN95/LN92)</f>
        <v/>
      </c>
      <c r="LQ95" s="275"/>
      <c r="LR95" s="152"/>
      <c r="LS95" s="153"/>
      <c r="LT95" s="149"/>
      <c r="LU95" s="274" t="str">
        <f>IF(ISBLANK(LZ3),"",COUNTIF(LW12:LW90,"=20")+COUNTIF(LW12:LW90,"=30"))</f>
        <v/>
      </c>
      <c r="LV95" s="274"/>
      <c r="LW95" s="275" t="str">
        <f>IF(ISBLANK(LZ3),"",LU95/LU92)</f>
        <v/>
      </c>
      <c r="LX95" s="275"/>
      <c r="LY95" s="152"/>
      <c r="LZ95" s="153"/>
      <c r="MA95" s="149"/>
      <c r="MB95" s="274" t="str">
        <f>IF(ISBLANK(MG3),"",COUNTIF(MD12:MD90,"=20")+COUNTIF(MD12:MD90,"=30"))</f>
        <v/>
      </c>
      <c r="MC95" s="274"/>
      <c r="MD95" s="275" t="str">
        <f>IF(ISBLANK(MG3),"",MB95/MB92)</f>
        <v/>
      </c>
      <c r="ME95" s="275"/>
      <c r="MF95" s="152"/>
      <c r="MG95" s="153"/>
      <c r="MH95" s="149"/>
      <c r="MI95" s="274" t="str">
        <f>IF(ISBLANK(MN3),"",COUNTIF(MK12:MK90,"=20")+COUNTIF(MK12:MK90,"=30"))</f>
        <v/>
      </c>
      <c r="MJ95" s="274"/>
      <c r="MK95" s="275" t="str">
        <f>IF(ISBLANK(MN3),"",MI95/MI92)</f>
        <v/>
      </c>
      <c r="ML95" s="275"/>
      <c r="MM95" s="152"/>
      <c r="MN95" s="153"/>
      <c r="MO95" s="149"/>
      <c r="MP95" s="274" t="str">
        <f>IF(ISBLANK(MU3),"",COUNTIF(MR12:MR90,"=20")+COUNTIF(MR12:MR90,"=30"))</f>
        <v/>
      </c>
      <c r="MQ95" s="274"/>
      <c r="MR95" s="275" t="str">
        <f>IF(ISBLANK(MU3),"",MP95/MP92)</f>
        <v/>
      </c>
      <c r="MS95" s="275"/>
      <c r="MT95" s="152"/>
      <c r="MU95" s="153"/>
      <c r="MV95" s="149"/>
      <c r="MW95" s="274" t="str">
        <f>IF(ISBLANK(NB3),"",COUNTIF(MY12:MY90,"=20")+COUNTIF(MY12:MY90,"=30"))</f>
        <v/>
      </c>
      <c r="MX95" s="274"/>
      <c r="MY95" s="275" t="str">
        <f>IF(ISBLANK(NB3),"",MW95/MW92)</f>
        <v/>
      </c>
      <c r="MZ95" s="275"/>
      <c r="NA95" s="152"/>
      <c r="NB95" s="153"/>
      <c r="NC95" s="149"/>
      <c r="ND95" s="274" t="str">
        <f>IF(ISBLANK(NI3),"",COUNTIF(NF12:NF90,"=20")+COUNTIF(NF12:NF90,"=30"))</f>
        <v/>
      </c>
      <c r="NE95" s="274"/>
      <c r="NF95" s="275" t="str">
        <f>IF(ISBLANK(NI3),"",ND95/ND92)</f>
        <v/>
      </c>
      <c r="NG95" s="275"/>
      <c r="NH95" s="152"/>
      <c r="NI95" s="153"/>
      <c r="NJ95" s="149"/>
      <c r="NK95" s="274" t="str">
        <f>IF(ISBLANK(NP3),"",COUNTIF(NM12:NM90,"=20")+COUNTIF(NM12:NM90,"=30"))</f>
        <v/>
      </c>
      <c r="NL95" s="274"/>
      <c r="NM95" s="275" t="str">
        <f>IF(ISBLANK(NP3),"",NK95/NK92)</f>
        <v/>
      </c>
      <c r="NN95" s="275"/>
      <c r="NO95" s="152"/>
      <c r="NP95" s="153"/>
      <c r="NQ95" s="149"/>
      <c r="NR95" s="274" t="str">
        <f>IF(ISBLANK(NW3),"",COUNTIF(NT12:NT90,"=20")+COUNTIF(NT12:NT90,"=30"))</f>
        <v/>
      </c>
      <c r="NS95" s="274"/>
      <c r="NT95" s="275" t="str">
        <f>IF(ISBLANK(NW3),"",NR95/NR92)</f>
        <v/>
      </c>
      <c r="NU95" s="275"/>
      <c r="NV95" s="152"/>
      <c r="NW95" s="153"/>
      <c r="NX95" s="149"/>
      <c r="NY95" s="274" t="str">
        <f>IF(ISBLANK(OD3),"",COUNTIF(OA12:OA90,"=20")+COUNTIF(OA12:OA90,"=30"))</f>
        <v/>
      </c>
      <c r="NZ95" s="274"/>
      <c r="OA95" s="275" t="str">
        <f>IF(ISBLANK(OD3),"",NY95/NY92)</f>
        <v/>
      </c>
      <c r="OB95" s="275"/>
      <c r="OC95" s="152"/>
      <c r="OD95" s="153"/>
      <c r="OE95" s="149"/>
      <c r="OF95" s="274" t="str">
        <f>IF(ISBLANK(OK3),"",COUNTIF(OH12:OH90,"=20")+COUNTIF(OH12:OH90,"=30"))</f>
        <v/>
      </c>
      <c r="OG95" s="274"/>
      <c r="OH95" s="275" t="str">
        <f>IF(ISBLANK(OK3),"",OF95/OF92)</f>
        <v/>
      </c>
      <c r="OI95" s="275"/>
      <c r="OJ95" s="152"/>
      <c r="OK95" s="153"/>
      <c r="OL95" s="149"/>
      <c r="OM95" s="274" t="str">
        <f>IF(ISBLANK(OR3),"",COUNTIF(OO12:OO90,"=20")+COUNTIF(OO12:OO90,"=30"))</f>
        <v/>
      </c>
      <c r="ON95" s="274"/>
      <c r="OO95" s="275" t="str">
        <f>IF(ISBLANK(OR3),"",OM95/OM92)</f>
        <v/>
      </c>
      <c r="OP95" s="275"/>
      <c r="OQ95" s="152"/>
      <c r="OR95" s="153"/>
      <c r="OS95" s="149"/>
      <c r="OT95" s="274" t="str">
        <f>IF(ISBLANK(OY3),"",COUNTIF(OV12:OV90,"=20")+COUNTIF(OV12:OV90,"=30"))</f>
        <v/>
      </c>
      <c r="OU95" s="274"/>
      <c r="OV95" s="275" t="str">
        <f>IF(ISBLANK(OY3),"",OT95/OT92)</f>
        <v/>
      </c>
      <c r="OW95" s="275"/>
      <c r="OX95" s="152"/>
      <c r="OY95" s="153"/>
      <c r="OZ95" s="149"/>
      <c r="PA95" s="274" t="str">
        <f>IF(ISBLANK(PF3),"",COUNTIF(PC12:PC90,"=20")+COUNTIF(PC12:PC90,"=30"))</f>
        <v/>
      </c>
      <c r="PB95" s="274"/>
      <c r="PC95" s="275" t="str">
        <f>IF(ISBLANK(PF3),"",PA95/PA92)</f>
        <v/>
      </c>
      <c r="PD95" s="275"/>
      <c r="PE95" s="152"/>
      <c r="PF95" s="153"/>
      <c r="PG95" s="149"/>
      <c r="PH95" s="274" t="str">
        <f>IF(ISBLANK(PM3),"",COUNTIF(PJ12:PJ90,"=20")+COUNTIF(PJ12:PJ90,"=30"))</f>
        <v/>
      </c>
      <c r="PI95" s="274"/>
      <c r="PJ95" s="275" t="str">
        <f>IF(ISBLANK(PM3),"",PH95/PH92)</f>
        <v/>
      </c>
      <c r="PK95" s="275"/>
      <c r="PL95" s="152"/>
      <c r="PM95" s="153"/>
      <c r="PN95" s="149"/>
      <c r="PO95" s="274" t="str">
        <f>IF(ISBLANK(PT3),"",COUNTIF(PQ12:PQ90,"=20")+COUNTIF(PQ12:PQ90,"=30"))</f>
        <v/>
      </c>
      <c r="PP95" s="274"/>
      <c r="PQ95" s="275" t="str">
        <f>IF(ISBLANK(PT3),"",PO95/PO92)</f>
        <v/>
      </c>
      <c r="PR95" s="275"/>
      <c r="PS95" s="152"/>
      <c r="PT95" s="153"/>
      <c r="PU95" s="149"/>
      <c r="PV95" s="274" t="str">
        <f>IF(ISBLANK(QA3),"",COUNTIF(PX12:PX90,"=20")+COUNTIF(PX12:PX90,"=30"))</f>
        <v/>
      </c>
      <c r="PW95" s="274"/>
      <c r="PX95" s="275" t="str">
        <f>IF(ISBLANK(QA3),"",PV95/PV92)</f>
        <v/>
      </c>
      <c r="PY95" s="275"/>
      <c r="PZ95" s="152"/>
      <c r="QA95" s="153"/>
      <c r="QB95" s="149"/>
      <c r="QC95" s="274" t="str">
        <f>IF(ISBLANK(QH3),"",COUNTIF(QE12:QE90,"=20")+COUNTIF(QE12:QE90,"=30"))</f>
        <v/>
      </c>
      <c r="QD95" s="274"/>
      <c r="QE95" s="275" t="str">
        <f>IF(ISBLANK(QH3),"",QC95/QC92)</f>
        <v/>
      </c>
      <c r="QF95" s="275"/>
      <c r="QG95" s="152"/>
      <c r="QH95" s="153"/>
      <c r="QI95" s="131"/>
      <c r="QJ95" s="131"/>
    </row>
    <row r="96" spans="1:452" ht="15" customHeight="1" x14ac:dyDescent="0.2">
      <c r="A96" s="335"/>
      <c r="B96" s="151"/>
      <c r="C96" s="145"/>
      <c r="D96" s="154"/>
      <c r="E96" s="152">
        <f>IF(ISBLANK(D6),"",COUNTIF(Tipy!$G$6:$G$84,Výsledky!G96))</f>
        <v>0</v>
      </c>
      <c r="F96" s="155">
        <f>IF(ISBLANK(D6),"",E96/D92)</f>
        <v>0</v>
      </c>
      <c r="G96" s="271" t="str">
        <f>IF(ISBLANK(D6),"",D6)</f>
        <v>TAA</v>
      </c>
      <c r="H96" s="271"/>
      <c r="I96" s="272"/>
      <c r="J96" s="148"/>
      <c r="K96" s="154"/>
      <c r="L96" s="152">
        <f>IF(ISBLANK(K6),"",COUNTIF(Tipy!$M$6:$M$84,Výsledky!N96))</f>
        <v>8</v>
      </c>
      <c r="M96" s="155">
        <f>IF(ISBLANK(K6),"",L96/K92)</f>
        <v>0.13333333333333333</v>
      </c>
      <c r="N96" s="271" t="str">
        <f>IF(ISBLANK(K6),"",K6)</f>
        <v>Nunez</v>
      </c>
      <c r="O96" s="271"/>
      <c r="P96" s="272"/>
      <c r="Q96" s="149"/>
      <c r="R96" s="154"/>
      <c r="S96" s="152">
        <f>IF(ISBLANK(R6),"",COUNTIF(Tipy!$S$6:$S$84,Výsledky!U96))</f>
        <v>9</v>
      </c>
      <c r="T96" s="155">
        <f>IF(ISBLANK(R6),"",S96/R92)</f>
        <v>0.13432835820895522</v>
      </c>
      <c r="U96" s="271" t="str">
        <f>IF(ISBLANK(R6),"",R6)</f>
        <v>Díaz</v>
      </c>
      <c r="V96" s="271"/>
      <c r="W96" s="272"/>
      <c r="X96" s="149"/>
      <c r="Y96" s="154"/>
      <c r="Z96" s="152">
        <f>IF(ISBLANK(Y6),"",COUNTIF(Tipy!$Y$6:$Y$84,Výsledky!AB96))</f>
        <v>44</v>
      </c>
      <c r="AA96" s="155">
        <f>IF(ISBLANK(Y6),"",Z96/Y92)</f>
        <v>0.66666666666666663</v>
      </c>
      <c r="AB96" s="271" t="str">
        <f>IF(ISBLANK(Y6),"",Y6)</f>
        <v>Salah</v>
      </c>
      <c r="AC96" s="271"/>
      <c r="AD96" s="272"/>
      <c r="AE96" s="149"/>
      <c r="AF96" s="154"/>
      <c r="AG96" s="152">
        <f>IF(ISBLANK(AF6),"",COUNTIF(Tipy!$AE$6:$AE$84,Výsledky!AI96))</f>
        <v>14</v>
      </c>
      <c r="AH96" s="155">
        <f>IF(ISBLANK(AF6),"",AG96/AF92)</f>
        <v>0.23728813559322035</v>
      </c>
      <c r="AI96" s="271" t="str">
        <f>IF(ISBLANK(AF6),"",AF6)</f>
        <v>Díaz</v>
      </c>
      <c r="AJ96" s="271"/>
      <c r="AK96" s="272"/>
      <c r="AL96" s="149"/>
      <c r="AM96" s="154"/>
      <c r="AN96" s="152">
        <f>IF(ISBLANK(AM6),"",COUNTIF(Tipy!$AK$6:$AK$84,Výsledky!AP96))</f>
        <v>2</v>
      </c>
      <c r="AO96" s="155">
        <f>IF(ISBLANK(AM6),"",AN96/AM92)</f>
        <v>3.2258064516129031E-2</v>
      </c>
      <c r="AP96" s="271" t="str">
        <f>IF(ISBLANK(AM6),"",AM6)</f>
        <v>Firmino</v>
      </c>
      <c r="AQ96" s="271"/>
      <c r="AR96" s="272"/>
      <c r="AS96" s="149"/>
      <c r="AT96" s="154"/>
      <c r="AU96" s="152" t="str">
        <f>IF(ISBLANK(AT6),"",COUNTIF(Tipy!$AQ$6:$AQ$84,Výsledky!AW96))</f>
        <v/>
      </c>
      <c r="AV96" s="155" t="str">
        <f>IF(ISBLANK(AT6),"",AU96/AT92)</f>
        <v/>
      </c>
      <c r="AW96" s="271" t="str">
        <f>IF(ISBLANK(AT6),"",AT6)</f>
        <v/>
      </c>
      <c r="AX96" s="271"/>
      <c r="AY96" s="272"/>
      <c r="AZ96" s="149"/>
      <c r="BA96" s="154"/>
      <c r="BB96" s="152">
        <f>IF(ISBLANK(BA6),"",COUNTIF(Tipy!$AW$6:$AW$84,Výsledky!BD96))</f>
        <v>11</v>
      </c>
      <c r="BC96" s="155">
        <f>IF(ISBLANK(BA6),"",BB96/BA92)</f>
        <v>0.1864406779661017</v>
      </c>
      <c r="BD96" s="271" t="str">
        <f>IF(ISBLANK(BA6),"",BA6)</f>
        <v>Díaz</v>
      </c>
      <c r="BE96" s="271"/>
      <c r="BF96" s="272"/>
      <c r="BG96" s="149"/>
      <c r="BH96" s="154"/>
      <c r="BI96" s="152" t="str">
        <f>IF(ISBLANK(BH6),"",COUNTIF(Tipy!$BC$6:$BC$84,Výsledky!BK96))</f>
        <v/>
      </c>
      <c r="BJ96" s="155" t="str">
        <f>IF(ISBLANK(BH6),"",BI96/BH92)</f>
        <v/>
      </c>
      <c r="BK96" s="271" t="str">
        <f>IF(ISBLANK(BH6),"",BH6)</f>
        <v/>
      </c>
      <c r="BL96" s="271"/>
      <c r="BM96" s="272"/>
      <c r="BN96" s="149"/>
      <c r="BO96" s="154"/>
      <c r="BP96" s="152">
        <f>IF(ISBLANK(BO6),"",COUNTIF(Tipy!$BI$6:$BI$84,Výsledky!BR96))</f>
        <v>20</v>
      </c>
      <c r="BQ96" s="155">
        <f>IF(ISBLANK(BO6),"",BP96/BO92)</f>
        <v>0.36363636363636365</v>
      </c>
      <c r="BR96" s="271" t="str">
        <f>IF(ISBLANK(BO6),"",BO6)</f>
        <v>Salah</v>
      </c>
      <c r="BS96" s="271"/>
      <c r="BT96" s="272"/>
      <c r="BU96" s="149"/>
      <c r="BV96" s="154"/>
      <c r="BW96" s="152" t="str">
        <f>IF(ISBLANK(BV6),"",COUNTIF(Tipy!$BO$6:$BO$84,Výsledky!BY96))</f>
        <v/>
      </c>
      <c r="BX96" s="155" t="str">
        <f>IF(ISBLANK(BV6),"",BW96/BV92)</f>
        <v/>
      </c>
      <c r="BY96" s="271" t="str">
        <f>IF(ISBLANK(BV6),"",BV6)</f>
        <v/>
      </c>
      <c r="BZ96" s="271"/>
      <c r="CA96" s="272"/>
      <c r="CB96" s="149"/>
      <c r="CC96" s="154"/>
      <c r="CD96" s="152">
        <f>IF(ISBLANK(CC6),"",COUNTIF(Tipy!$BU$6:$BU$84,Výsledky!CF96))</f>
        <v>0</v>
      </c>
      <c r="CE96" s="155">
        <f>IF(ISBLANK(CC6),"",CD96/CC92)</f>
        <v>0</v>
      </c>
      <c r="CF96" s="271" t="str">
        <f>IF(ISBLANK(CC6),"",CC6)</f>
        <v>Firmino</v>
      </c>
      <c r="CG96" s="271"/>
      <c r="CH96" s="272"/>
      <c r="CI96" s="149"/>
      <c r="CJ96" s="154"/>
      <c r="CK96" s="152">
        <f>IF(ISBLANK(CJ6),"",COUNTIF(Tipy!$CA$6:$CA$84,Výsledky!CM96))</f>
        <v>0</v>
      </c>
      <c r="CL96" s="155">
        <f>IF(ISBLANK(CJ6),"",CK96/CJ92)</f>
        <v>0</v>
      </c>
      <c r="CM96" s="271" t="str">
        <f>IF(ISBLANK(CJ6),"",CJ6)</f>
        <v>TAA</v>
      </c>
      <c r="CN96" s="271"/>
      <c r="CO96" s="272"/>
      <c r="CP96" s="149"/>
      <c r="CQ96" s="154"/>
      <c r="CR96" s="152" t="str">
        <f>IF(ISBLANK(CQ6),"",COUNTIF(Tipy!$CG$6:$CG$84,Výsledky!CT96))</f>
        <v/>
      </c>
      <c r="CS96" s="155" t="str">
        <f>IF(ISBLANK(CQ6),"",CR96/CQ92)</f>
        <v/>
      </c>
      <c r="CT96" s="271" t="str">
        <f>IF(ISBLANK(CQ6),"",CQ6)</f>
        <v/>
      </c>
      <c r="CU96" s="271"/>
      <c r="CV96" s="272"/>
      <c r="CW96" s="149"/>
      <c r="CX96" s="154"/>
      <c r="CY96" s="152" t="str">
        <f>IF(ISBLANK(CX6),"",COUNTIF(Tipy!$CM$6:$CM$84,Výsledky!DA96))</f>
        <v/>
      </c>
      <c r="CZ96" s="155" t="str">
        <f>IF(ISBLANK(CX6),"",CY96/CX92)</f>
        <v/>
      </c>
      <c r="DA96" s="271" t="str">
        <f>IF(ISBLANK(CX6),"",CX6)</f>
        <v/>
      </c>
      <c r="DB96" s="271"/>
      <c r="DC96" s="272"/>
      <c r="DD96" s="149"/>
      <c r="DE96" s="154"/>
      <c r="DF96" s="152" t="str">
        <f>IF(ISBLANK(DE6),"",COUNTIF(Tipy!$CS$6:$CS$84,Výsledky!DH96))</f>
        <v/>
      </c>
      <c r="DG96" s="155" t="str">
        <f>IF(ISBLANK(DE6),"",DF96/DE92)</f>
        <v/>
      </c>
      <c r="DH96" s="271" t="str">
        <f>IF(ISBLANK(DE6),"",DE6)</f>
        <v/>
      </c>
      <c r="DI96" s="271"/>
      <c r="DJ96" s="272"/>
      <c r="DK96" s="149"/>
      <c r="DL96" s="154"/>
      <c r="DM96" s="152" t="str">
        <f>IF(ISBLANK(DL6),"",COUNTIF(Tipy!$CY$6:$CY$84,Výsledky!DO96))</f>
        <v/>
      </c>
      <c r="DN96" s="155" t="str">
        <f>IF(ISBLANK(DL6),"",DM96/DL92)</f>
        <v/>
      </c>
      <c r="DO96" s="271" t="str">
        <f>IF(ISBLANK(DL6),"",DL6)</f>
        <v/>
      </c>
      <c r="DP96" s="271"/>
      <c r="DQ96" s="272"/>
      <c r="DR96" s="149"/>
      <c r="DS96" s="154"/>
      <c r="DT96" s="152" t="str">
        <f>IF(ISBLANK(DS6),"",COUNTIF(Tipy!$DE$6:$DE$84,Výsledky!DV96))</f>
        <v/>
      </c>
      <c r="DU96" s="155" t="str">
        <f>IF(ISBLANK(DS6),"",DT96/DS92)</f>
        <v/>
      </c>
      <c r="DV96" s="271" t="str">
        <f>IF(ISBLANK(DS6),"",DS6)</f>
        <v/>
      </c>
      <c r="DW96" s="271"/>
      <c r="DX96" s="272"/>
      <c r="DY96" s="149"/>
      <c r="DZ96" s="154"/>
      <c r="EA96" s="152" t="str">
        <f>IF(ISBLANK(DZ6),"",COUNTIF(Tipy!$DK$6:$DK$84,Výsledky!EC96))</f>
        <v/>
      </c>
      <c r="EB96" s="155" t="str">
        <f>IF(ISBLANK(DZ6),"",EA96/DZ92)</f>
        <v/>
      </c>
      <c r="EC96" s="271" t="str">
        <f>IF(ISBLANK(DZ6),"",DZ6)</f>
        <v/>
      </c>
      <c r="ED96" s="271"/>
      <c r="EE96" s="272"/>
      <c r="EF96" s="149"/>
      <c r="EG96" s="154"/>
      <c r="EH96" s="152" t="str">
        <f>IF(ISBLANK(EG6),"",COUNTIF(Tipy!$DQ$6:$DQ$84,Výsledky!EJ96))</f>
        <v/>
      </c>
      <c r="EI96" s="155" t="str">
        <f>IF(ISBLANK(EG6),"",EH96/EG92)</f>
        <v/>
      </c>
      <c r="EJ96" s="271" t="str">
        <f>IF(ISBLANK(EG6),"",EG6)</f>
        <v/>
      </c>
      <c r="EK96" s="271"/>
      <c r="EL96" s="272"/>
      <c r="EM96" s="149"/>
      <c r="EN96" s="154"/>
      <c r="EO96" s="152" t="str">
        <f>IF(ISBLANK(EN6),"",COUNTIF(Tipy!$DW$6:$DW$84,Výsledky!EQ96))</f>
        <v/>
      </c>
      <c r="EP96" s="155" t="str">
        <f>IF(ISBLANK(EN6),"",EO96/EN92)</f>
        <v/>
      </c>
      <c r="EQ96" s="271" t="str">
        <f>IF(ISBLANK(EN6),"",EN6)</f>
        <v/>
      </c>
      <c r="ER96" s="271"/>
      <c r="ES96" s="272"/>
      <c r="ET96" s="149"/>
      <c r="EU96" s="154"/>
      <c r="EV96" s="152" t="str">
        <f>IF(ISBLANK(EU6),"",COUNTIF(Tipy!$EC$6:$EC$84,Výsledky!EX96))</f>
        <v/>
      </c>
      <c r="EW96" s="155" t="str">
        <f>IF(ISBLANK(EU6),"",EV96/EU92)</f>
        <v/>
      </c>
      <c r="EX96" s="271" t="str">
        <f>IF(ISBLANK(EU6),"",EU6)</f>
        <v/>
      </c>
      <c r="EY96" s="271"/>
      <c r="EZ96" s="272"/>
      <c r="FA96" s="149"/>
      <c r="FB96" s="154"/>
      <c r="FC96" s="152" t="str">
        <f>IF(ISBLANK(FB6),"",COUNTIF(Tipy!$EI$6:$EI$84,Výsledky!FE96))</f>
        <v/>
      </c>
      <c r="FD96" s="155" t="str">
        <f>IF(ISBLANK(FB6),"",FC96/FB92)</f>
        <v/>
      </c>
      <c r="FE96" s="271" t="str">
        <f>IF(ISBLANK(FB6),"",FB6)</f>
        <v/>
      </c>
      <c r="FF96" s="271"/>
      <c r="FG96" s="272"/>
      <c r="FH96" s="149"/>
      <c r="FI96" s="154"/>
      <c r="FJ96" s="152" t="str">
        <f>IF(ISBLANK(FI6),"",COUNTIF(Tipy!$EO$6:$EO$84,Výsledky!FL96))</f>
        <v/>
      </c>
      <c r="FK96" s="155" t="str">
        <f>IF(ISBLANK(FI6),"",FJ96/FI92)</f>
        <v/>
      </c>
      <c r="FL96" s="271" t="str">
        <f>IF(ISBLANK(FI6),"",FI6)</f>
        <v/>
      </c>
      <c r="FM96" s="271"/>
      <c r="FN96" s="272"/>
      <c r="FO96" s="149"/>
      <c r="FP96" s="154"/>
      <c r="FQ96" s="152" t="str">
        <f>IF(ISBLANK(FP6),"",COUNTIF(Tipy!$EU$6:$EU$84,Výsledky!FS96))</f>
        <v/>
      </c>
      <c r="FR96" s="155" t="str">
        <f>IF(ISBLANK(FP6),"",FQ96/FP92)</f>
        <v/>
      </c>
      <c r="FS96" s="271" t="str">
        <f>IF(ISBLANK(FP6),"",FP6)</f>
        <v/>
      </c>
      <c r="FT96" s="271"/>
      <c r="FU96" s="272"/>
      <c r="FV96" s="149"/>
      <c r="FW96" s="154"/>
      <c r="FX96" s="152" t="str">
        <f>IF(ISBLANK(FW6),"",COUNTIF(Tipy!$FA$6:$FA$84,Výsledky!FZ96))</f>
        <v/>
      </c>
      <c r="FY96" s="155" t="str">
        <f>IF(ISBLANK(FW6),"",FX96/FW92)</f>
        <v/>
      </c>
      <c r="FZ96" s="271" t="str">
        <f>IF(ISBLANK(FW6),"",FW6)</f>
        <v/>
      </c>
      <c r="GA96" s="271"/>
      <c r="GB96" s="272"/>
      <c r="GC96" s="149"/>
      <c r="GD96" s="154"/>
      <c r="GE96" s="152" t="str">
        <f>IF(ISBLANK(GD6),"",COUNTIF(Tipy!$FG$6:$FG$84,Výsledky!GG96))</f>
        <v/>
      </c>
      <c r="GF96" s="155" t="str">
        <f>IF(ISBLANK(GD6),"",GE96/GD92)</f>
        <v/>
      </c>
      <c r="GG96" s="271" t="str">
        <f>IF(ISBLANK(GD6),"",GD6)</f>
        <v/>
      </c>
      <c r="GH96" s="271"/>
      <c r="GI96" s="272"/>
      <c r="GJ96" s="149"/>
      <c r="GK96" s="154"/>
      <c r="GL96" s="152" t="str">
        <f>IF(ISBLANK(GK6),"",COUNTIF(Tipy!$FM$6:$FM$84,Výsledky!GN96))</f>
        <v/>
      </c>
      <c r="GM96" s="155" t="str">
        <f>IF(ISBLANK(GK6),"",GL96/GK92)</f>
        <v/>
      </c>
      <c r="GN96" s="271" t="str">
        <f>IF(ISBLANK(GK6),"",GK6)</f>
        <v/>
      </c>
      <c r="GO96" s="271"/>
      <c r="GP96" s="272"/>
      <c r="GQ96" s="149"/>
      <c r="GR96" s="154"/>
      <c r="GS96" s="152" t="str">
        <f>IF(ISBLANK(GR6),"",COUNTIF(Tipy!$FS$6:$FS$84,Výsledky!GU96))</f>
        <v/>
      </c>
      <c r="GT96" s="155" t="str">
        <f>IF(ISBLANK(GR6),"",GS96/GR92)</f>
        <v/>
      </c>
      <c r="GU96" s="271" t="str">
        <f>IF(ISBLANK(GR6),"",GR6)</f>
        <v/>
      </c>
      <c r="GV96" s="271"/>
      <c r="GW96" s="272"/>
      <c r="GX96" s="149"/>
      <c r="GY96" s="154"/>
      <c r="GZ96" s="152" t="str">
        <f>IF(ISBLANK(GY6),"",COUNTIF(Tipy!$FY$6:$FY$84,Výsledky!HB96))</f>
        <v/>
      </c>
      <c r="HA96" s="155" t="str">
        <f>IF(ISBLANK(GY6),"",GZ96/GY92)</f>
        <v/>
      </c>
      <c r="HB96" s="271" t="str">
        <f>IF(ISBLANK(GY6),"",GY6)</f>
        <v/>
      </c>
      <c r="HC96" s="271"/>
      <c r="HD96" s="272"/>
      <c r="HE96" s="149"/>
      <c r="HF96" s="154"/>
      <c r="HG96" s="152" t="str">
        <f>IF(ISBLANK(HF6),"",COUNTIF(Tipy!$GE$6:$GE$84,Výsledky!HI96))</f>
        <v/>
      </c>
      <c r="HH96" s="155" t="str">
        <f>IF(ISBLANK(HF6),"",HG96/HF92)</f>
        <v/>
      </c>
      <c r="HI96" s="271" t="str">
        <f>IF(ISBLANK(HF6),"",HF6)</f>
        <v/>
      </c>
      <c r="HJ96" s="271"/>
      <c r="HK96" s="272"/>
      <c r="HL96" s="149"/>
      <c r="HM96" s="154"/>
      <c r="HN96" s="152" t="str">
        <f>IF(ISBLANK(HM6),"",COUNTIF(Tipy!$GK$6:$GK$84,Výsledky!HP96))</f>
        <v/>
      </c>
      <c r="HO96" s="155" t="str">
        <f>IF(ISBLANK(HM6),"",HN96/HM92)</f>
        <v/>
      </c>
      <c r="HP96" s="271" t="str">
        <f>IF(ISBLANK(HM6),"",HM6)</f>
        <v/>
      </c>
      <c r="HQ96" s="271"/>
      <c r="HR96" s="272"/>
      <c r="HS96" s="149"/>
      <c r="HT96" s="154"/>
      <c r="HU96" s="152" t="str">
        <f>IF(ISBLANK(HT6),"",COUNTIF(Tipy!$GQ$6:$GQ$84,Výsledky!HW96))</f>
        <v/>
      </c>
      <c r="HV96" s="155" t="str">
        <f>IF(ISBLANK(HT6),"",HU96/HT92)</f>
        <v/>
      </c>
      <c r="HW96" s="271" t="str">
        <f>IF(ISBLANK(HT6),"",HT6)</f>
        <v/>
      </c>
      <c r="HX96" s="271"/>
      <c r="HY96" s="272"/>
      <c r="HZ96" s="149"/>
      <c r="IA96" s="154"/>
      <c r="IB96" s="152" t="str">
        <f>IF(ISBLANK(IA6),"",COUNTIF(Tipy!$GW$6:$GW$84,Výsledky!ID96))</f>
        <v/>
      </c>
      <c r="IC96" s="155" t="str">
        <f>IF(ISBLANK(IA6),"",IB96/IA92)</f>
        <v/>
      </c>
      <c r="ID96" s="271" t="str">
        <f>IF(ISBLANK(IA6),"",IA6)</f>
        <v/>
      </c>
      <c r="IE96" s="271"/>
      <c r="IF96" s="272"/>
      <c r="IG96" s="149"/>
      <c r="IH96" s="154"/>
      <c r="II96" s="152" t="str">
        <f>IF(ISBLANK(IH6),"",COUNTIF(Tipy!$HC$6:$HC$84,Výsledky!IK96))</f>
        <v/>
      </c>
      <c r="IJ96" s="155" t="str">
        <f>IF(ISBLANK(IH6),"",II96/IH92)</f>
        <v/>
      </c>
      <c r="IK96" s="271" t="str">
        <f>IF(ISBLANK(IH6),"",IH6)</f>
        <v/>
      </c>
      <c r="IL96" s="271"/>
      <c r="IM96" s="272"/>
      <c r="IN96" s="149"/>
      <c r="IO96" s="154"/>
      <c r="IP96" s="152" t="str">
        <f>IF(ISBLANK(IO6),"",COUNTIF(Tipy!$HI$6:$HI$84,Výsledky!IR96))</f>
        <v/>
      </c>
      <c r="IQ96" s="155" t="str">
        <f>IF(ISBLANK(IO6),"",IP96/IO92)</f>
        <v/>
      </c>
      <c r="IR96" s="271" t="str">
        <f>IF(ISBLANK(IO6),"",IO6)</f>
        <v/>
      </c>
      <c r="IS96" s="271"/>
      <c r="IT96" s="272"/>
      <c r="IU96" s="149"/>
      <c r="IV96" s="154"/>
      <c r="IW96" s="152" t="str">
        <f>IF(ISBLANK(IV6),"",COUNTIF(Tipy!$HO$6:$HO$84,Výsledky!IY96))</f>
        <v/>
      </c>
      <c r="IX96" s="155" t="str">
        <f>IF(ISBLANK(IV6),"",IW96/IV92)</f>
        <v/>
      </c>
      <c r="IY96" s="271" t="str">
        <f>IF(ISBLANK(IV6),"",IV6)</f>
        <v/>
      </c>
      <c r="IZ96" s="271"/>
      <c r="JA96" s="272"/>
      <c r="JB96" s="149"/>
      <c r="JC96" s="154"/>
      <c r="JD96" s="152" t="str">
        <f>IF(ISBLANK(JC6),"",COUNTIF(Tipy!$HU$6:$HU$84,Výsledky!JF96))</f>
        <v/>
      </c>
      <c r="JE96" s="155" t="str">
        <f>IF(ISBLANK(JC6),"",JD96/JC92)</f>
        <v/>
      </c>
      <c r="JF96" s="271" t="str">
        <f>IF(ISBLANK(JC6),"",JC6)</f>
        <v/>
      </c>
      <c r="JG96" s="271"/>
      <c r="JH96" s="272"/>
      <c r="JI96" s="149"/>
      <c r="JJ96" s="154"/>
      <c r="JK96" s="152" t="str">
        <f>IF(ISBLANK(JJ6),"",COUNTIF(Tipy!$IA$6:$IA$84,Výsledky!JM96))</f>
        <v/>
      </c>
      <c r="JL96" s="155" t="str">
        <f>IF(ISBLANK(JJ6),"",JK96/JJ92)</f>
        <v/>
      </c>
      <c r="JM96" s="271" t="str">
        <f>IF(ISBLANK(JJ6),"",JJ6)</f>
        <v/>
      </c>
      <c r="JN96" s="271"/>
      <c r="JO96" s="272"/>
      <c r="JP96" s="149"/>
      <c r="JQ96" s="154"/>
      <c r="JR96" s="152" t="str">
        <f>IF(ISBLANK(JQ6),"",COUNTIF(Tipy!$IG$6:$IG$84,Výsledky!JT96))</f>
        <v/>
      </c>
      <c r="JS96" s="155" t="str">
        <f>IF(ISBLANK(JQ6),"",JR96/JQ92)</f>
        <v/>
      </c>
      <c r="JT96" s="271" t="str">
        <f>IF(ISBLANK(JQ6),"",JQ6)</f>
        <v/>
      </c>
      <c r="JU96" s="271"/>
      <c r="JV96" s="272"/>
      <c r="JW96" s="149"/>
      <c r="JX96" s="154"/>
      <c r="JY96" s="152" t="str">
        <f>IF(ISBLANK(JX6),"",COUNTIF(Tipy!$IM$6:$IM$84,Výsledky!KA96))</f>
        <v/>
      </c>
      <c r="JZ96" s="155" t="str">
        <f>IF(ISBLANK(JX6),"",JY96/JX92)</f>
        <v/>
      </c>
      <c r="KA96" s="271" t="str">
        <f>IF(ISBLANK(JX6),"",JX6)</f>
        <v/>
      </c>
      <c r="KB96" s="271"/>
      <c r="KC96" s="272"/>
      <c r="KD96" s="149"/>
      <c r="KE96" s="154"/>
      <c r="KF96" s="152" t="str">
        <f>IF(ISBLANK(KE6),"",COUNTIF(Tipy!$IS$6:$IS$84,Výsledky!KH96))</f>
        <v/>
      </c>
      <c r="KG96" s="155" t="str">
        <f>IF(ISBLANK(KE6),"",KF96/KE92)</f>
        <v/>
      </c>
      <c r="KH96" s="271" t="str">
        <f>IF(ISBLANK(KE6),"",KE6)</f>
        <v/>
      </c>
      <c r="KI96" s="271"/>
      <c r="KJ96" s="272"/>
      <c r="KK96" s="149"/>
      <c r="KL96" s="154"/>
      <c r="KM96" s="152" t="str">
        <f>IF(ISBLANK(KL6),"",COUNTIF(Tipy!$IY$6:$IY$84,Výsledky!KO96))</f>
        <v/>
      </c>
      <c r="KN96" s="155" t="str">
        <f>IF(ISBLANK(KL6),"",KM96/KL92)</f>
        <v/>
      </c>
      <c r="KO96" s="271" t="str">
        <f>IF(ISBLANK(KL6),"",KL6)</f>
        <v/>
      </c>
      <c r="KP96" s="271"/>
      <c r="KQ96" s="272"/>
      <c r="KR96" s="149"/>
      <c r="KS96" s="154"/>
      <c r="KT96" s="152" t="str">
        <f>IF(ISBLANK(KS6),"",COUNTIF(Tipy!$JE$6:$JE$84,Výsledky!KV96))</f>
        <v/>
      </c>
      <c r="KU96" s="155" t="str">
        <f>IF(ISBLANK(KS6),"",KT96/KS92)</f>
        <v/>
      </c>
      <c r="KV96" s="271" t="str">
        <f>IF(ISBLANK(KS6),"",KS6)</f>
        <v/>
      </c>
      <c r="KW96" s="271"/>
      <c r="KX96" s="272"/>
      <c r="KY96" s="150"/>
      <c r="KZ96" s="154"/>
      <c r="LA96" s="152" t="str">
        <f>IF(ISBLANK(KZ6),"",COUNTIF(Tipy!$JK$6:$JK$84,Výsledky!LC96))</f>
        <v/>
      </c>
      <c r="LB96" s="155" t="str">
        <f>IF(ISBLANK(KZ6),"",LA96/KZ92)</f>
        <v/>
      </c>
      <c r="LC96" s="271" t="str">
        <f>IF(ISBLANK(KZ6),"",KZ6)</f>
        <v/>
      </c>
      <c r="LD96" s="271"/>
      <c r="LE96" s="272"/>
      <c r="LF96" s="149"/>
      <c r="LG96" s="154"/>
      <c r="LH96" s="152" t="str">
        <f>IF(ISBLANK(LG6),"",COUNTIF(Tipy!$JQ$6:$JQ$84,Výsledky!LJ96))</f>
        <v/>
      </c>
      <c r="LI96" s="155" t="str">
        <f>IF(ISBLANK(LG6),"",LH96/LG92)</f>
        <v/>
      </c>
      <c r="LJ96" s="271" t="str">
        <f>IF(ISBLANK(LG6),"",LG6)</f>
        <v/>
      </c>
      <c r="LK96" s="271"/>
      <c r="LL96" s="272"/>
      <c r="LM96" s="149"/>
      <c r="LN96" s="154"/>
      <c r="LO96" s="152" t="str">
        <f>IF(ISBLANK(LN6),"",COUNTIF(Tipy!$JW$6:$JW$84,Výsledky!LQ96))</f>
        <v/>
      </c>
      <c r="LP96" s="155" t="str">
        <f>IF(ISBLANK(LN6),"",LO96/LN92)</f>
        <v/>
      </c>
      <c r="LQ96" s="271" t="str">
        <f>IF(ISBLANK(LN6),"",LN6)</f>
        <v/>
      </c>
      <c r="LR96" s="271"/>
      <c r="LS96" s="272"/>
      <c r="LT96" s="149"/>
      <c r="LU96" s="154"/>
      <c r="LV96" s="152" t="str">
        <f>IF(ISBLANK(LU6),"",COUNTIF(Tipy!$KC$6:$KC$84,Výsledky!LX96))</f>
        <v/>
      </c>
      <c r="LW96" s="155" t="str">
        <f>IF(ISBLANK(LU6),"",LV96/LU92)</f>
        <v/>
      </c>
      <c r="LX96" s="271" t="str">
        <f>IF(ISBLANK(LU6),"",LU6)</f>
        <v/>
      </c>
      <c r="LY96" s="271"/>
      <c r="LZ96" s="272"/>
      <c r="MA96" s="149"/>
      <c r="MB96" s="154"/>
      <c r="MC96" s="152" t="str">
        <f>IF(ISBLANK(MB6),"",COUNTIF(Tipy!$KI$6:$KI$84,Výsledky!ME96))</f>
        <v/>
      </c>
      <c r="MD96" s="155" t="str">
        <f>IF(ISBLANK(MB6),"",MC96/MB92)</f>
        <v/>
      </c>
      <c r="ME96" s="271" t="str">
        <f>IF(ISBLANK(MB6),"",MB6)</f>
        <v/>
      </c>
      <c r="MF96" s="271"/>
      <c r="MG96" s="272"/>
      <c r="MH96" s="149"/>
      <c r="MI96" s="154"/>
      <c r="MJ96" s="152" t="str">
        <f>IF(ISBLANK(MI6),"",COUNTIF(Tipy!$KO$6:$KO$84,Výsledky!ML96))</f>
        <v/>
      </c>
      <c r="MK96" s="155" t="str">
        <f>IF(ISBLANK(MI6),"",MJ96/MI92)</f>
        <v/>
      </c>
      <c r="ML96" s="271" t="str">
        <f>IF(ISBLANK(MI6),"",MI6)</f>
        <v/>
      </c>
      <c r="MM96" s="271"/>
      <c r="MN96" s="272"/>
      <c r="MO96" s="149"/>
      <c r="MP96" s="154"/>
      <c r="MQ96" s="152" t="str">
        <f>IF(ISBLANK(MP6),"",COUNTIF(Tipy!$KU$6:$KU$84,Výsledky!MS96))</f>
        <v/>
      </c>
      <c r="MR96" s="155" t="str">
        <f>IF(ISBLANK(MP6),"",MQ96/MP92)</f>
        <v/>
      </c>
      <c r="MS96" s="271" t="str">
        <f>IF(ISBLANK(MP6),"",MP6)</f>
        <v/>
      </c>
      <c r="MT96" s="271"/>
      <c r="MU96" s="272"/>
      <c r="MV96" s="149"/>
      <c r="MW96" s="154"/>
      <c r="MX96" s="152" t="str">
        <f>IF(ISBLANK(MW6),"",COUNTIF(Tipy!$LA$6:$LA$84,Výsledky!MZ96))</f>
        <v/>
      </c>
      <c r="MY96" s="155" t="str">
        <f>IF(ISBLANK(MW6),"",MX96/MW92)</f>
        <v/>
      </c>
      <c r="MZ96" s="271" t="str">
        <f>IF(ISBLANK(MW6),"",MW6)</f>
        <v/>
      </c>
      <c r="NA96" s="271"/>
      <c r="NB96" s="272"/>
      <c r="NC96" s="149"/>
      <c r="ND96" s="154"/>
      <c r="NE96" s="152" t="str">
        <f>IF(ISBLANK(ND6),"",COUNTIF(Tipy!$LG$6:$LG$84,Výsledky!NG96))</f>
        <v/>
      </c>
      <c r="NF96" s="155" t="str">
        <f>IF(ISBLANK(ND6),"",NE96/ND92)</f>
        <v/>
      </c>
      <c r="NG96" s="271" t="str">
        <f>IF(ISBLANK(ND6),"",ND6)</f>
        <v/>
      </c>
      <c r="NH96" s="271"/>
      <c r="NI96" s="272"/>
      <c r="NJ96" s="149"/>
      <c r="NK96" s="154"/>
      <c r="NL96" s="152" t="str">
        <f>IF(ISBLANK(NK6),"",COUNTIF(Tipy!$LM$6:$LM$84,Výsledky!NN96))</f>
        <v/>
      </c>
      <c r="NM96" s="155" t="str">
        <f>IF(ISBLANK(NK6),"",NL96/NK92)</f>
        <v/>
      </c>
      <c r="NN96" s="271" t="str">
        <f>IF(ISBLANK(NK6),"",NK6)</f>
        <v/>
      </c>
      <c r="NO96" s="271"/>
      <c r="NP96" s="272"/>
      <c r="NQ96" s="149"/>
      <c r="NR96" s="154"/>
      <c r="NS96" s="152" t="str">
        <f>IF(ISBLANK(NR6),"",COUNTIF(Tipy!$LS$6:$LS$84,Výsledky!NU96))</f>
        <v/>
      </c>
      <c r="NT96" s="155" t="str">
        <f>IF(ISBLANK(NR6),"",NS96/NR92)</f>
        <v/>
      </c>
      <c r="NU96" s="271" t="str">
        <f>IF(ISBLANK(NR6),"",NR6)</f>
        <v/>
      </c>
      <c r="NV96" s="271"/>
      <c r="NW96" s="272"/>
      <c r="NX96" s="149"/>
      <c r="NY96" s="154"/>
      <c r="NZ96" s="152" t="str">
        <f>IF(ISBLANK(NY6),"",COUNTIF(Tipy!$LY$6:$LY$84,Výsledky!OB96))</f>
        <v/>
      </c>
      <c r="OA96" s="155" t="str">
        <f>IF(ISBLANK(NY6),"",NZ96/NY92)</f>
        <v/>
      </c>
      <c r="OB96" s="271" t="str">
        <f>IF(ISBLANK(NY6),"",NY6)</f>
        <v/>
      </c>
      <c r="OC96" s="271"/>
      <c r="OD96" s="272"/>
      <c r="OE96" s="149"/>
      <c r="OF96" s="154"/>
      <c r="OG96" s="152" t="str">
        <f>IF(ISBLANK(OF6),"",COUNTIF(Tipy!$ME$6:$ME$84,Výsledky!OI96))</f>
        <v/>
      </c>
      <c r="OH96" s="155" t="str">
        <f>IF(ISBLANK(OF6),"",OG96/OF92)</f>
        <v/>
      </c>
      <c r="OI96" s="271" t="str">
        <f>IF(ISBLANK(OF6),"",OF6)</f>
        <v/>
      </c>
      <c r="OJ96" s="271"/>
      <c r="OK96" s="272"/>
      <c r="OL96" s="149"/>
      <c r="OM96" s="154"/>
      <c r="ON96" s="152" t="str">
        <f>IF(ISBLANK(OM6),"",COUNTIF(Tipy!$MK$6:$MK$84,Výsledky!OP96))</f>
        <v/>
      </c>
      <c r="OO96" s="155" t="str">
        <f>IF(ISBLANK(OM6),"",ON96/OM92)</f>
        <v/>
      </c>
      <c r="OP96" s="271" t="str">
        <f>IF(ISBLANK(OM6),"",OM6)</f>
        <v/>
      </c>
      <c r="OQ96" s="271"/>
      <c r="OR96" s="272"/>
      <c r="OS96" s="149"/>
      <c r="OT96" s="154"/>
      <c r="OU96" s="152" t="str">
        <f>IF(ISBLANK(OT6),"",COUNTIF(Tipy!$MQ$6:$MQ$84,Výsledky!OW96))</f>
        <v/>
      </c>
      <c r="OV96" s="155" t="str">
        <f>IF(ISBLANK(OT6),"",OU96/OT92)</f>
        <v/>
      </c>
      <c r="OW96" s="271" t="str">
        <f>IF(ISBLANK(OT6),"",OT6)</f>
        <v/>
      </c>
      <c r="OX96" s="271"/>
      <c r="OY96" s="272"/>
      <c r="OZ96" s="149"/>
      <c r="PA96" s="154"/>
      <c r="PB96" s="152" t="str">
        <f>IF(ISBLANK(PA6),"",COUNTIF(Tipy!$MW$6:$MW$84,Výsledky!PD96))</f>
        <v/>
      </c>
      <c r="PC96" s="155" t="str">
        <f>IF(ISBLANK(PA6),"",PB96/PA92)</f>
        <v/>
      </c>
      <c r="PD96" s="271" t="str">
        <f>IF(ISBLANK(PA6),"",PA6)</f>
        <v/>
      </c>
      <c r="PE96" s="271"/>
      <c r="PF96" s="272"/>
      <c r="PG96" s="149"/>
      <c r="PH96" s="154"/>
      <c r="PI96" s="152" t="str">
        <f>IF(ISBLANK(PH6),"",COUNTIF(Tipy!$NC$6:$NC$84,Výsledky!PK96))</f>
        <v/>
      </c>
      <c r="PJ96" s="155" t="str">
        <f>IF(ISBLANK(PH6),"",PI96/PH92)</f>
        <v/>
      </c>
      <c r="PK96" s="271" t="str">
        <f>IF(ISBLANK(PH6),"",PH6)</f>
        <v/>
      </c>
      <c r="PL96" s="271"/>
      <c r="PM96" s="272"/>
      <c r="PN96" s="149"/>
      <c r="PO96" s="154"/>
      <c r="PP96" s="152" t="str">
        <f>IF(ISBLANK(PO6),"",COUNTIF(Tipy!$NI$6:$NI$84,Výsledky!PR96))</f>
        <v/>
      </c>
      <c r="PQ96" s="155" t="str">
        <f>IF(ISBLANK(PO6),"",PP96/PO92)</f>
        <v/>
      </c>
      <c r="PR96" s="271" t="str">
        <f>IF(ISBLANK(PO6),"",PO6)</f>
        <v/>
      </c>
      <c r="PS96" s="271"/>
      <c r="PT96" s="272"/>
      <c r="PU96" s="149"/>
      <c r="PV96" s="154"/>
      <c r="PW96" s="152" t="str">
        <f>IF(ISBLANK(PV6),"",COUNTIF(Tipy!$NO$6:$NO$84,Výsledky!PY96))</f>
        <v/>
      </c>
      <c r="PX96" s="155" t="str">
        <f>IF(ISBLANK(PV6),"",PW96/PV92)</f>
        <v/>
      </c>
      <c r="PY96" s="271" t="str">
        <f>IF(ISBLANK(PV6),"",PV6)</f>
        <v/>
      </c>
      <c r="PZ96" s="271"/>
      <c r="QA96" s="272"/>
      <c r="QB96" s="149"/>
      <c r="QC96" s="154"/>
      <c r="QD96" s="152" t="str">
        <f>IF(ISBLANK(QC6),"",COUNTIF(Tipy!$NU$6:$NU$84,Výsledky!QF96))</f>
        <v/>
      </c>
      <c r="QE96" s="155" t="str">
        <f>IF(ISBLANK(QC6),"",QD96/QC92)</f>
        <v/>
      </c>
      <c r="QF96" s="271" t="str">
        <f>IF(ISBLANK(QC6),"",QC6)</f>
        <v/>
      </c>
      <c r="QG96" s="271"/>
      <c r="QH96" s="272"/>
      <c r="QI96" s="131"/>
      <c r="QJ96" s="131"/>
    </row>
    <row r="97" spans="1:452" ht="15" customHeight="1" x14ac:dyDescent="0.2">
      <c r="A97" s="335"/>
      <c r="B97" s="151"/>
      <c r="C97" s="145"/>
      <c r="D97" s="154"/>
      <c r="E97" s="152">
        <f>IF(ISBLANK(D7),"",COUNTIF(Tipy!$G$6:$G$84,Výsledky!G97))</f>
        <v>28</v>
      </c>
      <c r="F97" s="155">
        <f>IF(ISBLANK(D7),"",E97/D92)</f>
        <v>0.49122807017543857</v>
      </c>
      <c r="G97" s="271" t="str">
        <f>IF(ISBLANK(D7),"",D7)</f>
        <v>Salah</v>
      </c>
      <c r="H97" s="271"/>
      <c r="I97" s="272"/>
      <c r="J97" s="148"/>
      <c r="K97" s="154"/>
      <c r="L97" s="152">
        <f>IF(ISBLANK(K7),"",COUNTIF(Tipy!$M$6:$M$84,Výsledky!N97))</f>
        <v>42</v>
      </c>
      <c r="M97" s="155">
        <f>IF(ISBLANK(K7),"",L97/K92)</f>
        <v>0.7</v>
      </c>
      <c r="N97" s="271" t="str">
        <f>IF(ISBLANK(K7),"",K7)</f>
        <v>Salah</v>
      </c>
      <c r="O97" s="271"/>
      <c r="P97" s="272"/>
      <c r="Q97" s="149"/>
      <c r="R97" s="154"/>
      <c r="S97" s="152" t="str">
        <f>IF(ISBLANK(R7),"",COUNTIF(Tipy!$S$6:$S$84,Výsledky!U97))</f>
        <v/>
      </c>
      <c r="T97" s="155" t="str">
        <f>IF(ISBLANK(R7),"",S97/R92)</f>
        <v/>
      </c>
      <c r="U97" s="271" t="str">
        <f>IF(ISBLANK(R7),"",R7)</f>
        <v/>
      </c>
      <c r="V97" s="271"/>
      <c r="W97" s="272"/>
      <c r="X97" s="149"/>
      <c r="Y97" s="154"/>
      <c r="Z97" s="152" t="str">
        <f>IF(ISBLANK(Y7),"",COUNTIF(Tipy!$Y$6:$Y$84,Výsledky!AB97))</f>
        <v/>
      </c>
      <c r="AA97" s="155" t="str">
        <f>IF(ISBLANK(Y7),"",Z97/Y92)</f>
        <v/>
      </c>
      <c r="AB97" s="271" t="str">
        <f>IF(ISBLANK(Y7),"",Y7)</f>
        <v/>
      </c>
      <c r="AC97" s="271"/>
      <c r="AD97" s="272"/>
      <c r="AE97" s="149"/>
      <c r="AF97" s="154"/>
      <c r="AG97" s="152">
        <f>IF(ISBLANK(AF7),"",COUNTIF(Tipy!$AE$6:$AE$84,Výsledky!AI97))</f>
        <v>2</v>
      </c>
      <c r="AH97" s="155">
        <f>IF(ISBLANK(AF7),"",AG97/AF92)</f>
        <v>3.3898305084745763E-2</v>
      </c>
      <c r="AI97" s="271" t="str">
        <f>IF(ISBLANK(AF7),"",AF7)</f>
        <v>van Dijk</v>
      </c>
      <c r="AJ97" s="271"/>
      <c r="AK97" s="272"/>
      <c r="AL97" s="149"/>
      <c r="AM97" s="154"/>
      <c r="AN97" s="152">
        <f>IF(ISBLANK(AM7),"",COUNTIF(Tipy!$AK$6:$AK$84,Výsledky!AP97))</f>
        <v>1</v>
      </c>
      <c r="AO97" s="155">
        <f>IF(ISBLANK(AM7),"",AN97/AM92)</f>
        <v>1.6129032258064516E-2</v>
      </c>
      <c r="AP97" s="271" t="str">
        <f>IF(ISBLANK(AM7),"",AM7)</f>
        <v>Carvalho</v>
      </c>
      <c r="AQ97" s="271"/>
      <c r="AR97" s="272"/>
      <c r="AS97" s="149"/>
      <c r="AT97" s="154"/>
      <c r="AU97" s="152" t="str">
        <f>IF(ISBLANK(AT7),"",COUNTIF(Tipy!$AQ$6:$AQ$84,Výsledky!AW97))</f>
        <v/>
      </c>
      <c r="AV97" s="155" t="str">
        <f>IF(ISBLANK(AT7),"",AU97/AT92)</f>
        <v/>
      </c>
      <c r="AW97" s="271" t="str">
        <f>IF(ISBLANK(AT7),"",AT7)</f>
        <v/>
      </c>
      <c r="AX97" s="271"/>
      <c r="AY97" s="272"/>
      <c r="AZ97" s="149"/>
      <c r="BA97" s="154"/>
      <c r="BB97" s="152">
        <f>IF(ISBLANK(BA7),"",COUNTIF(Tipy!$AW$6:$AW$84,Výsledky!BD97))</f>
        <v>1</v>
      </c>
      <c r="BC97" s="155">
        <f>IF(ISBLANK(BA7),"",BB97/BA92)</f>
        <v>1.6949152542372881E-2</v>
      </c>
      <c r="BD97" s="271" t="str">
        <f>IF(ISBLANK(BA7),"",BA7)</f>
        <v>Zielinski</v>
      </c>
      <c r="BE97" s="271"/>
      <c r="BF97" s="272"/>
      <c r="BG97" s="149"/>
      <c r="BH97" s="154"/>
      <c r="BI97" s="152" t="str">
        <f>IF(ISBLANK(BH7),"",COUNTIF(Tipy!$BC$6:$BC$84,Výsledky!BK97))</f>
        <v/>
      </c>
      <c r="BJ97" s="155" t="str">
        <f>IF(ISBLANK(BH7),"",BI97/BH92)</f>
        <v/>
      </c>
      <c r="BK97" s="271" t="str">
        <f>IF(ISBLANK(BH7),"",BH7)</f>
        <v/>
      </c>
      <c r="BL97" s="271"/>
      <c r="BM97" s="272"/>
      <c r="BN97" s="149"/>
      <c r="BO97" s="154"/>
      <c r="BP97" s="152">
        <f>IF(ISBLANK(BO7),"",COUNTIF(Tipy!$BI$6:$BI$84,Výsledky!BR97))</f>
        <v>2</v>
      </c>
      <c r="BQ97" s="155">
        <f>IF(ISBLANK(BO7),"",BP97/BO92)</f>
        <v>3.6363636363636362E-2</v>
      </c>
      <c r="BR97" s="271" t="str">
        <f>IF(ISBLANK(BO7),"",BO7)</f>
        <v>Matip</v>
      </c>
      <c r="BS97" s="271"/>
      <c r="BT97" s="272"/>
      <c r="BU97" s="149"/>
      <c r="BV97" s="154"/>
      <c r="BW97" s="152" t="str">
        <f>IF(ISBLANK(BV7),"",COUNTIF(Tipy!$BO$6:$BO$84,Výsledky!BY97))</f>
        <v/>
      </c>
      <c r="BX97" s="155" t="str">
        <f>IF(ISBLANK(BV7),"",BW97/BV92)</f>
        <v/>
      </c>
      <c r="BY97" s="271" t="str">
        <f>IF(ISBLANK(BV7),"",BV7)</f>
        <v/>
      </c>
      <c r="BZ97" s="271"/>
      <c r="CA97" s="272"/>
      <c r="CB97" s="149"/>
      <c r="CC97" s="154"/>
      <c r="CD97" s="152" t="str">
        <f>IF(ISBLANK(CC7),"",COUNTIF(Tipy!$BU$6:$BU$84,Výsledky!CF97))</f>
        <v/>
      </c>
      <c r="CE97" s="155" t="str">
        <f>IF(ISBLANK(CC7),"",CD97/CC92)</f>
        <v/>
      </c>
      <c r="CF97" s="271" t="str">
        <f>IF(ISBLANK(CC7),"",CC7)</f>
        <v/>
      </c>
      <c r="CG97" s="271"/>
      <c r="CH97" s="272"/>
      <c r="CI97" s="149"/>
      <c r="CJ97" s="154"/>
      <c r="CK97" s="152">
        <f>IF(ISBLANK(CJ7),"",COUNTIF(Tipy!$CA$6:$CA$84,Výsledky!CM97))</f>
        <v>19</v>
      </c>
      <c r="CL97" s="155">
        <f>IF(ISBLANK(CJ7),"",CK97/CJ92)</f>
        <v>0.34545454545454546</v>
      </c>
      <c r="CM97" s="271" t="str">
        <f>IF(ISBLANK(CJ7),"",CJ7)</f>
        <v>Salah</v>
      </c>
      <c r="CN97" s="271"/>
      <c r="CO97" s="272"/>
      <c r="CP97" s="149"/>
      <c r="CQ97" s="154"/>
      <c r="CR97" s="152" t="str">
        <f>IF(ISBLANK(CQ7),"",COUNTIF(Tipy!$CG$6:$CG$84,Výsledky!CT97))</f>
        <v/>
      </c>
      <c r="CS97" s="155" t="str">
        <f>IF(ISBLANK(CQ7),"",CR97/CQ92)</f>
        <v/>
      </c>
      <c r="CT97" s="271" t="str">
        <f>IF(ISBLANK(CQ7),"",CQ7)</f>
        <v/>
      </c>
      <c r="CU97" s="271"/>
      <c r="CV97" s="272"/>
      <c r="CW97" s="149"/>
      <c r="CX97" s="154"/>
      <c r="CY97" s="152" t="str">
        <f>IF(ISBLANK(CX7),"",COUNTIF(Tipy!$CM$6:$CM$84,Výsledky!DA97))</f>
        <v/>
      </c>
      <c r="CZ97" s="155" t="str">
        <f>IF(ISBLANK(CX7),"",CY97/CX92)</f>
        <v/>
      </c>
      <c r="DA97" s="271" t="str">
        <f>IF(ISBLANK(CX7),"",CX7)</f>
        <v/>
      </c>
      <c r="DB97" s="271"/>
      <c r="DC97" s="272"/>
      <c r="DD97" s="149"/>
      <c r="DE97" s="154"/>
      <c r="DF97" s="152" t="str">
        <f>IF(ISBLANK(DE7),"",COUNTIF(Tipy!$CS$6:$CS$84,Výsledky!DH97))</f>
        <v/>
      </c>
      <c r="DG97" s="155" t="str">
        <f>IF(ISBLANK(DE7),"",DF97/DE92)</f>
        <v/>
      </c>
      <c r="DH97" s="271" t="str">
        <f>IF(ISBLANK(DE7),"",DE7)</f>
        <v/>
      </c>
      <c r="DI97" s="271"/>
      <c r="DJ97" s="272"/>
      <c r="DK97" s="149"/>
      <c r="DL97" s="154"/>
      <c r="DM97" s="152" t="str">
        <f>IF(ISBLANK(DL7),"",COUNTIF(Tipy!$CY$6:$CY$84,Výsledky!DO97))</f>
        <v/>
      </c>
      <c r="DN97" s="155" t="str">
        <f>IF(ISBLANK(DL7),"",DM97/DL92)</f>
        <v/>
      </c>
      <c r="DO97" s="271" t="str">
        <f>IF(ISBLANK(DL7),"",DL7)</f>
        <v/>
      </c>
      <c r="DP97" s="271"/>
      <c r="DQ97" s="272"/>
      <c r="DR97" s="149"/>
      <c r="DS97" s="154"/>
      <c r="DT97" s="152" t="str">
        <f>IF(ISBLANK(DS7),"",COUNTIF(Tipy!$DE$6:$DE$84,Výsledky!DV97))</f>
        <v/>
      </c>
      <c r="DU97" s="155" t="str">
        <f>IF(ISBLANK(DS7),"",DT97/DS92)</f>
        <v/>
      </c>
      <c r="DV97" s="271" t="str">
        <f>IF(ISBLANK(DS7),"",DS7)</f>
        <v/>
      </c>
      <c r="DW97" s="271"/>
      <c r="DX97" s="272"/>
      <c r="DY97" s="149"/>
      <c r="DZ97" s="154"/>
      <c r="EA97" s="152" t="str">
        <f>IF(ISBLANK(DZ7),"",COUNTIF(Tipy!$DK$6:$DK$84,Výsledky!EC97))</f>
        <v/>
      </c>
      <c r="EB97" s="155" t="str">
        <f>IF(ISBLANK(DZ7),"",EA97/DZ92)</f>
        <v/>
      </c>
      <c r="EC97" s="271" t="str">
        <f>IF(ISBLANK(DZ7),"",DZ7)</f>
        <v/>
      </c>
      <c r="ED97" s="271"/>
      <c r="EE97" s="272"/>
      <c r="EF97" s="149"/>
      <c r="EG97" s="154"/>
      <c r="EH97" s="152" t="str">
        <f>IF(ISBLANK(EG7),"",COUNTIF(Tipy!$DQ$6:$DQ$84,Výsledky!EJ97))</f>
        <v/>
      </c>
      <c r="EI97" s="155" t="str">
        <f>IF(ISBLANK(EG7),"",EH97/EG92)</f>
        <v/>
      </c>
      <c r="EJ97" s="271" t="str">
        <f>IF(ISBLANK(EG7),"",EG7)</f>
        <v/>
      </c>
      <c r="EK97" s="271"/>
      <c r="EL97" s="272"/>
      <c r="EM97" s="149"/>
      <c r="EN97" s="154"/>
      <c r="EO97" s="152" t="str">
        <f>IF(ISBLANK(EN7),"",COUNTIF(Tipy!$DW$6:$DW$84,Výsledky!EQ97))</f>
        <v/>
      </c>
      <c r="EP97" s="155" t="str">
        <f>IF(ISBLANK(EN7),"",EO97/EN92)</f>
        <v/>
      </c>
      <c r="EQ97" s="271" t="str">
        <f>IF(ISBLANK(EN7),"",EN7)</f>
        <v/>
      </c>
      <c r="ER97" s="271"/>
      <c r="ES97" s="272"/>
      <c r="ET97" s="149"/>
      <c r="EU97" s="154"/>
      <c r="EV97" s="152" t="str">
        <f>IF(ISBLANK(EU7),"",COUNTIF(Tipy!$EC$6:$EC$84,Výsledky!EX97))</f>
        <v/>
      </c>
      <c r="EW97" s="155" t="str">
        <f>IF(ISBLANK(EU7),"",EV97/EU92)</f>
        <v/>
      </c>
      <c r="EX97" s="271" t="str">
        <f>IF(ISBLANK(EU7),"",EU7)</f>
        <v/>
      </c>
      <c r="EY97" s="271"/>
      <c r="EZ97" s="272"/>
      <c r="FA97" s="149"/>
      <c r="FB97" s="154"/>
      <c r="FC97" s="152" t="str">
        <f>IF(ISBLANK(FB7),"",COUNTIF(Tipy!$EI$6:$EI$84,Výsledky!FE97))</f>
        <v/>
      </c>
      <c r="FD97" s="155" t="str">
        <f>IF(ISBLANK(FB7),"",FC97/FB92)</f>
        <v/>
      </c>
      <c r="FE97" s="271" t="str">
        <f>IF(ISBLANK(FB7),"",FB7)</f>
        <v/>
      </c>
      <c r="FF97" s="271"/>
      <c r="FG97" s="272"/>
      <c r="FH97" s="149"/>
      <c r="FI97" s="154"/>
      <c r="FJ97" s="152" t="str">
        <f>IF(ISBLANK(FI7),"",COUNTIF(Tipy!$EO$6:$EO$84,Výsledky!FL97))</f>
        <v/>
      </c>
      <c r="FK97" s="155" t="str">
        <f>IF(ISBLANK(FI7),"",FJ97/FI92)</f>
        <v/>
      </c>
      <c r="FL97" s="271" t="str">
        <f>IF(ISBLANK(FI7),"",FI7)</f>
        <v/>
      </c>
      <c r="FM97" s="271"/>
      <c r="FN97" s="272"/>
      <c r="FO97" s="149"/>
      <c r="FP97" s="154"/>
      <c r="FQ97" s="152" t="str">
        <f>IF(ISBLANK(FP7),"",COUNTIF(Tipy!$EU$6:$EU$84,Výsledky!FS97))</f>
        <v/>
      </c>
      <c r="FR97" s="155" t="str">
        <f>IF(ISBLANK(FP7),"",FQ97/FP92)</f>
        <v/>
      </c>
      <c r="FS97" s="271" t="str">
        <f>IF(ISBLANK(FP7),"",FP7)</f>
        <v/>
      </c>
      <c r="FT97" s="271"/>
      <c r="FU97" s="272"/>
      <c r="FV97" s="149"/>
      <c r="FW97" s="154"/>
      <c r="FX97" s="152" t="str">
        <f>IF(ISBLANK(FW7),"",COUNTIF(Tipy!$FA$6:$FA$84,Výsledky!FZ97))</f>
        <v/>
      </c>
      <c r="FY97" s="155" t="str">
        <f>IF(ISBLANK(FW7),"",FX97/FW92)</f>
        <v/>
      </c>
      <c r="FZ97" s="271" t="str">
        <f>IF(ISBLANK(FW7),"",FW7)</f>
        <v/>
      </c>
      <c r="GA97" s="271"/>
      <c r="GB97" s="272"/>
      <c r="GC97" s="149"/>
      <c r="GD97" s="154"/>
      <c r="GE97" s="152" t="str">
        <f>IF(ISBLANK(GD7),"",COUNTIF(Tipy!$FG$6:$FG$84,Výsledky!GG97))</f>
        <v/>
      </c>
      <c r="GF97" s="155" t="str">
        <f>IF(ISBLANK(GD7),"",GE97/GD92)</f>
        <v/>
      </c>
      <c r="GG97" s="271" t="str">
        <f>IF(ISBLANK(GD7),"",GD7)</f>
        <v/>
      </c>
      <c r="GH97" s="271"/>
      <c r="GI97" s="272"/>
      <c r="GJ97" s="149"/>
      <c r="GK97" s="154"/>
      <c r="GL97" s="152" t="str">
        <f>IF(ISBLANK(GK7),"",COUNTIF(Tipy!$FM$6:$FM$84,Výsledky!GN97))</f>
        <v/>
      </c>
      <c r="GM97" s="155" t="str">
        <f>IF(ISBLANK(GK7),"",GL97/GK92)</f>
        <v/>
      </c>
      <c r="GN97" s="271" t="str">
        <f>IF(ISBLANK(GK7),"",GK7)</f>
        <v/>
      </c>
      <c r="GO97" s="271"/>
      <c r="GP97" s="272"/>
      <c r="GQ97" s="149"/>
      <c r="GR97" s="154"/>
      <c r="GS97" s="152" t="str">
        <f>IF(ISBLANK(GR7),"",COUNTIF(Tipy!$FS$6:$FS$84,Výsledky!GU97))</f>
        <v/>
      </c>
      <c r="GT97" s="155" t="str">
        <f>IF(ISBLANK(GR7),"",GS97/GR92)</f>
        <v/>
      </c>
      <c r="GU97" s="271" t="str">
        <f>IF(ISBLANK(GR7),"",GR7)</f>
        <v/>
      </c>
      <c r="GV97" s="271"/>
      <c r="GW97" s="272"/>
      <c r="GX97" s="149"/>
      <c r="GY97" s="154"/>
      <c r="GZ97" s="152" t="str">
        <f>IF(ISBLANK(GY7),"",COUNTIF(Tipy!$FY$6:$FY$84,Výsledky!HB97))</f>
        <v/>
      </c>
      <c r="HA97" s="155" t="str">
        <f>IF(ISBLANK(GY7),"",GZ97/GY92)</f>
        <v/>
      </c>
      <c r="HB97" s="271" t="str">
        <f>IF(ISBLANK(GY7),"",GY7)</f>
        <v/>
      </c>
      <c r="HC97" s="271"/>
      <c r="HD97" s="272"/>
      <c r="HE97" s="149"/>
      <c r="HF97" s="154"/>
      <c r="HG97" s="152" t="str">
        <f>IF(ISBLANK(HF7),"",COUNTIF(Tipy!$GE$6:$GE$84,Výsledky!HI97))</f>
        <v/>
      </c>
      <c r="HH97" s="155" t="str">
        <f>IF(ISBLANK(HF7),"",HG97/HF92)</f>
        <v/>
      </c>
      <c r="HI97" s="271" t="str">
        <f>IF(ISBLANK(HF7),"",HF7)</f>
        <v/>
      </c>
      <c r="HJ97" s="271"/>
      <c r="HK97" s="272"/>
      <c r="HL97" s="149"/>
      <c r="HM97" s="154"/>
      <c r="HN97" s="152" t="str">
        <f>IF(ISBLANK(HM7),"",COUNTIF(Tipy!$GK$6:$GK$84,Výsledky!HP97))</f>
        <v/>
      </c>
      <c r="HO97" s="155" t="str">
        <f>IF(ISBLANK(HM7),"",HN97/HM92)</f>
        <v/>
      </c>
      <c r="HP97" s="271" t="str">
        <f>IF(ISBLANK(HM7),"",HM7)</f>
        <v/>
      </c>
      <c r="HQ97" s="271"/>
      <c r="HR97" s="272"/>
      <c r="HS97" s="149"/>
      <c r="HT97" s="154"/>
      <c r="HU97" s="152" t="str">
        <f>IF(ISBLANK(HT7),"",COUNTIF(Tipy!$GQ$6:$GQ$84,Výsledky!HW97))</f>
        <v/>
      </c>
      <c r="HV97" s="155" t="str">
        <f>IF(ISBLANK(HT7),"",HU97/HT92)</f>
        <v/>
      </c>
      <c r="HW97" s="271" t="str">
        <f>IF(ISBLANK(HT7),"",HT7)</f>
        <v/>
      </c>
      <c r="HX97" s="271"/>
      <c r="HY97" s="272"/>
      <c r="HZ97" s="149"/>
      <c r="IA97" s="154"/>
      <c r="IB97" s="152" t="str">
        <f>IF(ISBLANK(IA7),"",COUNTIF(Tipy!$GW$6:$GW$84,Výsledky!ID97))</f>
        <v/>
      </c>
      <c r="IC97" s="155" t="str">
        <f>IF(ISBLANK(IA7),"",IB97/IA92)</f>
        <v/>
      </c>
      <c r="ID97" s="271" t="str">
        <f>IF(ISBLANK(IA7),"",IA7)</f>
        <v/>
      </c>
      <c r="IE97" s="271"/>
      <c r="IF97" s="272"/>
      <c r="IG97" s="149"/>
      <c r="IH97" s="154"/>
      <c r="II97" s="152" t="str">
        <f>IF(ISBLANK(IH7),"",COUNTIF(Tipy!$HC$6:$HC$84,Výsledky!IK97))</f>
        <v/>
      </c>
      <c r="IJ97" s="155" t="str">
        <f>IF(ISBLANK(IH7),"",II97/IH92)</f>
        <v/>
      </c>
      <c r="IK97" s="271" t="str">
        <f>IF(ISBLANK(IH7),"",IH7)</f>
        <v/>
      </c>
      <c r="IL97" s="271"/>
      <c r="IM97" s="272"/>
      <c r="IN97" s="149"/>
      <c r="IO97" s="154"/>
      <c r="IP97" s="152" t="str">
        <f>IF(ISBLANK(IO7),"",COUNTIF(Tipy!$HI$6:$HI$84,Výsledky!IR97))</f>
        <v/>
      </c>
      <c r="IQ97" s="155" t="str">
        <f>IF(ISBLANK(IO7),"",IP97/IO92)</f>
        <v/>
      </c>
      <c r="IR97" s="271" t="str">
        <f>IF(ISBLANK(IO7),"",IO7)</f>
        <v/>
      </c>
      <c r="IS97" s="271"/>
      <c r="IT97" s="272"/>
      <c r="IU97" s="149"/>
      <c r="IV97" s="154"/>
      <c r="IW97" s="152" t="str">
        <f>IF(ISBLANK(IV7),"",COUNTIF(Tipy!$HO$6:$HO$84,Výsledky!IY97))</f>
        <v/>
      </c>
      <c r="IX97" s="155" t="str">
        <f>IF(ISBLANK(IV7),"",IW97/IV92)</f>
        <v/>
      </c>
      <c r="IY97" s="271" t="str">
        <f>IF(ISBLANK(IV7),"",IV7)</f>
        <v/>
      </c>
      <c r="IZ97" s="271"/>
      <c r="JA97" s="272"/>
      <c r="JB97" s="149"/>
      <c r="JC97" s="154"/>
      <c r="JD97" s="152" t="str">
        <f>IF(ISBLANK(JC7),"",COUNTIF(Tipy!$HU$6:$HU$84,Výsledky!JF97))</f>
        <v/>
      </c>
      <c r="JE97" s="155" t="str">
        <f>IF(ISBLANK(JC7),"",JD97/JC92)</f>
        <v/>
      </c>
      <c r="JF97" s="271" t="str">
        <f>IF(ISBLANK(JC7),"",JC7)</f>
        <v/>
      </c>
      <c r="JG97" s="271"/>
      <c r="JH97" s="272"/>
      <c r="JI97" s="149"/>
      <c r="JJ97" s="154"/>
      <c r="JK97" s="152" t="str">
        <f>IF(ISBLANK(JJ7),"",COUNTIF(Tipy!$IA$6:$IA$84,Výsledky!JM97))</f>
        <v/>
      </c>
      <c r="JL97" s="155" t="str">
        <f>IF(ISBLANK(JJ7),"",JK97/JJ92)</f>
        <v/>
      </c>
      <c r="JM97" s="271" t="str">
        <f>IF(ISBLANK(JJ7),"",JJ7)</f>
        <v/>
      </c>
      <c r="JN97" s="271"/>
      <c r="JO97" s="272"/>
      <c r="JP97" s="149"/>
      <c r="JQ97" s="154"/>
      <c r="JR97" s="152" t="str">
        <f>IF(ISBLANK(JQ7),"",COUNTIF(Tipy!$IG$6:$IG$84,Výsledky!JT97))</f>
        <v/>
      </c>
      <c r="JS97" s="155" t="str">
        <f>IF(ISBLANK(JQ7),"",JR97/JQ92)</f>
        <v/>
      </c>
      <c r="JT97" s="271" t="str">
        <f>IF(ISBLANK(JQ7),"",JQ7)</f>
        <v/>
      </c>
      <c r="JU97" s="271"/>
      <c r="JV97" s="272"/>
      <c r="JW97" s="149"/>
      <c r="JX97" s="154"/>
      <c r="JY97" s="152" t="str">
        <f>IF(ISBLANK(JX7),"",COUNTIF(Tipy!$IM$6:$IM$84,Výsledky!KA97))</f>
        <v/>
      </c>
      <c r="JZ97" s="155" t="str">
        <f>IF(ISBLANK(JX7),"",JY97/JX92)</f>
        <v/>
      </c>
      <c r="KA97" s="271" t="str">
        <f>IF(ISBLANK(JX7),"",JX7)</f>
        <v/>
      </c>
      <c r="KB97" s="271"/>
      <c r="KC97" s="272"/>
      <c r="KD97" s="149"/>
      <c r="KE97" s="154"/>
      <c r="KF97" s="152" t="str">
        <f>IF(ISBLANK(KE7),"",COUNTIF(Tipy!$IS$6:$IS$84,Výsledky!KH97))</f>
        <v/>
      </c>
      <c r="KG97" s="155" t="str">
        <f>IF(ISBLANK(KE7),"",KF97/KE92)</f>
        <v/>
      </c>
      <c r="KH97" s="271" t="str">
        <f>IF(ISBLANK(KE7),"",KE7)</f>
        <v/>
      </c>
      <c r="KI97" s="271"/>
      <c r="KJ97" s="272"/>
      <c r="KK97" s="149"/>
      <c r="KL97" s="154"/>
      <c r="KM97" s="152" t="str">
        <f>IF(ISBLANK(KL7),"",COUNTIF(Tipy!$IY$6:$IY$84,Výsledky!KO97))</f>
        <v/>
      </c>
      <c r="KN97" s="155" t="str">
        <f>IF(ISBLANK(KL7),"",KM97/KL92)</f>
        <v/>
      </c>
      <c r="KO97" s="271" t="str">
        <f>IF(ISBLANK(KL7),"",KL7)</f>
        <v/>
      </c>
      <c r="KP97" s="271"/>
      <c r="KQ97" s="272"/>
      <c r="KR97" s="149"/>
      <c r="KS97" s="154"/>
      <c r="KT97" s="152" t="str">
        <f>IF(ISBLANK(KS7),"",COUNTIF(Tipy!$JE$6:$JE$84,Výsledky!KV97))</f>
        <v/>
      </c>
      <c r="KU97" s="155" t="str">
        <f>IF(ISBLANK(KS7),"",KT97/KS92)</f>
        <v/>
      </c>
      <c r="KV97" s="271" t="str">
        <f>IF(ISBLANK(KS7),"",KS7)</f>
        <v/>
      </c>
      <c r="KW97" s="271"/>
      <c r="KX97" s="272"/>
      <c r="KY97" s="150"/>
      <c r="KZ97" s="154"/>
      <c r="LA97" s="152" t="str">
        <f>IF(ISBLANK(KZ7),"",COUNTIF(Tipy!$JK$6:$JK$84,Výsledky!LC97))</f>
        <v/>
      </c>
      <c r="LB97" s="155" t="str">
        <f>IF(ISBLANK(KZ7),"",LA97/KZ92)</f>
        <v/>
      </c>
      <c r="LC97" s="271" t="str">
        <f>IF(ISBLANK(KZ7),"",KZ7)</f>
        <v/>
      </c>
      <c r="LD97" s="271"/>
      <c r="LE97" s="272"/>
      <c r="LF97" s="149"/>
      <c r="LG97" s="154"/>
      <c r="LH97" s="152" t="str">
        <f>IF(ISBLANK(LG7),"",COUNTIF(Tipy!$JQ$6:$JQ$84,Výsledky!LJ97))</f>
        <v/>
      </c>
      <c r="LI97" s="155" t="str">
        <f>IF(ISBLANK(LG7),"",LH97/LG92)</f>
        <v/>
      </c>
      <c r="LJ97" s="271" t="str">
        <f>IF(ISBLANK(LG7),"",LG7)</f>
        <v/>
      </c>
      <c r="LK97" s="271"/>
      <c r="LL97" s="272"/>
      <c r="LM97" s="149"/>
      <c r="LN97" s="154"/>
      <c r="LO97" s="152" t="str">
        <f>IF(ISBLANK(LN7),"",COUNTIF(Tipy!$JW$6:$JW$84,Výsledky!LQ97))</f>
        <v/>
      </c>
      <c r="LP97" s="155" t="str">
        <f>IF(ISBLANK(LN7),"",LO97/LN92)</f>
        <v/>
      </c>
      <c r="LQ97" s="271" t="str">
        <f>IF(ISBLANK(LN7),"",LN7)</f>
        <v/>
      </c>
      <c r="LR97" s="271"/>
      <c r="LS97" s="272"/>
      <c r="LT97" s="149"/>
      <c r="LU97" s="154"/>
      <c r="LV97" s="152" t="str">
        <f>IF(ISBLANK(LU7),"",COUNTIF(Tipy!$KC$6:$KC$84,Výsledky!LX97))</f>
        <v/>
      </c>
      <c r="LW97" s="155" t="str">
        <f>IF(ISBLANK(LU7),"",LV97/LU92)</f>
        <v/>
      </c>
      <c r="LX97" s="271" t="str">
        <f>IF(ISBLANK(LU7),"",LU7)</f>
        <v/>
      </c>
      <c r="LY97" s="271"/>
      <c r="LZ97" s="272"/>
      <c r="MA97" s="149"/>
      <c r="MB97" s="154"/>
      <c r="MC97" s="152" t="str">
        <f>IF(ISBLANK(MB7),"",COUNTIF(Tipy!$KI$6:$KI$84,Výsledky!ME97))</f>
        <v/>
      </c>
      <c r="MD97" s="155" t="str">
        <f>IF(ISBLANK(MB7),"",MC97/MB92)</f>
        <v/>
      </c>
      <c r="ME97" s="271" t="str">
        <f>IF(ISBLANK(MB7),"",MB7)</f>
        <v/>
      </c>
      <c r="MF97" s="271"/>
      <c r="MG97" s="272"/>
      <c r="MH97" s="149"/>
      <c r="MI97" s="154"/>
      <c r="MJ97" s="152" t="str">
        <f>IF(ISBLANK(MI7),"",COUNTIF(Tipy!$KO$6:$KO$84,Výsledky!ML97))</f>
        <v/>
      </c>
      <c r="MK97" s="155" t="str">
        <f>IF(ISBLANK(MI7),"",MJ97/MI92)</f>
        <v/>
      </c>
      <c r="ML97" s="271" t="str">
        <f>IF(ISBLANK(MI7),"",MI7)</f>
        <v/>
      </c>
      <c r="MM97" s="271"/>
      <c r="MN97" s="272"/>
      <c r="MO97" s="149"/>
      <c r="MP97" s="154"/>
      <c r="MQ97" s="152" t="str">
        <f>IF(ISBLANK(MP7),"",COUNTIF(Tipy!$KU$6:$KU$84,Výsledky!MS97))</f>
        <v/>
      </c>
      <c r="MR97" s="155" t="str">
        <f>IF(ISBLANK(MP7),"",MQ97/MP92)</f>
        <v/>
      </c>
      <c r="MS97" s="271" t="str">
        <f>IF(ISBLANK(MP7),"",MP7)</f>
        <v/>
      </c>
      <c r="MT97" s="271"/>
      <c r="MU97" s="272"/>
      <c r="MV97" s="149"/>
      <c r="MW97" s="154"/>
      <c r="MX97" s="152" t="str">
        <f>IF(ISBLANK(MW7),"",COUNTIF(Tipy!$LA$6:$LA$84,Výsledky!MZ97))</f>
        <v/>
      </c>
      <c r="MY97" s="155" t="str">
        <f>IF(ISBLANK(MW7),"",MX97/MW92)</f>
        <v/>
      </c>
      <c r="MZ97" s="271" t="str">
        <f>IF(ISBLANK(MW7),"",MW7)</f>
        <v/>
      </c>
      <c r="NA97" s="271"/>
      <c r="NB97" s="272"/>
      <c r="NC97" s="149"/>
      <c r="ND97" s="154"/>
      <c r="NE97" s="152" t="str">
        <f>IF(ISBLANK(ND7),"",COUNTIF(Tipy!$LG$6:$LG$84,Výsledky!NG97))</f>
        <v/>
      </c>
      <c r="NF97" s="155" t="str">
        <f>IF(ISBLANK(ND7),"",NE97/ND92)</f>
        <v/>
      </c>
      <c r="NG97" s="271" t="str">
        <f>IF(ISBLANK(ND7),"",ND7)</f>
        <v/>
      </c>
      <c r="NH97" s="271"/>
      <c r="NI97" s="272"/>
      <c r="NJ97" s="149"/>
      <c r="NK97" s="154"/>
      <c r="NL97" s="152" t="str">
        <f>IF(ISBLANK(NK7),"",COUNTIF(Tipy!$LM$6:$LM$84,Výsledky!NN97))</f>
        <v/>
      </c>
      <c r="NM97" s="155" t="str">
        <f>IF(ISBLANK(NK7),"",NL97/NK92)</f>
        <v/>
      </c>
      <c r="NN97" s="271" t="str">
        <f>IF(ISBLANK(NK7),"",NK7)</f>
        <v/>
      </c>
      <c r="NO97" s="271"/>
      <c r="NP97" s="272"/>
      <c r="NQ97" s="149"/>
      <c r="NR97" s="154"/>
      <c r="NS97" s="152" t="str">
        <f>IF(ISBLANK(NR7),"",COUNTIF(Tipy!$LS$6:$LS$84,Výsledky!NU97))</f>
        <v/>
      </c>
      <c r="NT97" s="155" t="str">
        <f>IF(ISBLANK(NR7),"",NS97/NR92)</f>
        <v/>
      </c>
      <c r="NU97" s="271" t="str">
        <f>IF(ISBLANK(NR7),"",NR7)</f>
        <v/>
      </c>
      <c r="NV97" s="271"/>
      <c r="NW97" s="272"/>
      <c r="NX97" s="149"/>
      <c r="NY97" s="154"/>
      <c r="NZ97" s="152" t="str">
        <f>IF(ISBLANK(NY7),"",COUNTIF(Tipy!$LY$6:$LY$84,Výsledky!OB97))</f>
        <v/>
      </c>
      <c r="OA97" s="155" t="str">
        <f>IF(ISBLANK(NY7),"",NZ97/NY92)</f>
        <v/>
      </c>
      <c r="OB97" s="271" t="str">
        <f>IF(ISBLANK(NY7),"",NY7)</f>
        <v/>
      </c>
      <c r="OC97" s="271"/>
      <c r="OD97" s="272"/>
      <c r="OE97" s="149"/>
      <c r="OF97" s="154"/>
      <c r="OG97" s="152" t="str">
        <f>IF(ISBLANK(OF7),"",COUNTIF(Tipy!$ME$6:$ME$84,Výsledky!OI97))</f>
        <v/>
      </c>
      <c r="OH97" s="155" t="str">
        <f>IF(ISBLANK(OF7),"",OG97/OF92)</f>
        <v/>
      </c>
      <c r="OI97" s="271" t="str">
        <f>IF(ISBLANK(OF7),"",OF7)</f>
        <v/>
      </c>
      <c r="OJ97" s="271"/>
      <c r="OK97" s="272"/>
      <c r="OL97" s="149"/>
      <c r="OM97" s="154"/>
      <c r="ON97" s="152" t="str">
        <f>IF(ISBLANK(OM7),"",COUNTIF(Tipy!$MK$6:$MK$84,Výsledky!OP97))</f>
        <v/>
      </c>
      <c r="OO97" s="155" t="str">
        <f>IF(ISBLANK(OM7),"",ON97/OM92)</f>
        <v/>
      </c>
      <c r="OP97" s="271" t="str">
        <f>IF(ISBLANK(OM7),"",OM7)</f>
        <v/>
      </c>
      <c r="OQ97" s="271"/>
      <c r="OR97" s="272"/>
      <c r="OS97" s="149"/>
      <c r="OT97" s="154"/>
      <c r="OU97" s="152" t="str">
        <f>IF(ISBLANK(OT7),"",COUNTIF(Tipy!$MQ$6:$MQ$84,Výsledky!OW97))</f>
        <v/>
      </c>
      <c r="OV97" s="155" t="str">
        <f>IF(ISBLANK(OT7),"",OU97/OT92)</f>
        <v/>
      </c>
      <c r="OW97" s="271" t="str">
        <f>IF(ISBLANK(OT7),"",OT7)</f>
        <v/>
      </c>
      <c r="OX97" s="271"/>
      <c r="OY97" s="272"/>
      <c r="OZ97" s="149"/>
      <c r="PA97" s="154"/>
      <c r="PB97" s="152" t="str">
        <f>IF(ISBLANK(PA7),"",COUNTIF(Tipy!$MW$6:$MW$84,Výsledky!PD97))</f>
        <v/>
      </c>
      <c r="PC97" s="155" t="str">
        <f>IF(ISBLANK(PA7),"",PB97/PA92)</f>
        <v/>
      </c>
      <c r="PD97" s="271" t="str">
        <f>IF(ISBLANK(PA7),"",PA7)</f>
        <v/>
      </c>
      <c r="PE97" s="271"/>
      <c r="PF97" s="272"/>
      <c r="PG97" s="149"/>
      <c r="PH97" s="154"/>
      <c r="PI97" s="152" t="str">
        <f>IF(ISBLANK(PH7),"",COUNTIF(Tipy!$NC$6:$NC$84,Výsledky!PK97))</f>
        <v/>
      </c>
      <c r="PJ97" s="155" t="str">
        <f>IF(ISBLANK(PH7),"",PI97/PH92)</f>
        <v/>
      </c>
      <c r="PK97" s="271" t="str">
        <f>IF(ISBLANK(PH7),"",PH7)</f>
        <v/>
      </c>
      <c r="PL97" s="271"/>
      <c r="PM97" s="272"/>
      <c r="PN97" s="149"/>
      <c r="PO97" s="154"/>
      <c r="PP97" s="152" t="str">
        <f>IF(ISBLANK(PO7),"",COUNTIF(Tipy!$NI$6:$NI$84,Výsledky!PR97))</f>
        <v/>
      </c>
      <c r="PQ97" s="155" t="str">
        <f>IF(ISBLANK(PO7),"",PP97/PO92)</f>
        <v/>
      </c>
      <c r="PR97" s="271" t="str">
        <f>IF(ISBLANK(PO7),"",PO7)</f>
        <v/>
      </c>
      <c r="PS97" s="271"/>
      <c r="PT97" s="272"/>
      <c r="PU97" s="149"/>
      <c r="PV97" s="154"/>
      <c r="PW97" s="152" t="str">
        <f>IF(ISBLANK(PV7),"",COUNTIF(Tipy!$NO$6:$NO$84,Výsledky!PY97))</f>
        <v/>
      </c>
      <c r="PX97" s="155" t="str">
        <f>IF(ISBLANK(PV7),"",PW97/PV92)</f>
        <v/>
      </c>
      <c r="PY97" s="271" t="str">
        <f>IF(ISBLANK(PV7),"",PV7)</f>
        <v/>
      </c>
      <c r="PZ97" s="271"/>
      <c r="QA97" s="272"/>
      <c r="QB97" s="149"/>
      <c r="QC97" s="154"/>
      <c r="QD97" s="152" t="str">
        <f>IF(ISBLANK(QC7),"",COUNTIF(Tipy!$NU$6:$NU$84,Výsledky!QF97))</f>
        <v/>
      </c>
      <c r="QE97" s="155" t="str">
        <f>IF(ISBLANK(QC7),"",QD97/QC92)</f>
        <v/>
      </c>
      <c r="QF97" s="271" t="str">
        <f>IF(ISBLANK(QC7),"",QC7)</f>
        <v/>
      </c>
      <c r="QG97" s="271"/>
      <c r="QH97" s="272"/>
      <c r="QI97" s="131"/>
      <c r="QJ97" s="131"/>
    </row>
    <row r="98" spans="1:452" ht="15" customHeight="1" x14ac:dyDescent="0.2">
      <c r="A98" s="335"/>
      <c r="B98" s="151"/>
      <c r="C98" s="145"/>
      <c r="D98" s="154"/>
      <c r="E98" s="152">
        <f>IF(ISBLANK(D8),"",COUNTIF(Tipy!$G$6:$G$84,Výsledky!G98))</f>
        <v>8</v>
      </c>
      <c r="F98" s="155">
        <f>IF(ISBLANK(D8),"",E98/D92)</f>
        <v>0.14035087719298245</v>
      </c>
      <c r="G98" s="271" t="str">
        <f>IF(ISBLANK(D8),"",D8)</f>
        <v>Nunez</v>
      </c>
      <c r="H98" s="271"/>
      <c r="I98" s="272"/>
      <c r="J98" s="148"/>
      <c r="K98" s="154"/>
      <c r="L98" s="152" t="str">
        <f>IF(ISBLANK(K8),"",COUNTIF(Tipy!$M$6:$M$84,Výsledky!N98))</f>
        <v/>
      </c>
      <c r="M98" s="155" t="str">
        <f>IF(ISBLANK(K8),"",L98/K92)</f>
        <v/>
      </c>
      <c r="N98" s="271" t="str">
        <f>IF(ISBLANK(K8),"",K8)</f>
        <v/>
      </c>
      <c r="O98" s="271"/>
      <c r="P98" s="272"/>
      <c r="Q98" s="149"/>
      <c r="R98" s="154"/>
      <c r="S98" s="152" t="str">
        <f>IF(ISBLANK(R8),"",COUNTIF(Tipy!$S$6:$S$84,Výsledky!U98))</f>
        <v/>
      </c>
      <c r="T98" s="155" t="str">
        <f>IF(ISBLANK(R8),"",S98/R92)</f>
        <v/>
      </c>
      <c r="U98" s="271" t="str">
        <f>IF(ISBLANK(R8),"",R8)</f>
        <v/>
      </c>
      <c r="V98" s="271"/>
      <c r="W98" s="272"/>
      <c r="X98" s="149"/>
      <c r="Y98" s="154"/>
      <c r="Z98" s="152" t="str">
        <f>IF(ISBLANK(Y8),"",COUNTIF(Tipy!$Y$6:$Y$84,Výsledky!AB98))</f>
        <v/>
      </c>
      <c r="AA98" s="155" t="str">
        <f>IF(ISBLANK(Y8),"",Z98/Y92)</f>
        <v/>
      </c>
      <c r="AB98" s="271" t="str">
        <f>IF(ISBLANK(Y8),"",Y8)</f>
        <v/>
      </c>
      <c r="AC98" s="271"/>
      <c r="AD98" s="272"/>
      <c r="AE98" s="149"/>
      <c r="AF98" s="154"/>
      <c r="AG98" s="152">
        <f>IF(ISBLANK(AF8),"",COUNTIF(Tipy!$AE$6:$AE$84,Výsledky!AI98))</f>
        <v>5</v>
      </c>
      <c r="AH98" s="155">
        <f>IF(ISBLANK(AF8),"",AG98/AF92)</f>
        <v>8.4745762711864403E-2</v>
      </c>
      <c r="AI98" s="271" t="str">
        <f>IF(ISBLANK(AF8),"",AF8)</f>
        <v>Carvalho</v>
      </c>
      <c r="AJ98" s="271"/>
      <c r="AK98" s="272"/>
      <c r="AL98" s="149"/>
      <c r="AM98" s="154"/>
      <c r="AN98" s="152" t="str">
        <f>IF(ISBLANK(AM8),"",COUNTIF(Tipy!$AK$6:$AK$84,Výsledky!AP98))</f>
        <v/>
      </c>
      <c r="AO98" s="155" t="str">
        <f>IF(ISBLANK(AM8),"",AN98/AM92)</f>
        <v/>
      </c>
      <c r="AP98" s="271" t="str">
        <f>IF(ISBLANK(AM8),"",AM8)</f>
        <v/>
      </c>
      <c r="AQ98" s="271"/>
      <c r="AR98" s="272"/>
      <c r="AS98" s="149"/>
      <c r="AT98" s="154"/>
      <c r="AU98" s="152" t="str">
        <f>IF(ISBLANK(AT8),"",COUNTIF(Tipy!$AQ$6:$AQ$84,Výsledky!AW98))</f>
        <v/>
      </c>
      <c r="AV98" s="155" t="str">
        <f>IF(ISBLANK(AT8),"",AU98/AT92)</f>
        <v/>
      </c>
      <c r="AW98" s="271" t="str">
        <f>IF(ISBLANK(AT8),"",AT8)</f>
        <v/>
      </c>
      <c r="AX98" s="271"/>
      <c r="AY98" s="272"/>
      <c r="AZ98" s="149"/>
      <c r="BA98" s="154"/>
      <c r="BB98" s="152" t="str">
        <f>IF(ISBLANK(BA8),"",COUNTIF(Tipy!$AW$6:$AW$84,Výsledky!BD98))</f>
        <v/>
      </c>
      <c r="BC98" s="155" t="str">
        <f>IF(ISBLANK(BA8),"",BB98/BA92)</f>
        <v/>
      </c>
      <c r="BD98" s="271" t="str">
        <f>IF(ISBLANK(BA8),"",BA8)</f>
        <v/>
      </c>
      <c r="BE98" s="271"/>
      <c r="BF98" s="272"/>
      <c r="BG98" s="149"/>
      <c r="BH98" s="154"/>
      <c r="BI98" s="152" t="str">
        <f>IF(ISBLANK(BH8),"",COUNTIF(Tipy!$BC$6:$BC$84,Výsledky!BK98))</f>
        <v/>
      </c>
      <c r="BJ98" s="155" t="str">
        <f>IF(ISBLANK(BH8),"",BI98/BH92)</f>
        <v/>
      </c>
      <c r="BK98" s="271" t="str">
        <f>IF(ISBLANK(BH8),"",BH8)</f>
        <v/>
      </c>
      <c r="BL98" s="271"/>
      <c r="BM98" s="272"/>
      <c r="BN98" s="149"/>
      <c r="BO98" s="154"/>
      <c r="BP98" s="152">
        <f>IF(ISBLANK(BO8),"",COUNTIF(Tipy!$BI$6:$BI$84,Výsledky!BR98))</f>
        <v>2</v>
      </c>
      <c r="BQ98" s="155">
        <f>IF(ISBLANK(BO8),"",BP98/BO92)</f>
        <v>3.6363636363636362E-2</v>
      </c>
      <c r="BR98" s="271" t="str">
        <f>IF(ISBLANK(BO8),"",BO8)</f>
        <v>Kudus</v>
      </c>
      <c r="BS98" s="271"/>
      <c r="BT98" s="272"/>
      <c r="BU98" s="149"/>
      <c r="BV98" s="154"/>
      <c r="BW98" s="152" t="str">
        <f>IF(ISBLANK(BV8),"",COUNTIF(Tipy!$BO$6:$BO$84,Výsledky!BY98))</f>
        <v/>
      </c>
      <c r="BX98" s="155" t="str">
        <f>IF(ISBLANK(BV8),"",BW98/BV92)</f>
        <v/>
      </c>
      <c r="BY98" s="271" t="str">
        <f>IF(ISBLANK(BV8),"",BV8)</f>
        <v/>
      </c>
      <c r="BZ98" s="271"/>
      <c r="CA98" s="272"/>
      <c r="CB98" s="149"/>
      <c r="CC98" s="154"/>
      <c r="CD98" s="152" t="str">
        <f>IF(ISBLANK(CC8),"",COUNTIF(Tipy!$BU$6:$BU$84,Výsledky!CF98))</f>
        <v/>
      </c>
      <c r="CE98" s="155" t="str">
        <f>IF(ISBLANK(CC8),"",CD98/CC92)</f>
        <v/>
      </c>
      <c r="CF98" s="271" t="str">
        <f>IF(ISBLANK(CC8),"",CC8)</f>
        <v/>
      </c>
      <c r="CG98" s="271"/>
      <c r="CH98" s="272"/>
      <c r="CI98" s="149"/>
      <c r="CJ98" s="154"/>
      <c r="CK98" s="152" t="str">
        <f>IF(ISBLANK(CJ8),"",COUNTIF(Tipy!$CA$6:$CA$84,Výsledky!CM98))</f>
        <v/>
      </c>
      <c r="CL98" s="155" t="str">
        <f>IF(ISBLANK(CJ8),"",CK98/CJ92)</f>
        <v/>
      </c>
      <c r="CM98" s="271" t="str">
        <f>IF(ISBLANK(CJ8),"",CJ8)</f>
        <v/>
      </c>
      <c r="CN98" s="271"/>
      <c r="CO98" s="272"/>
      <c r="CP98" s="149"/>
      <c r="CQ98" s="154"/>
      <c r="CR98" s="152" t="str">
        <f>IF(ISBLANK(CQ8),"",COUNTIF(Tipy!$CG$6:$CG$84,Výsledky!CT98))</f>
        <v/>
      </c>
      <c r="CS98" s="155" t="str">
        <f>IF(ISBLANK(CQ8),"",CR98/CQ92)</f>
        <v/>
      </c>
      <c r="CT98" s="271" t="str">
        <f>IF(ISBLANK(CQ8),"",CQ8)</f>
        <v/>
      </c>
      <c r="CU98" s="271"/>
      <c r="CV98" s="272"/>
      <c r="CW98" s="149"/>
      <c r="CX98" s="154"/>
      <c r="CY98" s="152" t="str">
        <f>IF(ISBLANK(CX8),"",COUNTIF(Tipy!$CM$6:$CM$84,Výsledky!DA98))</f>
        <v/>
      </c>
      <c r="CZ98" s="155" t="str">
        <f>IF(ISBLANK(CX8),"",CY98/CX92)</f>
        <v/>
      </c>
      <c r="DA98" s="271" t="str">
        <f>IF(ISBLANK(CX8),"",CX8)</f>
        <v/>
      </c>
      <c r="DB98" s="271"/>
      <c r="DC98" s="272"/>
      <c r="DD98" s="149"/>
      <c r="DE98" s="154"/>
      <c r="DF98" s="152" t="str">
        <f>IF(ISBLANK(DE8),"",COUNTIF(Tipy!$CS$6:$CS$84,Výsledky!DH98))</f>
        <v/>
      </c>
      <c r="DG98" s="155" t="str">
        <f>IF(ISBLANK(DE8),"",DF98/DE92)</f>
        <v/>
      </c>
      <c r="DH98" s="271" t="str">
        <f>IF(ISBLANK(DE8),"",DE8)</f>
        <v/>
      </c>
      <c r="DI98" s="271"/>
      <c r="DJ98" s="272"/>
      <c r="DK98" s="149"/>
      <c r="DL98" s="154"/>
      <c r="DM98" s="152" t="str">
        <f>IF(ISBLANK(DL8),"",COUNTIF(Tipy!$CY$6:$CY$84,Výsledky!DO98))</f>
        <v/>
      </c>
      <c r="DN98" s="155" t="str">
        <f>IF(ISBLANK(DL8),"",DM98/DL92)</f>
        <v/>
      </c>
      <c r="DO98" s="271" t="str">
        <f>IF(ISBLANK(DL8),"",DL8)</f>
        <v/>
      </c>
      <c r="DP98" s="271"/>
      <c r="DQ98" s="272"/>
      <c r="DR98" s="149"/>
      <c r="DS98" s="154"/>
      <c r="DT98" s="152" t="str">
        <f>IF(ISBLANK(DS8),"",COUNTIF(Tipy!$DE$6:$DE$84,Výsledky!DV98))</f>
        <v/>
      </c>
      <c r="DU98" s="155" t="str">
        <f>IF(ISBLANK(DS8),"",DT98/DS92)</f>
        <v/>
      </c>
      <c r="DV98" s="271" t="str">
        <f>IF(ISBLANK(DS8),"",DS8)</f>
        <v/>
      </c>
      <c r="DW98" s="271"/>
      <c r="DX98" s="272"/>
      <c r="DY98" s="149"/>
      <c r="DZ98" s="154"/>
      <c r="EA98" s="152" t="str">
        <f>IF(ISBLANK(DZ8),"",COUNTIF(Tipy!$DK$6:$DK$84,Výsledky!EC98))</f>
        <v/>
      </c>
      <c r="EB98" s="155" t="str">
        <f>IF(ISBLANK(DZ8),"",EA98/DZ92)</f>
        <v/>
      </c>
      <c r="EC98" s="271" t="str">
        <f>IF(ISBLANK(DZ8),"",DZ8)</f>
        <v/>
      </c>
      <c r="ED98" s="271"/>
      <c r="EE98" s="272"/>
      <c r="EF98" s="149"/>
      <c r="EG98" s="154"/>
      <c r="EH98" s="152" t="str">
        <f>IF(ISBLANK(EG8),"",COUNTIF(Tipy!$DQ$6:$DQ$84,Výsledky!EJ98))</f>
        <v/>
      </c>
      <c r="EI98" s="155" t="str">
        <f>IF(ISBLANK(EG8),"",EH98/EG92)</f>
        <v/>
      </c>
      <c r="EJ98" s="271" t="str">
        <f>IF(ISBLANK(EG8),"",EG8)</f>
        <v/>
      </c>
      <c r="EK98" s="271"/>
      <c r="EL98" s="272"/>
      <c r="EM98" s="149"/>
      <c r="EN98" s="154"/>
      <c r="EO98" s="152" t="str">
        <f>IF(ISBLANK(EN8),"",COUNTIF(Tipy!$DW$6:$DW$84,Výsledky!EQ98))</f>
        <v/>
      </c>
      <c r="EP98" s="155" t="str">
        <f>IF(ISBLANK(EN8),"",EO98/EN92)</f>
        <v/>
      </c>
      <c r="EQ98" s="271" t="str">
        <f>IF(ISBLANK(EN8),"",EN8)</f>
        <v/>
      </c>
      <c r="ER98" s="271"/>
      <c r="ES98" s="272"/>
      <c r="ET98" s="149"/>
      <c r="EU98" s="154"/>
      <c r="EV98" s="152" t="str">
        <f>IF(ISBLANK(EU8),"",COUNTIF(Tipy!$EC$6:$EC$84,Výsledky!EX98))</f>
        <v/>
      </c>
      <c r="EW98" s="155" t="str">
        <f>IF(ISBLANK(EU8),"",EV98/EU92)</f>
        <v/>
      </c>
      <c r="EX98" s="271" t="str">
        <f>IF(ISBLANK(EU8),"",EU8)</f>
        <v/>
      </c>
      <c r="EY98" s="271"/>
      <c r="EZ98" s="272"/>
      <c r="FA98" s="149"/>
      <c r="FB98" s="154"/>
      <c r="FC98" s="152" t="str">
        <f>IF(ISBLANK(FB8),"",COUNTIF(Tipy!$EI$6:$EI$84,Výsledky!FE98))</f>
        <v/>
      </c>
      <c r="FD98" s="155" t="str">
        <f>IF(ISBLANK(FB8),"",FC98/FB92)</f>
        <v/>
      </c>
      <c r="FE98" s="271" t="str">
        <f>IF(ISBLANK(FB8),"",FB8)</f>
        <v/>
      </c>
      <c r="FF98" s="271"/>
      <c r="FG98" s="272"/>
      <c r="FH98" s="149"/>
      <c r="FI98" s="154"/>
      <c r="FJ98" s="152" t="str">
        <f>IF(ISBLANK(FI8),"",COUNTIF(Tipy!$EO$6:$EO$84,Výsledky!FL98))</f>
        <v/>
      </c>
      <c r="FK98" s="155" t="str">
        <f>IF(ISBLANK(FI8),"",FJ98/FI92)</f>
        <v/>
      </c>
      <c r="FL98" s="271" t="str">
        <f>IF(ISBLANK(FI8),"",FI8)</f>
        <v/>
      </c>
      <c r="FM98" s="271"/>
      <c r="FN98" s="272"/>
      <c r="FO98" s="149"/>
      <c r="FP98" s="154"/>
      <c r="FQ98" s="152" t="str">
        <f>IF(ISBLANK(FP8),"",COUNTIF(Tipy!$EU$6:$EU$84,Výsledky!FS98))</f>
        <v/>
      </c>
      <c r="FR98" s="155" t="str">
        <f>IF(ISBLANK(FP8),"",FQ98/FP92)</f>
        <v/>
      </c>
      <c r="FS98" s="271" t="str">
        <f>IF(ISBLANK(FP8),"",FP8)</f>
        <v/>
      </c>
      <c r="FT98" s="271"/>
      <c r="FU98" s="272"/>
      <c r="FV98" s="149"/>
      <c r="FW98" s="154"/>
      <c r="FX98" s="152" t="str">
        <f>IF(ISBLANK(FW8),"",COUNTIF(Tipy!$FA$6:$FA$84,Výsledky!FZ98))</f>
        <v/>
      </c>
      <c r="FY98" s="155" t="str">
        <f>IF(ISBLANK(FW8),"",FX98/FW92)</f>
        <v/>
      </c>
      <c r="FZ98" s="271" t="str">
        <f>IF(ISBLANK(FW8),"",FW8)</f>
        <v/>
      </c>
      <c r="GA98" s="271"/>
      <c r="GB98" s="272"/>
      <c r="GC98" s="149"/>
      <c r="GD98" s="154"/>
      <c r="GE98" s="152" t="str">
        <f>IF(ISBLANK(GD8),"",COUNTIF(Tipy!$FG$6:$FG$84,Výsledky!GG98))</f>
        <v/>
      </c>
      <c r="GF98" s="155" t="str">
        <f>IF(ISBLANK(GD8),"",GE98/GD92)</f>
        <v/>
      </c>
      <c r="GG98" s="271" t="str">
        <f>IF(ISBLANK(GD8),"",GD8)</f>
        <v/>
      </c>
      <c r="GH98" s="271"/>
      <c r="GI98" s="272"/>
      <c r="GJ98" s="149"/>
      <c r="GK98" s="154"/>
      <c r="GL98" s="152" t="str">
        <f>IF(ISBLANK(GK8),"",COUNTIF(Tipy!$FM$6:$FM$84,Výsledky!GN98))</f>
        <v/>
      </c>
      <c r="GM98" s="155" t="str">
        <f>IF(ISBLANK(GK8),"",GL98/GK92)</f>
        <v/>
      </c>
      <c r="GN98" s="271" t="str">
        <f>IF(ISBLANK(GK8),"",GK8)</f>
        <v/>
      </c>
      <c r="GO98" s="271"/>
      <c r="GP98" s="272"/>
      <c r="GQ98" s="149"/>
      <c r="GR98" s="154"/>
      <c r="GS98" s="152" t="str">
        <f>IF(ISBLANK(GR8),"",COUNTIF(Tipy!$FS$6:$FS$84,Výsledky!GU98))</f>
        <v/>
      </c>
      <c r="GT98" s="155" t="str">
        <f>IF(ISBLANK(GR8),"",GS98/GR92)</f>
        <v/>
      </c>
      <c r="GU98" s="271" t="str">
        <f>IF(ISBLANK(GR8),"",GR8)</f>
        <v/>
      </c>
      <c r="GV98" s="271"/>
      <c r="GW98" s="272"/>
      <c r="GX98" s="149"/>
      <c r="GY98" s="154"/>
      <c r="GZ98" s="152" t="str">
        <f>IF(ISBLANK(GY8),"",COUNTIF(Tipy!$FY$6:$FY$84,Výsledky!HB98))</f>
        <v/>
      </c>
      <c r="HA98" s="155" t="str">
        <f>IF(ISBLANK(GY8),"",GZ98/GY92)</f>
        <v/>
      </c>
      <c r="HB98" s="271" t="str">
        <f>IF(ISBLANK(GY8),"",GY8)</f>
        <v/>
      </c>
      <c r="HC98" s="271"/>
      <c r="HD98" s="272"/>
      <c r="HE98" s="149"/>
      <c r="HF98" s="154"/>
      <c r="HG98" s="152" t="str">
        <f>IF(ISBLANK(HF8),"",COUNTIF(Tipy!$GE$6:$GE$84,Výsledky!HI98))</f>
        <v/>
      </c>
      <c r="HH98" s="155" t="str">
        <f>IF(ISBLANK(HF8),"",HG98/HF92)</f>
        <v/>
      </c>
      <c r="HI98" s="271" t="str">
        <f>IF(ISBLANK(HF8),"",HF8)</f>
        <v/>
      </c>
      <c r="HJ98" s="271"/>
      <c r="HK98" s="272"/>
      <c r="HL98" s="149"/>
      <c r="HM98" s="154"/>
      <c r="HN98" s="152" t="str">
        <f>IF(ISBLANK(HM8),"",COUNTIF(Tipy!$GK$6:$GK$84,Výsledky!HP98))</f>
        <v/>
      </c>
      <c r="HO98" s="155" t="str">
        <f>IF(ISBLANK(HM8),"",HN98/HM92)</f>
        <v/>
      </c>
      <c r="HP98" s="271" t="str">
        <f>IF(ISBLANK(HM8),"",HM8)</f>
        <v/>
      </c>
      <c r="HQ98" s="271"/>
      <c r="HR98" s="272"/>
      <c r="HS98" s="149"/>
      <c r="HT98" s="154"/>
      <c r="HU98" s="152" t="str">
        <f>IF(ISBLANK(HT8),"",COUNTIF(Tipy!$GQ$6:$GQ$84,Výsledky!HW98))</f>
        <v/>
      </c>
      <c r="HV98" s="155" t="str">
        <f>IF(ISBLANK(HT8),"",HU98/HT92)</f>
        <v/>
      </c>
      <c r="HW98" s="271" t="str">
        <f>IF(ISBLANK(HT8),"",HT8)</f>
        <v/>
      </c>
      <c r="HX98" s="271"/>
      <c r="HY98" s="272"/>
      <c r="HZ98" s="149"/>
      <c r="IA98" s="154"/>
      <c r="IB98" s="152" t="str">
        <f>IF(ISBLANK(IA8),"",COUNTIF(Tipy!$GW$6:$GW$84,Výsledky!ID98))</f>
        <v/>
      </c>
      <c r="IC98" s="155" t="str">
        <f>IF(ISBLANK(IA8),"",IB98/IA92)</f>
        <v/>
      </c>
      <c r="ID98" s="271" t="str">
        <f>IF(ISBLANK(IA8),"",IA8)</f>
        <v/>
      </c>
      <c r="IE98" s="271"/>
      <c r="IF98" s="272"/>
      <c r="IG98" s="149"/>
      <c r="IH98" s="154"/>
      <c r="II98" s="152" t="str">
        <f>IF(ISBLANK(IH8),"",COUNTIF(Tipy!$HC$6:$HC$84,Výsledky!IK98))</f>
        <v/>
      </c>
      <c r="IJ98" s="155" t="str">
        <f>IF(ISBLANK(IH8),"",II98/IH92)</f>
        <v/>
      </c>
      <c r="IK98" s="271" t="str">
        <f>IF(ISBLANK(IH8),"",IH8)</f>
        <v/>
      </c>
      <c r="IL98" s="271"/>
      <c r="IM98" s="272"/>
      <c r="IN98" s="149"/>
      <c r="IO98" s="154"/>
      <c r="IP98" s="152" t="str">
        <f>IF(ISBLANK(IO8),"",COUNTIF(Tipy!$HI$6:$HI$84,Výsledky!IR98))</f>
        <v/>
      </c>
      <c r="IQ98" s="155" t="str">
        <f>IF(ISBLANK(IO8),"",IP98/IO92)</f>
        <v/>
      </c>
      <c r="IR98" s="271" t="str">
        <f>IF(ISBLANK(IO8),"",IO8)</f>
        <v/>
      </c>
      <c r="IS98" s="271"/>
      <c r="IT98" s="272"/>
      <c r="IU98" s="149"/>
      <c r="IV98" s="154"/>
      <c r="IW98" s="152" t="str">
        <f>IF(ISBLANK(IV8),"",COUNTIF(Tipy!$HO$6:$HO$84,Výsledky!IY98))</f>
        <v/>
      </c>
      <c r="IX98" s="155" t="str">
        <f>IF(ISBLANK(IV8),"",IW98/IV92)</f>
        <v/>
      </c>
      <c r="IY98" s="271" t="str">
        <f>IF(ISBLANK(IV8),"",IV8)</f>
        <v/>
      </c>
      <c r="IZ98" s="271"/>
      <c r="JA98" s="272"/>
      <c r="JB98" s="149"/>
      <c r="JC98" s="154"/>
      <c r="JD98" s="152" t="str">
        <f>IF(ISBLANK(JC8),"",COUNTIF(Tipy!$HU$6:$HU$84,Výsledky!JF98))</f>
        <v/>
      </c>
      <c r="JE98" s="155" t="str">
        <f>IF(ISBLANK(JC8),"",JD98/JC92)</f>
        <v/>
      </c>
      <c r="JF98" s="271" t="str">
        <f>IF(ISBLANK(JC8),"",JC8)</f>
        <v/>
      </c>
      <c r="JG98" s="271"/>
      <c r="JH98" s="272"/>
      <c r="JI98" s="149"/>
      <c r="JJ98" s="154"/>
      <c r="JK98" s="152" t="str">
        <f>IF(ISBLANK(JJ8),"",COUNTIF(Tipy!$IA$6:$IA$84,Výsledky!JM98))</f>
        <v/>
      </c>
      <c r="JL98" s="155" t="str">
        <f>IF(ISBLANK(JJ8),"",JK98/JJ92)</f>
        <v/>
      </c>
      <c r="JM98" s="271" t="str">
        <f>IF(ISBLANK(JJ8),"",JJ8)</f>
        <v/>
      </c>
      <c r="JN98" s="271"/>
      <c r="JO98" s="272"/>
      <c r="JP98" s="149"/>
      <c r="JQ98" s="154"/>
      <c r="JR98" s="152" t="str">
        <f>IF(ISBLANK(JQ8),"",COUNTIF(Tipy!$IG$6:$IG$84,Výsledky!JT98))</f>
        <v/>
      </c>
      <c r="JS98" s="155" t="str">
        <f>IF(ISBLANK(JQ8),"",JR98/JQ92)</f>
        <v/>
      </c>
      <c r="JT98" s="271" t="str">
        <f>IF(ISBLANK(JQ8),"",JQ8)</f>
        <v/>
      </c>
      <c r="JU98" s="271"/>
      <c r="JV98" s="272"/>
      <c r="JW98" s="149"/>
      <c r="JX98" s="154"/>
      <c r="JY98" s="152" t="str">
        <f>IF(ISBLANK(JX8),"",COUNTIF(Tipy!$IM$6:$IM$84,Výsledky!KA98))</f>
        <v/>
      </c>
      <c r="JZ98" s="155" t="str">
        <f>IF(ISBLANK(JX8),"",JY98/JX92)</f>
        <v/>
      </c>
      <c r="KA98" s="271" t="str">
        <f>IF(ISBLANK(JX8),"",JX8)</f>
        <v/>
      </c>
      <c r="KB98" s="271"/>
      <c r="KC98" s="272"/>
      <c r="KD98" s="149"/>
      <c r="KE98" s="154"/>
      <c r="KF98" s="152" t="str">
        <f>IF(ISBLANK(KE8),"",COUNTIF(Tipy!$IS$6:$IS$84,Výsledky!KH98))</f>
        <v/>
      </c>
      <c r="KG98" s="155" t="str">
        <f>IF(ISBLANK(KE8),"",KF98/KE92)</f>
        <v/>
      </c>
      <c r="KH98" s="271" t="str">
        <f>IF(ISBLANK(KE8),"",KE8)</f>
        <v/>
      </c>
      <c r="KI98" s="271"/>
      <c r="KJ98" s="272"/>
      <c r="KK98" s="149"/>
      <c r="KL98" s="154"/>
      <c r="KM98" s="152" t="str">
        <f>IF(ISBLANK(KL8),"",COUNTIF(Tipy!$IY$6:$IY$84,Výsledky!KO98))</f>
        <v/>
      </c>
      <c r="KN98" s="155" t="str">
        <f>IF(ISBLANK(KL8),"",KM98/KL92)</f>
        <v/>
      </c>
      <c r="KO98" s="271" t="str">
        <f>IF(ISBLANK(KL8),"",KL8)</f>
        <v/>
      </c>
      <c r="KP98" s="271"/>
      <c r="KQ98" s="272"/>
      <c r="KR98" s="149"/>
      <c r="KS98" s="154"/>
      <c r="KT98" s="152" t="str">
        <f>IF(ISBLANK(KS8),"",COUNTIF(Tipy!$JE$6:$JE$84,Výsledky!KV98))</f>
        <v/>
      </c>
      <c r="KU98" s="155" t="str">
        <f>IF(ISBLANK(KS8),"",KT98/KS92)</f>
        <v/>
      </c>
      <c r="KV98" s="271" t="str">
        <f>IF(ISBLANK(KS8),"",KS8)</f>
        <v/>
      </c>
      <c r="KW98" s="271"/>
      <c r="KX98" s="272"/>
      <c r="KY98" s="150"/>
      <c r="KZ98" s="154"/>
      <c r="LA98" s="152" t="str">
        <f>IF(ISBLANK(KZ8),"",COUNTIF(Tipy!$JK$6:$JK$84,Výsledky!LC98))</f>
        <v/>
      </c>
      <c r="LB98" s="155" t="str">
        <f>IF(ISBLANK(KZ8),"",LA98/KZ92)</f>
        <v/>
      </c>
      <c r="LC98" s="271" t="str">
        <f>IF(ISBLANK(KZ8),"",KZ8)</f>
        <v/>
      </c>
      <c r="LD98" s="271"/>
      <c r="LE98" s="272"/>
      <c r="LF98" s="149"/>
      <c r="LG98" s="154"/>
      <c r="LH98" s="152" t="str">
        <f>IF(ISBLANK(LG8),"",COUNTIF(Tipy!$JQ$6:$JQ$84,Výsledky!LJ98))</f>
        <v/>
      </c>
      <c r="LI98" s="155" t="str">
        <f>IF(ISBLANK(LG8),"",LH98/LG92)</f>
        <v/>
      </c>
      <c r="LJ98" s="271" t="str">
        <f>IF(ISBLANK(LG8),"",LG8)</f>
        <v/>
      </c>
      <c r="LK98" s="271"/>
      <c r="LL98" s="272"/>
      <c r="LM98" s="149"/>
      <c r="LN98" s="154"/>
      <c r="LO98" s="152" t="str">
        <f>IF(ISBLANK(LN8),"",COUNTIF(Tipy!$JW$6:$JW$84,Výsledky!LQ98))</f>
        <v/>
      </c>
      <c r="LP98" s="155" t="str">
        <f>IF(ISBLANK(LN8),"",LO98/LN92)</f>
        <v/>
      </c>
      <c r="LQ98" s="271" t="str">
        <f>IF(ISBLANK(LN8),"",LN8)</f>
        <v/>
      </c>
      <c r="LR98" s="271"/>
      <c r="LS98" s="272"/>
      <c r="LT98" s="149"/>
      <c r="LU98" s="154"/>
      <c r="LV98" s="152" t="str">
        <f>IF(ISBLANK(LU8),"",COUNTIF(Tipy!$KC$6:$KC$84,Výsledky!LX98))</f>
        <v/>
      </c>
      <c r="LW98" s="155" t="str">
        <f>IF(ISBLANK(LU8),"",LV98/LU92)</f>
        <v/>
      </c>
      <c r="LX98" s="271" t="str">
        <f>IF(ISBLANK(LU8),"",LU8)</f>
        <v/>
      </c>
      <c r="LY98" s="271"/>
      <c r="LZ98" s="272"/>
      <c r="MA98" s="149"/>
      <c r="MB98" s="154"/>
      <c r="MC98" s="152" t="str">
        <f>IF(ISBLANK(MB8),"",COUNTIF(Tipy!$KI$6:$KI$84,Výsledky!ME98))</f>
        <v/>
      </c>
      <c r="MD98" s="155" t="str">
        <f>IF(ISBLANK(MB8),"",MC98/MB92)</f>
        <v/>
      </c>
      <c r="ME98" s="271" t="str">
        <f>IF(ISBLANK(MB8),"",MB8)</f>
        <v/>
      </c>
      <c r="MF98" s="271"/>
      <c r="MG98" s="272"/>
      <c r="MH98" s="149"/>
      <c r="MI98" s="154"/>
      <c r="MJ98" s="152" t="str">
        <f>IF(ISBLANK(MI8),"",COUNTIF(Tipy!$KO$6:$KO$84,Výsledky!ML98))</f>
        <v/>
      </c>
      <c r="MK98" s="155" t="str">
        <f>IF(ISBLANK(MI8),"",MJ98/MI92)</f>
        <v/>
      </c>
      <c r="ML98" s="271" t="str">
        <f>IF(ISBLANK(MI8),"",MI8)</f>
        <v/>
      </c>
      <c r="MM98" s="271"/>
      <c r="MN98" s="272"/>
      <c r="MO98" s="149"/>
      <c r="MP98" s="154"/>
      <c r="MQ98" s="152" t="str">
        <f>IF(ISBLANK(MP8),"",COUNTIF(Tipy!$KU$6:$KU$84,Výsledky!MS98))</f>
        <v/>
      </c>
      <c r="MR98" s="155" t="str">
        <f>IF(ISBLANK(MP8),"",MQ98/MP92)</f>
        <v/>
      </c>
      <c r="MS98" s="271" t="str">
        <f>IF(ISBLANK(MP8),"",MP8)</f>
        <v/>
      </c>
      <c r="MT98" s="271"/>
      <c r="MU98" s="272"/>
      <c r="MV98" s="149"/>
      <c r="MW98" s="154"/>
      <c r="MX98" s="152" t="str">
        <f>IF(ISBLANK(MW8),"",COUNTIF(Tipy!$LA$6:$LA$84,Výsledky!MZ98))</f>
        <v/>
      </c>
      <c r="MY98" s="155" t="str">
        <f>IF(ISBLANK(MW8),"",MX98/MW92)</f>
        <v/>
      </c>
      <c r="MZ98" s="271" t="str">
        <f>IF(ISBLANK(MW8),"",MW8)</f>
        <v/>
      </c>
      <c r="NA98" s="271"/>
      <c r="NB98" s="272"/>
      <c r="NC98" s="149"/>
      <c r="ND98" s="154"/>
      <c r="NE98" s="152" t="str">
        <f>IF(ISBLANK(ND8),"",COUNTIF(Tipy!$LG$6:$LG$84,Výsledky!NG98))</f>
        <v/>
      </c>
      <c r="NF98" s="155" t="str">
        <f>IF(ISBLANK(ND8),"",NE98/ND92)</f>
        <v/>
      </c>
      <c r="NG98" s="271" t="str">
        <f>IF(ISBLANK(ND8),"",ND8)</f>
        <v/>
      </c>
      <c r="NH98" s="271"/>
      <c r="NI98" s="272"/>
      <c r="NJ98" s="149"/>
      <c r="NK98" s="154"/>
      <c r="NL98" s="152" t="str">
        <f>IF(ISBLANK(NK8),"",COUNTIF(Tipy!$LM$6:$LM$84,Výsledky!NN98))</f>
        <v/>
      </c>
      <c r="NM98" s="155" t="str">
        <f>IF(ISBLANK(NK8),"",NL98/NK92)</f>
        <v/>
      </c>
      <c r="NN98" s="271" t="str">
        <f>IF(ISBLANK(NK8),"",NK8)</f>
        <v/>
      </c>
      <c r="NO98" s="271"/>
      <c r="NP98" s="272"/>
      <c r="NQ98" s="149"/>
      <c r="NR98" s="154"/>
      <c r="NS98" s="152" t="str">
        <f>IF(ISBLANK(NR8),"",COUNTIF(Tipy!$LS$6:$LS$84,Výsledky!NU98))</f>
        <v/>
      </c>
      <c r="NT98" s="155" t="str">
        <f>IF(ISBLANK(NR8),"",NS98/NR92)</f>
        <v/>
      </c>
      <c r="NU98" s="271" t="str">
        <f>IF(ISBLANK(NR8),"",NR8)</f>
        <v/>
      </c>
      <c r="NV98" s="271"/>
      <c r="NW98" s="272"/>
      <c r="NX98" s="149"/>
      <c r="NY98" s="154"/>
      <c r="NZ98" s="152" t="str">
        <f>IF(ISBLANK(NY8),"",COUNTIF(Tipy!$LY$6:$LY$84,Výsledky!OB98))</f>
        <v/>
      </c>
      <c r="OA98" s="155" t="str">
        <f>IF(ISBLANK(NY8),"",NZ98/NY92)</f>
        <v/>
      </c>
      <c r="OB98" s="271" t="str">
        <f>IF(ISBLANK(NY8),"",NY8)</f>
        <v/>
      </c>
      <c r="OC98" s="271"/>
      <c r="OD98" s="272"/>
      <c r="OE98" s="149"/>
      <c r="OF98" s="154"/>
      <c r="OG98" s="152" t="str">
        <f>IF(ISBLANK(OF8),"",COUNTIF(Tipy!$ME$6:$ME$84,Výsledky!OI98))</f>
        <v/>
      </c>
      <c r="OH98" s="155" t="str">
        <f>IF(ISBLANK(OF8),"",OG98/OF92)</f>
        <v/>
      </c>
      <c r="OI98" s="271" t="str">
        <f>IF(ISBLANK(OF8),"",OF8)</f>
        <v/>
      </c>
      <c r="OJ98" s="271"/>
      <c r="OK98" s="272"/>
      <c r="OL98" s="149"/>
      <c r="OM98" s="154"/>
      <c r="ON98" s="152" t="str">
        <f>IF(ISBLANK(OM8),"",COUNTIF(Tipy!$MK$6:$MK$84,Výsledky!OP98))</f>
        <v/>
      </c>
      <c r="OO98" s="155" t="str">
        <f>IF(ISBLANK(OM8),"",ON98/OM92)</f>
        <v/>
      </c>
      <c r="OP98" s="271" t="str">
        <f>IF(ISBLANK(OM8),"",OM8)</f>
        <v/>
      </c>
      <c r="OQ98" s="271"/>
      <c r="OR98" s="272"/>
      <c r="OS98" s="149"/>
      <c r="OT98" s="154"/>
      <c r="OU98" s="152" t="str">
        <f>IF(ISBLANK(OT8),"",COUNTIF(Tipy!$MQ$6:$MQ$84,Výsledky!OW98))</f>
        <v/>
      </c>
      <c r="OV98" s="155" t="str">
        <f>IF(ISBLANK(OT8),"",OU98/OT92)</f>
        <v/>
      </c>
      <c r="OW98" s="271" t="str">
        <f>IF(ISBLANK(OT8),"",OT8)</f>
        <v/>
      </c>
      <c r="OX98" s="271"/>
      <c r="OY98" s="272"/>
      <c r="OZ98" s="149"/>
      <c r="PA98" s="154"/>
      <c r="PB98" s="152" t="str">
        <f>IF(ISBLANK(PA8),"",COUNTIF(Tipy!$MW$6:$MW$84,Výsledky!PD98))</f>
        <v/>
      </c>
      <c r="PC98" s="155" t="str">
        <f>IF(ISBLANK(PA8),"",PB98/PA92)</f>
        <v/>
      </c>
      <c r="PD98" s="271" t="str">
        <f>IF(ISBLANK(PA8),"",PA8)</f>
        <v/>
      </c>
      <c r="PE98" s="271"/>
      <c r="PF98" s="272"/>
      <c r="PG98" s="149"/>
      <c r="PH98" s="154"/>
      <c r="PI98" s="152" t="str">
        <f>IF(ISBLANK(PH8),"",COUNTIF(Tipy!$NC$6:$NC$84,Výsledky!PK98))</f>
        <v/>
      </c>
      <c r="PJ98" s="155" t="str">
        <f>IF(ISBLANK(PH8),"",PI98/PH92)</f>
        <v/>
      </c>
      <c r="PK98" s="271" t="str">
        <f>IF(ISBLANK(PH8),"",PH8)</f>
        <v/>
      </c>
      <c r="PL98" s="271"/>
      <c r="PM98" s="272"/>
      <c r="PN98" s="149"/>
      <c r="PO98" s="154"/>
      <c r="PP98" s="152" t="str">
        <f>IF(ISBLANK(PO8),"",COUNTIF(Tipy!$NI$6:$NI$84,Výsledky!PR98))</f>
        <v/>
      </c>
      <c r="PQ98" s="155" t="str">
        <f>IF(ISBLANK(PO8),"",PP98/PO92)</f>
        <v/>
      </c>
      <c r="PR98" s="271" t="str">
        <f>IF(ISBLANK(PO8),"",PO8)</f>
        <v/>
      </c>
      <c r="PS98" s="271"/>
      <c r="PT98" s="272"/>
      <c r="PU98" s="149"/>
      <c r="PV98" s="154"/>
      <c r="PW98" s="152" t="str">
        <f>IF(ISBLANK(PV8),"",COUNTIF(Tipy!$NO$6:$NO$84,Výsledky!PY98))</f>
        <v/>
      </c>
      <c r="PX98" s="155" t="str">
        <f>IF(ISBLANK(PV8),"",PW98/PV92)</f>
        <v/>
      </c>
      <c r="PY98" s="271" t="str">
        <f>IF(ISBLANK(PV8),"",PV8)</f>
        <v/>
      </c>
      <c r="PZ98" s="271"/>
      <c r="QA98" s="272"/>
      <c r="QB98" s="149"/>
      <c r="QC98" s="154"/>
      <c r="QD98" s="152" t="str">
        <f>IF(ISBLANK(QC8),"",COUNTIF(Tipy!$NU$6:$NU$84,Výsledky!QF98))</f>
        <v/>
      </c>
      <c r="QE98" s="155" t="str">
        <f>IF(ISBLANK(QC8),"",QD98/QC92)</f>
        <v/>
      </c>
      <c r="QF98" s="271" t="str">
        <f>IF(ISBLANK(QC8),"",QC8)</f>
        <v/>
      </c>
      <c r="QG98" s="271"/>
      <c r="QH98" s="272"/>
      <c r="QI98" s="131"/>
      <c r="QJ98" s="131"/>
    </row>
    <row r="99" spans="1:452" ht="15" customHeight="1" x14ac:dyDescent="0.2">
      <c r="A99" s="335"/>
      <c r="B99" s="151"/>
      <c r="C99" s="145"/>
      <c r="D99" s="154"/>
      <c r="E99" s="152" t="str">
        <f>IF(ISBLANK(D9),"",COUNTIF(Tipy!$G$6:$G$84,Výsledky!G99))</f>
        <v/>
      </c>
      <c r="F99" s="155" t="str">
        <f>IF(ISBLANK(D9),"",E99/D92)</f>
        <v/>
      </c>
      <c r="G99" s="271" t="str">
        <f>IF(ISBLANK(D9),"",D9)</f>
        <v/>
      </c>
      <c r="H99" s="271"/>
      <c r="I99" s="272"/>
      <c r="J99" s="148"/>
      <c r="K99" s="154"/>
      <c r="L99" s="152" t="str">
        <f>IF(ISBLANK(K9),"",COUNTIF(Tipy!$M$6:$M$84,Výsledky!N99))</f>
        <v/>
      </c>
      <c r="M99" s="155" t="str">
        <f>IF(ISBLANK(K9),"",L99/K92)</f>
        <v/>
      </c>
      <c r="N99" s="271" t="str">
        <f>IF(ISBLANK(K9),"",K9)</f>
        <v/>
      </c>
      <c r="O99" s="271"/>
      <c r="P99" s="272"/>
      <c r="Q99" s="149"/>
      <c r="R99" s="154"/>
      <c r="S99" s="152" t="str">
        <f>IF(ISBLANK(R9),"",COUNTIF(Tipy!$S$6:$S$84,Výsledky!U99))</f>
        <v/>
      </c>
      <c r="T99" s="155" t="str">
        <f>IF(ISBLANK(R9),"",S99/R92)</f>
        <v/>
      </c>
      <c r="U99" s="271" t="str">
        <f>IF(ISBLANK(R9),"",R9)</f>
        <v/>
      </c>
      <c r="V99" s="271"/>
      <c r="W99" s="272"/>
      <c r="X99" s="149"/>
      <c r="Y99" s="154"/>
      <c r="Z99" s="152" t="str">
        <f>IF(ISBLANK(Y9),"",COUNTIF(Tipy!$Y$6:$Y$84,Výsledky!AB99))</f>
        <v/>
      </c>
      <c r="AA99" s="155" t="str">
        <f>IF(ISBLANK(Y9),"",Z99/Y92)</f>
        <v/>
      </c>
      <c r="AB99" s="271" t="str">
        <f>IF(ISBLANK(Y9),"",Y9)</f>
        <v/>
      </c>
      <c r="AC99" s="271"/>
      <c r="AD99" s="272"/>
      <c r="AE99" s="149"/>
      <c r="AF99" s="154"/>
      <c r="AG99" s="152">
        <f>IF(ISBLANK(AF9),"",COUNTIF(Tipy!$AE$6:$AE$84,Výsledky!AI99))</f>
        <v>0</v>
      </c>
      <c r="AH99" s="155">
        <f>IF(ISBLANK(AF9),"",AG99/AF92)</f>
        <v>0</v>
      </c>
      <c r="AI99" s="271" t="str">
        <f>IF(ISBLANK(AF9),"",AF9)</f>
        <v>Firmino</v>
      </c>
      <c r="AJ99" s="271"/>
      <c r="AK99" s="272"/>
      <c r="AL99" s="149"/>
      <c r="AM99" s="154"/>
      <c r="AN99" s="152" t="str">
        <f>IF(ISBLANK(AM9),"",COUNTIF(Tipy!$AK$6:$AK$84,Výsledky!AP99))</f>
        <v/>
      </c>
      <c r="AO99" s="155" t="str">
        <f>IF(ISBLANK(AM9),"",AN99/AM92)</f>
        <v/>
      </c>
      <c r="AP99" s="271" t="str">
        <f>IF(ISBLANK(AM9),"",AM9)</f>
        <v/>
      </c>
      <c r="AQ99" s="271"/>
      <c r="AR99" s="272"/>
      <c r="AS99" s="149"/>
      <c r="AT99" s="154"/>
      <c r="AU99" s="152" t="str">
        <f>IF(ISBLANK(AT9),"",COUNTIF(Tipy!$AQ$6:$AQ$84,Výsledky!AW99))</f>
        <v/>
      </c>
      <c r="AV99" s="155" t="str">
        <f>IF(ISBLANK(AT9),"",AU99/AT92)</f>
        <v/>
      </c>
      <c r="AW99" s="271" t="str">
        <f>IF(ISBLANK(AT9),"",AT9)</f>
        <v/>
      </c>
      <c r="AX99" s="271"/>
      <c r="AY99" s="272"/>
      <c r="AZ99" s="149"/>
      <c r="BA99" s="154"/>
      <c r="BB99" s="152" t="str">
        <f>IF(ISBLANK(BA9),"",COUNTIF(Tipy!$AW$6:$AW$84,Výsledky!BD99))</f>
        <v/>
      </c>
      <c r="BC99" s="155" t="str">
        <f>IF(ISBLANK(BA9),"",BB99/BA92)</f>
        <v/>
      </c>
      <c r="BD99" s="271" t="str">
        <f>IF(ISBLANK(BA9),"",BA9)</f>
        <v/>
      </c>
      <c r="BE99" s="271"/>
      <c r="BF99" s="272"/>
      <c r="BG99" s="149"/>
      <c r="BH99" s="154"/>
      <c r="BI99" s="152" t="str">
        <f>IF(ISBLANK(BH9),"",COUNTIF(Tipy!$BC$6:$BC$84,Výsledky!BK99))</f>
        <v/>
      </c>
      <c r="BJ99" s="155" t="str">
        <f>IF(ISBLANK(BH9),"",BI99/BH92)</f>
        <v/>
      </c>
      <c r="BK99" s="271" t="str">
        <f>IF(ISBLANK(BH9),"",BH9)</f>
        <v/>
      </c>
      <c r="BL99" s="271"/>
      <c r="BM99" s="272"/>
      <c r="BN99" s="149"/>
      <c r="BO99" s="154"/>
      <c r="BP99" s="152" t="str">
        <f>IF(ISBLANK(BO9),"",COUNTIF(Tipy!$BI$6:$BI$84,Výsledky!BR99))</f>
        <v/>
      </c>
      <c r="BQ99" s="155" t="str">
        <f>IF(ISBLANK(BO9),"",BP99/BO92)</f>
        <v/>
      </c>
      <c r="BR99" s="271" t="str">
        <f>IF(ISBLANK(BO9),"",BO9)</f>
        <v/>
      </c>
      <c r="BS99" s="271"/>
      <c r="BT99" s="272"/>
      <c r="BU99" s="149"/>
      <c r="BV99" s="154"/>
      <c r="BW99" s="152" t="str">
        <f>IF(ISBLANK(BV9),"",COUNTIF(Tipy!$BO$6:$BO$84,Výsledky!BY99))</f>
        <v/>
      </c>
      <c r="BX99" s="155" t="str">
        <f>IF(ISBLANK(BV9),"",BW99/BV92)</f>
        <v/>
      </c>
      <c r="BY99" s="271" t="str">
        <f>IF(ISBLANK(BV9),"",BV9)</f>
        <v/>
      </c>
      <c r="BZ99" s="271"/>
      <c r="CA99" s="272"/>
      <c r="CB99" s="149"/>
      <c r="CC99" s="154"/>
      <c r="CD99" s="152" t="str">
        <f>IF(ISBLANK(CC9),"",COUNTIF(Tipy!$BU$6:$BU$84,Výsledky!CF99))</f>
        <v/>
      </c>
      <c r="CE99" s="155" t="str">
        <f>IF(ISBLANK(CC9),"",CD99/CC92)</f>
        <v/>
      </c>
      <c r="CF99" s="271" t="str">
        <f>IF(ISBLANK(CC9),"",CC9)</f>
        <v/>
      </c>
      <c r="CG99" s="271"/>
      <c r="CH99" s="272"/>
      <c r="CI99" s="149"/>
      <c r="CJ99" s="154"/>
      <c r="CK99" s="152" t="str">
        <f>IF(ISBLANK(CJ9),"",COUNTIF(Tipy!$CA$6:$CA$84,Výsledky!CM99))</f>
        <v/>
      </c>
      <c r="CL99" s="155" t="str">
        <f>IF(ISBLANK(CJ9),"",CK99/CJ92)</f>
        <v/>
      </c>
      <c r="CM99" s="271" t="str">
        <f>IF(ISBLANK(CJ9),"",CJ9)</f>
        <v/>
      </c>
      <c r="CN99" s="271"/>
      <c r="CO99" s="272"/>
      <c r="CP99" s="149"/>
      <c r="CQ99" s="154"/>
      <c r="CR99" s="152" t="str">
        <f>IF(ISBLANK(CQ9),"",COUNTIF(Tipy!$CG$6:$CG$84,Výsledky!CT99))</f>
        <v/>
      </c>
      <c r="CS99" s="155" t="str">
        <f>IF(ISBLANK(CQ9),"",CR99/CQ92)</f>
        <v/>
      </c>
      <c r="CT99" s="271" t="str">
        <f>IF(ISBLANK(CQ9),"",CQ9)</f>
        <v/>
      </c>
      <c r="CU99" s="271"/>
      <c r="CV99" s="272"/>
      <c r="CW99" s="149"/>
      <c r="CX99" s="154"/>
      <c r="CY99" s="152" t="str">
        <f>IF(ISBLANK(CX9),"",COUNTIF(Tipy!$CM$6:$CM$84,Výsledky!DA99))</f>
        <v/>
      </c>
      <c r="CZ99" s="155" t="str">
        <f>IF(ISBLANK(CX9),"",CY99/CX92)</f>
        <v/>
      </c>
      <c r="DA99" s="271" t="str">
        <f>IF(ISBLANK(CX9),"",CX9)</f>
        <v/>
      </c>
      <c r="DB99" s="271"/>
      <c r="DC99" s="272"/>
      <c r="DD99" s="149"/>
      <c r="DE99" s="154"/>
      <c r="DF99" s="152" t="str">
        <f>IF(ISBLANK(DE9),"",COUNTIF(Tipy!$CS$6:$CS$84,Výsledky!DH99))</f>
        <v/>
      </c>
      <c r="DG99" s="155" t="str">
        <f>IF(ISBLANK(DE9),"",DF99/DE92)</f>
        <v/>
      </c>
      <c r="DH99" s="271" t="str">
        <f>IF(ISBLANK(DE9),"",DE9)</f>
        <v/>
      </c>
      <c r="DI99" s="271"/>
      <c r="DJ99" s="272"/>
      <c r="DK99" s="149"/>
      <c r="DL99" s="154"/>
      <c r="DM99" s="152" t="str">
        <f>IF(ISBLANK(DL9),"",COUNTIF(Tipy!$CY$6:$CY$84,Výsledky!DO99))</f>
        <v/>
      </c>
      <c r="DN99" s="155" t="str">
        <f>IF(ISBLANK(DL9),"",DM99/DL92)</f>
        <v/>
      </c>
      <c r="DO99" s="271" t="str">
        <f>IF(ISBLANK(DL9),"",DL9)</f>
        <v/>
      </c>
      <c r="DP99" s="271"/>
      <c r="DQ99" s="272"/>
      <c r="DR99" s="149"/>
      <c r="DS99" s="154"/>
      <c r="DT99" s="152" t="str">
        <f>IF(ISBLANK(DS9),"",COUNTIF(Tipy!$DE$6:$DE$84,Výsledky!DV99))</f>
        <v/>
      </c>
      <c r="DU99" s="155" t="str">
        <f>IF(ISBLANK(DS9),"",DT99/DS92)</f>
        <v/>
      </c>
      <c r="DV99" s="271" t="str">
        <f>IF(ISBLANK(DS9),"",DS9)</f>
        <v/>
      </c>
      <c r="DW99" s="271"/>
      <c r="DX99" s="272"/>
      <c r="DY99" s="149"/>
      <c r="DZ99" s="154"/>
      <c r="EA99" s="152" t="str">
        <f>IF(ISBLANK(DZ9),"",COUNTIF(Tipy!$DK$6:$DK$84,Výsledky!EC99))</f>
        <v/>
      </c>
      <c r="EB99" s="155" t="str">
        <f>IF(ISBLANK(DZ9),"",EA99/DZ92)</f>
        <v/>
      </c>
      <c r="EC99" s="271" t="str">
        <f>IF(ISBLANK(DZ9),"",DZ9)</f>
        <v/>
      </c>
      <c r="ED99" s="271"/>
      <c r="EE99" s="272"/>
      <c r="EF99" s="149"/>
      <c r="EG99" s="154"/>
      <c r="EH99" s="152" t="str">
        <f>IF(ISBLANK(EG9),"",COUNTIF(Tipy!$DQ$6:$DQ$84,Výsledky!EJ99))</f>
        <v/>
      </c>
      <c r="EI99" s="155" t="str">
        <f>IF(ISBLANK(EG9),"",EH99/EG92)</f>
        <v/>
      </c>
      <c r="EJ99" s="271" t="str">
        <f>IF(ISBLANK(EG9),"",EG9)</f>
        <v/>
      </c>
      <c r="EK99" s="271"/>
      <c r="EL99" s="272"/>
      <c r="EM99" s="149"/>
      <c r="EN99" s="154"/>
      <c r="EO99" s="152" t="str">
        <f>IF(ISBLANK(EN9),"",COUNTIF(Tipy!$DW$6:$DW$84,Výsledky!EQ99))</f>
        <v/>
      </c>
      <c r="EP99" s="155" t="str">
        <f>IF(ISBLANK(EN9),"",EO99/EN92)</f>
        <v/>
      </c>
      <c r="EQ99" s="271" t="str">
        <f>IF(ISBLANK(EN9),"",EN9)</f>
        <v/>
      </c>
      <c r="ER99" s="271"/>
      <c r="ES99" s="272"/>
      <c r="ET99" s="149"/>
      <c r="EU99" s="154"/>
      <c r="EV99" s="152" t="str">
        <f>IF(ISBLANK(EU9),"",COUNTIF(Tipy!$EC$6:$EC$84,Výsledky!EX99))</f>
        <v/>
      </c>
      <c r="EW99" s="155" t="str">
        <f>IF(ISBLANK(EU9),"",EV99/EU92)</f>
        <v/>
      </c>
      <c r="EX99" s="271" t="str">
        <f>IF(ISBLANK(EU9),"",EU9)</f>
        <v/>
      </c>
      <c r="EY99" s="271"/>
      <c r="EZ99" s="272"/>
      <c r="FA99" s="149"/>
      <c r="FB99" s="154"/>
      <c r="FC99" s="152" t="str">
        <f>IF(ISBLANK(FB9),"",COUNTIF(Tipy!$EI$6:$EI$84,Výsledky!FE99))</f>
        <v/>
      </c>
      <c r="FD99" s="155" t="str">
        <f>IF(ISBLANK(FB9),"",FC99/FB92)</f>
        <v/>
      </c>
      <c r="FE99" s="271" t="str">
        <f>IF(ISBLANK(FB9),"",FB9)</f>
        <v/>
      </c>
      <c r="FF99" s="271"/>
      <c r="FG99" s="272"/>
      <c r="FH99" s="149"/>
      <c r="FI99" s="154"/>
      <c r="FJ99" s="152" t="str">
        <f>IF(ISBLANK(FI9),"",COUNTIF(Tipy!$EO$6:$EO$84,Výsledky!FL99))</f>
        <v/>
      </c>
      <c r="FK99" s="155" t="str">
        <f>IF(ISBLANK(FI9),"",FJ99/FI92)</f>
        <v/>
      </c>
      <c r="FL99" s="271" t="str">
        <f>IF(ISBLANK(FI9),"",FI9)</f>
        <v/>
      </c>
      <c r="FM99" s="271"/>
      <c r="FN99" s="272"/>
      <c r="FO99" s="149"/>
      <c r="FP99" s="154"/>
      <c r="FQ99" s="152" t="str">
        <f>IF(ISBLANK(FP9),"",COUNTIF(Tipy!$EU$6:$EU$84,Výsledky!FS99))</f>
        <v/>
      </c>
      <c r="FR99" s="155" t="str">
        <f>IF(ISBLANK(FP9),"",FQ99/FP92)</f>
        <v/>
      </c>
      <c r="FS99" s="271" t="str">
        <f>IF(ISBLANK(FP9),"",FP9)</f>
        <v/>
      </c>
      <c r="FT99" s="271"/>
      <c r="FU99" s="272"/>
      <c r="FV99" s="149"/>
      <c r="FW99" s="154"/>
      <c r="FX99" s="152" t="str">
        <f>IF(ISBLANK(FW9),"",COUNTIF(Tipy!$FA$6:$FA$84,Výsledky!FZ99))</f>
        <v/>
      </c>
      <c r="FY99" s="155" t="str">
        <f>IF(ISBLANK(FW9),"",FX99/FW92)</f>
        <v/>
      </c>
      <c r="FZ99" s="271" t="str">
        <f>IF(ISBLANK(FW9),"",FW9)</f>
        <v/>
      </c>
      <c r="GA99" s="271"/>
      <c r="GB99" s="272"/>
      <c r="GC99" s="149"/>
      <c r="GD99" s="154"/>
      <c r="GE99" s="152" t="str">
        <f>IF(ISBLANK(GD9),"",COUNTIF(Tipy!$FG$6:$FG$84,Výsledky!GG99))</f>
        <v/>
      </c>
      <c r="GF99" s="155" t="str">
        <f>IF(ISBLANK(GD9),"",GE99/GD92)</f>
        <v/>
      </c>
      <c r="GG99" s="271" t="str">
        <f>IF(ISBLANK(GD9),"",GD9)</f>
        <v/>
      </c>
      <c r="GH99" s="271"/>
      <c r="GI99" s="272"/>
      <c r="GJ99" s="149"/>
      <c r="GK99" s="154"/>
      <c r="GL99" s="152" t="str">
        <f>IF(ISBLANK(GK9),"",COUNTIF(Tipy!$FM$6:$FM$84,Výsledky!GN99))</f>
        <v/>
      </c>
      <c r="GM99" s="155" t="str">
        <f>IF(ISBLANK(GK9),"",GL99/GK92)</f>
        <v/>
      </c>
      <c r="GN99" s="271" t="str">
        <f>IF(ISBLANK(GK9),"",GK9)</f>
        <v/>
      </c>
      <c r="GO99" s="271"/>
      <c r="GP99" s="272"/>
      <c r="GQ99" s="149"/>
      <c r="GR99" s="154"/>
      <c r="GS99" s="152" t="str">
        <f>IF(ISBLANK(GR9),"",COUNTIF(Tipy!$FS$6:$FS$84,Výsledky!GU99))</f>
        <v/>
      </c>
      <c r="GT99" s="155" t="str">
        <f>IF(ISBLANK(GR9),"",GS99/GR92)</f>
        <v/>
      </c>
      <c r="GU99" s="271" t="str">
        <f>IF(ISBLANK(GR9),"",GR9)</f>
        <v/>
      </c>
      <c r="GV99" s="271"/>
      <c r="GW99" s="272"/>
      <c r="GX99" s="149"/>
      <c r="GY99" s="154"/>
      <c r="GZ99" s="152" t="str">
        <f>IF(ISBLANK(GY9),"",COUNTIF(Tipy!$FY$6:$FY$84,Výsledky!HB99))</f>
        <v/>
      </c>
      <c r="HA99" s="155" t="str">
        <f>IF(ISBLANK(GY9),"",GZ99/GY92)</f>
        <v/>
      </c>
      <c r="HB99" s="271" t="str">
        <f>IF(ISBLANK(GY9),"",GY9)</f>
        <v/>
      </c>
      <c r="HC99" s="271"/>
      <c r="HD99" s="272"/>
      <c r="HE99" s="149"/>
      <c r="HF99" s="154"/>
      <c r="HG99" s="152" t="str">
        <f>IF(ISBLANK(HF9),"",COUNTIF(Tipy!$GE$6:$GE$84,Výsledky!HI99))</f>
        <v/>
      </c>
      <c r="HH99" s="155" t="str">
        <f>IF(ISBLANK(HF9),"",HG99/HF92)</f>
        <v/>
      </c>
      <c r="HI99" s="271" t="str">
        <f>IF(ISBLANK(HF9),"",HF9)</f>
        <v/>
      </c>
      <c r="HJ99" s="271"/>
      <c r="HK99" s="272"/>
      <c r="HL99" s="149"/>
      <c r="HM99" s="154"/>
      <c r="HN99" s="152" t="str">
        <f>IF(ISBLANK(HM9),"",COUNTIF(Tipy!$GK$6:$GK$84,Výsledky!HP99))</f>
        <v/>
      </c>
      <c r="HO99" s="155" t="str">
        <f>IF(ISBLANK(HM9),"",HN99/HM92)</f>
        <v/>
      </c>
      <c r="HP99" s="271" t="str">
        <f>IF(ISBLANK(HM9),"",HM9)</f>
        <v/>
      </c>
      <c r="HQ99" s="271"/>
      <c r="HR99" s="272"/>
      <c r="HS99" s="149"/>
      <c r="HT99" s="154"/>
      <c r="HU99" s="152" t="str">
        <f>IF(ISBLANK(HT9),"",COUNTIF(Tipy!$GQ$6:$GQ$84,Výsledky!HW99))</f>
        <v/>
      </c>
      <c r="HV99" s="155" t="str">
        <f>IF(ISBLANK(HT9),"",HU99/HT92)</f>
        <v/>
      </c>
      <c r="HW99" s="271" t="str">
        <f>IF(ISBLANK(HT9),"",HT9)</f>
        <v/>
      </c>
      <c r="HX99" s="271"/>
      <c r="HY99" s="272"/>
      <c r="HZ99" s="149"/>
      <c r="IA99" s="154"/>
      <c r="IB99" s="152" t="str">
        <f>IF(ISBLANK(IA9),"",COUNTIF(Tipy!$GW$6:$GW$84,Výsledky!ID99))</f>
        <v/>
      </c>
      <c r="IC99" s="155" t="str">
        <f>IF(ISBLANK(IA9),"",IB99/IA92)</f>
        <v/>
      </c>
      <c r="ID99" s="271" t="str">
        <f>IF(ISBLANK(IA9),"",IA9)</f>
        <v/>
      </c>
      <c r="IE99" s="271"/>
      <c r="IF99" s="272"/>
      <c r="IG99" s="149"/>
      <c r="IH99" s="154"/>
      <c r="II99" s="152" t="str">
        <f>IF(ISBLANK(IH9),"",COUNTIF(Tipy!$HC$6:$HC$84,Výsledky!IK99))</f>
        <v/>
      </c>
      <c r="IJ99" s="155" t="str">
        <f>IF(ISBLANK(IH9),"",II99/IH92)</f>
        <v/>
      </c>
      <c r="IK99" s="271" t="str">
        <f>IF(ISBLANK(IH9),"",IH9)</f>
        <v/>
      </c>
      <c r="IL99" s="271"/>
      <c r="IM99" s="272"/>
      <c r="IN99" s="149"/>
      <c r="IO99" s="154"/>
      <c r="IP99" s="152" t="str">
        <f>IF(ISBLANK(IO9),"",COUNTIF(Tipy!$HI$6:$HI$84,Výsledky!IR99))</f>
        <v/>
      </c>
      <c r="IQ99" s="155" t="str">
        <f>IF(ISBLANK(IO9),"",IP99/IO92)</f>
        <v/>
      </c>
      <c r="IR99" s="271" t="str">
        <f>IF(ISBLANK(IO9),"",IO9)</f>
        <v/>
      </c>
      <c r="IS99" s="271"/>
      <c r="IT99" s="272"/>
      <c r="IU99" s="149"/>
      <c r="IV99" s="154"/>
      <c r="IW99" s="152" t="str">
        <f>IF(ISBLANK(IV9),"",COUNTIF(Tipy!$HO$6:$HO$84,Výsledky!IY99))</f>
        <v/>
      </c>
      <c r="IX99" s="155" t="str">
        <f>IF(ISBLANK(IV9),"",IW99/IV92)</f>
        <v/>
      </c>
      <c r="IY99" s="271" t="str">
        <f>IF(ISBLANK(IV9),"",IV9)</f>
        <v/>
      </c>
      <c r="IZ99" s="271"/>
      <c r="JA99" s="272"/>
      <c r="JB99" s="149"/>
      <c r="JC99" s="154"/>
      <c r="JD99" s="152" t="str">
        <f>IF(ISBLANK(JC9),"",COUNTIF(Tipy!$HU$6:$HU$84,Výsledky!JF99))</f>
        <v/>
      </c>
      <c r="JE99" s="155" t="str">
        <f>IF(ISBLANK(JC9),"",JD99/JC92)</f>
        <v/>
      </c>
      <c r="JF99" s="271" t="str">
        <f>IF(ISBLANK(JC9),"",JC9)</f>
        <v/>
      </c>
      <c r="JG99" s="271"/>
      <c r="JH99" s="272"/>
      <c r="JI99" s="149"/>
      <c r="JJ99" s="154"/>
      <c r="JK99" s="152" t="str">
        <f>IF(ISBLANK(JJ9),"",COUNTIF(Tipy!$IA$6:$IA$84,Výsledky!JM99))</f>
        <v/>
      </c>
      <c r="JL99" s="155" t="str">
        <f>IF(ISBLANK(JJ9),"",JK99/JJ92)</f>
        <v/>
      </c>
      <c r="JM99" s="271" t="str">
        <f>IF(ISBLANK(JJ9),"",JJ9)</f>
        <v/>
      </c>
      <c r="JN99" s="271"/>
      <c r="JO99" s="272"/>
      <c r="JP99" s="149"/>
      <c r="JQ99" s="154"/>
      <c r="JR99" s="152" t="str">
        <f>IF(ISBLANK(JQ9),"",COUNTIF(Tipy!$IG$6:$IG$84,Výsledky!JT99))</f>
        <v/>
      </c>
      <c r="JS99" s="155" t="str">
        <f>IF(ISBLANK(JQ9),"",JR99/JQ92)</f>
        <v/>
      </c>
      <c r="JT99" s="271" t="str">
        <f>IF(ISBLANK(JQ9),"",JQ9)</f>
        <v/>
      </c>
      <c r="JU99" s="271"/>
      <c r="JV99" s="272"/>
      <c r="JW99" s="149"/>
      <c r="JX99" s="154"/>
      <c r="JY99" s="152" t="str">
        <f>IF(ISBLANK(JX9),"",COUNTIF(Tipy!$IM$6:$IM$84,Výsledky!KA99))</f>
        <v/>
      </c>
      <c r="JZ99" s="155" t="str">
        <f>IF(ISBLANK(JX9),"",JY99/JX92)</f>
        <v/>
      </c>
      <c r="KA99" s="271" t="str">
        <f>IF(ISBLANK(JX9),"",JX9)</f>
        <v/>
      </c>
      <c r="KB99" s="271"/>
      <c r="KC99" s="272"/>
      <c r="KD99" s="149"/>
      <c r="KE99" s="154"/>
      <c r="KF99" s="152" t="str">
        <f>IF(ISBLANK(KE9),"",COUNTIF(Tipy!$IS$6:$IS$84,Výsledky!KH99))</f>
        <v/>
      </c>
      <c r="KG99" s="155" t="str">
        <f>IF(ISBLANK(KE9),"",KF99/KE92)</f>
        <v/>
      </c>
      <c r="KH99" s="271" t="str">
        <f>IF(ISBLANK(KE9),"",KE9)</f>
        <v/>
      </c>
      <c r="KI99" s="271"/>
      <c r="KJ99" s="272"/>
      <c r="KK99" s="149"/>
      <c r="KL99" s="154"/>
      <c r="KM99" s="152" t="str">
        <f>IF(ISBLANK(KL9),"",COUNTIF(Tipy!$IY$6:$IY$84,Výsledky!KO99))</f>
        <v/>
      </c>
      <c r="KN99" s="155" t="str">
        <f>IF(ISBLANK(KL9),"",KM99/KL92)</f>
        <v/>
      </c>
      <c r="KO99" s="271" t="str">
        <f>IF(ISBLANK(KL9),"",KL9)</f>
        <v/>
      </c>
      <c r="KP99" s="271"/>
      <c r="KQ99" s="272"/>
      <c r="KR99" s="149"/>
      <c r="KS99" s="154"/>
      <c r="KT99" s="152" t="str">
        <f>IF(ISBLANK(KS9),"",COUNTIF(Tipy!$JE$6:$JE$84,Výsledky!KV99))</f>
        <v/>
      </c>
      <c r="KU99" s="155" t="str">
        <f>IF(ISBLANK(KS9),"",KT99/KS92)</f>
        <v/>
      </c>
      <c r="KV99" s="271" t="str">
        <f>IF(ISBLANK(KS9),"",KS9)</f>
        <v/>
      </c>
      <c r="KW99" s="271"/>
      <c r="KX99" s="272"/>
      <c r="KY99" s="150"/>
      <c r="KZ99" s="154"/>
      <c r="LA99" s="152" t="str">
        <f>IF(ISBLANK(KZ9),"",COUNTIF(Tipy!$JK$6:$JK$84,Výsledky!LC99))</f>
        <v/>
      </c>
      <c r="LB99" s="155" t="str">
        <f>IF(ISBLANK(KZ9),"",LA99/KZ92)</f>
        <v/>
      </c>
      <c r="LC99" s="271" t="str">
        <f>IF(ISBLANK(KZ9),"",KZ9)</f>
        <v/>
      </c>
      <c r="LD99" s="271"/>
      <c r="LE99" s="272"/>
      <c r="LF99" s="149"/>
      <c r="LG99" s="154"/>
      <c r="LH99" s="152" t="str">
        <f>IF(ISBLANK(LG9),"",COUNTIF(Tipy!$JQ$6:$JQ$84,Výsledky!LJ99))</f>
        <v/>
      </c>
      <c r="LI99" s="155" t="str">
        <f>IF(ISBLANK(LG9),"",LH99/LG92)</f>
        <v/>
      </c>
      <c r="LJ99" s="271" t="str">
        <f>IF(ISBLANK(LG9),"",LG9)</f>
        <v/>
      </c>
      <c r="LK99" s="271"/>
      <c r="LL99" s="272"/>
      <c r="LM99" s="149"/>
      <c r="LN99" s="154"/>
      <c r="LO99" s="152" t="str">
        <f>IF(ISBLANK(LN9),"",COUNTIF(Tipy!$JW$6:$JW$84,Výsledky!LQ99))</f>
        <v/>
      </c>
      <c r="LP99" s="155" t="str">
        <f>IF(ISBLANK(LN9),"",LO99/LN92)</f>
        <v/>
      </c>
      <c r="LQ99" s="271" t="str">
        <f>IF(ISBLANK(LN9),"",LN9)</f>
        <v/>
      </c>
      <c r="LR99" s="271"/>
      <c r="LS99" s="272"/>
      <c r="LT99" s="149"/>
      <c r="LU99" s="154"/>
      <c r="LV99" s="152" t="str">
        <f>IF(ISBLANK(LU9),"",COUNTIF(Tipy!$KC$6:$KC$84,Výsledky!LX99))</f>
        <v/>
      </c>
      <c r="LW99" s="155" t="str">
        <f>IF(ISBLANK(LU9),"",LV99/LU92)</f>
        <v/>
      </c>
      <c r="LX99" s="271" t="str">
        <f>IF(ISBLANK(LU9),"",LU9)</f>
        <v/>
      </c>
      <c r="LY99" s="271"/>
      <c r="LZ99" s="272"/>
      <c r="MA99" s="149"/>
      <c r="MB99" s="154"/>
      <c r="MC99" s="152" t="str">
        <f>IF(ISBLANK(MB9),"",COUNTIF(Tipy!$KI$6:$KI$84,Výsledky!ME99))</f>
        <v/>
      </c>
      <c r="MD99" s="155" t="str">
        <f>IF(ISBLANK(MB9),"",MC99/MB92)</f>
        <v/>
      </c>
      <c r="ME99" s="271" t="str">
        <f>IF(ISBLANK(MB9),"",MB9)</f>
        <v/>
      </c>
      <c r="MF99" s="271"/>
      <c r="MG99" s="272"/>
      <c r="MH99" s="149"/>
      <c r="MI99" s="154"/>
      <c r="MJ99" s="152" t="str">
        <f>IF(ISBLANK(MI9),"",COUNTIF(Tipy!$KO$6:$KO$84,Výsledky!ML99))</f>
        <v/>
      </c>
      <c r="MK99" s="155" t="str">
        <f>IF(ISBLANK(MI9),"",MJ99/MI92)</f>
        <v/>
      </c>
      <c r="ML99" s="271" t="str">
        <f>IF(ISBLANK(MI9),"",MI9)</f>
        <v/>
      </c>
      <c r="MM99" s="271"/>
      <c r="MN99" s="272"/>
      <c r="MO99" s="149"/>
      <c r="MP99" s="154"/>
      <c r="MQ99" s="152" t="str">
        <f>IF(ISBLANK(MP9),"",COUNTIF(Tipy!$KU$6:$KU$84,Výsledky!MS99))</f>
        <v/>
      </c>
      <c r="MR99" s="155" t="str">
        <f>IF(ISBLANK(MP9),"",MQ99/MP92)</f>
        <v/>
      </c>
      <c r="MS99" s="271" t="str">
        <f>IF(ISBLANK(MP9),"",MP9)</f>
        <v/>
      </c>
      <c r="MT99" s="271"/>
      <c r="MU99" s="272"/>
      <c r="MV99" s="149"/>
      <c r="MW99" s="154"/>
      <c r="MX99" s="152" t="str">
        <f>IF(ISBLANK(MW9),"",COUNTIF(Tipy!$LA$6:$LA$84,Výsledky!MZ99))</f>
        <v/>
      </c>
      <c r="MY99" s="155" t="str">
        <f>IF(ISBLANK(MW9),"",MX99/MW92)</f>
        <v/>
      </c>
      <c r="MZ99" s="271" t="str">
        <f>IF(ISBLANK(MW9),"",MW9)</f>
        <v/>
      </c>
      <c r="NA99" s="271"/>
      <c r="NB99" s="272"/>
      <c r="NC99" s="149"/>
      <c r="ND99" s="154"/>
      <c r="NE99" s="152" t="str">
        <f>IF(ISBLANK(ND9),"",COUNTIF(Tipy!$LG$6:$LG$84,Výsledky!NG99))</f>
        <v/>
      </c>
      <c r="NF99" s="155" t="str">
        <f>IF(ISBLANK(ND9),"",NE99/ND92)</f>
        <v/>
      </c>
      <c r="NG99" s="271" t="str">
        <f>IF(ISBLANK(ND9),"",ND9)</f>
        <v/>
      </c>
      <c r="NH99" s="271"/>
      <c r="NI99" s="272"/>
      <c r="NJ99" s="149"/>
      <c r="NK99" s="154"/>
      <c r="NL99" s="152" t="str">
        <f>IF(ISBLANK(NK9),"",COUNTIF(Tipy!$LM$6:$LM$84,Výsledky!NN99))</f>
        <v/>
      </c>
      <c r="NM99" s="155" t="str">
        <f>IF(ISBLANK(NK9),"",NL99/NK92)</f>
        <v/>
      </c>
      <c r="NN99" s="271" t="str">
        <f>IF(ISBLANK(NK9),"",NK9)</f>
        <v/>
      </c>
      <c r="NO99" s="271"/>
      <c r="NP99" s="272"/>
      <c r="NQ99" s="149"/>
      <c r="NR99" s="154"/>
      <c r="NS99" s="152" t="str">
        <f>IF(ISBLANK(NR9),"",COUNTIF(Tipy!$LS$6:$LS$84,Výsledky!NU99))</f>
        <v/>
      </c>
      <c r="NT99" s="155" t="str">
        <f>IF(ISBLANK(NR9),"",NS99/NR92)</f>
        <v/>
      </c>
      <c r="NU99" s="271" t="str">
        <f>IF(ISBLANK(NR9),"",NR9)</f>
        <v/>
      </c>
      <c r="NV99" s="271"/>
      <c r="NW99" s="272"/>
      <c r="NX99" s="149"/>
      <c r="NY99" s="154"/>
      <c r="NZ99" s="152" t="str">
        <f>IF(ISBLANK(NY9),"",COUNTIF(Tipy!$LY$6:$LY$84,Výsledky!OB99))</f>
        <v/>
      </c>
      <c r="OA99" s="155" t="str">
        <f>IF(ISBLANK(NY9),"",NZ99/NY92)</f>
        <v/>
      </c>
      <c r="OB99" s="271" t="str">
        <f>IF(ISBLANK(NY9),"",NY9)</f>
        <v/>
      </c>
      <c r="OC99" s="271"/>
      <c r="OD99" s="272"/>
      <c r="OE99" s="149"/>
      <c r="OF99" s="154"/>
      <c r="OG99" s="152" t="str">
        <f>IF(ISBLANK(OF9),"",COUNTIF(Tipy!$ME$6:$ME$84,Výsledky!OI99))</f>
        <v/>
      </c>
      <c r="OH99" s="155" t="str">
        <f>IF(ISBLANK(OF9),"",OG99/OF92)</f>
        <v/>
      </c>
      <c r="OI99" s="271" t="str">
        <f>IF(ISBLANK(OF9),"",OF9)</f>
        <v/>
      </c>
      <c r="OJ99" s="271"/>
      <c r="OK99" s="272"/>
      <c r="OL99" s="149"/>
      <c r="OM99" s="154"/>
      <c r="ON99" s="152" t="str">
        <f>IF(ISBLANK(OM9),"",COUNTIF(Tipy!$MK$6:$MK$84,Výsledky!OP99))</f>
        <v/>
      </c>
      <c r="OO99" s="155" t="str">
        <f>IF(ISBLANK(OM9),"",ON99/OM92)</f>
        <v/>
      </c>
      <c r="OP99" s="271" t="str">
        <f>IF(ISBLANK(OM9),"",OM9)</f>
        <v/>
      </c>
      <c r="OQ99" s="271"/>
      <c r="OR99" s="272"/>
      <c r="OS99" s="149"/>
      <c r="OT99" s="154"/>
      <c r="OU99" s="152" t="str">
        <f>IF(ISBLANK(OT9),"",COUNTIF(Tipy!$MQ$6:$MQ$84,Výsledky!OW99))</f>
        <v/>
      </c>
      <c r="OV99" s="155" t="str">
        <f>IF(ISBLANK(OT9),"",OU99/OT92)</f>
        <v/>
      </c>
      <c r="OW99" s="271" t="str">
        <f>IF(ISBLANK(OT9),"",OT9)</f>
        <v/>
      </c>
      <c r="OX99" s="271"/>
      <c r="OY99" s="272"/>
      <c r="OZ99" s="149"/>
      <c r="PA99" s="154"/>
      <c r="PB99" s="152" t="str">
        <f>IF(ISBLANK(PA9),"",COUNTIF(Tipy!$MW$6:$MW$84,Výsledky!PD99))</f>
        <v/>
      </c>
      <c r="PC99" s="155" t="str">
        <f>IF(ISBLANK(PA9),"",PB99/PA92)</f>
        <v/>
      </c>
      <c r="PD99" s="271" t="str">
        <f>IF(ISBLANK(PA9),"",PA9)</f>
        <v/>
      </c>
      <c r="PE99" s="271"/>
      <c r="PF99" s="272"/>
      <c r="PG99" s="149"/>
      <c r="PH99" s="154"/>
      <c r="PI99" s="152" t="str">
        <f>IF(ISBLANK(PH9),"",COUNTIF(Tipy!$NC$6:$NC$84,Výsledky!PK99))</f>
        <v/>
      </c>
      <c r="PJ99" s="155" t="str">
        <f>IF(ISBLANK(PH9),"",PI99/PH92)</f>
        <v/>
      </c>
      <c r="PK99" s="271" t="str">
        <f>IF(ISBLANK(PH9),"",PH9)</f>
        <v/>
      </c>
      <c r="PL99" s="271"/>
      <c r="PM99" s="272"/>
      <c r="PN99" s="149"/>
      <c r="PO99" s="154"/>
      <c r="PP99" s="152" t="str">
        <f>IF(ISBLANK(PO9),"",COUNTIF(Tipy!$NI$6:$NI$84,Výsledky!PR99))</f>
        <v/>
      </c>
      <c r="PQ99" s="155" t="str">
        <f>IF(ISBLANK(PO9),"",PP99/PO92)</f>
        <v/>
      </c>
      <c r="PR99" s="271" t="str">
        <f>IF(ISBLANK(PO9),"",PO9)</f>
        <v/>
      </c>
      <c r="PS99" s="271"/>
      <c r="PT99" s="272"/>
      <c r="PU99" s="149"/>
      <c r="PV99" s="154"/>
      <c r="PW99" s="152" t="str">
        <f>IF(ISBLANK(PV9),"",COUNTIF(Tipy!$NO$6:$NO$84,Výsledky!PY99))</f>
        <v/>
      </c>
      <c r="PX99" s="155" t="str">
        <f>IF(ISBLANK(PV9),"",PW99/PV92)</f>
        <v/>
      </c>
      <c r="PY99" s="271" t="str">
        <f>IF(ISBLANK(PV9),"",PV9)</f>
        <v/>
      </c>
      <c r="PZ99" s="271"/>
      <c r="QA99" s="272"/>
      <c r="QB99" s="149"/>
      <c r="QC99" s="154"/>
      <c r="QD99" s="152" t="str">
        <f>IF(ISBLANK(QC9),"",COUNTIF(Tipy!$NU$6:$NU$84,Výsledky!QF99))</f>
        <v/>
      </c>
      <c r="QE99" s="155" t="str">
        <f>IF(ISBLANK(QC9),"",QD99/QC92)</f>
        <v/>
      </c>
      <c r="QF99" s="271" t="str">
        <f>IF(ISBLANK(QC9),"",QC9)</f>
        <v/>
      </c>
      <c r="QG99" s="271"/>
      <c r="QH99" s="272"/>
      <c r="QI99" s="131"/>
      <c r="QJ99" s="131"/>
    </row>
    <row r="100" spans="1:452" ht="15" customHeight="1" x14ac:dyDescent="0.2">
      <c r="A100" s="335"/>
      <c r="B100" s="151" t="s">
        <v>177</v>
      </c>
      <c r="C100" s="145"/>
      <c r="D100" s="274">
        <f>IF(ISBLANK(I3),"",COUNTIF(G12:G90,"=20")+COUNTIF(G12:G90,"=30"))</f>
        <v>11</v>
      </c>
      <c r="E100" s="274"/>
      <c r="F100" s="275">
        <f>IF(ISBLANK(I3),"",D100/D92)</f>
        <v>0.19298245614035087</v>
      </c>
      <c r="G100" s="275"/>
      <c r="H100" s="142"/>
      <c r="I100" s="156"/>
      <c r="J100" s="148"/>
      <c r="K100" s="274">
        <f>IF(ISBLANK(P3),"",COUNTIF(N12:N90,"=20")+COUNTIF(N12:N90,"=30"))</f>
        <v>7</v>
      </c>
      <c r="L100" s="274"/>
      <c r="M100" s="275">
        <f>IF(ISBLANK(P3),"",K100/K92)</f>
        <v>0.11666666666666667</v>
      </c>
      <c r="N100" s="275"/>
      <c r="O100" s="142"/>
      <c r="P100" s="156"/>
      <c r="Q100" s="149"/>
      <c r="R100" s="274">
        <f>IF(ISBLANK(W3),"",COUNTIF(U12:U90,"=20")+COUNTIF(U12:U90,"=30"))</f>
        <v>0</v>
      </c>
      <c r="S100" s="274"/>
      <c r="T100" s="275">
        <f>IF(ISBLANK(W3),"",R100/R92)</f>
        <v>0</v>
      </c>
      <c r="U100" s="275"/>
      <c r="V100" s="142"/>
      <c r="W100" s="156"/>
      <c r="X100" s="149"/>
      <c r="Y100" s="274">
        <f>IF(ISBLANK(AD3),"",COUNTIF(AB12:AB90,"=20")+COUNTIF(AB12:AB90,"=30"))</f>
        <v>0</v>
      </c>
      <c r="Z100" s="274"/>
      <c r="AA100" s="275">
        <f>IF(ISBLANK(AD3),"",Y100/Y92)</f>
        <v>0</v>
      </c>
      <c r="AB100" s="275"/>
      <c r="AC100" s="142"/>
      <c r="AD100" s="156"/>
      <c r="AE100" s="149"/>
      <c r="AF100" s="274">
        <f>IF(ISBLANK(AK3),"",COUNTIF(AI12:AI90,"=20")+COUNTIF(AI12:AI90,"=30"))</f>
        <v>5</v>
      </c>
      <c r="AG100" s="274"/>
      <c r="AH100" s="275">
        <f>IF(ISBLANK(AK3),"",AF100/AF92)</f>
        <v>8.4745762711864403E-2</v>
      </c>
      <c r="AI100" s="275"/>
      <c r="AJ100" s="142"/>
      <c r="AK100" s="156"/>
      <c r="AL100" s="149"/>
      <c r="AM100" s="274">
        <f>IF(ISBLANK(AR3),"",COUNTIF(AP12:AP90,"=20")+COUNTIF(AP12:AP90,"=30"))</f>
        <v>16</v>
      </c>
      <c r="AN100" s="274"/>
      <c r="AO100" s="275">
        <f>IF(ISBLANK(AR3),"",AM100/AM92)</f>
        <v>0.25806451612903225</v>
      </c>
      <c r="AP100" s="275"/>
      <c r="AQ100" s="142"/>
      <c r="AR100" s="156"/>
      <c r="AS100" s="149"/>
      <c r="AT100" s="274">
        <f>IF(ISBLANK(AY3),"",COUNTIF(AW12:AW90,"=20")+COUNTIF(AW12:AW90,"=30"))</f>
        <v>0</v>
      </c>
      <c r="AU100" s="274"/>
      <c r="AV100" s="275">
        <f>IF(ISBLANK(AY3),"",AT100/AT92)</f>
        <v>0</v>
      </c>
      <c r="AW100" s="275"/>
      <c r="AX100" s="142"/>
      <c r="AY100" s="156"/>
      <c r="AZ100" s="149"/>
      <c r="BA100" s="274">
        <f>IF(ISBLANK(BF3),"",COUNTIF(BD12:BD90,"=20")+COUNTIF(BD12:BD90,"=30"))</f>
        <v>3</v>
      </c>
      <c r="BB100" s="274"/>
      <c r="BC100" s="275">
        <f>IF(ISBLANK(BF3),"",BA100/BA92)</f>
        <v>5.0847457627118647E-2</v>
      </c>
      <c r="BD100" s="275"/>
      <c r="BE100" s="142"/>
      <c r="BF100" s="156"/>
      <c r="BG100" s="149"/>
      <c r="BH100" s="274" t="str">
        <f>IF(ISBLANK(BM3),"",COUNTIF(BK12:BK90,"=20")+COUNTIF(BK12:BK90,"=30"))</f>
        <v/>
      </c>
      <c r="BI100" s="274"/>
      <c r="BJ100" s="275" t="str">
        <f>IF(ISBLANK(BM3),"",BH100/BH92)</f>
        <v/>
      </c>
      <c r="BK100" s="275"/>
      <c r="BL100" s="142"/>
      <c r="BM100" s="156"/>
      <c r="BN100" s="149"/>
      <c r="BO100" s="274">
        <f>IF(ISBLANK(BT3),"",COUNTIF(BR12:BR90,"=20")+COUNTIF(BR12:BR90,"=30"))</f>
        <v>3</v>
      </c>
      <c r="BP100" s="274"/>
      <c r="BQ100" s="275">
        <f>IF(ISBLANK(BT3),"",BO100/BO92)</f>
        <v>5.4545454545454543E-2</v>
      </c>
      <c r="BR100" s="275"/>
      <c r="BS100" s="142"/>
      <c r="BT100" s="156"/>
      <c r="BU100" s="149"/>
      <c r="BV100" s="274" t="str">
        <f>IF(ISBLANK(CA3),"",COUNTIF(BY12:BY90,"=20")+COUNTIF(BY12:BY90,"=30"))</f>
        <v/>
      </c>
      <c r="BW100" s="274"/>
      <c r="BX100" s="275" t="str">
        <f>IF(ISBLANK(CA3),"",BV100/BV92)</f>
        <v/>
      </c>
      <c r="BY100" s="275"/>
      <c r="BZ100" s="142"/>
      <c r="CA100" s="156"/>
      <c r="CB100" s="149"/>
      <c r="CC100" s="274">
        <f>IF(ISBLANK(CH3),"",COUNTIF(CF12:CF90,"=20")+COUNTIF(CF12:CF90,"=30"))</f>
        <v>20</v>
      </c>
      <c r="CD100" s="274"/>
      <c r="CE100" s="275">
        <f>IF(ISBLANK(CH3),"",CC100/CC92)</f>
        <v>0.38461538461538464</v>
      </c>
      <c r="CF100" s="275"/>
      <c r="CG100" s="142"/>
      <c r="CH100" s="156"/>
      <c r="CI100" s="149"/>
      <c r="CJ100" s="274">
        <f>IF(ISBLANK(CO3),"",COUNTIF(CM12:CM90,"=20")+COUNTIF(CM12:CM90,"=30"))</f>
        <v>0</v>
      </c>
      <c r="CK100" s="274"/>
      <c r="CL100" s="275">
        <f>IF(ISBLANK(CO3),"",CJ100/CJ92)</f>
        <v>0</v>
      </c>
      <c r="CM100" s="275"/>
      <c r="CN100" s="142"/>
      <c r="CO100" s="156"/>
      <c r="CP100" s="149"/>
      <c r="CQ100" s="274" t="str">
        <f>IF(ISBLANK(CV3),"",COUNTIF(CT12:CT90,"=20")+COUNTIF(CT12:CT90,"=30"))</f>
        <v/>
      </c>
      <c r="CR100" s="274"/>
      <c r="CS100" s="275" t="str">
        <f>IF(ISBLANK(CV3),"",CQ100/CQ92)</f>
        <v/>
      </c>
      <c r="CT100" s="275"/>
      <c r="CU100" s="142"/>
      <c r="CV100" s="156"/>
      <c r="CW100" s="149"/>
      <c r="CX100" s="274" t="str">
        <f>IF(ISBLANK(DC3),"",COUNTIF(DA12:DA90,"=20")+COUNTIF(DA12:DA90,"=30"))</f>
        <v/>
      </c>
      <c r="CY100" s="274"/>
      <c r="CZ100" s="275" t="str">
        <f>IF(ISBLANK(DC3),"",CX100/CX92)</f>
        <v/>
      </c>
      <c r="DA100" s="275"/>
      <c r="DB100" s="142"/>
      <c r="DC100" s="156"/>
      <c r="DD100" s="149"/>
      <c r="DE100" s="274" t="str">
        <f>IF(ISBLANK(DJ3),"",COUNTIF(DH12:DH90,"=20")+COUNTIF(DH12:DH90,"=30"))</f>
        <v/>
      </c>
      <c r="DF100" s="274"/>
      <c r="DG100" s="275" t="str">
        <f>IF(ISBLANK(DJ3),"",DE100/DE92)</f>
        <v/>
      </c>
      <c r="DH100" s="275"/>
      <c r="DI100" s="142"/>
      <c r="DJ100" s="156"/>
      <c r="DK100" s="149"/>
      <c r="DL100" s="274" t="str">
        <f>IF(ISBLANK(DQ3),"",COUNTIF(DO12:DO90,"=20")+COUNTIF(DO12:DO90,"=30"))</f>
        <v/>
      </c>
      <c r="DM100" s="274"/>
      <c r="DN100" s="275" t="str">
        <f>IF(ISBLANK(DQ3),"",DL100/DL92)</f>
        <v/>
      </c>
      <c r="DO100" s="275"/>
      <c r="DP100" s="142"/>
      <c r="DQ100" s="156"/>
      <c r="DR100" s="149"/>
      <c r="DS100" s="274" t="str">
        <f>IF(ISBLANK(DX3),"",COUNTIF(DV12:DV90,"=20")+COUNTIF(DV12:DV90,"=30"))</f>
        <v/>
      </c>
      <c r="DT100" s="274"/>
      <c r="DU100" s="275" t="str">
        <f>IF(ISBLANK(DX3),"",DS100/DS92)</f>
        <v/>
      </c>
      <c r="DV100" s="275"/>
      <c r="DW100" s="142"/>
      <c r="DX100" s="156"/>
      <c r="DY100" s="149"/>
      <c r="DZ100" s="274" t="str">
        <f>IF(ISBLANK(EE3),"",COUNTIF(EC12:EC90,"=20")+COUNTIF(EC12:EC90,"=30"))</f>
        <v/>
      </c>
      <c r="EA100" s="274"/>
      <c r="EB100" s="275" t="str">
        <f>IF(ISBLANK(EE3),"",DZ100/DZ92)</f>
        <v/>
      </c>
      <c r="EC100" s="275"/>
      <c r="ED100" s="142"/>
      <c r="EE100" s="156"/>
      <c r="EF100" s="149"/>
      <c r="EG100" s="274" t="str">
        <f>IF(ISBLANK(EL3),"",COUNTIF(EJ12:EJ90,"=20")+COUNTIF(EJ12:EJ90,"=30"))</f>
        <v/>
      </c>
      <c r="EH100" s="274"/>
      <c r="EI100" s="275" t="str">
        <f>IF(ISBLANK(EL3),"",EG100/EG92)</f>
        <v/>
      </c>
      <c r="EJ100" s="275"/>
      <c r="EK100" s="142"/>
      <c r="EL100" s="156"/>
      <c r="EM100" s="149"/>
      <c r="EN100" s="274" t="str">
        <f>IF(ISBLANK(ES3),"",COUNTIF(EQ12:EQ90,"=20")+COUNTIF(EQ12:EQ90,"=30"))</f>
        <v/>
      </c>
      <c r="EO100" s="274"/>
      <c r="EP100" s="275" t="str">
        <f>IF(ISBLANK(ES3),"",EN100/EN92)</f>
        <v/>
      </c>
      <c r="EQ100" s="275"/>
      <c r="ER100" s="142"/>
      <c r="ES100" s="156"/>
      <c r="ET100" s="149"/>
      <c r="EU100" s="274" t="str">
        <f>IF(ISBLANK(EZ3),"",COUNTIF(EX12:EX90,"=20")+COUNTIF(EX12:EX90,"=30"))</f>
        <v/>
      </c>
      <c r="EV100" s="274"/>
      <c r="EW100" s="275" t="str">
        <f>IF(ISBLANK(EZ3),"",EU100/EU92)</f>
        <v/>
      </c>
      <c r="EX100" s="275"/>
      <c r="EY100" s="142"/>
      <c r="EZ100" s="156"/>
      <c r="FA100" s="149"/>
      <c r="FB100" s="274" t="str">
        <f>IF(ISBLANK(FG3),"",COUNTIF(FE12:FE90,"=20")+COUNTIF(FE12:FE90,"=30"))</f>
        <v/>
      </c>
      <c r="FC100" s="274"/>
      <c r="FD100" s="275" t="str">
        <f>IF(ISBLANK(FG3),"",FB100/FB92)</f>
        <v/>
      </c>
      <c r="FE100" s="275"/>
      <c r="FF100" s="142"/>
      <c r="FG100" s="156"/>
      <c r="FH100" s="149"/>
      <c r="FI100" s="274" t="str">
        <f>IF(ISBLANK(FN3),"",COUNTIF(FL12:FL90,"=20")+COUNTIF(FL12:FL90,"=30"))</f>
        <v/>
      </c>
      <c r="FJ100" s="274"/>
      <c r="FK100" s="275" t="str">
        <f>IF(ISBLANK(FN3),"",FI100/FI92)</f>
        <v/>
      </c>
      <c r="FL100" s="275"/>
      <c r="FM100" s="142"/>
      <c r="FN100" s="156"/>
      <c r="FO100" s="149"/>
      <c r="FP100" s="274" t="str">
        <f>IF(ISBLANK(FU3),"",COUNTIF(FS12:FS90,"=20")+COUNTIF(FS12:FS90,"=30"))</f>
        <v/>
      </c>
      <c r="FQ100" s="274"/>
      <c r="FR100" s="275" t="str">
        <f>IF(ISBLANK(FU3),"",FP100/FP92)</f>
        <v/>
      </c>
      <c r="FS100" s="275"/>
      <c r="FT100" s="142"/>
      <c r="FU100" s="156"/>
      <c r="FV100" s="149"/>
      <c r="FW100" s="274" t="str">
        <f>IF(ISBLANK(GB3),"",COUNTIF(FZ12:FZ90,"=20")+COUNTIF(FZ12:FZ90,"=30"))</f>
        <v/>
      </c>
      <c r="FX100" s="274"/>
      <c r="FY100" s="275" t="str">
        <f>IF(ISBLANK(GB3),"",FW100/FW92)</f>
        <v/>
      </c>
      <c r="FZ100" s="275"/>
      <c r="GA100" s="142"/>
      <c r="GB100" s="156"/>
      <c r="GC100" s="149"/>
      <c r="GD100" s="274" t="str">
        <f>IF(ISBLANK(GI3),"",COUNTIF(GG12:GG90,"=20")+COUNTIF(GG12:GG90,"=30"))</f>
        <v/>
      </c>
      <c r="GE100" s="274"/>
      <c r="GF100" s="275" t="str">
        <f>IF(ISBLANK(GI3),"",GD100/GD92)</f>
        <v/>
      </c>
      <c r="GG100" s="275"/>
      <c r="GH100" s="142"/>
      <c r="GI100" s="156"/>
      <c r="GJ100" s="149"/>
      <c r="GK100" s="274" t="str">
        <f>IF(ISBLANK(GP3),"",COUNTIF(GN12:GN90,"=20")+COUNTIF(GN12:GN90,"=30"))</f>
        <v/>
      </c>
      <c r="GL100" s="274"/>
      <c r="GM100" s="275" t="str">
        <f>IF(ISBLANK(GP3),"",GK100/GK92)</f>
        <v/>
      </c>
      <c r="GN100" s="275"/>
      <c r="GO100" s="142"/>
      <c r="GP100" s="156"/>
      <c r="GQ100" s="149"/>
      <c r="GR100" s="274" t="str">
        <f>IF(ISBLANK(GW3),"",COUNTIF(GU12:GU90,"=20")+COUNTIF(GU12:GU90,"=30"))</f>
        <v/>
      </c>
      <c r="GS100" s="274"/>
      <c r="GT100" s="275" t="str">
        <f>IF(ISBLANK(GW3),"",GR100/GR92)</f>
        <v/>
      </c>
      <c r="GU100" s="275"/>
      <c r="GV100" s="142"/>
      <c r="GW100" s="156"/>
      <c r="GX100" s="149"/>
      <c r="GY100" s="274" t="str">
        <f>IF(ISBLANK(HD3),"",COUNTIF(HB12:HB90,"=20")+COUNTIF(HB12:HB90,"=30"))</f>
        <v/>
      </c>
      <c r="GZ100" s="274"/>
      <c r="HA100" s="275" t="str">
        <f>IF(ISBLANK(HD3),"",GY100/GY92)</f>
        <v/>
      </c>
      <c r="HB100" s="275"/>
      <c r="HC100" s="142"/>
      <c r="HD100" s="156"/>
      <c r="HE100" s="149"/>
      <c r="HF100" s="274" t="str">
        <f>IF(ISBLANK(HK3),"",COUNTIF(HI12:HI90,"=20")+COUNTIF(HI12:HI90,"=30"))</f>
        <v/>
      </c>
      <c r="HG100" s="274"/>
      <c r="HH100" s="275" t="str">
        <f>IF(ISBLANK(HK3),"",HF100/HF92)</f>
        <v/>
      </c>
      <c r="HI100" s="275"/>
      <c r="HJ100" s="142"/>
      <c r="HK100" s="156"/>
      <c r="HL100" s="149"/>
      <c r="HM100" s="274" t="str">
        <f>IF(ISBLANK(HR3),"",COUNTIF(HP12:HP90,"=20")+COUNTIF(HP12:HP90,"=30"))</f>
        <v/>
      </c>
      <c r="HN100" s="274"/>
      <c r="HO100" s="275" t="str">
        <f>IF(ISBLANK(HR3),"",HM100/HM92)</f>
        <v/>
      </c>
      <c r="HP100" s="275"/>
      <c r="HQ100" s="142"/>
      <c r="HR100" s="156"/>
      <c r="HS100" s="149"/>
      <c r="HT100" s="274" t="str">
        <f>IF(ISBLANK(HY3),"",COUNTIF(HW12:HW90,"=20")+COUNTIF(HW12:HW90,"=30"))</f>
        <v/>
      </c>
      <c r="HU100" s="274"/>
      <c r="HV100" s="275" t="str">
        <f>IF(ISBLANK(HY3),"",HT100/HT92)</f>
        <v/>
      </c>
      <c r="HW100" s="275"/>
      <c r="HX100" s="142"/>
      <c r="HY100" s="156"/>
      <c r="HZ100" s="149"/>
      <c r="IA100" s="274" t="str">
        <f>IF(ISBLANK(IF3),"",COUNTIF(ID12:ID90,"=20")+COUNTIF(ID12:ID90,"=30"))</f>
        <v/>
      </c>
      <c r="IB100" s="274"/>
      <c r="IC100" s="275" t="str">
        <f>IF(ISBLANK(IF3),"",IA100/IA92)</f>
        <v/>
      </c>
      <c r="ID100" s="275"/>
      <c r="IE100" s="142"/>
      <c r="IF100" s="156"/>
      <c r="IG100" s="149"/>
      <c r="IH100" s="274" t="str">
        <f>IF(ISBLANK(IM3),"",COUNTIF(IK12:IK90,"=20")+COUNTIF(IK12:IK90,"=30"))</f>
        <v/>
      </c>
      <c r="II100" s="274"/>
      <c r="IJ100" s="275" t="str">
        <f>IF(ISBLANK(IM3),"",IH100/IH92)</f>
        <v/>
      </c>
      <c r="IK100" s="275"/>
      <c r="IL100" s="142"/>
      <c r="IM100" s="156"/>
      <c r="IN100" s="149"/>
      <c r="IO100" s="274" t="str">
        <f>IF(ISBLANK(IT3),"",COUNTIF(IR12:IR90,"=20")+COUNTIF(IR12:IR90,"=30"))</f>
        <v/>
      </c>
      <c r="IP100" s="274"/>
      <c r="IQ100" s="275" t="str">
        <f>IF(ISBLANK(IT3),"",IO100/IO92)</f>
        <v/>
      </c>
      <c r="IR100" s="275"/>
      <c r="IS100" s="142"/>
      <c r="IT100" s="156"/>
      <c r="IU100" s="149"/>
      <c r="IV100" s="274" t="str">
        <f>IF(ISBLANK(JA3),"",COUNTIF(IY12:IY90,"=20")+COUNTIF(IY12:IY90,"=30"))</f>
        <v/>
      </c>
      <c r="IW100" s="274"/>
      <c r="IX100" s="275" t="str">
        <f>IF(ISBLANK(JA3),"",IV100/IV92)</f>
        <v/>
      </c>
      <c r="IY100" s="275"/>
      <c r="IZ100" s="142"/>
      <c r="JA100" s="156"/>
      <c r="JB100" s="149"/>
      <c r="JC100" s="274" t="str">
        <f>IF(ISBLANK(JH3),"",COUNTIF(JF12:JF90,"=20")+COUNTIF(JF12:JF90,"=30"))</f>
        <v/>
      </c>
      <c r="JD100" s="274"/>
      <c r="JE100" s="275" t="str">
        <f>IF(ISBLANK(JH3),"",JC100/JC92)</f>
        <v/>
      </c>
      <c r="JF100" s="275"/>
      <c r="JG100" s="142"/>
      <c r="JH100" s="156"/>
      <c r="JI100" s="149"/>
      <c r="JJ100" s="274" t="str">
        <f>IF(ISBLANK(JO3),"",COUNTIF(JM12:JM90,"=20")+COUNTIF(JM12:JM90,"=30"))</f>
        <v/>
      </c>
      <c r="JK100" s="274"/>
      <c r="JL100" s="275" t="str">
        <f>IF(ISBLANK(JO3),"",JJ100/JJ92)</f>
        <v/>
      </c>
      <c r="JM100" s="275"/>
      <c r="JN100" s="142"/>
      <c r="JO100" s="156"/>
      <c r="JP100" s="149"/>
      <c r="JQ100" s="274" t="str">
        <f>IF(ISBLANK(JV3),"",COUNTIF(JT12:JT90,"=20")+COUNTIF(JT12:JT90,"=30"))</f>
        <v/>
      </c>
      <c r="JR100" s="274"/>
      <c r="JS100" s="275" t="str">
        <f>IF(ISBLANK(JV3),"",JQ100/JQ92)</f>
        <v/>
      </c>
      <c r="JT100" s="275"/>
      <c r="JU100" s="142"/>
      <c r="JV100" s="156"/>
      <c r="JW100" s="149"/>
      <c r="JX100" s="274" t="str">
        <f>IF(ISBLANK(KC3),"",COUNTIF(KA12:KA90,"=20")+COUNTIF(KA12:KA90,"=30"))</f>
        <v/>
      </c>
      <c r="JY100" s="274"/>
      <c r="JZ100" s="275" t="str">
        <f>IF(ISBLANK(KC3),"",JX100/JX92)</f>
        <v/>
      </c>
      <c r="KA100" s="275"/>
      <c r="KB100" s="142"/>
      <c r="KC100" s="156"/>
      <c r="KD100" s="149"/>
      <c r="KE100" s="274" t="str">
        <f>IF(ISBLANK(KJ3),"",COUNTIF(KH12:KH90,"=20")+COUNTIF(KH12:KH90,"=30"))</f>
        <v/>
      </c>
      <c r="KF100" s="274"/>
      <c r="KG100" s="275" t="str">
        <f>IF(ISBLANK(KJ3),"",KE100/KE92)</f>
        <v/>
      </c>
      <c r="KH100" s="275"/>
      <c r="KI100" s="142"/>
      <c r="KJ100" s="156"/>
      <c r="KK100" s="149"/>
      <c r="KL100" s="274" t="str">
        <f>IF(ISBLANK(KQ3),"",COUNTIF(KO12:KO90,"=20")+COUNTIF(KO12:KO90,"=30"))</f>
        <v/>
      </c>
      <c r="KM100" s="274"/>
      <c r="KN100" s="275" t="str">
        <f>IF(ISBLANK(KQ3),"",KL100/KL92)</f>
        <v/>
      </c>
      <c r="KO100" s="275"/>
      <c r="KP100" s="142"/>
      <c r="KQ100" s="156"/>
      <c r="KR100" s="149"/>
      <c r="KS100" s="274" t="str">
        <f>IF(ISBLANK(KX3),"",COUNTIF(KV12:KV90,"=20")+COUNTIF(KV12:KV90,"=30"))</f>
        <v/>
      </c>
      <c r="KT100" s="274"/>
      <c r="KU100" s="275" t="str">
        <f>IF(ISBLANK(KX3),"",KS100/KS92)</f>
        <v/>
      </c>
      <c r="KV100" s="275"/>
      <c r="KW100" s="142"/>
      <c r="KX100" s="156"/>
      <c r="KY100" s="150"/>
      <c r="KZ100" s="274" t="str">
        <f>IF(ISBLANK(LE3),"",COUNTIF(LC12:LC90,"=20")+COUNTIF(LC12:LC90,"=30"))</f>
        <v/>
      </c>
      <c r="LA100" s="274"/>
      <c r="LB100" s="275" t="str">
        <f>IF(ISBLANK(LE3),"",KZ100/KZ92)</f>
        <v/>
      </c>
      <c r="LC100" s="275"/>
      <c r="LD100" s="142"/>
      <c r="LE100" s="156"/>
      <c r="LF100" s="149"/>
      <c r="LG100" s="274" t="str">
        <f>IF(ISBLANK(LL3),"",COUNTIF(LJ12:LJ90,"=20")+COUNTIF(LJ12:LJ90,"=30"))</f>
        <v/>
      </c>
      <c r="LH100" s="274"/>
      <c r="LI100" s="275" t="str">
        <f>IF(ISBLANK(LL3),"",LG100/LG92)</f>
        <v/>
      </c>
      <c r="LJ100" s="275"/>
      <c r="LK100" s="142"/>
      <c r="LL100" s="156"/>
      <c r="LM100" s="149"/>
      <c r="LN100" s="274" t="str">
        <f>IF(ISBLANK(LS3),"",COUNTIF(LQ12:LQ90,"=20")+COUNTIF(LQ12:LQ90,"=30"))</f>
        <v/>
      </c>
      <c r="LO100" s="274"/>
      <c r="LP100" s="275" t="str">
        <f>IF(ISBLANK(LS3),"",LN100/LN92)</f>
        <v/>
      </c>
      <c r="LQ100" s="275"/>
      <c r="LR100" s="142"/>
      <c r="LS100" s="156"/>
      <c r="LT100" s="149"/>
      <c r="LU100" s="274" t="str">
        <f>IF(ISBLANK(LZ3),"",COUNTIF(LX12:LX90,"=20")+COUNTIF(LX12:LX90,"=30"))</f>
        <v/>
      </c>
      <c r="LV100" s="274"/>
      <c r="LW100" s="275" t="str">
        <f>IF(ISBLANK(LZ3),"",LU100/LU92)</f>
        <v/>
      </c>
      <c r="LX100" s="275"/>
      <c r="LY100" s="142"/>
      <c r="LZ100" s="156"/>
      <c r="MA100" s="149"/>
      <c r="MB100" s="274" t="str">
        <f>IF(ISBLANK(MG3),"",COUNTIF(ME12:ME90,"=20")+COUNTIF(ME12:ME90,"=30"))</f>
        <v/>
      </c>
      <c r="MC100" s="274"/>
      <c r="MD100" s="275" t="str">
        <f>IF(ISBLANK(MG3),"",MB100/MB92)</f>
        <v/>
      </c>
      <c r="ME100" s="275"/>
      <c r="MF100" s="142"/>
      <c r="MG100" s="156"/>
      <c r="MH100" s="149"/>
      <c r="MI100" s="274" t="str">
        <f>IF(ISBLANK(MN3),"",COUNTIF(ML12:ML90,"=20")+COUNTIF(ML12:ML90,"=30"))</f>
        <v/>
      </c>
      <c r="MJ100" s="274"/>
      <c r="MK100" s="275" t="str">
        <f>IF(ISBLANK(MN3),"",MI100/MI92)</f>
        <v/>
      </c>
      <c r="ML100" s="275"/>
      <c r="MM100" s="142"/>
      <c r="MN100" s="156"/>
      <c r="MO100" s="149"/>
      <c r="MP100" s="274" t="str">
        <f>IF(ISBLANK(MU3),"",COUNTIF(MS12:MS90,"=20")+COUNTIF(MS12:MS90,"=30"))</f>
        <v/>
      </c>
      <c r="MQ100" s="274"/>
      <c r="MR100" s="275" t="str">
        <f>IF(ISBLANK(MU3),"",MP100/MP92)</f>
        <v/>
      </c>
      <c r="MS100" s="275"/>
      <c r="MT100" s="142"/>
      <c r="MU100" s="156"/>
      <c r="MV100" s="149"/>
      <c r="MW100" s="274" t="str">
        <f>IF(ISBLANK(NB3),"",COUNTIF(MZ12:MZ90,"=20")+COUNTIF(MZ12:MZ90,"=30"))</f>
        <v/>
      </c>
      <c r="MX100" s="274"/>
      <c r="MY100" s="275" t="str">
        <f>IF(ISBLANK(NB3),"",MW100/MW92)</f>
        <v/>
      </c>
      <c r="MZ100" s="275"/>
      <c r="NA100" s="142"/>
      <c r="NB100" s="156"/>
      <c r="NC100" s="149"/>
      <c r="ND100" s="274" t="str">
        <f>IF(ISBLANK(NI3),"",COUNTIF(NG12:NG90,"=20")+COUNTIF(NG12:NG90,"=30"))</f>
        <v/>
      </c>
      <c r="NE100" s="274"/>
      <c r="NF100" s="275" t="str">
        <f>IF(ISBLANK(NI3),"",ND100/ND92)</f>
        <v/>
      </c>
      <c r="NG100" s="275"/>
      <c r="NH100" s="142"/>
      <c r="NI100" s="156"/>
      <c r="NJ100" s="149"/>
      <c r="NK100" s="274" t="str">
        <f>IF(ISBLANK(NP3),"",COUNTIF(NN12:NN90,"=20")+COUNTIF(NN12:NN90,"=30"))</f>
        <v/>
      </c>
      <c r="NL100" s="274"/>
      <c r="NM100" s="275" t="str">
        <f>IF(ISBLANK(NP3),"",NK100/NK92)</f>
        <v/>
      </c>
      <c r="NN100" s="275"/>
      <c r="NO100" s="142"/>
      <c r="NP100" s="156"/>
      <c r="NQ100" s="149"/>
      <c r="NR100" s="274" t="str">
        <f>IF(ISBLANK(NW3),"",COUNTIF(NU12:NU90,"=20")+COUNTIF(NU12:NU90,"=30"))</f>
        <v/>
      </c>
      <c r="NS100" s="274"/>
      <c r="NT100" s="275" t="str">
        <f>IF(ISBLANK(NW3),"",NR100/NR92)</f>
        <v/>
      </c>
      <c r="NU100" s="275"/>
      <c r="NV100" s="142"/>
      <c r="NW100" s="156"/>
      <c r="NX100" s="149"/>
      <c r="NY100" s="274" t="str">
        <f>IF(ISBLANK(OD3),"",COUNTIF(OB12:OB90,"=20")+COUNTIF(OB12:OB90,"=30"))</f>
        <v/>
      </c>
      <c r="NZ100" s="274"/>
      <c r="OA100" s="275" t="str">
        <f>IF(ISBLANK(OD3),"",NY100/NY92)</f>
        <v/>
      </c>
      <c r="OB100" s="275"/>
      <c r="OC100" s="142"/>
      <c r="OD100" s="156"/>
      <c r="OE100" s="149"/>
      <c r="OF100" s="274" t="str">
        <f>IF(ISBLANK(OK3),"",COUNTIF(OI12:OI90,"=20")+COUNTIF(OI12:OI90,"=30"))</f>
        <v/>
      </c>
      <c r="OG100" s="274"/>
      <c r="OH100" s="275" t="str">
        <f>IF(ISBLANK(OK3),"",OF100/OF92)</f>
        <v/>
      </c>
      <c r="OI100" s="275"/>
      <c r="OJ100" s="142"/>
      <c r="OK100" s="156"/>
      <c r="OL100" s="149"/>
      <c r="OM100" s="274" t="str">
        <f>IF(ISBLANK(OR3),"",COUNTIF(OP12:OP90,"=20")+COUNTIF(OP12:OP90,"=30"))</f>
        <v/>
      </c>
      <c r="ON100" s="274"/>
      <c r="OO100" s="275" t="str">
        <f>IF(ISBLANK(OR3),"",OM100/OM92)</f>
        <v/>
      </c>
      <c r="OP100" s="275"/>
      <c r="OQ100" s="142"/>
      <c r="OR100" s="156"/>
      <c r="OS100" s="149"/>
      <c r="OT100" s="274" t="str">
        <f>IF(ISBLANK(OY3),"",COUNTIF(OW12:OW90,"=20")+COUNTIF(OW12:OW90,"=30"))</f>
        <v/>
      </c>
      <c r="OU100" s="274"/>
      <c r="OV100" s="275" t="str">
        <f>IF(ISBLANK(OY3),"",OT100/OT92)</f>
        <v/>
      </c>
      <c r="OW100" s="275"/>
      <c r="OX100" s="142"/>
      <c r="OY100" s="156"/>
      <c r="OZ100" s="149"/>
      <c r="PA100" s="274" t="str">
        <f>IF(ISBLANK(PF3),"",COUNTIF(PD12:PD90,"=20")+COUNTIF(PD12:PD90,"=30"))</f>
        <v/>
      </c>
      <c r="PB100" s="274"/>
      <c r="PC100" s="275" t="str">
        <f>IF(ISBLANK(PF3),"",PA100/PA92)</f>
        <v/>
      </c>
      <c r="PD100" s="275"/>
      <c r="PE100" s="142"/>
      <c r="PF100" s="156"/>
      <c r="PG100" s="149"/>
      <c r="PH100" s="274" t="str">
        <f>IF(ISBLANK(PM3),"",COUNTIF(PK12:PK90,"=20")+COUNTIF(PK12:PK90,"=30"))</f>
        <v/>
      </c>
      <c r="PI100" s="274"/>
      <c r="PJ100" s="275" t="str">
        <f>IF(ISBLANK(PM3),"",PH100/PH92)</f>
        <v/>
      </c>
      <c r="PK100" s="275"/>
      <c r="PL100" s="142"/>
      <c r="PM100" s="156"/>
      <c r="PN100" s="149"/>
      <c r="PO100" s="274" t="str">
        <f>IF(ISBLANK(PT3),"",COUNTIF(PR12:PR90,"=20")+COUNTIF(PR12:PR90,"=30"))</f>
        <v/>
      </c>
      <c r="PP100" s="274"/>
      <c r="PQ100" s="275" t="str">
        <f>IF(ISBLANK(PT3),"",PO100/PO92)</f>
        <v/>
      </c>
      <c r="PR100" s="275"/>
      <c r="PS100" s="142"/>
      <c r="PT100" s="156"/>
      <c r="PU100" s="149"/>
      <c r="PV100" s="274" t="str">
        <f>IF(ISBLANK(QA3),"",COUNTIF(PY12:PY90,"=20")+COUNTIF(PY12:PY90,"=30"))</f>
        <v/>
      </c>
      <c r="PW100" s="274"/>
      <c r="PX100" s="275" t="str">
        <f>IF(ISBLANK(QA3),"",PV100/PV92)</f>
        <v/>
      </c>
      <c r="PY100" s="275"/>
      <c r="PZ100" s="142"/>
      <c r="QA100" s="156"/>
      <c r="QB100" s="149"/>
      <c r="QC100" s="274" t="str">
        <f>IF(ISBLANK(QH3),"",COUNTIF(QF12:QF90,"=20")+COUNTIF(QF12:QF90,"=30"))</f>
        <v/>
      </c>
      <c r="QD100" s="274"/>
      <c r="QE100" s="275" t="str">
        <f>IF(ISBLANK(QH3),"",QC100/QC92)</f>
        <v/>
      </c>
      <c r="QF100" s="275"/>
      <c r="QG100" s="142"/>
      <c r="QH100" s="156"/>
      <c r="QI100" s="131"/>
      <c r="QJ100" s="131"/>
    </row>
    <row r="101" spans="1:452" ht="15" customHeight="1" x14ac:dyDescent="0.2">
      <c r="A101" s="335"/>
      <c r="B101" s="151"/>
      <c r="C101" s="145"/>
      <c r="D101" s="154"/>
      <c r="E101" s="157">
        <f>IF(ISBLANK(G6),"",COUNTIF(Tipy!$H$6:$H$84,Výsledky!G101))</f>
        <v>9</v>
      </c>
      <c r="F101" s="155">
        <f>IF(ISBLANK(G6),"",E101/D92)</f>
        <v>0.15789473684210525</v>
      </c>
      <c r="G101" s="271" t="str">
        <f>IF(ISBLANK(G6),"",G6)</f>
        <v>Salah</v>
      </c>
      <c r="H101" s="271"/>
      <c r="I101" s="272"/>
      <c r="J101" s="148"/>
      <c r="K101" s="154"/>
      <c r="L101" s="157">
        <f>IF(ISBLANK(N6),"",COUNTIF(Tipy!$N$6:$N$84,Výsledky!N101))</f>
        <v>7</v>
      </c>
      <c r="M101" s="155">
        <f>IF(ISBLANK(N6),"",L101/K92)</f>
        <v>0.11666666666666667</v>
      </c>
      <c r="N101" s="271" t="str">
        <f>IF(ISBLANK(N6),"",N6)</f>
        <v>Salah</v>
      </c>
      <c r="O101" s="271"/>
      <c r="P101" s="272"/>
      <c r="Q101" s="149"/>
      <c r="R101" s="154"/>
      <c r="S101" s="157">
        <f>IF(ISBLANK(U6),"",COUNTIF(Tipy!$T$6:$T$84,Výsledky!U101))</f>
        <v>0</v>
      </c>
      <c r="T101" s="155">
        <f>IF(ISBLANK(U6),"",S101/R92)</f>
        <v>0</v>
      </c>
      <c r="U101" s="271" t="str">
        <f>IF(ISBLANK(U6),"",U6)</f>
        <v>Milner</v>
      </c>
      <c r="V101" s="271"/>
      <c r="W101" s="272"/>
      <c r="X101" s="149"/>
      <c r="Y101" s="154"/>
      <c r="Z101" s="157">
        <f>IF(ISBLANK(AB6),"",COUNTIF(Tipy!$Z$6:$Z$84,Výsledky!AB101))</f>
        <v>0</v>
      </c>
      <c r="AA101" s="155">
        <f>IF(ISBLANK(AB6),"",Z101/Y92)</f>
        <v>0</v>
      </c>
      <c r="AB101" s="271" t="str">
        <f>IF(ISBLANK(AB6),"",AB6)</f>
        <v>Carvalho</v>
      </c>
      <c r="AC101" s="271"/>
      <c r="AD101" s="272"/>
      <c r="AE101" s="149"/>
      <c r="AF101" s="154"/>
      <c r="AG101" s="157">
        <f>IF(ISBLANK(AI6),"",COUNTIF(Tipy!$AF$6:$AF$84,Výsledky!AI101))</f>
        <v>0</v>
      </c>
      <c r="AH101" s="155">
        <f>IF(ISBLANK(AI6),"",AG101/AF92)</f>
        <v>0</v>
      </c>
      <c r="AI101" s="271" t="str">
        <f>IF(ISBLANK(AI6),"",AI6)</f>
        <v>Firmino</v>
      </c>
      <c r="AJ101" s="271"/>
      <c r="AK101" s="272"/>
      <c r="AL101" s="149"/>
      <c r="AM101" s="154"/>
      <c r="AN101" s="157">
        <f>IF(ISBLANK(AP6),"",COUNTIF(Tipy!$AL$6:$AL$84,Výsledky!AP101))</f>
        <v>16</v>
      </c>
      <c r="AO101" s="155">
        <f>IF(ISBLANK(AP6),"",AN101/AM92)</f>
        <v>0.25806451612903225</v>
      </c>
      <c r="AP101" s="271" t="str">
        <f>IF(ISBLANK(AP6),"",AP6)</f>
        <v>Salah</v>
      </c>
      <c r="AQ101" s="271"/>
      <c r="AR101" s="272"/>
      <c r="AS101" s="149"/>
      <c r="AT101" s="154"/>
      <c r="AU101" s="157" t="str">
        <f>IF(ISBLANK(AW6),"",COUNTIF(Tipy!$AR$6:$AR$84,Výsledky!AW101))</f>
        <v/>
      </c>
      <c r="AV101" s="155" t="str">
        <f>IF(ISBLANK(AW6),"",AU101/AT92)</f>
        <v/>
      </c>
      <c r="AW101" s="271" t="str">
        <f>IF(ISBLANK(AW6),"",AW6)</f>
        <v/>
      </c>
      <c r="AX101" s="271"/>
      <c r="AY101" s="272"/>
      <c r="AZ101" s="149"/>
      <c r="BA101" s="154"/>
      <c r="BB101" s="157">
        <f>IF(ISBLANK(BD6),"",COUNTIF(Tipy!$AX$6:$AX$84,Výsledky!BD101))</f>
        <v>3</v>
      </c>
      <c r="BC101" s="155">
        <f>IF(ISBLANK(BD6),"",BB101/BA92)</f>
        <v>5.0847457627118647E-2</v>
      </c>
      <c r="BD101" s="271" t="str">
        <f>IF(ISBLANK(BD6),"",BD6)</f>
        <v>Robertson</v>
      </c>
      <c r="BE101" s="271"/>
      <c r="BF101" s="272"/>
      <c r="BG101" s="149"/>
      <c r="BH101" s="154"/>
      <c r="BI101" s="157" t="str">
        <f>IF(ISBLANK(BK6),"",COUNTIF(Tipy!$BD$6:$BD$84,Výsledky!BK101))</f>
        <v/>
      </c>
      <c r="BJ101" s="155" t="str">
        <f>IF(ISBLANK(BK6),"",BI101/BH92)</f>
        <v/>
      </c>
      <c r="BK101" s="271" t="str">
        <f>IF(ISBLANK(BK6),"",BK6)</f>
        <v/>
      </c>
      <c r="BL101" s="271"/>
      <c r="BM101" s="272"/>
      <c r="BN101" s="149"/>
      <c r="BO101" s="154"/>
      <c r="BP101" s="157">
        <f>IF(ISBLANK(BR6),"",COUNTIF(Tipy!$BJ$6:$BJ$84,Výsledky!BR101))</f>
        <v>0</v>
      </c>
      <c r="BQ101" s="155">
        <f>IF(ISBLANK(BR6),"",BP101/BO92)</f>
        <v>0</v>
      </c>
      <c r="BR101" s="271" t="str">
        <f>IF(ISBLANK(BR6),"",BR6)</f>
        <v>Jota</v>
      </c>
      <c r="BS101" s="271"/>
      <c r="BT101" s="272"/>
      <c r="BU101" s="149"/>
      <c r="BV101" s="154"/>
      <c r="BW101" s="157" t="str">
        <f>IF(ISBLANK(BY6),"",COUNTIF(Tipy!$BP$6:$BP$84,Výsledky!BY101))</f>
        <v/>
      </c>
      <c r="BX101" s="155" t="str">
        <f>IF(ISBLANK(BY6),"",BW101/BV92)</f>
        <v/>
      </c>
      <c r="BY101" s="271" t="str">
        <f>IF(ISBLANK(BY6),"",BY6)</f>
        <v/>
      </c>
      <c r="BZ101" s="271"/>
      <c r="CA101" s="272"/>
      <c r="CB101" s="149"/>
      <c r="CC101" s="154"/>
      <c r="CD101" s="157">
        <f>IF(ISBLANK(CF6),"",COUNTIF(Tipy!$BV$6:$BV$84,Výsledky!CF101))</f>
        <v>16</v>
      </c>
      <c r="CE101" s="155">
        <f>IF(ISBLANK(CF6),"",CD101/CC92)</f>
        <v>0.30769230769230771</v>
      </c>
      <c r="CF101" s="271" t="str">
        <f>IF(ISBLANK(CF6),"",CF6)</f>
        <v>Salah</v>
      </c>
      <c r="CG101" s="271"/>
      <c r="CH101" s="272"/>
      <c r="CI101" s="149"/>
      <c r="CJ101" s="154"/>
      <c r="CK101" s="157" t="str">
        <f>IF(ISBLANK(CM6),"",COUNTIF(Tipy!$CB$6:$CB$84,Výsledky!CM101))</f>
        <v/>
      </c>
      <c r="CL101" s="155" t="str">
        <f>IF(ISBLANK(CM6),"",CK101/CJ92)</f>
        <v/>
      </c>
      <c r="CM101" s="271" t="str">
        <f>IF(ISBLANK(CM6),"",CM6)</f>
        <v/>
      </c>
      <c r="CN101" s="271"/>
      <c r="CO101" s="272"/>
      <c r="CP101" s="149"/>
      <c r="CQ101" s="154"/>
      <c r="CR101" s="157" t="str">
        <f>IF(ISBLANK(CT6),"",COUNTIF(Tipy!$CH$6:$CH$84,Výsledky!CT101))</f>
        <v/>
      </c>
      <c r="CS101" s="155" t="str">
        <f>IF(ISBLANK(CT6),"",CR101/CQ92)</f>
        <v/>
      </c>
      <c r="CT101" s="271" t="str">
        <f>IF(ISBLANK(CT6),"",CT6)</f>
        <v/>
      </c>
      <c r="CU101" s="271"/>
      <c r="CV101" s="272"/>
      <c r="CW101" s="149"/>
      <c r="CX101" s="154"/>
      <c r="CY101" s="157" t="str">
        <f>IF(ISBLANK(DA6),"",COUNTIF(Tipy!$CN$6:$CN$84,Výsledky!DA101))</f>
        <v/>
      </c>
      <c r="CZ101" s="155" t="str">
        <f>IF(ISBLANK(DA6),"",CY101/CX92)</f>
        <v/>
      </c>
      <c r="DA101" s="271" t="str">
        <f>IF(ISBLANK(DA6),"",DA6)</f>
        <v/>
      </c>
      <c r="DB101" s="271"/>
      <c r="DC101" s="272"/>
      <c r="DD101" s="149"/>
      <c r="DE101" s="154"/>
      <c r="DF101" s="157" t="str">
        <f>IF(ISBLANK(DH6),"",COUNTIF(Tipy!$CT$6:$CT$84,Výsledky!DH101))</f>
        <v/>
      </c>
      <c r="DG101" s="155" t="str">
        <f>IF(ISBLANK(DH6),"",DF101/DE92)</f>
        <v/>
      </c>
      <c r="DH101" s="271" t="str">
        <f>IF(ISBLANK(DH6),"",DH6)</f>
        <v/>
      </c>
      <c r="DI101" s="271"/>
      <c r="DJ101" s="272"/>
      <c r="DK101" s="149"/>
      <c r="DL101" s="154"/>
      <c r="DM101" s="157" t="str">
        <f>IF(ISBLANK(DO6),"",COUNTIF(Tipy!$CZ$6:$CZ$84,Výsledky!DO101))</f>
        <v/>
      </c>
      <c r="DN101" s="155" t="str">
        <f>IF(ISBLANK(DO6),"",DM101/DL92)</f>
        <v/>
      </c>
      <c r="DO101" s="271" t="str">
        <f>IF(ISBLANK(DO6),"",DO6)</f>
        <v/>
      </c>
      <c r="DP101" s="271"/>
      <c r="DQ101" s="272"/>
      <c r="DR101" s="149"/>
      <c r="DS101" s="154"/>
      <c r="DT101" s="157" t="str">
        <f>IF(ISBLANK(DV6),"",COUNTIF(Tipy!$DF$6:$DF$84,Výsledky!DV101))</f>
        <v/>
      </c>
      <c r="DU101" s="155" t="str">
        <f>IF(ISBLANK(DV6),"",DT101/DS92)</f>
        <v/>
      </c>
      <c r="DV101" s="271" t="str">
        <f>IF(ISBLANK(DV6),"",DV6)</f>
        <v/>
      </c>
      <c r="DW101" s="271"/>
      <c r="DX101" s="272"/>
      <c r="DY101" s="149"/>
      <c r="DZ101" s="154"/>
      <c r="EA101" s="157" t="str">
        <f>IF(ISBLANK(EC6),"",COUNTIF(Tipy!$DL$6:$DL$84,Výsledky!EC101))</f>
        <v/>
      </c>
      <c r="EB101" s="155" t="str">
        <f>IF(ISBLANK(EC6),"",EA101/DZ92)</f>
        <v/>
      </c>
      <c r="EC101" s="271" t="str">
        <f>IF(ISBLANK(EC6),"",EC6)</f>
        <v/>
      </c>
      <c r="ED101" s="271"/>
      <c r="EE101" s="272"/>
      <c r="EF101" s="149"/>
      <c r="EG101" s="154"/>
      <c r="EH101" s="157" t="str">
        <f>IF(ISBLANK(EJ6),"",COUNTIF(Tipy!$DR$6:$DR$84,Výsledky!EJ101))</f>
        <v/>
      </c>
      <c r="EI101" s="155" t="str">
        <f>IF(ISBLANK(EJ6),"",EH101/EG92)</f>
        <v/>
      </c>
      <c r="EJ101" s="271" t="str">
        <f>IF(ISBLANK(EJ6),"",EJ6)</f>
        <v/>
      </c>
      <c r="EK101" s="271"/>
      <c r="EL101" s="272"/>
      <c r="EM101" s="149"/>
      <c r="EN101" s="154"/>
      <c r="EO101" s="157" t="str">
        <f>IF(ISBLANK(EQ6),"",COUNTIF(Tipy!$DX$6:$DX$84,Výsledky!EQ101))</f>
        <v/>
      </c>
      <c r="EP101" s="155" t="str">
        <f>IF(ISBLANK(EQ6),"",EO101/EN92)</f>
        <v/>
      </c>
      <c r="EQ101" s="271" t="str">
        <f>IF(ISBLANK(EQ6),"",EQ6)</f>
        <v/>
      </c>
      <c r="ER101" s="271"/>
      <c r="ES101" s="272"/>
      <c r="ET101" s="149"/>
      <c r="EU101" s="154"/>
      <c r="EV101" s="157" t="str">
        <f>IF(ISBLANK(EX6),"",COUNTIF(Tipy!$ED$6:$ED$84,Výsledky!EX101))</f>
        <v/>
      </c>
      <c r="EW101" s="155" t="str">
        <f>IF(ISBLANK(EX6),"",EV101/EU92)</f>
        <v/>
      </c>
      <c r="EX101" s="271" t="str">
        <f>IF(ISBLANK(EX6),"",EX6)</f>
        <v/>
      </c>
      <c r="EY101" s="271"/>
      <c r="EZ101" s="272"/>
      <c r="FA101" s="149"/>
      <c r="FB101" s="154"/>
      <c r="FC101" s="157" t="str">
        <f>IF(ISBLANK(FE6),"",COUNTIF(Tipy!$EJ$6:$EJ$84,Výsledky!FE101))</f>
        <v/>
      </c>
      <c r="FD101" s="155" t="str">
        <f>IF(ISBLANK(FE6),"",FC101/FB92)</f>
        <v/>
      </c>
      <c r="FE101" s="271" t="str">
        <f>IF(ISBLANK(FE6),"",FE6)</f>
        <v/>
      </c>
      <c r="FF101" s="271"/>
      <c r="FG101" s="272"/>
      <c r="FH101" s="149"/>
      <c r="FI101" s="154"/>
      <c r="FJ101" s="157" t="str">
        <f>IF(ISBLANK(FL6),"",COUNTIF(Tipy!$EP$6:$EP$84,Výsledky!FL101))</f>
        <v/>
      </c>
      <c r="FK101" s="155" t="str">
        <f>IF(ISBLANK(FL6),"",FJ101/FI92)</f>
        <v/>
      </c>
      <c r="FL101" s="271" t="str">
        <f>IF(ISBLANK(FL6),"",FL6)</f>
        <v/>
      </c>
      <c r="FM101" s="271"/>
      <c r="FN101" s="272"/>
      <c r="FO101" s="149"/>
      <c r="FP101" s="154"/>
      <c r="FQ101" s="157" t="str">
        <f>IF(ISBLANK(FS6),"",COUNTIF(Tipy!$EV$6:$EV$84,Výsledky!FS101))</f>
        <v/>
      </c>
      <c r="FR101" s="155" t="str">
        <f>IF(ISBLANK(FS6),"",FQ101/FP92)</f>
        <v/>
      </c>
      <c r="FS101" s="271" t="str">
        <f>IF(ISBLANK(FS6),"",FS6)</f>
        <v/>
      </c>
      <c r="FT101" s="271"/>
      <c r="FU101" s="272"/>
      <c r="FV101" s="149"/>
      <c r="FW101" s="154"/>
      <c r="FX101" s="157" t="str">
        <f>IF(ISBLANK(FZ6),"",COUNTIF(Tipy!$FB$6:$FB$84,Výsledky!FZ101))</f>
        <v/>
      </c>
      <c r="FY101" s="155" t="str">
        <f>IF(ISBLANK(FZ6),"",FX101/FW92)</f>
        <v/>
      </c>
      <c r="FZ101" s="271" t="str">
        <f>IF(ISBLANK(FZ6),"",FZ6)</f>
        <v/>
      </c>
      <c r="GA101" s="271"/>
      <c r="GB101" s="272"/>
      <c r="GC101" s="149"/>
      <c r="GD101" s="154"/>
      <c r="GE101" s="157" t="str">
        <f>IF(ISBLANK(GG6),"",COUNTIF(Tipy!$FH$6:$FH$84,Výsledky!GG101))</f>
        <v/>
      </c>
      <c r="GF101" s="155" t="str">
        <f>IF(ISBLANK(GG6),"",GE101/GD92)</f>
        <v/>
      </c>
      <c r="GG101" s="271" t="str">
        <f>IF(ISBLANK(GG6),"",GG6)</f>
        <v/>
      </c>
      <c r="GH101" s="271"/>
      <c r="GI101" s="272"/>
      <c r="GJ101" s="149"/>
      <c r="GK101" s="154"/>
      <c r="GL101" s="157" t="str">
        <f>IF(ISBLANK(GN6),"",COUNTIF(Tipy!$FN$6:$FN$84,Výsledky!GN101))</f>
        <v/>
      </c>
      <c r="GM101" s="155" t="str">
        <f>IF(ISBLANK(GN6),"",GL101/GK92)</f>
        <v/>
      </c>
      <c r="GN101" s="271" t="str">
        <f>IF(ISBLANK(GN6),"",GN6)</f>
        <v/>
      </c>
      <c r="GO101" s="271"/>
      <c r="GP101" s="272"/>
      <c r="GQ101" s="149"/>
      <c r="GR101" s="154"/>
      <c r="GS101" s="157" t="str">
        <f>IF(ISBLANK(GU6),"",COUNTIF(Tipy!$FT$6:$FT$84,Výsledky!GU101))</f>
        <v/>
      </c>
      <c r="GT101" s="155" t="str">
        <f>IF(ISBLANK(GU6),"",GS101/GR92)</f>
        <v/>
      </c>
      <c r="GU101" s="271" t="str">
        <f>IF(ISBLANK(GU6),"",GU6)</f>
        <v/>
      </c>
      <c r="GV101" s="271"/>
      <c r="GW101" s="272"/>
      <c r="GX101" s="149"/>
      <c r="GY101" s="154"/>
      <c r="GZ101" s="157" t="str">
        <f>IF(ISBLANK(HB6),"",COUNTIF(Tipy!$FZ$6:$FZ$84,Výsledky!HB101))</f>
        <v/>
      </c>
      <c r="HA101" s="155" t="str">
        <f>IF(ISBLANK(HB6),"",GZ101/GY92)</f>
        <v/>
      </c>
      <c r="HB101" s="271" t="str">
        <f>IF(ISBLANK(HB6),"",HB6)</f>
        <v/>
      </c>
      <c r="HC101" s="271"/>
      <c r="HD101" s="272"/>
      <c r="HE101" s="149"/>
      <c r="HF101" s="154"/>
      <c r="HG101" s="157" t="str">
        <f>IF(ISBLANK(HI6),"",COUNTIF(Tipy!$GF$6:$GF$84,Výsledky!HI101))</f>
        <v/>
      </c>
      <c r="HH101" s="155" t="str">
        <f>IF(ISBLANK(HI6),"",HG101/HF92)</f>
        <v/>
      </c>
      <c r="HI101" s="271" t="str">
        <f>IF(ISBLANK(HI6),"",HI6)</f>
        <v/>
      </c>
      <c r="HJ101" s="271"/>
      <c r="HK101" s="272"/>
      <c r="HL101" s="149"/>
      <c r="HM101" s="154"/>
      <c r="HN101" s="157" t="str">
        <f>IF(ISBLANK(HP6),"",COUNTIF(Tipy!$GL$6:$GL$84,Výsledky!HP101))</f>
        <v/>
      </c>
      <c r="HO101" s="155" t="str">
        <f>IF(ISBLANK(HP6),"",HN101/HM92)</f>
        <v/>
      </c>
      <c r="HP101" s="271" t="str">
        <f>IF(ISBLANK(HP6),"",HP6)</f>
        <v/>
      </c>
      <c r="HQ101" s="271"/>
      <c r="HR101" s="272"/>
      <c r="HS101" s="149"/>
      <c r="HT101" s="154"/>
      <c r="HU101" s="157" t="str">
        <f>IF(ISBLANK(HW6),"",COUNTIF(Tipy!$GR$6:$GR$84,Výsledky!HW101))</f>
        <v/>
      </c>
      <c r="HV101" s="155" t="str">
        <f>IF(ISBLANK(HW6),"",HU101/HT92)</f>
        <v/>
      </c>
      <c r="HW101" s="271" t="str">
        <f>IF(ISBLANK(HW6),"",HW6)</f>
        <v/>
      </c>
      <c r="HX101" s="271"/>
      <c r="HY101" s="272"/>
      <c r="HZ101" s="149"/>
      <c r="IA101" s="154"/>
      <c r="IB101" s="157" t="str">
        <f>IF(ISBLANK(ID6),"",COUNTIF(Tipy!$GX$6:$GX$84,Výsledky!ID101))</f>
        <v/>
      </c>
      <c r="IC101" s="155" t="str">
        <f>IF(ISBLANK(ID6),"",IB101/IA92)</f>
        <v/>
      </c>
      <c r="ID101" s="271" t="str">
        <f>IF(ISBLANK(ID6),"",ID6)</f>
        <v/>
      </c>
      <c r="IE101" s="271"/>
      <c r="IF101" s="272"/>
      <c r="IG101" s="149"/>
      <c r="IH101" s="154"/>
      <c r="II101" s="157" t="str">
        <f>IF(ISBLANK(IK6),"",COUNTIF(Tipy!$HD$6:$HD$84,Výsledky!IK101))</f>
        <v/>
      </c>
      <c r="IJ101" s="155" t="str">
        <f>IF(ISBLANK(IK6),"",II101/IH92)</f>
        <v/>
      </c>
      <c r="IK101" s="271" t="str">
        <f>IF(ISBLANK(IK6),"",IK6)</f>
        <v/>
      </c>
      <c r="IL101" s="271"/>
      <c r="IM101" s="272"/>
      <c r="IN101" s="149"/>
      <c r="IO101" s="154"/>
      <c r="IP101" s="157" t="str">
        <f>IF(ISBLANK(IR6),"",COUNTIF(Tipy!$HJ$6:$HJ$84,Výsledky!IR101))</f>
        <v/>
      </c>
      <c r="IQ101" s="155" t="str">
        <f>IF(ISBLANK(IR6),"",IP101/IO92)</f>
        <v/>
      </c>
      <c r="IR101" s="271" t="str">
        <f>IF(ISBLANK(IR6),"",IR6)</f>
        <v/>
      </c>
      <c r="IS101" s="271"/>
      <c r="IT101" s="272"/>
      <c r="IU101" s="149"/>
      <c r="IV101" s="154"/>
      <c r="IW101" s="157" t="str">
        <f>IF(ISBLANK(IY6),"",COUNTIF(Tipy!$HP$6:$HP$84,Výsledky!IY101))</f>
        <v/>
      </c>
      <c r="IX101" s="155" t="str">
        <f>IF(ISBLANK(IY6),"",IW101/IV92)</f>
        <v/>
      </c>
      <c r="IY101" s="271" t="str">
        <f>IF(ISBLANK(IY6),"",IY6)</f>
        <v/>
      </c>
      <c r="IZ101" s="271"/>
      <c r="JA101" s="272"/>
      <c r="JB101" s="149"/>
      <c r="JC101" s="154"/>
      <c r="JD101" s="157" t="str">
        <f>IF(ISBLANK(JF6),"",COUNTIF(Tipy!$HV$6:$HV$84,Výsledky!JF101))</f>
        <v/>
      </c>
      <c r="JE101" s="155" t="str">
        <f>IF(ISBLANK(JF6),"",JD101/JC92)</f>
        <v/>
      </c>
      <c r="JF101" s="271" t="str">
        <f>IF(ISBLANK(JF6),"",JF6)</f>
        <v/>
      </c>
      <c r="JG101" s="271"/>
      <c r="JH101" s="272"/>
      <c r="JI101" s="149"/>
      <c r="JJ101" s="154"/>
      <c r="JK101" s="157" t="str">
        <f>IF(ISBLANK(JM6),"",COUNTIF(Tipy!$IB$6:$IB$84,Výsledky!JM101))</f>
        <v/>
      </c>
      <c r="JL101" s="155" t="str">
        <f>IF(ISBLANK(JM6),"",JK101/JJ92)</f>
        <v/>
      </c>
      <c r="JM101" s="271" t="str">
        <f>IF(ISBLANK(JM6),"",JM6)</f>
        <v/>
      </c>
      <c r="JN101" s="271"/>
      <c r="JO101" s="272"/>
      <c r="JP101" s="149"/>
      <c r="JQ101" s="154"/>
      <c r="JR101" s="157" t="str">
        <f>IF(ISBLANK(JT6),"",COUNTIF(Tipy!$IH$6:$IH$84,Výsledky!JT101))</f>
        <v/>
      </c>
      <c r="JS101" s="155" t="str">
        <f>IF(ISBLANK(JT6),"",JR101/JQ92)</f>
        <v/>
      </c>
      <c r="JT101" s="271" t="str">
        <f>IF(ISBLANK(JT6),"",JT6)</f>
        <v/>
      </c>
      <c r="JU101" s="271"/>
      <c r="JV101" s="272"/>
      <c r="JW101" s="149"/>
      <c r="JX101" s="154"/>
      <c r="JY101" s="157" t="str">
        <f>IF(ISBLANK(KA6),"",COUNTIF(Tipy!$IN$6:$IN$84,Výsledky!KA101))</f>
        <v/>
      </c>
      <c r="JZ101" s="155" t="str">
        <f>IF(ISBLANK(KA6),"",JY101/JX92)</f>
        <v/>
      </c>
      <c r="KA101" s="271" t="str">
        <f>IF(ISBLANK(KA6),"",KA6)</f>
        <v/>
      </c>
      <c r="KB101" s="271"/>
      <c r="KC101" s="272"/>
      <c r="KD101" s="149"/>
      <c r="KE101" s="154"/>
      <c r="KF101" s="157" t="str">
        <f>IF(ISBLANK(KH6),"",COUNTIF(Tipy!$IT$6:$IT$84,Výsledky!KH101))</f>
        <v/>
      </c>
      <c r="KG101" s="155" t="str">
        <f>IF(ISBLANK(KH6),"",KF101/KE92)</f>
        <v/>
      </c>
      <c r="KH101" s="271" t="str">
        <f>IF(ISBLANK(KH6),"",KH6)</f>
        <v/>
      </c>
      <c r="KI101" s="271"/>
      <c r="KJ101" s="272"/>
      <c r="KK101" s="149"/>
      <c r="KL101" s="154"/>
      <c r="KM101" s="157" t="str">
        <f>IF(ISBLANK(KO6),"",COUNTIF(Tipy!$IZ$6:$IZ$84,Výsledky!KO101))</f>
        <v/>
      </c>
      <c r="KN101" s="155" t="str">
        <f>IF(ISBLANK(KO6),"",KM101/KL92)</f>
        <v/>
      </c>
      <c r="KO101" s="271" t="str">
        <f>IF(ISBLANK(KO6),"",KO6)</f>
        <v/>
      </c>
      <c r="KP101" s="271"/>
      <c r="KQ101" s="272"/>
      <c r="KR101" s="149"/>
      <c r="KS101" s="154"/>
      <c r="KT101" s="157" t="str">
        <f>IF(ISBLANK(KV6),"",COUNTIF(Tipy!$JF$6:$JF$84,Výsledky!KV101))</f>
        <v/>
      </c>
      <c r="KU101" s="155" t="str">
        <f>IF(ISBLANK(KV6),"",KT101/KS92)</f>
        <v/>
      </c>
      <c r="KV101" s="271" t="str">
        <f>IF(ISBLANK(KV6),"",KV6)</f>
        <v/>
      </c>
      <c r="KW101" s="271"/>
      <c r="KX101" s="272"/>
      <c r="KY101" s="150"/>
      <c r="KZ101" s="154"/>
      <c r="LA101" s="157" t="str">
        <f>IF(ISBLANK(LC6),"",COUNTIF(Tipy!$JL$6:$JL$84,Výsledky!LC101))</f>
        <v/>
      </c>
      <c r="LB101" s="155" t="str">
        <f>IF(ISBLANK(LC6),"",LA101/KZ92)</f>
        <v/>
      </c>
      <c r="LC101" s="271" t="str">
        <f>IF(ISBLANK(LC6),"",LC6)</f>
        <v/>
      </c>
      <c r="LD101" s="271"/>
      <c r="LE101" s="272"/>
      <c r="LF101" s="149"/>
      <c r="LG101" s="154"/>
      <c r="LH101" s="157" t="str">
        <f>IF(ISBLANK(LJ6),"",COUNTIF(Tipy!$JR$6:$JR$84,Výsledky!LJ101))</f>
        <v/>
      </c>
      <c r="LI101" s="155" t="str">
        <f>IF(ISBLANK(LJ6),"",LH101/LG92)</f>
        <v/>
      </c>
      <c r="LJ101" s="271" t="str">
        <f>IF(ISBLANK(LJ6),"",LJ6)</f>
        <v/>
      </c>
      <c r="LK101" s="271"/>
      <c r="LL101" s="272"/>
      <c r="LM101" s="149"/>
      <c r="LN101" s="154"/>
      <c r="LO101" s="157" t="str">
        <f>IF(ISBLANK(LQ6),"",COUNTIF(Tipy!$JX$6:$JX$84,Výsledky!LQ101))</f>
        <v/>
      </c>
      <c r="LP101" s="155" t="str">
        <f>IF(ISBLANK(LQ6),"",LO101/LN92)</f>
        <v/>
      </c>
      <c r="LQ101" s="271" t="str">
        <f>IF(ISBLANK(LQ6),"",LQ6)</f>
        <v/>
      </c>
      <c r="LR101" s="271"/>
      <c r="LS101" s="272"/>
      <c r="LT101" s="149"/>
      <c r="LU101" s="154"/>
      <c r="LV101" s="157" t="str">
        <f>IF(ISBLANK(LX6),"",COUNTIF(Tipy!$KD$6:$KD$84,Výsledky!LX101))</f>
        <v/>
      </c>
      <c r="LW101" s="155" t="str">
        <f>IF(ISBLANK(LX6),"",LV101/LU92)</f>
        <v/>
      </c>
      <c r="LX101" s="271" t="str">
        <f>IF(ISBLANK(LX6),"",LX6)</f>
        <v/>
      </c>
      <c r="LY101" s="271"/>
      <c r="LZ101" s="272"/>
      <c r="MA101" s="149"/>
      <c r="MB101" s="154"/>
      <c r="MC101" s="157" t="str">
        <f>IF(ISBLANK(ME6),"",COUNTIF(Tipy!$KJ$6:$KJ$84,Výsledky!ME101))</f>
        <v/>
      </c>
      <c r="MD101" s="155" t="str">
        <f>IF(ISBLANK(ME6),"",MC101/MB92)</f>
        <v/>
      </c>
      <c r="ME101" s="271" t="str">
        <f>IF(ISBLANK(ME6),"",ME6)</f>
        <v/>
      </c>
      <c r="MF101" s="271"/>
      <c r="MG101" s="272"/>
      <c r="MH101" s="149"/>
      <c r="MI101" s="154"/>
      <c r="MJ101" s="157" t="str">
        <f>IF(ISBLANK(ML6),"",COUNTIF(Tipy!$KP$6:$KP$84,Výsledky!ML101))</f>
        <v/>
      </c>
      <c r="MK101" s="155" t="str">
        <f>IF(ISBLANK(ML6),"",MJ101/MI92)</f>
        <v/>
      </c>
      <c r="ML101" s="271" t="str">
        <f>IF(ISBLANK(ML6),"",ML6)</f>
        <v/>
      </c>
      <c r="MM101" s="271"/>
      <c r="MN101" s="272"/>
      <c r="MO101" s="149"/>
      <c r="MP101" s="154"/>
      <c r="MQ101" s="157" t="str">
        <f>IF(ISBLANK(MS6),"",COUNTIF(Tipy!$KV$6:$KV$84,Výsledky!MS101))</f>
        <v/>
      </c>
      <c r="MR101" s="155" t="str">
        <f>IF(ISBLANK(MS6),"",MQ101/MP92)</f>
        <v/>
      </c>
      <c r="MS101" s="271" t="str">
        <f>IF(ISBLANK(MS6),"",MS6)</f>
        <v/>
      </c>
      <c r="MT101" s="271"/>
      <c r="MU101" s="272"/>
      <c r="MV101" s="149"/>
      <c r="MW101" s="154"/>
      <c r="MX101" s="157" t="str">
        <f>IF(ISBLANK(MZ6),"",COUNTIF(Tipy!$LB$6:$LB$84,Výsledky!MZ101))</f>
        <v/>
      </c>
      <c r="MY101" s="155" t="str">
        <f>IF(ISBLANK(MZ6),"",MX101/MW92)</f>
        <v/>
      </c>
      <c r="MZ101" s="271" t="str">
        <f>IF(ISBLANK(MZ6),"",MZ6)</f>
        <v/>
      </c>
      <c r="NA101" s="271"/>
      <c r="NB101" s="272"/>
      <c r="NC101" s="149"/>
      <c r="ND101" s="154"/>
      <c r="NE101" s="157" t="str">
        <f>IF(ISBLANK(NG6),"",COUNTIF(Tipy!$LH$6:$LH$84,Výsledky!NG101))</f>
        <v/>
      </c>
      <c r="NF101" s="155" t="str">
        <f>IF(ISBLANK(NG6),"",NE101/ND92)</f>
        <v/>
      </c>
      <c r="NG101" s="271" t="str">
        <f>IF(ISBLANK(NG6),"",NG6)</f>
        <v/>
      </c>
      <c r="NH101" s="271"/>
      <c r="NI101" s="272"/>
      <c r="NJ101" s="149"/>
      <c r="NK101" s="154"/>
      <c r="NL101" s="157" t="str">
        <f>IF(ISBLANK(NN6),"",COUNTIF(Tipy!$LN$6:$LN$84,Výsledky!NN101))</f>
        <v/>
      </c>
      <c r="NM101" s="155" t="str">
        <f>IF(ISBLANK(NN6),"",NL101/NK92)</f>
        <v/>
      </c>
      <c r="NN101" s="271" t="str">
        <f>IF(ISBLANK(NN6),"",NN6)</f>
        <v/>
      </c>
      <c r="NO101" s="271"/>
      <c r="NP101" s="272"/>
      <c r="NQ101" s="149"/>
      <c r="NR101" s="154"/>
      <c r="NS101" s="157" t="str">
        <f>IF(ISBLANK(NU6),"",COUNTIF(Tipy!$LT$6:$LT$84,Výsledky!NU101))</f>
        <v/>
      </c>
      <c r="NT101" s="155" t="str">
        <f>IF(ISBLANK(NU6),"",NS101/NR92)</f>
        <v/>
      </c>
      <c r="NU101" s="271" t="str">
        <f>IF(ISBLANK(NU6),"",NU6)</f>
        <v/>
      </c>
      <c r="NV101" s="271"/>
      <c r="NW101" s="272"/>
      <c r="NX101" s="149"/>
      <c r="NY101" s="154"/>
      <c r="NZ101" s="157" t="str">
        <f>IF(ISBLANK(OB6),"",COUNTIF(Tipy!$LZ$6:$LZ$84,Výsledky!OB101))</f>
        <v/>
      </c>
      <c r="OA101" s="155" t="str">
        <f>IF(ISBLANK(OB6),"",NZ101/NY92)</f>
        <v/>
      </c>
      <c r="OB101" s="271" t="str">
        <f>IF(ISBLANK(OB6),"",OB6)</f>
        <v/>
      </c>
      <c r="OC101" s="271"/>
      <c r="OD101" s="272"/>
      <c r="OE101" s="149"/>
      <c r="OF101" s="154"/>
      <c r="OG101" s="157" t="str">
        <f>IF(ISBLANK(OI6),"",COUNTIF(Tipy!$MF$6:$MF$84,Výsledky!OI101))</f>
        <v/>
      </c>
      <c r="OH101" s="155" t="str">
        <f>IF(ISBLANK(OI6),"",OG101/OF92)</f>
        <v/>
      </c>
      <c r="OI101" s="271" t="str">
        <f>IF(ISBLANK(OI6),"",OI6)</f>
        <v/>
      </c>
      <c r="OJ101" s="271"/>
      <c r="OK101" s="272"/>
      <c r="OL101" s="149"/>
      <c r="OM101" s="154"/>
      <c r="ON101" s="157" t="str">
        <f>IF(ISBLANK(OP6),"",COUNTIF(Tipy!$ML$6:$ML$84,Výsledky!OP101))</f>
        <v/>
      </c>
      <c r="OO101" s="155" t="str">
        <f>IF(ISBLANK(OP6),"",ON101/OM92)</f>
        <v/>
      </c>
      <c r="OP101" s="271" t="str">
        <f>IF(ISBLANK(OP6),"",OP6)</f>
        <v/>
      </c>
      <c r="OQ101" s="271"/>
      <c r="OR101" s="272"/>
      <c r="OS101" s="149"/>
      <c r="OT101" s="154"/>
      <c r="OU101" s="157" t="str">
        <f>IF(ISBLANK(OW6),"",COUNTIF(Tipy!$MR$6:$MR$84,Výsledky!OW101))</f>
        <v/>
      </c>
      <c r="OV101" s="155" t="str">
        <f>IF(ISBLANK(OW6),"",OU101/OT92)</f>
        <v/>
      </c>
      <c r="OW101" s="271" t="str">
        <f>IF(ISBLANK(OW6),"",OW6)</f>
        <v/>
      </c>
      <c r="OX101" s="271"/>
      <c r="OY101" s="272"/>
      <c r="OZ101" s="149"/>
      <c r="PA101" s="154"/>
      <c r="PB101" s="157" t="str">
        <f>IF(ISBLANK(PD6),"",COUNTIF(Tipy!$MX$6:$MX$84,Výsledky!PD101))</f>
        <v/>
      </c>
      <c r="PC101" s="155" t="str">
        <f>IF(ISBLANK(PD6),"",PB101/PA92)</f>
        <v/>
      </c>
      <c r="PD101" s="271" t="str">
        <f>IF(ISBLANK(PD6),"",PD6)</f>
        <v/>
      </c>
      <c r="PE101" s="271"/>
      <c r="PF101" s="272"/>
      <c r="PG101" s="149"/>
      <c r="PH101" s="154"/>
      <c r="PI101" s="157" t="str">
        <f>IF(ISBLANK(PK6),"",COUNTIF(Tipy!$ND$6:$ND$84,Výsledky!PK101))</f>
        <v/>
      </c>
      <c r="PJ101" s="155" t="str">
        <f>IF(ISBLANK(PK6),"",PI101/PH92)</f>
        <v/>
      </c>
      <c r="PK101" s="271" t="str">
        <f>IF(ISBLANK(PK6),"",PK6)</f>
        <v/>
      </c>
      <c r="PL101" s="271"/>
      <c r="PM101" s="272"/>
      <c r="PN101" s="149"/>
      <c r="PO101" s="154"/>
      <c r="PP101" s="157" t="str">
        <f>IF(ISBLANK(PR6),"",COUNTIF(Tipy!$NJ$6:$NJ$84,Výsledky!PR101))</f>
        <v/>
      </c>
      <c r="PQ101" s="155" t="str">
        <f>IF(ISBLANK(PR6),"",PP101/PO92)</f>
        <v/>
      </c>
      <c r="PR101" s="271" t="str">
        <f>IF(ISBLANK(PR6),"",PR6)</f>
        <v/>
      </c>
      <c r="PS101" s="271"/>
      <c r="PT101" s="272"/>
      <c r="PU101" s="149"/>
      <c r="PV101" s="154"/>
      <c r="PW101" s="157" t="str">
        <f>IF(ISBLANK(PY6),"",COUNTIF(Tipy!$NP$6:$NP$84,Výsledky!PY101))</f>
        <v/>
      </c>
      <c r="PX101" s="155" t="str">
        <f>IF(ISBLANK(PY6),"",PW101/PV92)</f>
        <v/>
      </c>
      <c r="PY101" s="271" t="str">
        <f>IF(ISBLANK(PY6),"",PY6)</f>
        <v/>
      </c>
      <c r="PZ101" s="271"/>
      <c r="QA101" s="272"/>
      <c r="QB101" s="149"/>
      <c r="QC101" s="154"/>
      <c r="QD101" s="157" t="str">
        <f>IF(ISBLANK(QF6),"",COUNTIF(Tipy!$NV$6:$NV$84,Výsledky!QF101))</f>
        <v/>
      </c>
      <c r="QE101" s="155" t="str">
        <f>IF(ISBLANK(QF6),"",QD101/QC92)</f>
        <v/>
      </c>
      <c r="QF101" s="271" t="str">
        <f>IF(ISBLANK(QF6),"",QF6)</f>
        <v/>
      </c>
      <c r="QG101" s="271"/>
      <c r="QH101" s="272"/>
      <c r="QI101" s="131"/>
      <c r="QJ101" s="131"/>
    </row>
    <row r="102" spans="1:452" ht="15" customHeight="1" x14ac:dyDescent="0.2">
      <c r="A102" s="335"/>
      <c r="B102" s="151"/>
      <c r="C102" s="145"/>
      <c r="D102" s="154"/>
      <c r="E102" s="157" t="str">
        <f>IF(ISBLANK(G7),"",COUNTIF(Tipy!$H$6:$H$84,Výsledky!G102))</f>
        <v/>
      </c>
      <c r="F102" s="155" t="str">
        <f>IF(ISBLANK(G7),"",E102/D92)</f>
        <v/>
      </c>
      <c r="G102" s="271" t="str">
        <f>IF(ISBLANK(G7),"",G7)</f>
        <v/>
      </c>
      <c r="H102" s="271"/>
      <c r="I102" s="272"/>
      <c r="J102" s="148"/>
      <c r="K102" s="154"/>
      <c r="L102" s="157">
        <f>IF(ISBLANK(N7),"",COUNTIF(Tipy!$N$6:$N$84,Výsledky!N102))</f>
        <v>0</v>
      </c>
      <c r="M102" s="155">
        <f>IF(ISBLANK(N7),"",L102/K92)</f>
        <v>0</v>
      </c>
      <c r="N102" s="271" t="str">
        <f>IF(ISBLANK(N7),"",N7)</f>
        <v>Nunez</v>
      </c>
      <c r="O102" s="271"/>
      <c r="P102" s="272"/>
      <c r="Q102" s="149"/>
      <c r="R102" s="154"/>
      <c r="S102" s="157" t="str">
        <f>IF(ISBLANK(U7),"",COUNTIF(Tipy!$T$6:$T$84,Výsledky!U102))</f>
        <v/>
      </c>
      <c r="T102" s="155" t="str">
        <f>IF(ISBLANK(U7),"",S102/R92)</f>
        <v/>
      </c>
      <c r="U102" s="271" t="str">
        <f>IF(ISBLANK(U7),"",U7)</f>
        <v/>
      </c>
      <c r="V102" s="271"/>
      <c r="W102" s="272"/>
      <c r="X102" s="149"/>
      <c r="Y102" s="154"/>
      <c r="Z102" s="157" t="str">
        <f>IF(ISBLANK(AB7),"",COUNTIF(Tipy!$Z$6:$Z$84,Výsledky!AB102))</f>
        <v/>
      </c>
      <c r="AA102" s="155" t="str">
        <f>IF(ISBLANK(AB7),"",Z102/Y92)</f>
        <v/>
      </c>
      <c r="AB102" s="271" t="str">
        <f>IF(ISBLANK(AB7),"",AB7)</f>
        <v/>
      </c>
      <c r="AC102" s="271"/>
      <c r="AD102" s="272"/>
      <c r="AE102" s="149"/>
      <c r="AF102" s="154"/>
      <c r="AG102" s="157">
        <f>IF(ISBLANK(AI7),"",COUNTIF(Tipy!$AF$6:$AF$84,Výsledky!AI102))</f>
        <v>5</v>
      </c>
      <c r="AH102" s="155">
        <f>IF(ISBLANK(AI7),"",AG102/AF92)</f>
        <v>8.4745762711864403E-2</v>
      </c>
      <c r="AI102" s="271" t="str">
        <f>IF(ISBLANK(AI7),"",AI7)</f>
        <v>Robertson</v>
      </c>
      <c r="AJ102" s="271"/>
      <c r="AK102" s="272"/>
      <c r="AL102" s="149"/>
      <c r="AM102" s="154"/>
      <c r="AN102" s="157" t="str">
        <f>IF(ISBLANK(AP7),"",COUNTIF(Tipy!$AL$6:$AL$84,Výsledky!AP102))</f>
        <v/>
      </c>
      <c r="AO102" s="155" t="str">
        <f>IF(ISBLANK(AP7),"",AN102/AM92)</f>
        <v/>
      </c>
      <c r="AP102" s="271" t="str">
        <f>IF(ISBLANK(AP7),"",AP7)</f>
        <v/>
      </c>
      <c r="AQ102" s="271"/>
      <c r="AR102" s="272"/>
      <c r="AS102" s="149"/>
      <c r="AT102" s="154"/>
      <c r="AU102" s="157" t="str">
        <f>IF(ISBLANK(AW7),"",COUNTIF(Tipy!$AR$6:$AR$84,Výsledky!AW102))</f>
        <v/>
      </c>
      <c r="AV102" s="155" t="str">
        <f>IF(ISBLANK(AW7),"",AU102/AT92)</f>
        <v/>
      </c>
      <c r="AW102" s="271" t="str">
        <f>IF(ISBLANK(AW7),"",AW7)</f>
        <v/>
      </c>
      <c r="AX102" s="271"/>
      <c r="AY102" s="272"/>
      <c r="AZ102" s="149"/>
      <c r="BA102" s="154"/>
      <c r="BB102" s="157" t="str">
        <f>IF(ISBLANK(BD7),"",COUNTIF(Tipy!$AX$6:$AX$84,Výsledky!BD102))</f>
        <v/>
      </c>
      <c r="BC102" s="155" t="str">
        <f>IF(ISBLANK(BD7),"",BB102/BA92)</f>
        <v/>
      </c>
      <c r="BD102" s="271" t="str">
        <f>IF(ISBLANK(BD7),"",BD7)</f>
        <v/>
      </c>
      <c r="BE102" s="271"/>
      <c r="BF102" s="272"/>
      <c r="BG102" s="149"/>
      <c r="BH102" s="154"/>
      <c r="BI102" s="157" t="str">
        <f>IF(ISBLANK(BK7),"",COUNTIF(Tipy!$BD$6:$BD$84,Výsledky!BK102))</f>
        <v/>
      </c>
      <c r="BJ102" s="155" t="str">
        <f>IF(ISBLANK(BK7),"",BI102/BH92)</f>
        <v/>
      </c>
      <c r="BK102" s="271" t="str">
        <f>IF(ISBLANK(BK7),"",BK7)</f>
        <v/>
      </c>
      <c r="BL102" s="271"/>
      <c r="BM102" s="272"/>
      <c r="BN102" s="149"/>
      <c r="BO102" s="154"/>
      <c r="BP102" s="157">
        <f>IF(ISBLANK(BR7),"",COUNTIF(Tipy!$BJ$6:$BJ$84,Výsledky!BR102))</f>
        <v>3</v>
      </c>
      <c r="BQ102" s="155">
        <f>IF(ISBLANK(BR7),"",BP102/BO92)</f>
        <v>5.4545454545454543E-2</v>
      </c>
      <c r="BR102" s="271" t="str">
        <f>IF(ISBLANK(BR7),"",BR7)</f>
        <v>Tsimikas</v>
      </c>
      <c r="BS102" s="271"/>
      <c r="BT102" s="272"/>
      <c r="BU102" s="149"/>
      <c r="BV102" s="154"/>
      <c r="BW102" s="157" t="str">
        <f>IF(ISBLANK(BY7),"",COUNTIF(Tipy!$BP$6:$BP$84,Výsledky!BY102))</f>
        <v/>
      </c>
      <c r="BX102" s="155" t="str">
        <f>IF(ISBLANK(BY7),"",BW102/BV92)</f>
        <v/>
      </c>
      <c r="BY102" s="271" t="str">
        <f>IF(ISBLANK(BY7),"",BY7)</f>
        <v/>
      </c>
      <c r="BZ102" s="271"/>
      <c r="CA102" s="272"/>
      <c r="CB102" s="149"/>
      <c r="CC102" s="154"/>
      <c r="CD102" s="157">
        <f>IF(ISBLANK(CF7),"",COUNTIF(Tipy!$BV$6:$BV$84,Výsledky!CF102))</f>
        <v>4</v>
      </c>
      <c r="CE102" s="155">
        <f>IF(ISBLANK(CF7),"",CD102/CC92)</f>
        <v>7.6923076923076927E-2</v>
      </c>
      <c r="CF102" s="271" t="str">
        <f>IF(ISBLANK(CF7),"",CF7)</f>
        <v>Díaz</v>
      </c>
      <c r="CG102" s="271"/>
      <c r="CH102" s="272"/>
      <c r="CI102" s="149"/>
      <c r="CJ102" s="154"/>
      <c r="CK102" s="157" t="str">
        <f>IF(ISBLANK(CM7),"",COUNTIF(Tipy!$CB$6:$CB$84,Výsledky!CM102))</f>
        <v/>
      </c>
      <c r="CL102" s="155" t="str">
        <f>IF(ISBLANK(CM7),"",CK102/CJ92)</f>
        <v/>
      </c>
      <c r="CM102" s="271" t="str">
        <f>IF(ISBLANK(CM7),"",CM7)</f>
        <v/>
      </c>
      <c r="CN102" s="271"/>
      <c r="CO102" s="272"/>
      <c r="CP102" s="149"/>
      <c r="CQ102" s="154"/>
      <c r="CR102" s="157" t="str">
        <f>IF(ISBLANK(CT7),"",COUNTIF(Tipy!$CH$6:$CH$84,Výsledky!CT102))</f>
        <v/>
      </c>
      <c r="CS102" s="155" t="str">
        <f>IF(ISBLANK(CT7),"",CR102/CQ92)</f>
        <v/>
      </c>
      <c r="CT102" s="271" t="str">
        <f>IF(ISBLANK(CT7),"",CT7)</f>
        <v/>
      </c>
      <c r="CU102" s="271"/>
      <c r="CV102" s="272"/>
      <c r="CW102" s="149"/>
      <c r="CX102" s="154"/>
      <c r="CY102" s="157" t="str">
        <f>IF(ISBLANK(DA7),"",COUNTIF(Tipy!$CN$6:$CN$84,Výsledky!DA102))</f>
        <v/>
      </c>
      <c r="CZ102" s="155" t="str">
        <f>IF(ISBLANK(DA7),"",CY102/CX92)</f>
        <v/>
      </c>
      <c r="DA102" s="271" t="str">
        <f>IF(ISBLANK(DA7),"",DA7)</f>
        <v/>
      </c>
      <c r="DB102" s="271"/>
      <c r="DC102" s="272"/>
      <c r="DD102" s="149"/>
      <c r="DE102" s="154"/>
      <c r="DF102" s="157" t="str">
        <f>IF(ISBLANK(DH7),"",COUNTIF(Tipy!$CT$6:$CT$84,Výsledky!DH102))</f>
        <v/>
      </c>
      <c r="DG102" s="155" t="str">
        <f>IF(ISBLANK(DH7),"",DF102/DE92)</f>
        <v/>
      </c>
      <c r="DH102" s="271" t="str">
        <f>IF(ISBLANK(DH7),"",DH7)</f>
        <v/>
      </c>
      <c r="DI102" s="271"/>
      <c r="DJ102" s="272"/>
      <c r="DK102" s="149"/>
      <c r="DL102" s="154"/>
      <c r="DM102" s="157" t="str">
        <f>IF(ISBLANK(DO7),"",COUNTIF(Tipy!$CZ$6:$CZ$84,Výsledky!DO102))</f>
        <v/>
      </c>
      <c r="DN102" s="155" t="str">
        <f>IF(ISBLANK(DO7),"",DM102/DL92)</f>
        <v/>
      </c>
      <c r="DO102" s="271" t="str">
        <f>IF(ISBLANK(DO7),"",DO7)</f>
        <v/>
      </c>
      <c r="DP102" s="271"/>
      <c r="DQ102" s="272"/>
      <c r="DR102" s="149"/>
      <c r="DS102" s="154"/>
      <c r="DT102" s="157" t="str">
        <f>IF(ISBLANK(DV7),"",COUNTIF(Tipy!$DF$6:$DF$84,Výsledky!DV102))</f>
        <v/>
      </c>
      <c r="DU102" s="155" t="str">
        <f>IF(ISBLANK(DV7),"",DT102/DS92)</f>
        <v/>
      </c>
      <c r="DV102" s="271" t="str">
        <f>IF(ISBLANK(DV7),"",DV7)</f>
        <v/>
      </c>
      <c r="DW102" s="271"/>
      <c r="DX102" s="272"/>
      <c r="DY102" s="149"/>
      <c r="DZ102" s="154"/>
      <c r="EA102" s="157" t="str">
        <f>IF(ISBLANK(EC7),"",COUNTIF(Tipy!$DL$6:$DL$84,Výsledky!EC102))</f>
        <v/>
      </c>
      <c r="EB102" s="155" t="str">
        <f>IF(ISBLANK(EC7),"",EA102/DZ92)</f>
        <v/>
      </c>
      <c r="EC102" s="271" t="str">
        <f>IF(ISBLANK(EC7),"",EC7)</f>
        <v/>
      </c>
      <c r="ED102" s="271"/>
      <c r="EE102" s="272"/>
      <c r="EF102" s="149"/>
      <c r="EG102" s="154"/>
      <c r="EH102" s="157" t="str">
        <f>IF(ISBLANK(EJ7),"",COUNTIF(Tipy!$DR$6:$DR$84,Výsledky!EJ102))</f>
        <v/>
      </c>
      <c r="EI102" s="155" t="str">
        <f>IF(ISBLANK(EJ7),"",EH102/EG92)</f>
        <v/>
      </c>
      <c r="EJ102" s="271" t="str">
        <f>IF(ISBLANK(EJ7),"",EJ7)</f>
        <v/>
      </c>
      <c r="EK102" s="271"/>
      <c r="EL102" s="272"/>
      <c r="EM102" s="149"/>
      <c r="EN102" s="154"/>
      <c r="EO102" s="157" t="str">
        <f>IF(ISBLANK(EQ7),"",COUNTIF(Tipy!$DX$6:$DX$84,Výsledky!EQ102))</f>
        <v/>
      </c>
      <c r="EP102" s="155" t="str">
        <f>IF(ISBLANK(EQ7),"",EO102/EN92)</f>
        <v/>
      </c>
      <c r="EQ102" s="271" t="str">
        <f>IF(ISBLANK(EQ7),"",EQ7)</f>
        <v/>
      </c>
      <c r="ER102" s="271"/>
      <c r="ES102" s="272"/>
      <c r="ET102" s="149"/>
      <c r="EU102" s="154"/>
      <c r="EV102" s="157" t="str">
        <f>IF(ISBLANK(EX7),"",COUNTIF(Tipy!$ED$6:$ED$84,Výsledky!EX102))</f>
        <v/>
      </c>
      <c r="EW102" s="155" t="str">
        <f>IF(ISBLANK(EX7),"",EV102/EU92)</f>
        <v/>
      </c>
      <c r="EX102" s="271" t="str">
        <f>IF(ISBLANK(EX7),"",EX7)</f>
        <v/>
      </c>
      <c r="EY102" s="271"/>
      <c r="EZ102" s="272"/>
      <c r="FA102" s="149"/>
      <c r="FB102" s="154"/>
      <c r="FC102" s="157" t="str">
        <f>IF(ISBLANK(FE7),"",COUNTIF(Tipy!$EJ$6:$EJ$84,Výsledky!FE102))</f>
        <v/>
      </c>
      <c r="FD102" s="155" t="str">
        <f>IF(ISBLANK(FE7),"",FC102/FB92)</f>
        <v/>
      </c>
      <c r="FE102" s="271" t="str">
        <f>IF(ISBLANK(FE7),"",FE7)</f>
        <v/>
      </c>
      <c r="FF102" s="271"/>
      <c r="FG102" s="272"/>
      <c r="FH102" s="149"/>
      <c r="FI102" s="154"/>
      <c r="FJ102" s="157" t="str">
        <f>IF(ISBLANK(FL7),"",COUNTIF(Tipy!$EP$6:$EP$84,Výsledky!FL102))</f>
        <v/>
      </c>
      <c r="FK102" s="155" t="str">
        <f>IF(ISBLANK(FL7),"",FJ102/FI92)</f>
        <v/>
      </c>
      <c r="FL102" s="271" t="str">
        <f>IF(ISBLANK(FL7),"",FL7)</f>
        <v/>
      </c>
      <c r="FM102" s="271"/>
      <c r="FN102" s="272"/>
      <c r="FO102" s="149"/>
      <c r="FP102" s="154"/>
      <c r="FQ102" s="157" t="str">
        <f>IF(ISBLANK(FS7),"",COUNTIF(Tipy!$EV$6:$EV$84,Výsledky!FS102))</f>
        <v/>
      </c>
      <c r="FR102" s="155" t="str">
        <f>IF(ISBLANK(FS7),"",FQ102/FP92)</f>
        <v/>
      </c>
      <c r="FS102" s="271" t="str">
        <f>IF(ISBLANK(FS7),"",FS7)</f>
        <v/>
      </c>
      <c r="FT102" s="271"/>
      <c r="FU102" s="272"/>
      <c r="FV102" s="149"/>
      <c r="FW102" s="154"/>
      <c r="FX102" s="157" t="str">
        <f>IF(ISBLANK(FZ7),"",COUNTIF(Tipy!$FB$6:$FB$84,Výsledky!FZ102))</f>
        <v/>
      </c>
      <c r="FY102" s="155" t="str">
        <f>IF(ISBLANK(FZ7),"",FX102/FW92)</f>
        <v/>
      </c>
      <c r="FZ102" s="271" t="str">
        <f>IF(ISBLANK(FZ7),"",FZ7)</f>
        <v/>
      </c>
      <c r="GA102" s="271"/>
      <c r="GB102" s="272"/>
      <c r="GC102" s="149"/>
      <c r="GD102" s="154"/>
      <c r="GE102" s="157" t="str">
        <f>IF(ISBLANK(GG7),"",COUNTIF(Tipy!$FH$6:$FH$84,Výsledky!GG102))</f>
        <v/>
      </c>
      <c r="GF102" s="155" t="str">
        <f>IF(ISBLANK(GG7),"",GE102/GD92)</f>
        <v/>
      </c>
      <c r="GG102" s="271" t="str">
        <f>IF(ISBLANK(GG7),"",GG7)</f>
        <v/>
      </c>
      <c r="GH102" s="271"/>
      <c r="GI102" s="272"/>
      <c r="GJ102" s="149"/>
      <c r="GK102" s="154"/>
      <c r="GL102" s="157" t="str">
        <f>IF(ISBLANK(GN7),"",COUNTIF(Tipy!$FN$6:$FN$84,Výsledky!GN102))</f>
        <v/>
      </c>
      <c r="GM102" s="155" t="str">
        <f>IF(ISBLANK(GN7),"",GL102/GK92)</f>
        <v/>
      </c>
      <c r="GN102" s="271" t="str">
        <f>IF(ISBLANK(GN7),"",GN7)</f>
        <v/>
      </c>
      <c r="GO102" s="271"/>
      <c r="GP102" s="272"/>
      <c r="GQ102" s="149"/>
      <c r="GR102" s="154"/>
      <c r="GS102" s="157" t="str">
        <f>IF(ISBLANK(GU7),"",COUNTIF(Tipy!$FT$6:$FT$84,Výsledky!GU102))</f>
        <v/>
      </c>
      <c r="GT102" s="155" t="str">
        <f>IF(ISBLANK(GU7),"",GS102/GR92)</f>
        <v/>
      </c>
      <c r="GU102" s="271" t="str">
        <f>IF(ISBLANK(GU7),"",GU7)</f>
        <v/>
      </c>
      <c r="GV102" s="271"/>
      <c r="GW102" s="272"/>
      <c r="GX102" s="149"/>
      <c r="GY102" s="154"/>
      <c r="GZ102" s="157" t="str">
        <f>IF(ISBLANK(HB7),"",COUNTIF(Tipy!$FZ$6:$FZ$84,Výsledky!HB102))</f>
        <v/>
      </c>
      <c r="HA102" s="155" t="str">
        <f>IF(ISBLANK(HB7),"",GZ102/GY92)</f>
        <v/>
      </c>
      <c r="HB102" s="271" t="str">
        <f>IF(ISBLANK(HB7),"",HB7)</f>
        <v/>
      </c>
      <c r="HC102" s="271"/>
      <c r="HD102" s="272"/>
      <c r="HE102" s="149"/>
      <c r="HF102" s="154"/>
      <c r="HG102" s="157" t="str">
        <f>IF(ISBLANK(HI7),"",COUNTIF(Tipy!$GF$6:$GF$84,Výsledky!HI102))</f>
        <v/>
      </c>
      <c r="HH102" s="155" t="str">
        <f>IF(ISBLANK(HI7),"",HG102/HF92)</f>
        <v/>
      </c>
      <c r="HI102" s="271" t="str">
        <f>IF(ISBLANK(HI7),"",HI7)</f>
        <v/>
      </c>
      <c r="HJ102" s="271"/>
      <c r="HK102" s="272"/>
      <c r="HL102" s="149"/>
      <c r="HM102" s="154"/>
      <c r="HN102" s="157" t="str">
        <f>IF(ISBLANK(HP7),"",COUNTIF(Tipy!$GL$6:$GL$84,Výsledky!HP102))</f>
        <v/>
      </c>
      <c r="HO102" s="155" t="str">
        <f>IF(ISBLANK(HP7),"",HN102/HM92)</f>
        <v/>
      </c>
      <c r="HP102" s="271" t="str">
        <f>IF(ISBLANK(HP7),"",HP7)</f>
        <v/>
      </c>
      <c r="HQ102" s="271"/>
      <c r="HR102" s="272"/>
      <c r="HS102" s="149"/>
      <c r="HT102" s="154"/>
      <c r="HU102" s="157" t="str">
        <f>IF(ISBLANK(HW7),"",COUNTIF(Tipy!$GR$6:$GR$84,Výsledky!HW102))</f>
        <v/>
      </c>
      <c r="HV102" s="155" t="str">
        <f>IF(ISBLANK(HW7),"",HU102/HT92)</f>
        <v/>
      </c>
      <c r="HW102" s="271" t="str">
        <f>IF(ISBLANK(HW7),"",HW7)</f>
        <v/>
      </c>
      <c r="HX102" s="271"/>
      <c r="HY102" s="272"/>
      <c r="HZ102" s="149"/>
      <c r="IA102" s="154"/>
      <c r="IB102" s="157" t="str">
        <f>IF(ISBLANK(ID7),"",COUNTIF(Tipy!$GX$6:$GX$84,Výsledky!ID102))</f>
        <v/>
      </c>
      <c r="IC102" s="155" t="str">
        <f>IF(ISBLANK(ID7),"",IB102/IA92)</f>
        <v/>
      </c>
      <c r="ID102" s="271" t="str">
        <f>IF(ISBLANK(ID7),"",ID7)</f>
        <v/>
      </c>
      <c r="IE102" s="271"/>
      <c r="IF102" s="272"/>
      <c r="IG102" s="149"/>
      <c r="IH102" s="154"/>
      <c r="II102" s="157" t="str">
        <f>IF(ISBLANK(IK7),"",COUNTIF(Tipy!$HD$6:$HD$84,Výsledky!IK102))</f>
        <v/>
      </c>
      <c r="IJ102" s="155" t="str">
        <f>IF(ISBLANK(IK7),"",II102/IH92)</f>
        <v/>
      </c>
      <c r="IK102" s="271" t="str">
        <f>IF(ISBLANK(IK7),"",IK7)</f>
        <v/>
      </c>
      <c r="IL102" s="271"/>
      <c r="IM102" s="272"/>
      <c r="IN102" s="149"/>
      <c r="IO102" s="154"/>
      <c r="IP102" s="157" t="str">
        <f>IF(ISBLANK(IR7),"",COUNTIF(Tipy!$HJ$6:$HJ$84,Výsledky!IR102))</f>
        <v/>
      </c>
      <c r="IQ102" s="155" t="str">
        <f>IF(ISBLANK(IR7),"",IP102/IO92)</f>
        <v/>
      </c>
      <c r="IR102" s="271" t="str">
        <f>IF(ISBLANK(IR7),"",IR7)</f>
        <v/>
      </c>
      <c r="IS102" s="271"/>
      <c r="IT102" s="272"/>
      <c r="IU102" s="149"/>
      <c r="IV102" s="154"/>
      <c r="IW102" s="157" t="str">
        <f>IF(ISBLANK(IY7),"",COUNTIF(Tipy!$HP$6:$HP$84,Výsledky!IY102))</f>
        <v/>
      </c>
      <c r="IX102" s="155" t="str">
        <f>IF(ISBLANK(IY7),"",IW102/IV92)</f>
        <v/>
      </c>
      <c r="IY102" s="271" t="str">
        <f>IF(ISBLANK(IY7),"",IY7)</f>
        <v/>
      </c>
      <c r="IZ102" s="271"/>
      <c r="JA102" s="272"/>
      <c r="JB102" s="149"/>
      <c r="JC102" s="154"/>
      <c r="JD102" s="157" t="str">
        <f>IF(ISBLANK(JF7),"",COUNTIF(Tipy!$HV$6:$HV$84,Výsledky!JF102))</f>
        <v/>
      </c>
      <c r="JE102" s="155" t="str">
        <f>IF(ISBLANK(JF7),"",JD102/JC92)</f>
        <v/>
      </c>
      <c r="JF102" s="271" t="str">
        <f>IF(ISBLANK(JF7),"",JF7)</f>
        <v/>
      </c>
      <c r="JG102" s="271"/>
      <c r="JH102" s="272"/>
      <c r="JI102" s="149"/>
      <c r="JJ102" s="154"/>
      <c r="JK102" s="157" t="str">
        <f>IF(ISBLANK(JM7),"",COUNTIF(Tipy!$IB$6:$IB$84,Výsledky!JM102))</f>
        <v/>
      </c>
      <c r="JL102" s="155" t="str">
        <f>IF(ISBLANK(JM7),"",JK102/JJ92)</f>
        <v/>
      </c>
      <c r="JM102" s="271" t="str">
        <f>IF(ISBLANK(JM7),"",JM7)</f>
        <v/>
      </c>
      <c r="JN102" s="271"/>
      <c r="JO102" s="272"/>
      <c r="JP102" s="149"/>
      <c r="JQ102" s="154"/>
      <c r="JR102" s="157" t="str">
        <f>IF(ISBLANK(JT7),"",COUNTIF(Tipy!$IH$6:$IH$84,Výsledky!JT102))</f>
        <v/>
      </c>
      <c r="JS102" s="155" t="str">
        <f>IF(ISBLANK(JT7),"",JR102/JQ92)</f>
        <v/>
      </c>
      <c r="JT102" s="271" t="str">
        <f>IF(ISBLANK(JT7),"",JT7)</f>
        <v/>
      </c>
      <c r="JU102" s="271"/>
      <c r="JV102" s="272"/>
      <c r="JW102" s="149"/>
      <c r="JX102" s="154"/>
      <c r="JY102" s="157" t="str">
        <f>IF(ISBLANK(KA7),"",COUNTIF(Tipy!$IN$6:$IN$84,Výsledky!KA102))</f>
        <v/>
      </c>
      <c r="JZ102" s="155" t="str">
        <f>IF(ISBLANK(KA7),"",JY102/JX92)</f>
        <v/>
      </c>
      <c r="KA102" s="271" t="str">
        <f>IF(ISBLANK(KA7),"",KA7)</f>
        <v/>
      </c>
      <c r="KB102" s="271"/>
      <c r="KC102" s="272"/>
      <c r="KD102" s="149"/>
      <c r="KE102" s="154"/>
      <c r="KF102" s="157" t="str">
        <f>IF(ISBLANK(KH7),"",COUNTIF(Tipy!$IT$6:$IT$84,Výsledky!KH102))</f>
        <v/>
      </c>
      <c r="KG102" s="155" t="str">
        <f>IF(ISBLANK(KH7),"",KF102/KE92)</f>
        <v/>
      </c>
      <c r="KH102" s="271" t="str">
        <f>IF(ISBLANK(KH7),"",KH7)</f>
        <v/>
      </c>
      <c r="KI102" s="271"/>
      <c r="KJ102" s="272"/>
      <c r="KK102" s="149"/>
      <c r="KL102" s="154"/>
      <c r="KM102" s="157" t="str">
        <f>IF(ISBLANK(KO7),"",COUNTIF(Tipy!$IZ$6:$IZ$84,Výsledky!KO102))</f>
        <v/>
      </c>
      <c r="KN102" s="155" t="str">
        <f>IF(ISBLANK(KO7),"",KM102/KL92)</f>
        <v/>
      </c>
      <c r="KO102" s="271" t="str">
        <f>IF(ISBLANK(KO7),"",KO7)</f>
        <v/>
      </c>
      <c r="KP102" s="271"/>
      <c r="KQ102" s="272"/>
      <c r="KR102" s="149"/>
      <c r="KS102" s="154"/>
      <c r="KT102" s="157" t="str">
        <f>IF(ISBLANK(KV7),"",COUNTIF(Tipy!$JF$6:$JF$84,Výsledky!KV102))</f>
        <v/>
      </c>
      <c r="KU102" s="155" t="str">
        <f>IF(ISBLANK(KV7),"",KT102/KS92)</f>
        <v/>
      </c>
      <c r="KV102" s="271" t="str">
        <f>IF(ISBLANK(KV7),"",KV7)</f>
        <v/>
      </c>
      <c r="KW102" s="271"/>
      <c r="KX102" s="272"/>
      <c r="KY102" s="150"/>
      <c r="KZ102" s="154"/>
      <c r="LA102" s="157" t="str">
        <f>IF(ISBLANK(LC7),"",COUNTIF(Tipy!$JL$6:$JL$84,Výsledky!LC102))</f>
        <v/>
      </c>
      <c r="LB102" s="155" t="str">
        <f>IF(ISBLANK(LC7),"",LA102/KZ92)</f>
        <v/>
      </c>
      <c r="LC102" s="271" t="str">
        <f>IF(ISBLANK(LC7),"",LC7)</f>
        <v/>
      </c>
      <c r="LD102" s="271"/>
      <c r="LE102" s="272"/>
      <c r="LF102" s="149"/>
      <c r="LG102" s="154"/>
      <c r="LH102" s="157" t="str">
        <f>IF(ISBLANK(LJ7),"",COUNTIF(Tipy!$JR$6:$JR$84,Výsledky!LJ102))</f>
        <v/>
      </c>
      <c r="LI102" s="155" t="str">
        <f>IF(ISBLANK(LJ7),"",LH102/LG92)</f>
        <v/>
      </c>
      <c r="LJ102" s="271" t="str">
        <f>IF(ISBLANK(LJ7),"",LJ7)</f>
        <v/>
      </c>
      <c r="LK102" s="271"/>
      <c r="LL102" s="272"/>
      <c r="LM102" s="149"/>
      <c r="LN102" s="154"/>
      <c r="LO102" s="157" t="str">
        <f>IF(ISBLANK(LQ7),"",COUNTIF(Tipy!$JX$6:$JX$84,Výsledky!LQ102))</f>
        <v/>
      </c>
      <c r="LP102" s="155" t="str">
        <f>IF(ISBLANK(LQ7),"",LO102/LN92)</f>
        <v/>
      </c>
      <c r="LQ102" s="271" t="str">
        <f>IF(ISBLANK(LQ7),"",LQ7)</f>
        <v/>
      </c>
      <c r="LR102" s="271"/>
      <c r="LS102" s="272"/>
      <c r="LT102" s="149"/>
      <c r="LU102" s="154"/>
      <c r="LV102" s="157" t="str">
        <f>IF(ISBLANK(LX7),"",COUNTIF(Tipy!$KD$6:$KD$84,Výsledky!LX102))</f>
        <v/>
      </c>
      <c r="LW102" s="155" t="str">
        <f>IF(ISBLANK(LX7),"",LV102/LU92)</f>
        <v/>
      </c>
      <c r="LX102" s="271" t="str">
        <f>IF(ISBLANK(LX7),"",LX7)</f>
        <v/>
      </c>
      <c r="LY102" s="271"/>
      <c r="LZ102" s="272"/>
      <c r="MA102" s="149"/>
      <c r="MB102" s="154"/>
      <c r="MC102" s="157" t="str">
        <f>IF(ISBLANK(ME7),"",COUNTIF(Tipy!$KJ$6:$KJ$84,Výsledky!ME102))</f>
        <v/>
      </c>
      <c r="MD102" s="155" t="str">
        <f>IF(ISBLANK(ME7),"",MC102/MB92)</f>
        <v/>
      </c>
      <c r="ME102" s="271" t="str">
        <f>IF(ISBLANK(ME7),"",ME7)</f>
        <v/>
      </c>
      <c r="MF102" s="271"/>
      <c r="MG102" s="272"/>
      <c r="MH102" s="149"/>
      <c r="MI102" s="154"/>
      <c r="MJ102" s="157" t="str">
        <f>IF(ISBLANK(ML7),"",COUNTIF(Tipy!$KP$6:$KP$84,Výsledky!ML102))</f>
        <v/>
      </c>
      <c r="MK102" s="155" t="str">
        <f>IF(ISBLANK(ML7),"",MJ102/MI92)</f>
        <v/>
      </c>
      <c r="ML102" s="271" t="str">
        <f>IF(ISBLANK(ML7),"",ML7)</f>
        <v/>
      </c>
      <c r="MM102" s="271"/>
      <c r="MN102" s="272"/>
      <c r="MO102" s="149"/>
      <c r="MP102" s="154"/>
      <c r="MQ102" s="157" t="str">
        <f>IF(ISBLANK(MS7),"",COUNTIF(Tipy!$KV$6:$KV$84,Výsledky!MS102))</f>
        <v/>
      </c>
      <c r="MR102" s="155" t="str">
        <f>IF(ISBLANK(MS7),"",MQ102/MP92)</f>
        <v/>
      </c>
      <c r="MS102" s="271" t="str">
        <f>IF(ISBLANK(MS7),"",MS7)</f>
        <v/>
      </c>
      <c r="MT102" s="271"/>
      <c r="MU102" s="272"/>
      <c r="MV102" s="149"/>
      <c r="MW102" s="154"/>
      <c r="MX102" s="157" t="str">
        <f>IF(ISBLANK(MZ7),"",COUNTIF(Tipy!$LB$6:$LB$84,Výsledky!MZ102))</f>
        <v/>
      </c>
      <c r="MY102" s="155" t="str">
        <f>IF(ISBLANK(MZ7),"",MX102/MW92)</f>
        <v/>
      </c>
      <c r="MZ102" s="271" t="str">
        <f>IF(ISBLANK(MZ7),"",MZ7)</f>
        <v/>
      </c>
      <c r="NA102" s="271"/>
      <c r="NB102" s="272"/>
      <c r="NC102" s="149"/>
      <c r="ND102" s="154"/>
      <c r="NE102" s="157" t="str">
        <f>IF(ISBLANK(NG7),"",COUNTIF(Tipy!$LH$6:$LH$84,Výsledky!NG102))</f>
        <v/>
      </c>
      <c r="NF102" s="155" t="str">
        <f>IF(ISBLANK(NG7),"",NE102/ND92)</f>
        <v/>
      </c>
      <c r="NG102" s="271" t="str">
        <f>IF(ISBLANK(NG7),"",NG7)</f>
        <v/>
      </c>
      <c r="NH102" s="271"/>
      <c r="NI102" s="272"/>
      <c r="NJ102" s="149"/>
      <c r="NK102" s="154"/>
      <c r="NL102" s="157" t="str">
        <f>IF(ISBLANK(NN7),"",COUNTIF(Tipy!$LN$6:$LN$84,Výsledky!NN102))</f>
        <v/>
      </c>
      <c r="NM102" s="155" t="str">
        <f>IF(ISBLANK(NN7),"",NL102/NK92)</f>
        <v/>
      </c>
      <c r="NN102" s="271" t="str">
        <f>IF(ISBLANK(NN7),"",NN7)</f>
        <v/>
      </c>
      <c r="NO102" s="271"/>
      <c r="NP102" s="272"/>
      <c r="NQ102" s="149"/>
      <c r="NR102" s="154"/>
      <c r="NS102" s="157" t="str">
        <f>IF(ISBLANK(NU7),"",COUNTIF(Tipy!$LT$6:$LT$84,Výsledky!NU102))</f>
        <v/>
      </c>
      <c r="NT102" s="155" t="str">
        <f>IF(ISBLANK(NU7),"",NS102/NR92)</f>
        <v/>
      </c>
      <c r="NU102" s="271" t="str">
        <f>IF(ISBLANK(NU7),"",NU7)</f>
        <v/>
      </c>
      <c r="NV102" s="271"/>
      <c r="NW102" s="272"/>
      <c r="NX102" s="149"/>
      <c r="NY102" s="154"/>
      <c r="NZ102" s="157" t="str">
        <f>IF(ISBLANK(OB7),"",COUNTIF(Tipy!$LZ$6:$LZ$84,Výsledky!OB102))</f>
        <v/>
      </c>
      <c r="OA102" s="155" t="str">
        <f>IF(ISBLANK(OB7),"",NZ102/NY92)</f>
        <v/>
      </c>
      <c r="OB102" s="271" t="str">
        <f>IF(ISBLANK(OB7),"",OB7)</f>
        <v/>
      </c>
      <c r="OC102" s="271"/>
      <c r="OD102" s="272"/>
      <c r="OE102" s="149"/>
      <c r="OF102" s="154"/>
      <c r="OG102" s="157" t="str">
        <f>IF(ISBLANK(OI7),"",COUNTIF(Tipy!$MF$6:$MF$84,Výsledky!OI102))</f>
        <v/>
      </c>
      <c r="OH102" s="155" t="str">
        <f>IF(ISBLANK(OI7),"",OG102/OF92)</f>
        <v/>
      </c>
      <c r="OI102" s="271" t="str">
        <f>IF(ISBLANK(OI7),"",OI7)</f>
        <v/>
      </c>
      <c r="OJ102" s="271"/>
      <c r="OK102" s="272"/>
      <c r="OL102" s="149"/>
      <c r="OM102" s="154"/>
      <c r="ON102" s="157" t="str">
        <f>IF(ISBLANK(OP7),"",COUNTIF(Tipy!$ML$6:$ML$84,Výsledky!OP102))</f>
        <v/>
      </c>
      <c r="OO102" s="155" t="str">
        <f>IF(ISBLANK(OP7),"",ON102/OM92)</f>
        <v/>
      </c>
      <c r="OP102" s="271" t="str">
        <f>IF(ISBLANK(OP7),"",OP7)</f>
        <v/>
      </c>
      <c r="OQ102" s="271"/>
      <c r="OR102" s="272"/>
      <c r="OS102" s="149"/>
      <c r="OT102" s="154"/>
      <c r="OU102" s="157" t="str">
        <f>IF(ISBLANK(OW7),"",COUNTIF(Tipy!$MR$6:$MR$84,Výsledky!OW102))</f>
        <v/>
      </c>
      <c r="OV102" s="155" t="str">
        <f>IF(ISBLANK(OW7),"",OU102/OT92)</f>
        <v/>
      </c>
      <c r="OW102" s="271" t="str">
        <f>IF(ISBLANK(OW7),"",OW7)</f>
        <v/>
      </c>
      <c r="OX102" s="271"/>
      <c r="OY102" s="272"/>
      <c r="OZ102" s="149"/>
      <c r="PA102" s="154"/>
      <c r="PB102" s="157" t="str">
        <f>IF(ISBLANK(PD7),"",COUNTIF(Tipy!$MX$6:$MX$84,Výsledky!PD102))</f>
        <v/>
      </c>
      <c r="PC102" s="155" t="str">
        <f>IF(ISBLANK(PD7),"",PB102/PA92)</f>
        <v/>
      </c>
      <c r="PD102" s="271" t="str">
        <f>IF(ISBLANK(PD7),"",PD7)</f>
        <v/>
      </c>
      <c r="PE102" s="271"/>
      <c r="PF102" s="272"/>
      <c r="PG102" s="149"/>
      <c r="PH102" s="154"/>
      <c r="PI102" s="157" t="str">
        <f>IF(ISBLANK(PK7),"",COUNTIF(Tipy!$ND$6:$ND$84,Výsledky!PK102))</f>
        <v/>
      </c>
      <c r="PJ102" s="155" t="str">
        <f>IF(ISBLANK(PK7),"",PI102/PH92)</f>
        <v/>
      </c>
      <c r="PK102" s="271" t="str">
        <f>IF(ISBLANK(PK7),"",PK7)</f>
        <v/>
      </c>
      <c r="PL102" s="271"/>
      <c r="PM102" s="272"/>
      <c r="PN102" s="149"/>
      <c r="PO102" s="154"/>
      <c r="PP102" s="157" t="str">
        <f>IF(ISBLANK(PR7),"",COUNTIF(Tipy!$NJ$6:$NJ$84,Výsledky!PR102))</f>
        <v/>
      </c>
      <c r="PQ102" s="155" t="str">
        <f>IF(ISBLANK(PR7),"",PP102/PO92)</f>
        <v/>
      </c>
      <c r="PR102" s="271" t="str">
        <f>IF(ISBLANK(PR7),"",PR7)</f>
        <v/>
      </c>
      <c r="PS102" s="271"/>
      <c r="PT102" s="272"/>
      <c r="PU102" s="149"/>
      <c r="PV102" s="154"/>
      <c r="PW102" s="157" t="str">
        <f>IF(ISBLANK(PY7),"",COUNTIF(Tipy!$NP$6:$NP$84,Výsledky!PY102))</f>
        <v/>
      </c>
      <c r="PX102" s="155" t="str">
        <f>IF(ISBLANK(PY7),"",PW102/PV92)</f>
        <v/>
      </c>
      <c r="PY102" s="271" t="str">
        <f>IF(ISBLANK(PY7),"",PY7)</f>
        <v/>
      </c>
      <c r="PZ102" s="271"/>
      <c r="QA102" s="272"/>
      <c r="QB102" s="149"/>
      <c r="QC102" s="154"/>
      <c r="QD102" s="157" t="str">
        <f>IF(ISBLANK(QF7),"",COUNTIF(Tipy!$NV$6:$NV$84,Výsledky!QF102))</f>
        <v/>
      </c>
      <c r="QE102" s="155" t="str">
        <f>IF(ISBLANK(QF7),"",QD102/QC92)</f>
        <v/>
      </c>
      <c r="QF102" s="271" t="str">
        <f>IF(ISBLANK(QF7),"",QF7)</f>
        <v/>
      </c>
      <c r="QG102" s="271"/>
      <c r="QH102" s="272"/>
      <c r="QI102" s="131"/>
      <c r="QJ102" s="131"/>
    </row>
    <row r="103" spans="1:452" ht="15" customHeight="1" x14ac:dyDescent="0.2">
      <c r="A103" s="335"/>
      <c r="B103" s="151"/>
      <c r="C103" s="145"/>
      <c r="D103" s="154"/>
      <c r="E103" s="157">
        <f>IF(ISBLANK(G8),"",COUNTIF(Tipy!$H$6:$H$84,Výsledky!G103))</f>
        <v>2</v>
      </c>
      <c r="F103" s="155">
        <f>IF(ISBLANK(G8),"",E103/D92)</f>
        <v>3.5087719298245612E-2</v>
      </c>
      <c r="G103" s="271" t="str">
        <f>IF(ISBLANK(G8),"",G8)</f>
        <v>Robertson</v>
      </c>
      <c r="H103" s="271"/>
      <c r="I103" s="272"/>
      <c r="J103" s="148"/>
      <c r="K103" s="154"/>
      <c r="L103" s="157" t="str">
        <f>IF(ISBLANK(N8),"",COUNTIF(Tipy!$N$6:$N$84,Výsledky!N103))</f>
        <v/>
      </c>
      <c r="M103" s="155" t="str">
        <f>IF(ISBLANK(N8),"",L103/K92)</f>
        <v/>
      </c>
      <c r="N103" s="271" t="str">
        <f>IF(ISBLANK(N8),"",N8)</f>
        <v/>
      </c>
      <c r="O103" s="271"/>
      <c r="P103" s="272"/>
      <c r="Q103" s="149"/>
      <c r="R103" s="154"/>
      <c r="S103" s="157" t="str">
        <f>IF(ISBLANK(U8),"",COUNTIF(Tipy!$T$6:$T$84,Výsledky!U103))</f>
        <v/>
      </c>
      <c r="T103" s="155" t="str">
        <f>IF(ISBLANK(U8),"",S103/R92)</f>
        <v/>
      </c>
      <c r="U103" s="271" t="str">
        <f>IF(ISBLANK(U8),"",U8)</f>
        <v/>
      </c>
      <c r="V103" s="271"/>
      <c r="W103" s="272"/>
      <c r="X103" s="149"/>
      <c r="Y103" s="154"/>
      <c r="Z103" s="157" t="str">
        <f>IF(ISBLANK(AB8),"",COUNTIF(Tipy!$Z$6:$Z$84,Výsledky!AB103))</f>
        <v/>
      </c>
      <c r="AA103" s="155" t="str">
        <f>IF(ISBLANK(AB8),"",Z103/Y92)</f>
        <v/>
      </c>
      <c r="AB103" s="271" t="str">
        <f>IF(ISBLANK(AB8),"",AB8)</f>
        <v/>
      </c>
      <c r="AC103" s="271"/>
      <c r="AD103" s="272"/>
      <c r="AE103" s="149"/>
      <c r="AF103" s="154"/>
      <c r="AG103" s="157">
        <f>IF(ISBLANK(AI8),"",COUNTIF(Tipy!$AF$6:$AF$84,Výsledky!AI103))</f>
        <v>0</v>
      </c>
      <c r="AH103" s="155">
        <f>IF(ISBLANK(AI8),"",AG103/AF92)</f>
        <v>0</v>
      </c>
      <c r="AI103" s="271" t="str">
        <f>IF(ISBLANK(AI8),"",AI8)</f>
        <v>Tsimikas</v>
      </c>
      <c r="AJ103" s="271"/>
      <c r="AK103" s="272"/>
      <c r="AL103" s="149"/>
      <c r="AM103" s="154"/>
      <c r="AN103" s="157" t="str">
        <f>IF(ISBLANK(AP8),"",COUNTIF(Tipy!$AL$6:$AL$84,Výsledky!AP103))</f>
        <v/>
      </c>
      <c r="AO103" s="155" t="str">
        <f>IF(ISBLANK(AP8),"",AN103/AM92)</f>
        <v/>
      </c>
      <c r="AP103" s="271" t="str">
        <f>IF(ISBLANK(AP8),"",AP8)</f>
        <v/>
      </c>
      <c r="AQ103" s="271"/>
      <c r="AR103" s="272"/>
      <c r="AS103" s="149"/>
      <c r="AT103" s="154"/>
      <c r="AU103" s="157" t="str">
        <f>IF(ISBLANK(AW8),"",COUNTIF(Tipy!$AR$6:$AR$84,Výsledky!AW103))</f>
        <v/>
      </c>
      <c r="AV103" s="155" t="str">
        <f>IF(ISBLANK(AW8),"",AU103/AT92)</f>
        <v/>
      </c>
      <c r="AW103" s="271" t="str">
        <f>IF(ISBLANK(AW8),"",AW8)</f>
        <v/>
      </c>
      <c r="AX103" s="271"/>
      <c r="AY103" s="272"/>
      <c r="AZ103" s="149"/>
      <c r="BA103" s="154"/>
      <c r="BB103" s="157" t="str">
        <f>IF(ISBLANK(BD8),"",COUNTIF(Tipy!$AX$6:$AX$84,Výsledky!BD103))</f>
        <v/>
      </c>
      <c r="BC103" s="155" t="str">
        <f>IF(ISBLANK(BD8),"",BB103/BA92)</f>
        <v/>
      </c>
      <c r="BD103" s="271" t="str">
        <f>IF(ISBLANK(BD8),"",BD8)</f>
        <v/>
      </c>
      <c r="BE103" s="271"/>
      <c r="BF103" s="272"/>
      <c r="BG103" s="149"/>
      <c r="BH103" s="154"/>
      <c r="BI103" s="157" t="str">
        <f>IF(ISBLANK(BK8),"",COUNTIF(Tipy!$BD$6:$BD$84,Výsledky!BK103))</f>
        <v/>
      </c>
      <c r="BJ103" s="155" t="str">
        <f>IF(ISBLANK(BK8),"",BI103/BH92)</f>
        <v/>
      </c>
      <c r="BK103" s="271" t="str">
        <f>IF(ISBLANK(BK8),"",BK8)</f>
        <v/>
      </c>
      <c r="BL103" s="271"/>
      <c r="BM103" s="272"/>
      <c r="BN103" s="149"/>
      <c r="BO103" s="154"/>
      <c r="BP103" s="157" t="str">
        <f>IF(ISBLANK(BR8),"",COUNTIF(Tipy!$BJ$6:$BJ$84,Výsledky!BR103))</f>
        <v/>
      </c>
      <c r="BQ103" s="155" t="str">
        <f>IF(ISBLANK(BR8),"",BP103/BO92)</f>
        <v/>
      </c>
      <c r="BR103" s="271" t="str">
        <f>IF(ISBLANK(BR8),"",BR8)</f>
        <v/>
      </c>
      <c r="BS103" s="271"/>
      <c r="BT103" s="272"/>
      <c r="BU103" s="149"/>
      <c r="BV103" s="154"/>
      <c r="BW103" s="157" t="str">
        <f>IF(ISBLANK(BY8),"",COUNTIF(Tipy!$BP$6:$BP$84,Výsledky!BY103))</f>
        <v/>
      </c>
      <c r="BX103" s="155" t="str">
        <f>IF(ISBLANK(BY8),"",BW103/BV92)</f>
        <v/>
      </c>
      <c r="BY103" s="271" t="str">
        <f>IF(ISBLANK(BY8),"",BY8)</f>
        <v/>
      </c>
      <c r="BZ103" s="271"/>
      <c r="CA103" s="272"/>
      <c r="CB103" s="149"/>
      <c r="CC103" s="154"/>
      <c r="CD103" s="157" t="str">
        <f>IF(ISBLANK(CF8),"",COUNTIF(Tipy!$BV$6:$BV$84,Výsledky!CF103))</f>
        <v/>
      </c>
      <c r="CE103" s="155" t="str">
        <f>IF(ISBLANK(CF8),"",CD103/CC92)</f>
        <v/>
      </c>
      <c r="CF103" s="271" t="str">
        <f>IF(ISBLANK(CF8),"",CF8)</f>
        <v/>
      </c>
      <c r="CG103" s="271"/>
      <c r="CH103" s="272"/>
      <c r="CI103" s="149"/>
      <c r="CJ103" s="154"/>
      <c r="CK103" s="157" t="str">
        <f>IF(ISBLANK(CM8),"",COUNTIF(Tipy!$CB$6:$CB$84,Výsledky!CM103))</f>
        <v/>
      </c>
      <c r="CL103" s="155" t="str">
        <f>IF(ISBLANK(CM8),"",CK103/CJ92)</f>
        <v/>
      </c>
      <c r="CM103" s="271" t="str">
        <f>IF(ISBLANK(CM8),"",CM8)</f>
        <v/>
      </c>
      <c r="CN103" s="271"/>
      <c r="CO103" s="272"/>
      <c r="CP103" s="149"/>
      <c r="CQ103" s="154"/>
      <c r="CR103" s="157" t="str">
        <f>IF(ISBLANK(CT8),"",COUNTIF(Tipy!$CH$6:$CH$84,Výsledky!CT103))</f>
        <v/>
      </c>
      <c r="CS103" s="155" t="str">
        <f>IF(ISBLANK(CT8),"",CR103/CQ92)</f>
        <v/>
      </c>
      <c r="CT103" s="271" t="str">
        <f>IF(ISBLANK(CT8),"",CT8)</f>
        <v/>
      </c>
      <c r="CU103" s="271"/>
      <c r="CV103" s="272"/>
      <c r="CW103" s="149"/>
      <c r="CX103" s="154"/>
      <c r="CY103" s="157" t="str">
        <f>IF(ISBLANK(DA8),"",COUNTIF(Tipy!$CN$6:$CN$84,Výsledky!DA103))</f>
        <v/>
      </c>
      <c r="CZ103" s="155" t="str">
        <f>IF(ISBLANK(DA8),"",CY103/CX92)</f>
        <v/>
      </c>
      <c r="DA103" s="271" t="str">
        <f>IF(ISBLANK(DA8),"",DA8)</f>
        <v/>
      </c>
      <c r="DB103" s="271"/>
      <c r="DC103" s="272"/>
      <c r="DD103" s="149"/>
      <c r="DE103" s="154"/>
      <c r="DF103" s="157" t="str">
        <f>IF(ISBLANK(DH8),"",COUNTIF(Tipy!$CT$6:$CT$84,Výsledky!DH103))</f>
        <v/>
      </c>
      <c r="DG103" s="155" t="str">
        <f>IF(ISBLANK(DH8),"",DF103/DE92)</f>
        <v/>
      </c>
      <c r="DH103" s="271" t="str">
        <f>IF(ISBLANK(DH8),"",DH8)</f>
        <v/>
      </c>
      <c r="DI103" s="271"/>
      <c r="DJ103" s="272"/>
      <c r="DK103" s="149"/>
      <c r="DL103" s="154"/>
      <c r="DM103" s="157" t="str">
        <f>IF(ISBLANK(DO8),"",COUNTIF(Tipy!$CZ$6:$CZ$84,Výsledky!DO103))</f>
        <v/>
      </c>
      <c r="DN103" s="155" t="str">
        <f>IF(ISBLANK(DO8),"",DM103/DL92)</f>
        <v/>
      </c>
      <c r="DO103" s="271" t="str">
        <f>IF(ISBLANK(DO8),"",DO8)</f>
        <v/>
      </c>
      <c r="DP103" s="271"/>
      <c r="DQ103" s="272"/>
      <c r="DR103" s="149"/>
      <c r="DS103" s="154"/>
      <c r="DT103" s="157" t="str">
        <f>IF(ISBLANK(DV8),"",COUNTIF(Tipy!$DF$6:$DF$84,Výsledky!DV103))</f>
        <v/>
      </c>
      <c r="DU103" s="155" t="str">
        <f>IF(ISBLANK(DV8),"",DT103/DS92)</f>
        <v/>
      </c>
      <c r="DV103" s="271" t="str">
        <f>IF(ISBLANK(DV8),"",DV8)</f>
        <v/>
      </c>
      <c r="DW103" s="271"/>
      <c r="DX103" s="272"/>
      <c r="DY103" s="149"/>
      <c r="DZ103" s="154"/>
      <c r="EA103" s="157" t="str">
        <f>IF(ISBLANK(EC8),"",COUNTIF(Tipy!$DL$6:$DL$84,Výsledky!EC103))</f>
        <v/>
      </c>
      <c r="EB103" s="155" t="str">
        <f>IF(ISBLANK(EC8),"",EA103/DZ92)</f>
        <v/>
      </c>
      <c r="EC103" s="271" t="str">
        <f>IF(ISBLANK(EC8),"",EC8)</f>
        <v/>
      </c>
      <c r="ED103" s="271"/>
      <c r="EE103" s="272"/>
      <c r="EF103" s="149"/>
      <c r="EG103" s="154"/>
      <c r="EH103" s="157" t="str">
        <f>IF(ISBLANK(EJ8),"",COUNTIF(Tipy!$DR$6:$DR$84,Výsledky!EJ103))</f>
        <v/>
      </c>
      <c r="EI103" s="155" t="str">
        <f>IF(ISBLANK(EJ8),"",EH103/EG92)</f>
        <v/>
      </c>
      <c r="EJ103" s="271" t="str">
        <f>IF(ISBLANK(EJ8),"",EJ8)</f>
        <v/>
      </c>
      <c r="EK103" s="271"/>
      <c r="EL103" s="272"/>
      <c r="EM103" s="149"/>
      <c r="EN103" s="154"/>
      <c r="EO103" s="157" t="str">
        <f>IF(ISBLANK(EQ8),"",COUNTIF(Tipy!$DX$6:$DX$84,Výsledky!EQ103))</f>
        <v/>
      </c>
      <c r="EP103" s="155" t="str">
        <f>IF(ISBLANK(EQ8),"",EO103/EN92)</f>
        <v/>
      </c>
      <c r="EQ103" s="271" t="str">
        <f>IF(ISBLANK(EQ8),"",EQ8)</f>
        <v/>
      </c>
      <c r="ER103" s="271"/>
      <c r="ES103" s="272"/>
      <c r="ET103" s="149"/>
      <c r="EU103" s="154"/>
      <c r="EV103" s="157" t="str">
        <f>IF(ISBLANK(EX8),"",COUNTIF(Tipy!$ED$6:$ED$84,Výsledky!EX103))</f>
        <v/>
      </c>
      <c r="EW103" s="155" t="str">
        <f>IF(ISBLANK(EX8),"",EV103/EU92)</f>
        <v/>
      </c>
      <c r="EX103" s="271" t="str">
        <f>IF(ISBLANK(EX8),"",EX8)</f>
        <v/>
      </c>
      <c r="EY103" s="271"/>
      <c r="EZ103" s="272"/>
      <c r="FA103" s="149"/>
      <c r="FB103" s="154"/>
      <c r="FC103" s="157" t="str">
        <f>IF(ISBLANK(FE8),"",COUNTIF(Tipy!$EJ$6:$EJ$84,Výsledky!FE103))</f>
        <v/>
      </c>
      <c r="FD103" s="155" t="str">
        <f>IF(ISBLANK(FE8),"",FC103/FB92)</f>
        <v/>
      </c>
      <c r="FE103" s="271" t="str">
        <f>IF(ISBLANK(FE8),"",FE8)</f>
        <v/>
      </c>
      <c r="FF103" s="271"/>
      <c r="FG103" s="272"/>
      <c r="FH103" s="149"/>
      <c r="FI103" s="154"/>
      <c r="FJ103" s="157" t="str">
        <f>IF(ISBLANK(FL8),"",COUNTIF(Tipy!$EP$6:$EP$84,Výsledky!FL103))</f>
        <v/>
      </c>
      <c r="FK103" s="155" t="str">
        <f>IF(ISBLANK(FL8),"",FJ103/FI92)</f>
        <v/>
      </c>
      <c r="FL103" s="271" t="str">
        <f>IF(ISBLANK(FL8),"",FL8)</f>
        <v/>
      </c>
      <c r="FM103" s="271"/>
      <c r="FN103" s="272"/>
      <c r="FO103" s="149"/>
      <c r="FP103" s="154"/>
      <c r="FQ103" s="157" t="str">
        <f>IF(ISBLANK(FS8),"",COUNTIF(Tipy!$EV$6:$EV$84,Výsledky!FS103))</f>
        <v/>
      </c>
      <c r="FR103" s="155" t="str">
        <f>IF(ISBLANK(FS8),"",FQ103/FP92)</f>
        <v/>
      </c>
      <c r="FS103" s="271" t="str">
        <f>IF(ISBLANK(FS8),"",FS8)</f>
        <v/>
      </c>
      <c r="FT103" s="271"/>
      <c r="FU103" s="272"/>
      <c r="FV103" s="149"/>
      <c r="FW103" s="154"/>
      <c r="FX103" s="157" t="str">
        <f>IF(ISBLANK(FZ8),"",COUNTIF(Tipy!$FB$6:$FB$84,Výsledky!FZ103))</f>
        <v/>
      </c>
      <c r="FY103" s="155" t="str">
        <f>IF(ISBLANK(FZ8),"",FX103/FW92)</f>
        <v/>
      </c>
      <c r="FZ103" s="271" t="str">
        <f>IF(ISBLANK(FZ8),"",FZ8)</f>
        <v/>
      </c>
      <c r="GA103" s="271"/>
      <c r="GB103" s="272"/>
      <c r="GC103" s="149"/>
      <c r="GD103" s="154"/>
      <c r="GE103" s="157" t="str">
        <f>IF(ISBLANK(GG8),"",COUNTIF(Tipy!$FH$6:$FH$84,Výsledky!GG103))</f>
        <v/>
      </c>
      <c r="GF103" s="155" t="str">
        <f>IF(ISBLANK(GG8),"",GE103/GD92)</f>
        <v/>
      </c>
      <c r="GG103" s="271" t="str">
        <f>IF(ISBLANK(GG8),"",GG8)</f>
        <v/>
      </c>
      <c r="GH103" s="271"/>
      <c r="GI103" s="272"/>
      <c r="GJ103" s="149"/>
      <c r="GK103" s="154"/>
      <c r="GL103" s="157" t="str">
        <f>IF(ISBLANK(GN8),"",COUNTIF(Tipy!$FN$6:$FN$84,Výsledky!GN103))</f>
        <v/>
      </c>
      <c r="GM103" s="155" t="str">
        <f>IF(ISBLANK(GN8),"",GL103/GK92)</f>
        <v/>
      </c>
      <c r="GN103" s="271" t="str">
        <f>IF(ISBLANK(GN8),"",GN8)</f>
        <v/>
      </c>
      <c r="GO103" s="271"/>
      <c r="GP103" s="272"/>
      <c r="GQ103" s="149"/>
      <c r="GR103" s="154"/>
      <c r="GS103" s="157" t="str">
        <f>IF(ISBLANK(GU8),"",COUNTIF(Tipy!$FT$6:$FT$84,Výsledky!GU103))</f>
        <v/>
      </c>
      <c r="GT103" s="155" t="str">
        <f>IF(ISBLANK(GU8),"",GS103/GR92)</f>
        <v/>
      </c>
      <c r="GU103" s="271" t="str">
        <f>IF(ISBLANK(GU8),"",GU8)</f>
        <v/>
      </c>
      <c r="GV103" s="271"/>
      <c r="GW103" s="272"/>
      <c r="GX103" s="149"/>
      <c r="GY103" s="154"/>
      <c r="GZ103" s="157" t="str">
        <f>IF(ISBLANK(HB8),"",COUNTIF(Tipy!$FZ$6:$FZ$84,Výsledky!HB103))</f>
        <v/>
      </c>
      <c r="HA103" s="155" t="str">
        <f>IF(ISBLANK(HB8),"",GZ103/GY92)</f>
        <v/>
      </c>
      <c r="HB103" s="271" t="str">
        <f>IF(ISBLANK(HB8),"",HB8)</f>
        <v/>
      </c>
      <c r="HC103" s="271"/>
      <c r="HD103" s="272"/>
      <c r="HE103" s="149"/>
      <c r="HF103" s="154"/>
      <c r="HG103" s="157" t="str">
        <f>IF(ISBLANK(HI8),"",COUNTIF(Tipy!$GF$6:$GF$84,Výsledky!HI103))</f>
        <v/>
      </c>
      <c r="HH103" s="155" t="str">
        <f>IF(ISBLANK(HI8),"",HG103/HF92)</f>
        <v/>
      </c>
      <c r="HI103" s="271" t="str">
        <f>IF(ISBLANK(HI8),"",HI8)</f>
        <v/>
      </c>
      <c r="HJ103" s="271"/>
      <c r="HK103" s="272"/>
      <c r="HL103" s="149"/>
      <c r="HM103" s="154"/>
      <c r="HN103" s="157" t="str">
        <f>IF(ISBLANK(HP8),"",COUNTIF(Tipy!$GL$6:$GL$84,Výsledky!HP103))</f>
        <v/>
      </c>
      <c r="HO103" s="155" t="str">
        <f>IF(ISBLANK(HP8),"",HN103/HM92)</f>
        <v/>
      </c>
      <c r="HP103" s="271" t="str">
        <f>IF(ISBLANK(HP8),"",HP8)</f>
        <v/>
      </c>
      <c r="HQ103" s="271"/>
      <c r="HR103" s="272"/>
      <c r="HS103" s="149"/>
      <c r="HT103" s="154"/>
      <c r="HU103" s="157" t="str">
        <f>IF(ISBLANK(HW8),"",COUNTIF(Tipy!$GR$6:$GR$84,Výsledky!HW103))</f>
        <v/>
      </c>
      <c r="HV103" s="155" t="str">
        <f>IF(ISBLANK(HW8),"",HU103/HT92)</f>
        <v/>
      </c>
      <c r="HW103" s="271" t="str">
        <f>IF(ISBLANK(HW8),"",HW8)</f>
        <v/>
      </c>
      <c r="HX103" s="271"/>
      <c r="HY103" s="272"/>
      <c r="HZ103" s="149"/>
      <c r="IA103" s="154"/>
      <c r="IB103" s="157" t="str">
        <f>IF(ISBLANK(ID8),"",COUNTIF(Tipy!$GX$6:$GX$84,Výsledky!ID103))</f>
        <v/>
      </c>
      <c r="IC103" s="155" t="str">
        <f>IF(ISBLANK(ID8),"",IB103/IA92)</f>
        <v/>
      </c>
      <c r="ID103" s="271" t="str">
        <f>IF(ISBLANK(ID8),"",ID8)</f>
        <v/>
      </c>
      <c r="IE103" s="271"/>
      <c r="IF103" s="272"/>
      <c r="IG103" s="149"/>
      <c r="IH103" s="154"/>
      <c r="II103" s="157" t="str">
        <f>IF(ISBLANK(IK8),"",COUNTIF(Tipy!$HD$6:$HD$84,Výsledky!IK103))</f>
        <v/>
      </c>
      <c r="IJ103" s="155" t="str">
        <f>IF(ISBLANK(IK8),"",II103/IH92)</f>
        <v/>
      </c>
      <c r="IK103" s="271" t="str">
        <f>IF(ISBLANK(IK8),"",IK8)</f>
        <v/>
      </c>
      <c r="IL103" s="271"/>
      <c r="IM103" s="272"/>
      <c r="IN103" s="149"/>
      <c r="IO103" s="154"/>
      <c r="IP103" s="157" t="str">
        <f>IF(ISBLANK(IR8),"",COUNTIF(Tipy!$HJ$6:$HJ$84,Výsledky!IR103))</f>
        <v/>
      </c>
      <c r="IQ103" s="155" t="str">
        <f>IF(ISBLANK(IR8),"",IP103/IO92)</f>
        <v/>
      </c>
      <c r="IR103" s="271" t="str">
        <f>IF(ISBLANK(IR8),"",IR8)</f>
        <v/>
      </c>
      <c r="IS103" s="271"/>
      <c r="IT103" s="272"/>
      <c r="IU103" s="149"/>
      <c r="IV103" s="154"/>
      <c r="IW103" s="157" t="str">
        <f>IF(ISBLANK(IY8),"",COUNTIF(Tipy!$HP$6:$HP$84,Výsledky!IY103))</f>
        <v/>
      </c>
      <c r="IX103" s="155" t="str">
        <f>IF(ISBLANK(IY8),"",IW103/IV92)</f>
        <v/>
      </c>
      <c r="IY103" s="271" t="str">
        <f>IF(ISBLANK(IY8),"",IY8)</f>
        <v/>
      </c>
      <c r="IZ103" s="271"/>
      <c r="JA103" s="272"/>
      <c r="JB103" s="149"/>
      <c r="JC103" s="154"/>
      <c r="JD103" s="157" t="str">
        <f>IF(ISBLANK(JF8),"",COUNTIF(Tipy!$HV$6:$HV$84,Výsledky!JF103))</f>
        <v/>
      </c>
      <c r="JE103" s="155" t="str">
        <f>IF(ISBLANK(JF8),"",JD103/JC92)</f>
        <v/>
      </c>
      <c r="JF103" s="271" t="str">
        <f>IF(ISBLANK(JF8),"",JF8)</f>
        <v/>
      </c>
      <c r="JG103" s="271"/>
      <c r="JH103" s="272"/>
      <c r="JI103" s="149"/>
      <c r="JJ103" s="154"/>
      <c r="JK103" s="157" t="str">
        <f>IF(ISBLANK(JM8),"",COUNTIF(Tipy!$IB$6:$IB$84,Výsledky!JM103))</f>
        <v/>
      </c>
      <c r="JL103" s="155" t="str">
        <f>IF(ISBLANK(JM8),"",JK103/JJ92)</f>
        <v/>
      </c>
      <c r="JM103" s="271" t="str">
        <f>IF(ISBLANK(JM8),"",JM8)</f>
        <v/>
      </c>
      <c r="JN103" s="271"/>
      <c r="JO103" s="272"/>
      <c r="JP103" s="149"/>
      <c r="JQ103" s="154"/>
      <c r="JR103" s="157" t="str">
        <f>IF(ISBLANK(JT8),"",COUNTIF(Tipy!$IH$6:$IH$84,Výsledky!JT103))</f>
        <v/>
      </c>
      <c r="JS103" s="155" t="str">
        <f>IF(ISBLANK(JT8),"",JR103/JQ92)</f>
        <v/>
      </c>
      <c r="JT103" s="271" t="str">
        <f>IF(ISBLANK(JT8),"",JT8)</f>
        <v/>
      </c>
      <c r="JU103" s="271"/>
      <c r="JV103" s="272"/>
      <c r="JW103" s="149"/>
      <c r="JX103" s="154"/>
      <c r="JY103" s="157" t="str">
        <f>IF(ISBLANK(KA8),"",COUNTIF(Tipy!$IN$6:$IN$84,Výsledky!KA103))</f>
        <v/>
      </c>
      <c r="JZ103" s="155" t="str">
        <f>IF(ISBLANK(KA8),"",JY103/JX92)</f>
        <v/>
      </c>
      <c r="KA103" s="271" t="str">
        <f>IF(ISBLANK(KA8),"",KA8)</f>
        <v/>
      </c>
      <c r="KB103" s="271"/>
      <c r="KC103" s="272"/>
      <c r="KD103" s="149"/>
      <c r="KE103" s="154"/>
      <c r="KF103" s="157" t="str">
        <f>IF(ISBLANK(KH8),"",COUNTIF(Tipy!$IT$6:$IT$84,Výsledky!KH103))</f>
        <v/>
      </c>
      <c r="KG103" s="155" t="str">
        <f>IF(ISBLANK(KH8),"",KF103/KE92)</f>
        <v/>
      </c>
      <c r="KH103" s="271" t="str">
        <f>IF(ISBLANK(KH8),"",KH8)</f>
        <v/>
      </c>
      <c r="KI103" s="271"/>
      <c r="KJ103" s="272"/>
      <c r="KK103" s="149"/>
      <c r="KL103" s="154"/>
      <c r="KM103" s="157" t="str">
        <f>IF(ISBLANK(KO8),"",COUNTIF(Tipy!$IZ$6:$IZ$84,Výsledky!KO103))</f>
        <v/>
      </c>
      <c r="KN103" s="155" t="str">
        <f>IF(ISBLANK(KO8),"",KM103/KL92)</f>
        <v/>
      </c>
      <c r="KO103" s="271" t="str">
        <f>IF(ISBLANK(KO8),"",KO8)</f>
        <v/>
      </c>
      <c r="KP103" s="271"/>
      <c r="KQ103" s="272"/>
      <c r="KR103" s="149"/>
      <c r="KS103" s="154"/>
      <c r="KT103" s="157" t="str">
        <f>IF(ISBLANK(KV8),"",COUNTIF(Tipy!$JF$6:$JF$84,Výsledky!KV103))</f>
        <v/>
      </c>
      <c r="KU103" s="155" t="str">
        <f>IF(ISBLANK(KV8),"",KT103/KS92)</f>
        <v/>
      </c>
      <c r="KV103" s="271" t="str">
        <f>IF(ISBLANK(KV8),"",KV8)</f>
        <v/>
      </c>
      <c r="KW103" s="271"/>
      <c r="KX103" s="272"/>
      <c r="KY103" s="150"/>
      <c r="KZ103" s="154"/>
      <c r="LA103" s="157" t="str">
        <f>IF(ISBLANK(LC8),"",COUNTIF(Tipy!$JL$6:$JL$84,Výsledky!LC103))</f>
        <v/>
      </c>
      <c r="LB103" s="155" t="str">
        <f>IF(ISBLANK(LC8),"",LA103/KZ92)</f>
        <v/>
      </c>
      <c r="LC103" s="271" t="str">
        <f>IF(ISBLANK(LC8),"",LC8)</f>
        <v/>
      </c>
      <c r="LD103" s="271"/>
      <c r="LE103" s="272"/>
      <c r="LF103" s="149"/>
      <c r="LG103" s="154"/>
      <c r="LH103" s="157" t="str">
        <f>IF(ISBLANK(LJ8),"",COUNTIF(Tipy!$JR$6:$JR$84,Výsledky!LJ103))</f>
        <v/>
      </c>
      <c r="LI103" s="155" t="str">
        <f>IF(ISBLANK(LJ8),"",LH103/LG92)</f>
        <v/>
      </c>
      <c r="LJ103" s="271" t="str">
        <f>IF(ISBLANK(LJ8),"",LJ8)</f>
        <v/>
      </c>
      <c r="LK103" s="271"/>
      <c r="LL103" s="272"/>
      <c r="LM103" s="149"/>
      <c r="LN103" s="154"/>
      <c r="LO103" s="157" t="str">
        <f>IF(ISBLANK(LQ8),"",COUNTIF(Tipy!$JX$6:$JX$84,Výsledky!LQ103))</f>
        <v/>
      </c>
      <c r="LP103" s="155" t="str">
        <f>IF(ISBLANK(LQ8),"",LO103/LN92)</f>
        <v/>
      </c>
      <c r="LQ103" s="271" t="str">
        <f>IF(ISBLANK(LQ8),"",LQ8)</f>
        <v/>
      </c>
      <c r="LR103" s="271"/>
      <c r="LS103" s="272"/>
      <c r="LT103" s="149"/>
      <c r="LU103" s="154"/>
      <c r="LV103" s="157" t="str">
        <f>IF(ISBLANK(LX8),"",COUNTIF(Tipy!$KD$6:$KD$84,Výsledky!LX103))</f>
        <v/>
      </c>
      <c r="LW103" s="155" t="str">
        <f>IF(ISBLANK(LX8),"",LV103/LU92)</f>
        <v/>
      </c>
      <c r="LX103" s="271" t="str">
        <f>IF(ISBLANK(LX8),"",LX8)</f>
        <v/>
      </c>
      <c r="LY103" s="271"/>
      <c r="LZ103" s="272"/>
      <c r="MA103" s="149"/>
      <c r="MB103" s="154"/>
      <c r="MC103" s="157" t="str">
        <f>IF(ISBLANK(ME8),"",COUNTIF(Tipy!$KJ$6:$KJ$84,Výsledky!ME103))</f>
        <v/>
      </c>
      <c r="MD103" s="155" t="str">
        <f>IF(ISBLANK(ME8),"",MC103/MB92)</f>
        <v/>
      </c>
      <c r="ME103" s="271" t="str">
        <f>IF(ISBLANK(ME8),"",ME8)</f>
        <v/>
      </c>
      <c r="MF103" s="271"/>
      <c r="MG103" s="272"/>
      <c r="MH103" s="149"/>
      <c r="MI103" s="154"/>
      <c r="MJ103" s="157" t="str">
        <f>IF(ISBLANK(ML8),"",COUNTIF(Tipy!$KP$6:$KP$84,Výsledky!ML103))</f>
        <v/>
      </c>
      <c r="MK103" s="155" t="str">
        <f>IF(ISBLANK(ML8),"",MJ103/MI92)</f>
        <v/>
      </c>
      <c r="ML103" s="271" t="str">
        <f>IF(ISBLANK(ML8),"",ML8)</f>
        <v/>
      </c>
      <c r="MM103" s="271"/>
      <c r="MN103" s="272"/>
      <c r="MO103" s="149"/>
      <c r="MP103" s="154"/>
      <c r="MQ103" s="157" t="str">
        <f>IF(ISBLANK(MS8),"",COUNTIF(Tipy!$KV$6:$KV$84,Výsledky!MS103))</f>
        <v/>
      </c>
      <c r="MR103" s="155" t="str">
        <f>IF(ISBLANK(MS8),"",MQ103/MP92)</f>
        <v/>
      </c>
      <c r="MS103" s="271" t="str">
        <f>IF(ISBLANK(MS8),"",MS8)</f>
        <v/>
      </c>
      <c r="MT103" s="271"/>
      <c r="MU103" s="272"/>
      <c r="MV103" s="149"/>
      <c r="MW103" s="154"/>
      <c r="MX103" s="157" t="str">
        <f>IF(ISBLANK(MZ8),"",COUNTIF(Tipy!$LB$6:$LB$84,Výsledky!MZ103))</f>
        <v/>
      </c>
      <c r="MY103" s="155" t="str">
        <f>IF(ISBLANK(MZ8),"",MX103/MW92)</f>
        <v/>
      </c>
      <c r="MZ103" s="271" t="str">
        <f>IF(ISBLANK(MZ8),"",MZ8)</f>
        <v/>
      </c>
      <c r="NA103" s="271"/>
      <c r="NB103" s="272"/>
      <c r="NC103" s="149"/>
      <c r="ND103" s="154"/>
      <c r="NE103" s="157" t="str">
        <f>IF(ISBLANK(NG8),"",COUNTIF(Tipy!$LH$6:$LH$84,Výsledky!NG103))</f>
        <v/>
      </c>
      <c r="NF103" s="155" t="str">
        <f>IF(ISBLANK(NG8),"",NE103/ND92)</f>
        <v/>
      </c>
      <c r="NG103" s="271" t="str">
        <f>IF(ISBLANK(NG8),"",NG8)</f>
        <v/>
      </c>
      <c r="NH103" s="271"/>
      <c r="NI103" s="272"/>
      <c r="NJ103" s="149"/>
      <c r="NK103" s="154"/>
      <c r="NL103" s="157" t="str">
        <f>IF(ISBLANK(NN8),"",COUNTIF(Tipy!$LN$6:$LN$84,Výsledky!NN103))</f>
        <v/>
      </c>
      <c r="NM103" s="155" t="str">
        <f>IF(ISBLANK(NN8),"",NL103/NK92)</f>
        <v/>
      </c>
      <c r="NN103" s="271" t="str">
        <f>IF(ISBLANK(NN8),"",NN8)</f>
        <v/>
      </c>
      <c r="NO103" s="271"/>
      <c r="NP103" s="272"/>
      <c r="NQ103" s="149"/>
      <c r="NR103" s="154"/>
      <c r="NS103" s="157" t="str">
        <f>IF(ISBLANK(NU8),"",COUNTIF(Tipy!$LT$6:$LT$84,Výsledky!NU103))</f>
        <v/>
      </c>
      <c r="NT103" s="155" t="str">
        <f>IF(ISBLANK(NU8),"",NS103/NR92)</f>
        <v/>
      </c>
      <c r="NU103" s="271" t="str">
        <f>IF(ISBLANK(NU8),"",NU8)</f>
        <v/>
      </c>
      <c r="NV103" s="271"/>
      <c r="NW103" s="272"/>
      <c r="NX103" s="149"/>
      <c r="NY103" s="154"/>
      <c r="NZ103" s="157" t="str">
        <f>IF(ISBLANK(OB8),"",COUNTIF(Tipy!$LZ$6:$LZ$84,Výsledky!OB103))</f>
        <v/>
      </c>
      <c r="OA103" s="155" t="str">
        <f>IF(ISBLANK(OB8),"",NZ103/NY92)</f>
        <v/>
      </c>
      <c r="OB103" s="271" t="str">
        <f>IF(ISBLANK(OB8),"",OB8)</f>
        <v/>
      </c>
      <c r="OC103" s="271"/>
      <c r="OD103" s="272"/>
      <c r="OE103" s="149"/>
      <c r="OF103" s="154"/>
      <c r="OG103" s="157" t="str">
        <f>IF(ISBLANK(OI8),"",COUNTIF(Tipy!$MF$6:$MF$84,Výsledky!OI103))</f>
        <v/>
      </c>
      <c r="OH103" s="155" t="str">
        <f>IF(ISBLANK(OI8),"",OG103/OF92)</f>
        <v/>
      </c>
      <c r="OI103" s="271" t="str">
        <f>IF(ISBLANK(OI8),"",OI8)</f>
        <v/>
      </c>
      <c r="OJ103" s="271"/>
      <c r="OK103" s="272"/>
      <c r="OL103" s="149"/>
      <c r="OM103" s="154"/>
      <c r="ON103" s="157" t="str">
        <f>IF(ISBLANK(OP8),"",COUNTIF(Tipy!$ML$6:$ML$84,Výsledky!OP103))</f>
        <v/>
      </c>
      <c r="OO103" s="155" t="str">
        <f>IF(ISBLANK(OP8),"",ON103/OM92)</f>
        <v/>
      </c>
      <c r="OP103" s="271" t="str">
        <f>IF(ISBLANK(OP8),"",OP8)</f>
        <v/>
      </c>
      <c r="OQ103" s="271"/>
      <c r="OR103" s="272"/>
      <c r="OS103" s="149"/>
      <c r="OT103" s="154"/>
      <c r="OU103" s="157" t="str">
        <f>IF(ISBLANK(OW8),"",COUNTIF(Tipy!$MR$6:$MR$84,Výsledky!OW103))</f>
        <v/>
      </c>
      <c r="OV103" s="155" t="str">
        <f>IF(ISBLANK(OW8),"",OU103/OT92)</f>
        <v/>
      </c>
      <c r="OW103" s="271" t="str">
        <f>IF(ISBLANK(OW8),"",OW8)</f>
        <v/>
      </c>
      <c r="OX103" s="271"/>
      <c r="OY103" s="272"/>
      <c r="OZ103" s="149"/>
      <c r="PA103" s="154"/>
      <c r="PB103" s="157" t="str">
        <f>IF(ISBLANK(PD8),"",COUNTIF(Tipy!$MX$6:$MX$84,Výsledky!PD103))</f>
        <v/>
      </c>
      <c r="PC103" s="155" t="str">
        <f>IF(ISBLANK(PD8),"",PB103/PA92)</f>
        <v/>
      </c>
      <c r="PD103" s="271" t="str">
        <f>IF(ISBLANK(PD8),"",PD8)</f>
        <v/>
      </c>
      <c r="PE103" s="271"/>
      <c r="PF103" s="272"/>
      <c r="PG103" s="149"/>
      <c r="PH103" s="154"/>
      <c r="PI103" s="157" t="str">
        <f>IF(ISBLANK(PK8),"",COUNTIF(Tipy!$ND$6:$ND$84,Výsledky!PK103))</f>
        <v/>
      </c>
      <c r="PJ103" s="155" t="str">
        <f>IF(ISBLANK(PK8),"",PI103/PH92)</f>
        <v/>
      </c>
      <c r="PK103" s="271" t="str">
        <f>IF(ISBLANK(PK8),"",PK8)</f>
        <v/>
      </c>
      <c r="PL103" s="271"/>
      <c r="PM103" s="272"/>
      <c r="PN103" s="149"/>
      <c r="PO103" s="154"/>
      <c r="PP103" s="157" t="str">
        <f>IF(ISBLANK(PR8),"",COUNTIF(Tipy!$NJ$6:$NJ$84,Výsledky!PR103))</f>
        <v/>
      </c>
      <c r="PQ103" s="155" t="str">
        <f>IF(ISBLANK(PR8),"",PP103/PO92)</f>
        <v/>
      </c>
      <c r="PR103" s="271" t="str">
        <f>IF(ISBLANK(PR8),"",PR8)</f>
        <v/>
      </c>
      <c r="PS103" s="271"/>
      <c r="PT103" s="272"/>
      <c r="PU103" s="149"/>
      <c r="PV103" s="154"/>
      <c r="PW103" s="157" t="str">
        <f>IF(ISBLANK(PY8),"",COUNTIF(Tipy!$NP$6:$NP$84,Výsledky!PY103))</f>
        <v/>
      </c>
      <c r="PX103" s="155" t="str">
        <f>IF(ISBLANK(PY8),"",PW103/PV92)</f>
        <v/>
      </c>
      <c r="PY103" s="271" t="str">
        <f>IF(ISBLANK(PY8),"",PY8)</f>
        <v/>
      </c>
      <c r="PZ103" s="271"/>
      <c r="QA103" s="272"/>
      <c r="QB103" s="149"/>
      <c r="QC103" s="154"/>
      <c r="QD103" s="157" t="str">
        <f>IF(ISBLANK(QF8),"",COUNTIF(Tipy!$NV$6:$NV$84,Výsledky!QF103))</f>
        <v/>
      </c>
      <c r="QE103" s="155" t="str">
        <f>IF(ISBLANK(QF8),"",QD103/QC92)</f>
        <v/>
      </c>
      <c r="QF103" s="271" t="str">
        <f>IF(ISBLANK(QF8),"",QF8)</f>
        <v/>
      </c>
      <c r="QG103" s="271"/>
      <c r="QH103" s="272"/>
      <c r="QI103" s="131"/>
      <c r="QJ103" s="131"/>
    </row>
    <row r="104" spans="1:452" ht="15" customHeight="1" x14ac:dyDescent="0.2">
      <c r="A104" s="335"/>
      <c r="B104" s="151"/>
      <c r="C104" s="145"/>
      <c r="D104" s="154"/>
      <c r="E104" s="157" t="str">
        <f>IF(ISBLANK(G9),"",COUNTIF(Tipy!$H$6:$H$84,Výsledky!G104))</f>
        <v/>
      </c>
      <c r="F104" s="155" t="str">
        <f>IF(ISBLANK(G9),"",E104/D92)</f>
        <v/>
      </c>
      <c r="G104" s="273" t="str">
        <f>IF(ISBLANK(G9),"",G9)</f>
        <v/>
      </c>
      <c r="H104" s="273"/>
      <c r="I104" s="272"/>
      <c r="J104" s="148"/>
      <c r="K104" s="154"/>
      <c r="L104" s="157" t="str">
        <f>IF(ISBLANK(N9),"",COUNTIF(Tipy!$N$6:$N$84,Výsledky!N104))</f>
        <v/>
      </c>
      <c r="M104" s="155" t="str">
        <f>IF(ISBLANK(N9),"",L104/K92)</f>
        <v/>
      </c>
      <c r="N104" s="273" t="str">
        <f>IF(ISBLANK(N9),"",N9)</f>
        <v/>
      </c>
      <c r="O104" s="273"/>
      <c r="P104" s="272"/>
      <c r="Q104" s="149"/>
      <c r="R104" s="154"/>
      <c r="S104" s="157" t="str">
        <f>IF(ISBLANK(U9),"",COUNTIF(Tipy!$T$6:$T$84,Výsledky!U104))</f>
        <v/>
      </c>
      <c r="T104" s="155" t="str">
        <f>IF(ISBLANK(U9),"",S104/R92)</f>
        <v/>
      </c>
      <c r="U104" s="273" t="str">
        <f>IF(ISBLANK(U9),"",U9)</f>
        <v/>
      </c>
      <c r="V104" s="273"/>
      <c r="W104" s="272"/>
      <c r="X104" s="149"/>
      <c r="Y104" s="154"/>
      <c r="Z104" s="157" t="str">
        <f>IF(ISBLANK(AB9),"",COUNTIF(Tipy!$Z$6:$Z$84,Výsledky!AB104))</f>
        <v/>
      </c>
      <c r="AA104" s="155" t="str">
        <f>IF(ISBLANK(AB9),"",Z104/Y92)</f>
        <v/>
      </c>
      <c r="AB104" s="273" t="str">
        <f>IF(ISBLANK(AB9),"",AB9)</f>
        <v/>
      </c>
      <c r="AC104" s="273"/>
      <c r="AD104" s="272"/>
      <c r="AE104" s="149"/>
      <c r="AF104" s="154"/>
      <c r="AG104" s="157" t="str">
        <f>IF(ISBLANK(AI9),"",COUNTIF(Tipy!$AF$6:$AF$84,Výsledky!AI104))</f>
        <v/>
      </c>
      <c r="AH104" s="155" t="str">
        <f>IF(ISBLANK(AI9),"",AG104/AF92)</f>
        <v/>
      </c>
      <c r="AI104" s="273" t="str">
        <f>IF(ISBLANK(AI9),"",AI9)</f>
        <v/>
      </c>
      <c r="AJ104" s="273"/>
      <c r="AK104" s="272"/>
      <c r="AL104" s="149"/>
      <c r="AM104" s="154"/>
      <c r="AN104" s="157" t="str">
        <f>IF(ISBLANK(AP9),"",COUNTIF(Tipy!$AL$6:$AL$84,Výsledky!AP104))</f>
        <v/>
      </c>
      <c r="AO104" s="155" t="str">
        <f>IF(ISBLANK(AP9),"",AN104/AM92)</f>
        <v/>
      </c>
      <c r="AP104" s="273" t="str">
        <f>IF(ISBLANK(AP9),"",AP9)</f>
        <v/>
      </c>
      <c r="AQ104" s="273"/>
      <c r="AR104" s="272"/>
      <c r="AS104" s="149"/>
      <c r="AT104" s="154"/>
      <c r="AU104" s="157" t="str">
        <f>IF(ISBLANK(AW9),"",COUNTIF(Tipy!$AR$6:$AR$84,Výsledky!AW104))</f>
        <v/>
      </c>
      <c r="AV104" s="155" t="str">
        <f>IF(ISBLANK(AW9),"",AU104/AT92)</f>
        <v/>
      </c>
      <c r="AW104" s="273" t="str">
        <f>IF(ISBLANK(AW9),"",AW9)</f>
        <v/>
      </c>
      <c r="AX104" s="273"/>
      <c r="AY104" s="272"/>
      <c r="AZ104" s="149"/>
      <c r="BA104" s="154"/>
      <c r="BB104" s="157" t="str">
        <f>IF(ISBLANK(BD9),"",COUNTIF(Tipy!$AX$6:$AX$84,Výsledky!BD104))</f>
        <v/>
      </c>
      <c r="BC104" s="155" t="str">
        <f>IF(ISBLANK(BD9),"",BB104/BA92)</f>
        <v/>
      </c>
      <c r="BD104" s="273" t="str">
        <f>IF(ISBLANK(BD9),"",BD9)</f>
        <v/>
      </c>
      <c r="BE104" s="273"/>
      <c r="BF104" s="272"/>
      <c r="BG104" s="149"/>
      <c r="BH104" s="154"/>
      <c r="BI104" s="157" t="str">
        <f>IF(ISBLANK(BK9),"",COUNTIF(Tipy!$BD$6:$BD$84,Výsledky!BK104))</f>
        <v/>
      </c>
      <c r="BJ104" s="155" t="str">
        <f>IF(ISBLANK(BK9),"",BI104/BH92)</f>
        <v/>
      </c>
      <c r="BK104" s="273" t="str">
        <f>IF(ISBLANK(BK9),"",BK9)</f>
        <v/>
      </c>
      <c r="BL104" s="273"/>
      <c r="BM104" s="272"/>
      <c r="BN104" s="149"/>
      <c r="BO104" s="154"/>
      <c r="BP104" s="157" t="str">
        <f>IF(ISBLANK(BR9),"",COUNTIF(Tipy!$BJ$6:$BJ$84,Výsledky!BR104))</f>
        <v/>
      </c>
      <c r="BQ104" s="155" t="str">
        <f>IF(ISBLANK(BR9),"",BP104/BO92)</f>
        <v/>
      </c>
      <c r="BR104" s="273" t="str">
        <f>IF(ISBLANK(BR9),"",BR9)</f>
        <v/>
      </c>
      <c r="BS104" s="273"/>
      <c r="BT104" s="272"/>
      <c r="BU104" s="149"/>
      <c r="BV104" s="154"/>
      <c r="BW104" s="157" t="str">
        <f>IF(ISBLANK(BY9),"",COUNTIF(Tipy!$BP$6:$BP$84,Výsledky!BY104))</f>
        <v/>
      </c>
      <c r="BX104" s="155" t="str">
        <f>IF(ISBLANK(BY9),"",BW104/BV92)</f>
        <v/>
      </c>
      <c r="BY104" s="273" t="str">
        <f>IF(ISBLANK(BY9),"",BY9)</f>
        <v/>
      </c>
      <c r="BZ104" s="273"/>
      <c r="CA104" s="272"/>
      <c r="CB104" s="149"/>
      <c r="CC104" s="154"/>
      <c r="CD104" s="157" t="str">
        <f>IF(ISBLANK(CF9),"",COUNTIF(Tipy!$BV$6:$BV$84,Výsledky!CF104))</f>
        <v/>
      </c>
      <c r="CE104" s="155" t="str">
        <f>IF(ISBLANK(CF9),"",CD104/CC92)</f>
        <v/>
      </c>
      <c r="CF104" s="273" t="str">
        <f>IF(ISBLANK(CF9),"",CF9)</f>
        <v/>
      </c>
      <c r="CG104" s="273"/>
      <c r="CH104" s="272"/>
      <c r="CI104" s="149"/>
      <c r="CJ104" s="154"/>
      <c r="CK104" s="157" t="str">
        <f>IF(ISBLANK(CM9),"",COUNTIF(Tipy!$CB$6:$CB$84,Výsledky!CM104))</f>
        <v/>
      </c>
      <c r="CL104" s="155" t="str">
        <f>IF(ISBLANK(CM9),"",CK104/CJ92)</f>
        <v/>
      </c>
      <c r="CM104" s="273" t="str">
        <f>IF(ISBLANK(CM9),"",CM9)</f>
        <v/>
      </c>
      <c r="CN104" s="273"/>
      <c r="CO104" s="272"/>
      <c r="CP104" s="149"/>
      <c r="CQ104" s="154"/>
      <c r="CR104" s="157" t="str">
        <f>IF(ISBLANK(CT9),"",COUNTIF(Tipy!$CH$6:$CH$84,Výsledky!CT104))</f>
        <v/>
      </c>
      <c r="CS104" s="155" t="str">
        <f>IF(ISBLANK(CT9),"",CR104/CQ92)</f>
        <v/>
      </c>
      <c r="CT104" s="273" t="str">
        <f>IF(ISBLANK(CT9),"",CT9)</f>
        <v/>
      </c>
      <c r="CU104" s="273"/>
      <c r="CV104" s="272"/>
      <c r="CW104" s="149"/>
      <c r="CX104" s="154"/>
      <c r="CY104" s="157" t="str">
        <f>IF(ISBLANK(DA9),"",COUNTIF(Tipy!$CN$6:$CN$84,Výsledky!DA104))</f>
        <v/>
      </c>
      <c r="CZ104" s="155" t="str">
        <f>IF(ISBLANK(DA9),"",CY104/CX92)</f>
        <v/>
      </c>
      <c r="DA104" s="273" t="str">
        <f>IF(ISBLANK(DA9),"",DA9)</f>
        <v/>
      </c>
      <c r="DB104" s="273"/>
      <c r="DC104" s="272"/>
      <c r="DD104" s="149"/>
      <c r="DE104" s="154"/>
      <c r="DF104" s="157" t="str">
        <f>IF(ISBLANK(DH9),"",COUNTIF(Tipy!$CT$6:$CT$84,Výsledky!DH104))</f>
        <v/>
      </c>
      <c r="DG104" s="155" t="str">
        <f>IF(ISBLANK(DH9),"",DF104/DE92)</f>
        <v/>
      </c>
      <c r="DH104" s="273" t="str">
        <f>IF(ISBLANK(DH9),"",DH9)</f>
        <v/>
      </c>
      <c r="DI104" s="273"/>
      <c r="DJ104" s="272"/>
      <c r="DK104" s="149"/>
      <c r="DL104" s="154"/>
      <c r="DM104" s="157" t="str">
        <f>IF(ISBLANK(DO9),"",COUNTIF(Tipy!$CZ$6:$CZ$84,Výsledky!DO104))</f>
        <v/>
      </c>
      <c r="DN104" s="155" t="str">
        <f>IF(ISBLANK(DO9),"",DM104/DL92)</f>
        <v/>
      </c>
      <c r="DO104" s="273" t="str">
        <f>IF(ISBLANK(DO9),"",DO9)</f>
        <v/>
      </c>
      <c r="DP104" s="273"/>
      <c r="DQ104" s="272"/>
      <c r="DR104" s="149"/>
      <c r="DS104" s="154"/>
      <c r="DT104" s="157" t="str">
        <f>IF(ISBLANK(DV9),"",COUNTIF(Tipy!$DF$6:$DF$84,Výsledky!DV104))</f>
        <v/>
      </c>
      <c r="DU104" s="155" t="str">
        <f>IF(ISBLANK(DV9),"",DT104/DS92)</f>
        <v/>
      </c>
      <c r="DV104" s="273" t="str">
        <f>IF(ISBLANK(DV9),"",DV9)</f>
        <v/>
      </c>
      <c r="DW104" s="273"/>
      <c r="DX104" s="272"/>
      <c r="DY104" s="149"/>
      <c r="DZ104" s="154"/>
      <c r="EA104" s="157" t="str">
        <f>IF(ISBLANK(EC9),"",COUNTIF(Tipy!$DL$6:$DL$84,Výsledky!EC104))</f>
        <v/>
      </c>
      <c r="EB104" s="155" t="str">
        <f>IF(ISBLANK(EC9),"",EA104/DZ92)</f>
        <v/>
      </c>
      <c r="EC104" s="273" t="str">
        <f>IF(ISBLANK(EC9),"",EC9)</f>
        <v/>
      </c>
      <c r="ED104" s="273"/>
      <c r="EE104" s="272"/>
      <c r="EF104" s="149"/>
      <c r="EG104" s="154"/>
      <c r="EH104" s="157" t="str">
        <f>IF(ISBLANK(EJ9),"",COUNTIF(Tipy!$DR$6:$DR$84,Výsledky!EJ104))</f>
        <v/>
      </c>
      <c r="EI104" s="155" t="str">
        <f>IF(ISBLANK(EJ9),"",EH104/EG92)</f>
        <v/>
      </c>
      <c r="EJ104" s="273" t="str">
        <f>IF(ISBLANK(EJ9),"",EJ9)</f>
        <v/>
      </c>
      <c r="EK104" s="273"/>
      <c r="EL104" s="272"/>
      <c r="EM104" s="149"/>
      <c r="EN104" s="154"/>
      <c r="EO104" s="157" t="str">
        <f>IF(ISBLANK(EQ9),"",COUNTIF(Tipy!$DX$6:$DX$84,Výsledky!EQ104))</f>
        <v/>
      </c>
      <c r="EP104" s="155" t="str">
        <f>IF(ISBLANK(EQ9),"",EO104/EN92)</f>
        <v/>
      </c>
      <c r="EQ104" s="273" t="str">
        <f>IF(ISBLANK(EQ9),"",EQ9)</f>
        <v/>
      </c>
      <c r="ER104" s="273"/>
      <c r="ES104" s="272"/>
      <c r="ET104" s="149"/>
      <c r="EU104" s="154"/>
      <c r="EV104" s="157" t="str">
        <f>IF(ISBLANK(EX9),"",COUNTIF(Tipy!$ED$6:$ED$84,Výsledky!EX104))</f>
        <v/>
      </c>
      <c r="EW104" s="155" t="str">
        <f>IF(ISBLANK(EX9),"",EV104/EU92)</f>
        <v/>
      </c>
      <c r="EX104" s="273" t="str">
        <f>IF(ISBLANK(EX9),"",EX9)</f>
        <v/>
      </c>
      <c r="EY104" s="273"/>
      <c r="EZ104" s="272"/>
      <c r="FA104" s="149"/>
      <c r="FB104" s="154"/>
      <c r="FC104" s="157" t="str">
        <f>IF(ISBLANK(FE9),"",COUNTIF(Tipy!$EJ$6:$EJ$84,Výsledky!FE104))</f>
        <v/>
      </c>
      <c r="FD104" s="155" t="str">
        <f>IF(ISBLANK(FE9),"",FC104/FB92)</f>
        <v/>
      </c>
      <c r="FE104" s="273" t="str">
        <f>IF(ISBLANK(FE9),"",FE9)</f>
        <v/>
      </c>
      <c r="FF104" s="273"/>
      <c r="FG104" s="272"/>
      <c r="FH104" s="149"/>
      <c r="FI104" s="154"/>
      <c r="FJ104" s="157" t="str">
        <f>IF(ISBLANK(FL9),"",COUNTIF(Tipy!$EP$6:$EP$84,Výsledky!FL104))</f>
        <v/>
      </c>
      <c r="FK104" s="155" t="str">
        <f>IF(ISBLANK(FL9),"",FJ104/FI92)</f>
        <v/>
      </c>
      <c r="FL104" s="273" t="str">
        <f>IF(ISBLANK(FL9),"",FL9)</f>
        <v/>
      </c>
      <c r="FM104" s="273"/>
      <c r="FN104" s="272"/>
      <c r="FO104" s="149"/>
      <c r="FP104" s="154"/>
      <c r="FQ104" s="157" t="str">
        <f>IF(ISBLANK(FS9),"",COUNTIF(Tipy!$EV$6:$EV$84,Výsledky!FS104))</f>
        <v/>
      </c>
      <c r="FR104" s="155" t="str">
        <f>IF(ISBLANK(FS9),"",FQ104/FP92)</f>
        <v/>
      </c>
      <c r="FS104" s="273" t="str">
        <f>IF(ISBLANK(FS9),"",FS9)</f>
        <v/>
      </c>
      <c r="FT104" s="273"/>
      <c r="FU104" s="272"/>
      <c r="FV104" s="149"/>
      <c r="FW104" s="154"/>
      <c r="FX104" s="157" t="str">
        <f>IF(ISBLANK(FZ9),"",COUNTIF(Tipy!$FB$6:$FB$84,Výsledky!FZ104))</f>
        <v/>
      </c>
      <c r="FY104" s="155" t="str">
        <f>IF(ISBLANK(FZ9),"",FX104/FW92)</f>
        <v/>
      </c>
      <c r="FZ104" s="273" t="str">
        <f>IF(ISBLANK(FZ9),"",FZ9)</f>
        <v/>
      </c>
      <c r="GA104" s="273"/>
      <c r="GB104" s="272"/>
      <c r="GC104" s="149"/>
      <c r="GD104" s="154"/>
      <c r="GE104" s="157" t="str">
        <f>IF(ISBLANK(GG9),"",COUNTIF(Tipy!$FH$6:$FH$84,Výsledky!GG104))</f>
        <v/>
      </c>
      <c r="GF104" s="155" t="str">
        <f>IF(ISBLANK(GG9),"",GE104/GD92)</f>
        <v/>
      </c>
      <c r="GG104" s="273" t="str">
        <f>IF(ISBLANK(GG9),"",GG9)</f>
        <v/>
      </c>
      <c r="GH104" s="273"/>
      <c r="GI104" s="272"/>
      <c r="GJ104" s="149"/>
      <c r="GK104" s="154"/>
      <c r="GL104" s="157" t="str">
        <f>IF(ISBLANK(GN9),"",COUNTIF(Tipy!$FN$6:$FN$84,Výsledky!GN104))</f>
        <v/>
      </c>
      <c r="GM104" s="155" t="str">
        <f>IF(ISBLANK(GN9),"",GL104/GK92)</f>
        <v/>
      </c>
      <c r="GN104" s="273" t="str">
        <f>IF(ISBLANK(GN9),"",GN9)</f>
        <v/>
      </c>
      <c r="GO104" s="273"/>
      <c r="GP104" s="272"/>
      <c r="GQ104" s="149"/>
      <c r="GR104" s="154"/>
      <c r="GS104" s="157" t="str">
        <f>IF(ISBLANK(GU9),"",COUNTIF(Tipy!$FT$6:$FT$84,Výsledky!GU104))</f>
        <v/>
      </c>
      <c r="GT104" s="155" t="str">
        <f>IF(ISBLANK(GU9),"",GS104/GR92)</f>
        <v/>
      </c>
      <c r="GU104" s="273" t="str">
        <f>IF(ISBLANK(GU9),"",GU9)</f>
        <v/>
      </c>
      <c r="GV104" s="273"/>
      <c r="GW104" s="272"/>
      <c r="GX104" s="149"/>
      <c r="GY104" s="154"/>
      <c r="GZ104" s="157" t="str">
        <f>IF(ISBLANK(HB9),"",COUNTIF(Tipy!$FZ$6:$FZ$84,Výsledky!HB104))</f>
        <v/>
      </c>
      <c r="HA104" s="155" t="str">
        <f>IF(ISBLANK(HB9),"",GZ104/GY92)</f>
        <v/>
      </c>
      <c r="HB104" s="273" t="str">
        <f>IF(ISBLANK(HB9),"",HB9)</f>
        <v/>
      </c>
      <c r="HC104" s="273"/>
      <c r="HD104" s="272"/>
      <c r="HE104" s="149"/>
      <c r="HF104" s="154"/>
      <c r="HG104" s="157" t="str">
        <f>IF(ISBLANK(HI9),"",COUNTIF(Tipy!$GF$6:$GF$84,Výsledky!HI104))</f>
        <v/>
      </c>
      <c r="HH104" s="155" t="str">
        <f>IF(ISBLANK(HI9),"",HG104/HF92)</f>
        <v/>
      </c>
      <c r="HI104" s="273" t="str">
        <f>IF(ISBLANK(HI9),"",HI9)</f>
        <v/>
      </c>
      <c r="HJ104" s="273"/>
      <c r="HK104" s="272"/>
      <c r="HL104" s="149"/>
      <c r="HM104" s="154"/>
      <c r="HN104" s="157" t="str">
        <f>IF(ISBLANK(HP9),"",COUNTIF(Tipy!$GL$6:$GL$84,Výsledky!HP104))</f>
        <v/>
      </c>
      <c r="HO104" s="155" t="str">
        <f>IF(ISBLANK(HP9),"",HN104/HM92)</f>
        <v/>
      </c>
      <c r="HP104" s="273" t="str">
        <f>IF(ISBLANK(HP9),"",HP9)</f>
        <v/>
      </c>
      <c r="HQ104" s="273"/>
      <c r="HR104" s="272"/>
      <c r="HS104" s="149"/>
      <c r="HT104" s="154"/>
      <c r="HU104" s="157" t="str">
        <f>IF(ISBLANK(HW9),"",COUNTIF(Tipy!$GR$6:$GR$84,Výsledky!HW104))</f>
        <v/>
      </c>
      <c r="HV104" s="155" t="str">
        <f>IF(ISBLANK(HW9),"",HU104/HT92)</f>
        <v/>
      </c>
      <c r="HW104" s="273" t="str">
        <f>IF(ISBLANK(HW9),"",HW9)</f>
        <v/>
      </c>
      <c r="HX104" s="273"/>
      <c r="HY104" s="272"/>
      <c r="HZ104" s="149"/>
      <c r="IA104" s="154"/>
      <c r="IB104" s="157" t="str">
        <f>IF(ISBLANK(ID9),"",COUNTIF(Tipy!$GX$6:$GX$84,Výsledky!ID104))</f>
        <v/>
      </c>
      <c r="IC104" s="155" t="str">
        <f>IF(ISBLANK(ID9),"",IB104/IA92)</f>
        <v/>
      </c>
      <c r="ID104" s="273" t="str">
        <f>IF(ISBLANK(ID9),"",ID9)</f>
        <v/>
      </c>
      <c r="IE104" s="273"/>
      <c r="IF104" s="272"/>
      <c r="IG104" s="149"/>
      <c r="IH104" s="154"/>
      <c r="II104" s="157" t="str">
        <f>IF(ISBLANK(IK9),"",COUNTIF(Tipy!$HD$6:$HD$84,Výsledky!IK104))</f>
        <v/>
      </c>
      <c r="IJ104" s="155" t="str">
        <f>IF(ISBLANK(IK9),"",II104/IH92)</f>
        <v/>
      </c>
      <c r="IK104" s="273" t="str">
        <f>IF(ISBLANK(IK9),"",IK9)</f>
        <v/>
      </c>
      <c r="IL104" s="273"/>
      <c r="IM104" s="272"/>
      <c r="IN104" s="149"/>
      <c r="IO104" s="154"/>
      <c r="IP104" s="157" t="str">
        <f>IF(ISBLANK(IR9),"",COUNTIF(Tipy!$HJ$6:$HJ$84,Výsledky!IR104))</f>
        <v/>
      </c>
      <c r="IQ104" s="155" t="str">
        <f>IF(ISBLANK(IR9),"",IP104/IO92)</f>
        <v/>
      </c>
      <c r="IR104" s="273" t="str">
        <f>IF(ISBLANK(IR9),"",IR9)</f>
        <v/>
      </c>
      <c r="IS104" s="273"/>
      <c r="IT104" s="272"/>
      <c r="IU104" s="149"/>
      <c r="IV104" s="154"/>
      <c r="IW104" s="157" t="str">
        <f>IF(ISBLANK(IY9),"",COUNTIF(Tipy!$HP$6:$HP$84,Výsledky!IY104))</f>
        <v/>
      </c>
      <c r="IX104" s="155" t="str">
        <f>IF(ISBLANK(IY9),"",IW104/IV92)</f>
        <v/>
      </c>
      <c r="IY104" s="273" t="str">
        <f>IF(ISBLANK(IY9),"",IY9)</f>
        <v/>
      </c>
      <c r="IZ104" s="273"/>
      <c r="JA104" s="272"/>
      <c r="JB104" s="149"/>
      <c r="JC104" s="154"/>
      <c r="JD104" s="157" t="str">
        <f>IF(ISBLANK(JF9),"",COUNTIF(Tipy!$HV$6:$HV$84,Výsledky!JF104))</f>
        <v/>
      </c>
      <c r="JE104" s="155" t="str">
        <f>IF(ISBLANK(JF9),"",JD104/JC92)</f>
        <v/>
      </c>
      <c r="JF104" s="273" t="str">
        <f>IF(ISBLANK(JF9),"",JF9)</f>
        <v/>
      </c>
      <c r="JG104" s="273"/>
      <c r="JH104" s="272"/>
      <c r="JI104" s="149"/>
      <c r="JJ104" s="154"/>
      <c r="JK104" s="157" t="str">
        <f>IF(ISBLANK(JM9),"",COUNTIF(Tipy!$IB$6:$IB$84,Výsledky!JM104))</f>
        <v/>
      </c>
      <c r="JL104" s="155" t="str">
        <f>IF(ISBLANK(JM9),"",JK104/JJ92)</f>
        <v/>
      </c>
      <c r="JM104" s="273" t="str">
        <f>IF(ISBLANK(JM9),"",JM9)</f>
        <v/>
      </c>
      <c r="JN104" s="273"/>
      <c r="JO104" s="272"/>
      <c r="JP104" s="149"/>
      <c r="JQ104" s="154"/>
      <c r="JR104" s="157" t="str">
        <f>IF(ISBLANK(JT9),"",COUNTIF(Tipy!$IH$6:$IH$84,Výsledky!JT104))</f>
        <v/>
      </c>
      <c r="JS104" s="155" t="str">
        <f>IF(ISBLANK(JT9),"",JR104/JQ92)</f>
        <v/>
      </c>
      <c r="JT104" s="273" t="str">
        <f>IF(ISBLANK(JT9),"",JT9)</f>
        <v/>
      </c>
      <c r="JU104" s="273"/>
      <c r="JV104" s="272"/>
      <c r="JW104" s="149"/>
      <c r="JX104" s="154"/>
      <c r="JY104" s="157" t="str">
        <f>IF(ISBLANK(KA9),"",COUNTIF(Tipy!$IN$6:$IN$84,Výsledky!KA104))</f>
        <v/>
      </c>
      <c r="JZ104" s="155" t="str">
        <f>IF(ISBLANK(KA9),"",JY104/JX92)</f>
        <v/>
      </c>
      <c r="KA104" s="273" t="str">
        <f>IF(ISBLANK(KA9),"",KA9)</f>
        <v/>
      </c>
      <c r="KB104" s="273"/>
      <c r="KC104" s="272"/>
      <c r="KD104" s="149"/>
      <c r="KE104" s="154"/>
      <c r="KF104" s="157" t="str">
        <f>IF(ISBLANK(KH9),"",COUNTIF(Tipy!$IT$6:$IT$84,Výsledky!KH104))</f>
        <v/>
      </c>
      <c r="KG104" s="155" t="str">
        <f>IF(ISBLANK(KH9),"",KF104/KE92)</f>
        <v/>
      </c>
      <c r="KH104" s="273" t="str">
        <f>IF(ISBLANK(KH9),"",KH9)</f>
        <v/>
      </c>
      <c r="KI104" s="273"/>
      <c r="KJ104" s="272"/>
      <c r="KK104" s="149"/>
      <c r="KL104" s="154"/>
      <c r="KM104" s="157" t="str">
        <f>IF(ISBLANK(KO9),"",COUNTIF(Tipy!$IZ$6:$IZ$84,Výsledky!KO104))</f>
        <v/>
      </c>
      <c r="KN104" s="155" t="str">
        <f>IF(ISBLANK(KO9),"",KM104/KL92)</f>
        <v/>
      </c>
      <c r="KO104" s="273" t="str">
        <f>IF(ISBLANK(KO9),"",KO9)</f>
        <v/>
      </c>
      <c r="KP104" s="273"/>
      <c r="KQ104" s="272"/>
      <c r="KR104" s="149"/>
      <c r="KS104" s="154"/>
      <c r="KT104" s="157" t="str">
        <f>IF(ISBLANK(KV9),"",COUNTIF(Tipy!$JF$6:$JF$84,Výsledky!KV104))</f>
        <v/>
      </c>
      <c r="KU104" s="155" t="str">
        <f>IF(ISBLANK(KV9),"",KT104/KS92)</f>
        <v/>
      </c>
      <c r="KV104" s="273" t="str">
        <f>IF(ISBLANK(KV9),"",KV9)</f>
        <v/>
      </c>
      <c r="KW104" s="273"/>
      <c r="KX104" s="272"/>
      <c r="KY104" s="150"/>
      <c r="KZ104" s="154"/>
      <c r="LA104" s="157" t="str">
        <f>IF(ISBLANK(LC9),"",COUNTIF(Tipy!$JL$6:$JL$84,Výsledky!LC104))</f>
        <v/>
      </c>
      <c r="LB104" s="155" t="str">
        <f>IF(ISBLANK(LC9),"",LA104/KZ92)</f>
        <v/>
      </c>
      <c r="LC104" s="273" t="str">
        <f>IF(ISBLANK(LC9),"",LC9)</f>
        <v/>
      </c>
      <c r="LD104" s="273"/>
      <c r="LE104" s="272"/>
      <c r="LF104" s="149"/>
      <c r="LG104" s="154"/>
      <c r="LH104" s="157" t="str">
        <f>IF(ISBLANK(LJ9),"",COUNTIF(Tipy!$JR$6:$JR$84,Výsledky!LJ104))</f>
        <v/>
      </c>
      <c r="LI104" s="155" t="str">
        <f>IF(ISBLANK(LJ9),"",LH104/LG92)</f>
        <v/>
      </c>
      <c r="LJ104" s="273" t="str">
        <f>IF(ISBLANK(LJ9),"",LJ9)</f>
        <v/>
      </c>
      <c r="LK104" s="273"/>
      <c r="LL104" s="272"/>
      <c r="LM104" s="149"/>
      <c r="LN104" s="154"/>
      <c r="LO104" s="157" t="str">
        <f>IF(ISBLANK(LQ9),"",COUNTIF(Tipy!$JX$6:$JX$84,Výsledky!LQ104))</f>
        <v/>
      </c>
      <c r="LP104" s="155" t="str">
        <f>IF(ISBLANK(LQ9),"",LO104/LN92)</f>
        <v/>
      </c>
      <c r="LQ104" s="273" t="str">
        <f>IF(ISBLANK(LQ9),"",LQ9)</f>
        <v/>
      </c>
      <c r="LR104" s="273"/>
      <c r="LS104" s="272"/>
      <c r="LT104" s="149"/>
      <c r="LU104" s="154"/>
      <c r="LV104" s="157" t="str">
        <f>IF(ISBLANK(LX9),"",COUNTIF(Tipy!$KD$6:$KD$84,Výsledky!LX104))</f>
        <v/>
      </c>
      <c r="LW104" s="155" t="str">
        <f>IF(ISBLANK(LX9),"",LV104/LU92)</f>
        <v/>
      </c>
      <c r="LX104" s="273" t="str">
        <f>IF(ISBLANK(LX9),"",LX9)</f>
        <v/>
      </c>
      <c r="LY104" s="273"/>
      <c r="LZ104" s="272"/>
      <c r="MA104" s="149"/>
      <c r="MB104" s="154"/>
      <c r="MC104" s="157" t="str">
        <f>IF(ISBLANK(ME9),"",COUNTIF(Tipy!$KJ$6:$KJ$84,Výsledky!ME104))</f>
        <v/>
      </c>
      <c r="MD104" s="155" t="str">
        <f>IF(ISBLANK(ME9),"",MC104/MB92)</f>
        <v/>
      </c>
      <c r="ME104" s="273" t="str">
        <f>IF(ISBLANK(ME9),"",ME9)</f>
        <v/>
      </c>
      <c r="MF104" s="273"/>
      <c r="MG104" s="272"/>
      <c r="MH104" s="149"/>
      <c r="MI104" s="154"/>
      <c r="MJ104" s="157" t="str">
        <f>IF(ISBLANK(ML9),"",COUNTIF(Tipy!$KP$6:$KP$84,Výsledky!ML104))</f>
        <v/>
      </c>
      <c r="MK104" s="155" t="str">
        <f>IF(ISBLANK(ML9),"",MJ104/MI92)</f>
        <v/>
      </c>
      <c r="ML104" s="273" t="str">
        <f>IF(ISBLANK(ML9),"",ML9)</f>
        <v/>
      </c>
      <c r="MM104" s="273"/>
      <c r="MN104" s="272"/>
      <c r="MO104" s="149"/>
      <c r="MP104" s="154"/>
      <c r="MQ104" s="157" t="str">
        <f>IF(ISBLANK(MS9),"",COUNTIF(Tipy!$KV$6:$KV$84,Výsledky!MS104))</f>
        <v/>
      </c>
      <c r="MR104" s="155" t="str">
        <f>IF(ISBLANK(MS9),"",MQ104/MP92)</f>
        <v/>
      </c>
      <c r="MS104" s="273" t="str">
        <f>IF(ISBLANK(MS9),"",MS9)</f>
        <v/>
      </c>
      <c r="MT104" s="273"/>
      <c r="MU104" s="272"/>
      <c r="MV104" s="149"/>
      <c r="MW104" s="154"/>
      <c r="MX104" s="157" t="str">
        <f>IF(ISBLANK(MZ9),"",COUNTIF(Tipy!$LB$6:$LB$84,Výsledky!MZ104))</f>
        <v/>
      </c>
      <c r="MY104" s="155" t="str">
        <f>IF(ISBLANK(MZ9),"",MX104/MW92)</f>
        <v/>
      </c>
      <c r="MZ104" s="273" t="str">
        <f>IF(ISBLANK(MZ9),"",MZ9)</f>
        <v/>
      </c>
      <c r="NA104" s="273"/>
      <c r="NB104" s="272"/>
      <c r="NC104" s="149"/>
      <c r="ND104" s="154"/>
      <c r="NE104" s="157" t="str">
        <f>IF(ISBLANK(NG9),"",COUNTIF(Tipy!$LH$6:$LH$84,Výsledky!NG104))</f>
        <v/>
      </c>
      <c r="NF104" s="155" t="str">
        <f>IF(ISBLANK(NG9),"",NE104/ND92)</f>
        <v/>
      </c>
      <c r="NG104" s="273" t="str">
        <f>IF(ISBLANK(NG9),"",NG9)</f>
        <v/>
      </c>
      <c r="NH104" s="273"/>
      <c r="NI104" s="272"/>
      <c r="NJ104" s="149"/>
      <c r="NK104" s="154"/>
      <c r="NL104" s="157" t="str">
        <f>IF(ISBLANK(NN9),"",COUNTIF(Tipy!$LN$6:$LN$84,Výsledky!NN104))</f>
        <v/>
      </c>
      <c r="NM104" s="155" t="str">
        <f>IF(ISBLANK(NN9),"",NL104/NK92)</f>
        <v/>
      </c>
      <c r="NN104" s="273" t="str">
        <f>IF(ISBLANK(NN9),"",NN9)</f>
        <v/>
      </c>
      <c r="NO104" s="273"/>
      <c r="NP104" s="272"/>
      <c r="NQ104" s="149"/>
      <c r="NR104" s="154"/>
      <c r="NS104" s="157" t="str">
        <f>IF(ISBLANK(NU9),"",COUNTIF(Tipy!$LT$6:$LT$84,Výsledky!NU104))</f>
        <v/>
      </c>
      <c r="NT104" s="155" t="str">
        <f>IF(ISBLANK(NU9),"",NS104/NR92)</f>
        <v/>
      </c>
      <c r="NU104" s="273" t="str">
        <f>IF(ISBLANK(NU9),"",NU9)</f>
        <v/>
      </c>
      <c r="NV104" s="273"/>
      <c r="NW104" s="272"/>
      <c r="NX104" s="149"/>
      <c r="NY104" s="154"/>
      <c r="NZ104" s="157" t="str">
        <f>IF(ISBLANK(OB9),"",COUNTIF(Tipy!$LZ$6:$LZ$84,Výsledky!OB104))</f>
        <v/>
      </c>
      <c r="OA104" s="155" t="str">
        <f>IF(ISBLANK(OB9),"",NZ104/NY92)</f>
        <v/>
      </c>
      <c r="OB104" s="273" t="str">
        <f>IF(ISBLANK(OB9),"",OB9)</f>
        <v/>
      </c>
      <c r="OC104" s="273"/>
      <c r="OD104" s="272"/>
      <c r="OE104" s="149"/>
      <c r="OF104" s="154"/>
      <c r="OG104" s="157" t="str">
        <f>IF(ISBLANK(OI9),"",COUNTIF(Tipy!$MF$6:$MF$84,Výsledky!OI104))</f>
        <v/>
      </c>
      <c r="OH104" s="155" t="str">
        <f>IF(ISBLANK(OI9),"",OG104/OF92)</f>
        <v/>
      </c>
      <c r="OI104" s="273" t="str">
        <f>IF(ISBLANK(OI9),"",OI9)</f>
        <v/>
      </c>
      <c r="OJ104" s="273"/>
      <c r="OK104" s="272"/>
      <c r="OL104" s="149"/>
      <c r="OM104" s="154"/>
      <c r="ON104" s="157" t="str">
        <f>IF(ISBLANK(OP9),"",COUNTIF(Tipy!$ML$6:$ML$84,Výsledky!OP104))</f>
        <v/>
      </c>
      <c r="OO104" s="155" t="str">
        <f>IF(ISBLANK(OP9),"",ON104/OM92)</f>
        <v/>
      </c>
      <c r="OP104" s="273" t="str">
        <f>IF(ISBLANK(OP9),"",OP9)</f>
        <v/>
      </c>
      <c r="OQ104" s="273"/>
      <c r="OR104" s="272"/>
      <c r="OS104" s="149"/>
      <c r="OT104" s="154"/>
      <c r="OU104" s="157" t="str">
        <f>IF(ISBLANK(OW9),"",COUNTIF(Tipy!$MR$6:$MR$84,Výsledky!OW104))</f>
        <v/>
      </c>
      <c r="OV104" s="155" t="str">
        <f>IF(ISBLANK(OW9),"",OU104/OT92)</f>
        <v/>
      </c>
      <c r="OW104" s="273" t="str">
        <f>IF(ISBLANK(OW9),"",OW9)</f>
        <v/>
      </c>
      <c r="OX104" s="273"/>
      <c r="OY104" s="272"/>
      <c r="OZ104" s="149"/>
      <c r="PA104" s="154"/>
      <c r="PB104" s="157" t="str">
        <f>IF(ISBLANK(PD9),"",COUNTIF(Tipy!$MX$6:$MX$84,Výsledky!PD104))</f>
        <v/>
      </c>
      <c r="PC104" s="155" t="str">
        <f>IF(ISBLANK(PD9),"",PB104/PA92)</f>
        <v/>
      </c>
      <c r="PD104" s="273" t="str">
        <f>IF(ISBLANK(PD9),"",PD9)</f>
        <v/>
      </c>
      <c r="PE104" s="273"/>
      <c r="PF104" s="272"/>
      <c r="PG104" s="149"/>
      <c r="PH104" s="154"/>
      <c r="PI104" s="157" t="str">
        <f>IF(ISBLANK(PK9),"",COUNTIF(Tipy!$ND$6:$ND$84,Výsledky!PK104))</f>
        <v/>
      </c>
      <c r="PJ104" s="155" t="str">
        <f>IF(ISBLANK(PK9),"",PI104/PH92)</f>
        <v/>
      </c>
      <c r="PK104" s="273" t="str">
        <f>IF(ISBLANK(PK9),"",PK9)</f>
        <v/>
      </c>
      <c r="PL104" s="273"/>
      <c r="PM104" s="272"/>
      <c r="PN104" s="149"/>
      <c r="PO104" s="154"/>
      <c r="PP104" s="157" t="str">
        <f>IF(ISBLANK(PR9),"",COUNTIF(Tipy!$NJ$6:$NJ$84,Výsledky!PR104))</f>
        <v/>
      </c>
      <c r="PQ104" s="155" t="str">
        <f>IF(ISBLANK(PR9),"",PP104/PO92)</f>
        <v/>
      </c>
      <c r="PR104" s="273" t="str">
        <f>IF(ISBLANK(PR9),"",PR9)</f>
        <v/>
      </c>
      <c r="PS104" s="273"/>
      <c r="PT104" s="272"/>
      <c r="PU104" s="149"/>
      <c r="PV104" s="154"/>
      <c r="PW104" s="157" t="str">
        <f>IF(ISBLANK(PY9),"",COUNTIF(Tipy!$NP$6:$NP$84,Výsledky!PY104))</f>
        <v/>
      </c>
      <c r="PX104" s="155" t="str">
        <f>IF(ISBLANK(PY9),"",PW104/PV92)</f>
        <v/>
      </c>
      <c r="PY104" s="273" t="str">
        <f>IF(ISBLANK(PY9),"",PY9)</f>
        <v/>
      </c>
      <c r="PZ104" s="273"/>
      <c r="QA104" s="272"/>
      <c r="QB104" s="149"/>
      <c r="QC104" s="154"/>
      <c r="QD104" s="157" t="str">
        <f>IF(ISBLANK(QF9),"",COUNTIF(Tipy!$NV$6:$NV$84,Výsledky!QF104))</f>
        <v/>
      </c>
      <c r="QE104" s="155" t="str">
        <f>IF(ISBLANK(QF9),"",QD104/QC92)</f>
        <v/>
      </c>
      <c r="QF104" s="273" t="str">
        <f>IF(ISBLANK(QF9),"",QF9)</f>
        <v/>
      </c>
      <c r="QG104" s="273"/>
      <c r="QH104" s="272"/>
      <c r="QI104" s="131"/>
      <c r="QJ104" s="131"/>
    </row>
    <row r="105" spans="1:452" ht="15" customHeight="1" x14ac:dyDescent="0.2">
      <c r="A105" s="335"/>
      <c r="B105" s="151" t="s">
        <v>178</v>
      </c>
      <c r="C105" s="145"/>
      <c r="D105" s="274">
        <f>IF(ISBLANK(I3),"",COUNTIF(H12:H90,"=10"))</f>
        <v>14</v>
      </c>
      <c r="E105" s="274"/>
      <c r="F105" s="275">
        <f>IF(ISBLANK(I3),"",D105/D92)</f>
        <v>0.24561403508771928</v>
      </c>
      <c r="G105" s="275"/>
      <c r="H105" s="142"/>
      <c r="I105" s="156"/>
      <c r="J105" s="148"/>
      <c r="K105" s="274">
        <f>IF(ISBLANK(P3),"",COUNTIF(O12:O90,"=10"))</f>
        <v>7</v>
      </c>
      <c r="L105" s="274"/>
      <c r="M105" s="275">
        <f>IF(ISBLANK(P3),"",K105/K92)</f>
        <v>0.11666666666666667</v>
      </c>
      <c r="N105" s="275"/>
      <c r="O105" s="142"/>
      <c r="P105" s="156"/>
      <c r="Q105" s="149"/>
      <c r="R105" s="274">
        <f>IF(ISBLANK(W3),"",COUNTIF(V12:V90,"=10"))</f>
        <v>7</v>
      </c>
      <c r="S105" s="274"/>
      <c r="T105" s="275">
        <f>IF(ISBLANK(W3),"",R105/R92)</f>
        <v>0.1044776119402985</v>
      </c>
      <c r="U105" s="275"/>
      <c r="V105" s="142"/>
      <c r="W105" s="156"/>
      <c r="X105" s="149"/>
      <c r="Y105" s="274">
        <f>IF(ISBLANK(AD3),"",COUNTIF(AC12:AC90,"=10"))</f>
        <v>8</v>
      </c>
      <c r="Z105" s="274"/>
      <c r="AA105" s="275">
        <f>IF(ISBLANK(AD3),"",Y105/Y92)</f>
        <v>0.12121212121212122</v>
      </c>
      <c r="AB105" s="275"/>
      <c r="AC105" s="142"/>
      <c r="AD105" s="156"/>
      <c r="AE105" s="149"/>
      <c r="AF105" s="274">
        <f>IF(ISBLANK(AK3),"",COUNTIF(AJ12:AJ90,"=10"))</f>
        <v>0</v>
      </c>
      <c r="AG105" s="274"/>
      <c r="AH105" s="275">
        <f>IF(ISBLANK(AK3),"",AF105/AF92)</f>
        <v>0</v>
      </c>
      <c r="AI105" s="275"/>
      <c r="AJ105" s="142"/>
      <c r="AK105" s="156"/>
      <c r="AL105" s="149"/>
      <c r="AM105" s="274">
        <f>IF(ISBLANK(AR3),"",COUNTIF(AQ12:AQ90,"=10"))</f>
        <v>29</v>
      </c>
      <c r="AN105" s="274"/>
      <c r="AO105" s="275">
        <f>IF(ISBLANK(AR3),"",AM105/AM92)</f>
        <v>0.46774193548387094</v>
      </c>
      <c r="AP105" s="275"/>
      <c r="AQ105" s="142"/>
      <c r="AR105" s="156"/>
      <c r="AS105" s="149"/>
      <c r="AT105" s="274">
        <f>IF(ISBLANK(AY3),"",COUNTIF(AX12:AX90,"=10"))</f>
        <v>4</v>
      </c>
      <c r="AU105" s="274"/>
      <c r="AV105" s="275">
        <f>IF(ISBLANK(AY3),"",AT105/AT92)</f>
        <v>7.407407407407407E-2</v>
      </c>
      <c r="AW105" s="275"/>
      <c r="AX105" s="142"/>
      <c r="AY105" s="156"/>
      <c r="AZ105" s="149"/>
      <c r="BA105" s="274">
        <f>IF(ISBLANK(BF3),"",COUNTIF(BE12:BE90,"=10"))</f>
        <v>0</v>
      </c>
      <c r="BB105" s="274"/>
      <c r="BC105" s="275">
        <f>IF(ISBLANK(BF3),"",BA105/BA92)</f>
        <v>0</v>
      </c>
      <c r="BD105" s="275"/>
      <c r="BE105" s="142"/>
      <c r="BF105" s="156"/>
      <c r="BG105" s="149"/>
      <c r="BH105" s="274" t="str">
        <f>IF(ISBLANK(BM3),"",COUNTIF(BL12:BL90,"=10"))</f>
        <v/>
      </c>
      <c r="BI105" s="274"/>
      <c r="BJ105" s="275" t="str">
        <f>IF(ISBLANK(BM3),"",BH105/BH92)</f>
        <v/>
      </c>
      <c r="BK105" s="275"/>
      <c r="BL105" s="142"/>
      <c r="BM105" s="156"/>
      <c r="BN105" s="149"/>
      <c r="BO105" s="274">
        <f>IF(ISBLANK(BT3),"",COUNTIF(BS12:BS90,"=10"))</f>
        <v>22</v>
      </c>
      <c r="BP105" s="274"/>
      <c r="BQ105" s="275">
        <f>IF(ISBLANK(BT3),"",BO105/BO92)</f>
        <v>0.4</v>
      </c>
      <c r="BR105" s="275"/>
      <c r="BS105" s="142"/>
      <c r="BT105" s="156"/>
      <c r="BU105" s="149"/>
      <c r="BV105" s="274" t="str">
        <f>IF(ISBLANK(CA3),"",COUNTIF(BZ12:BZ90,"=10"))</f>
        <v/>
      </c>
      <c r="BW105" s="274"/>
      <c r="BX105" s="275" t="str">
        <f>IF(ISBLANK(CA3),"",BV105/BV92)</f>
        <v/>
      </c>
      <c r="BY105" s="275"/>
      <c r="BZ105" s="142"/>
      <c r="CA105" s="156"/>
      <c r="CB105" s="149"/>
      <c r="CC105" s="274">
        <f>IF(ISBLANK(CH3),"",COUNTIF(CG12:CG90,"=10"))</f>
        <v>2</v>
      </c>
      <c r="CD105" s="274"/>
      <c r="CE105" s="275">
        <f>IF(ISBLANK(CH3),"",CC105/CC92)</f>
        <v>3.8461538461538464E-2</v>
      </c>
      <c r="CF105" s="275"/>
      <c r="CG105" s="142"/>
      <c r="CH105" s="156"/>
      <c r="CI105" s="149"/>
      <c r="CJ105" s="274">
        <f>IF(ISBLANK(CO3),"",COUNTIF(CN12:CN90,"=10"))</f>
        <v>15</v>
      </c>
      <c r="CK105" s="274"/>
      <c r="CL105" s="275">
        <f>IF(ISBLANK(CO3),"",CJ105/CJ92)</f>
        <v>0.27272727272727271</v>
      </c>
      <c r="CM105" s="275"/>
      <c r="CN105" s="142"/>
      <c r="CO105" s="156"/>
      <c r="CP105" s="149"/>
      <c r="CQ105" s="274" t="str">
        <f>IF(ISBLANK(CV3),"",COUNTIF(CU12:CU90,"=10"))</f>
        <v/>
      </c>
      <c r="CR105" s="274"/>
      <c r="CS105" s="275" t="str">
        <f>IF(ISBLANK(CV3),"",CQ105/CQ92)</f>
        <v/>
      </c>
      <c r="CT105" s="275"/>
      <c r="CU105" s="142"/>
      <c r="CV105" s="156"/>
      <c r="CW105" s="149"/>
      <c r="CX105" s="274" t="str">
        <f>IF(ISBLANK(DC3),"",COUNTIF(DB12:DB90,"=10"))</f>
        <v/>
      </c>
      <c r="CY105" s="274"/>
      <c r="CZ105" s="275" t="str">
        <f>IF(ISBLANK(DC3),"",CX105/CX92)</f>
        <v/>
      </c>
      <c r="DA105" s="275"/>
      <c r="DB105" s="142"/>
      <c r="DC105" s="156"/>
      <c r="DD105" s="149"/>
      <c r="DE105" s="274" t="str">
        <f>IF(ISBLANK(DJ3),"",COUNTIF(DI12:DI90,"=10"))</f>
        <v/>
      </c>
      <c r="DF105" s="274"/>
      <c r="DG105" s="275" t="str">
        <f>IF(ISBLANK(DJ3),"",DE105/DE92)</f>
        <v/>
      </c>
      <c r="DH105" s="275"/>
      <c r="DI105" s="142"/>
      <c r="DJ105" s="156"/>
      <c r="DK105" s="149"/>
      <c r="DL105" s="274" t="str">
        <f>IF(ISBLANK(DQ3),"",COUNTIF(DP12:DP90,"=10"))</f>
        <v/>
      </c>
      <c r="DM105" s="274"/>
      <c r="DN105" s="275" t="str">
        <f>IF(ISBLANK(DQ3),"",DL105/DL92)</f>
        <v/>
      </c>
      <c r="DO105" s="275"/>
      <c r="DP105" s="142"/>
      <c r="DQ105" s="156"/>
      <c r="DR105" s="149"/>
      <c r="DS105" s="274" t="str">
        <f>IF(ISBLANK(DX3),"",COUNTIF(DW12:DW90,"=10"))</f>
        <v/>
      </c>
      <c r="DT105" s="274"/>
      <c r="DU105" s="275" t="str">
        <f>IF(ISBLANK(DX3),"",DS105/DS92)</f>
        <v/>
      </c>
      <c r="DV105" s="275"/>
      <c r="DW105" s="142"/>
      <c r="DX105" s="156"/>
      <c r="DY105" s="149"/>
      <c r="DZ105" s="274" t="str">
        <f>IF(ISBLANK(EE3),"",COUNTIF(ED12:ED90,"=10"))</f>
        <v/>
      </c>
      <c r="EA105" s="274"/>
      <c r="EB105" s="275" t="str">
        <f>IF(ISBLANK(EE3),"",DZ105/DZ92)</f>
        <v/>
      </c>
      <c r="EC105" s="275"/>
      <c r="ED105" s="142"/>
      <c r="EE105" s="156"/>
      <c r="EF105" s="149"/>
      <c r="EG105" s="274" t="str">
        <f>IF(ISBLANK(EL3),"",COUNTIF(EK12:EK90,"=10"))</f>
        <v/>
      </c>
      <c r="EH105" s="274"/>
      <c r="EI105" s="275" t="str">
        <f>IF(ISBLANK(EL3),"",EG105/EG92)</f>
        <v/>
      </c>
      <c r="EJ105" s="275"/>
      <c r="EK105" s="142"/>
      <c r="EL105" s="156"/>
      <c r="EM105" s="149"/>
      <c r="EN105" s="274" t="str">
        <f>IF(ISBLANK(ES3),"",COUNTIF(ER12:ER90,"=10"))</f>
        <v/>
      </c>
      <c r="EO105" s="274"/>
      <c r="EP105" s="275" t="str">
        <f>IF(ISBLANK(ES3),"",EN105/EN92)</f>
        <v/>
      </c>
      <c r="EQ105" s="275"/>
      <c r="ER105" s="142"/>
      <c r="ES105" s="156"/>
      <c r="ET105" s="149"/>
      <c r="EU105" s="274" t="str">
        <f>IF(ISBLANK(EZ3),"",COUNTIF(EY12:EY90,"=10"))</f>
        <v/>
      </c>
      <c r="EV105" s="274"/>
      <c r="EW105" s="275" t="str">
        <f>IF(ISBLANK(EZ3),"",EU105/EU92)</f>
        <v/>
      </c>
      <c r="EX105" s="275"/>
      <c r="EY105" s="142"/>
      <c r="EZ105" s="156"/>
      <c r="FA105" s="149"/>
      <c r="FB105" s="274" t="str">
        <f>IF(ISBLANK(FG3),"",COUNTIF(FF12:FF90,"=10"))</f>
        <v/>
      </c>
      <c r="FC105" s="274"/>
      <c r="FD105" s="275" t="str">
        <f>IF(ISBLANK(FG3),"",FB105/FB92)</f>
        <v/>
      </c>
      <c r="FE105" s="275"/>
      <c r="FF105" s="142"/>
      <c r="FG105" s="156"/>
      <c r="FH105" s="149"/>
      <c r="FI105" s="274" t="str">
        <f>IF(ISBLANK(FN3),"",COUNTIF(FM12:FM90,"=10"))</f>
        <v/>
      </c>
      <c r="FJ105" s="274"/>
      <c r="FK105" s="275" t="str">
        <f>IF(ISBLANK(FN3),"",FI105/FI92)</f>
        <v/>
      </c>
      <c r="FL105" s="275"/>
      <c r="FM105" s="142"/>
      <c r="FN105" s="156"/>
      <c r="FO105" s="149"/>
      <c r="FP105" s="274" t="str">
        <f>IF(ISBLANK(FU3),"",COUNTIF(FT12:FT90,"=10"))</f>
        <v/>
      </c>
      <c r="FQ105" s="274"/>
      <c r="FR105" s="275" t="str">
        <f>IF(ISBLANK(FU3),"",FP105/FP92)</f>
        <v/>
      </c>
      <c r="FS105" s="275"/>
      <c r="FT105" s="142"/>
      <c r="FU105" s="156"/>
      <c r="FV105" s="149"/>
      <c r="FW105" s="274" t="str">
        <f>IF(ISBLANK(GB3),"",COUNTIF(GA12:GA90,"=10"))</f>
        <v/>
      </c>
      <c r="FX105" s="274"/>
      <c r="FY105" s="275" t="str">
        <f>IF(ISBLANK(GB3),"",FW105/FW92)</f>
        <v/>
      </c>
      <c r="FZ105" s="275"/>
      <c r="GA105" s="142"/>
      <c r="GB105" s="156"/>
      <c r="GC105" s="149"/>
      <c r="GD105" s="274" t="str">
        <f>IF(ISBLANK(GI3),"",COUNTIF(GH12:GH90,"=10"))</f>
        <v/>
      </c>
      <c r="GE105" s="274"/>
      <c r="GF105" s="275" t="str">
        <f>IF(ISBLANK(GI3),"",GD105/GD92)</f>
        <v/>
      </c>
      <c r="GG105" s="275"/>
      <c r="GH105" s="142"/>
      <c r="GI105" s="156"/>
      <c r="GJ105" s="149"/>
      <c r="GK105" s="274" t="str">
        <f>IF(ISBLANK(GP3),"",COUNTIF(GO12:GO90,"=10"))</f>
        <v/>
      </c>
      <c r="GL105" s="274"/>
      <c r="GM105" s="275" t="str">
        <f>IF(ISBLANK(GP3),"",GK105/GK92)</f>
        <v/>
      </c>
      <c r="GN105" s="275"/>
      <c r="GO105" s="142"/>
      <c r="GP105" s="156"/>
      <c r="GQ105" s="149"/>
      <c r="GR105" s="274" t="str">
        <f>IF(ISBLANK(GW3),"",COUNTIF(GV12:GV90,"=10"))</f>
        <v/>
      </c>
      <c r="GS105" s="274"/>
      <c r="GT105" s="275" t="str">
        <f>IF(ISBLANK(GW3),"",GR105/GR92)</f>
        <v/>
      </c>
      <c r="GU105" s="275"/>
      <c r="GV105" s="142"/>
      <c r="GW105" s="156"/>
      <c r="GX105" s="149"/>
      <c r="GY105" s="274" t="str">
        <f>IF(ISBLANK(HD3),"",COUNTIF(HC12:HC90,"=10"))</f>
        <v/>
      </c>
      <c r="GZ105" s="274"/>
      <c r="HA105" s="275" t="str">
        <f>IF(ISBLANK(HD3),"",GY105/GY92)</f>
        <v/>
      </c>
      <c r="HB105" s="275"/>
      <c r="HC105" s="142"/>
      <c r="HD105" s="156"/>
      <c r="HE105" s="149"/>
      <c r="HF105" s="274" t="str">
        <f>IF(ISBLANK(HK3),"",COUNTIF(HJ12:HJ90,"=10"))</f>
        <v/>
      </c>
      <c r="HG105" s="274"/>
      <c r="HH105" s="275" t="str">
        <f>IF(ISBLANK(HK3),"",HF105/HF92)</f>
        <v/>
      </c>
      <c r="HI105" s="275"/>
      <c r="HJ105" s="142"/>
      <c r="HK105" s="156"/>
      <c r="HL105" s="149"/>
      <c r="HM105" s="274" t="str">
        <f>IF(ISBLANK(HR3),"",COUNTIF(HQ12:HQ90,"=10"))</f>
        <v/>
      </c>
      <c r="HN105" s="274"/>
      <c r="HO105" s="275" t="str">
        <f>IF(ISBLANK(HR3),"",HM105/HM92)</f>
        <v/>
      </c>
      <c r="HP105" s="275"/>
      <c r="HQ105" s="142"/>
      <c r="HR105" s="156"/>
      <c r="HS105" s="149"/>
      <c r="HT105" s="274" t="str">
        <f>IF(ISBLANK(HY3),"",COUNTIF(HX12:HX90,"=10"))</f>
        <v/>
      </c>
      <c r="HU105" s="274"/>
      <c r="HV105" s="275" t="str">
        <f>IF(ISBLANK(HY3),"",HT105/HT92)</f>
        <v/>
      </c>
      <c r="HW105" s="275"/>
      <c r="HX105" s="142"/>
      <c r="HY105" s="156"/>
      <c r="HZ105" s="149"/>
      <c r="IA105" s="274" t="str">
        <f>IF(ISBLANK(IF3),"",COUNTIF(IE12:IE90,"=10"))</f>
        <v/>
      </c>
      <c r="IB105" s="274"/>
      <c r="IC105" s="275" t="str">
        <f>IF(ISBLANK(IF3),"",IA105/IA92)</f>
        <v/>
      </c>
      <c r="ID105" s="275"/>
      <c r="IE105" s="142"/>
      <c r="IF105" s="156"/>
      <c r="IG105" s="149"/>
      <c r="IH105" s="274" t="str">
        <f>IF(ISBLANK(IM3),"",COUNTIF(IL12:IL90,"=10"))</f>
        <v/>
      </c>
      <c r="II105" s="274"/>
      <c r="IJ105" s="275" t="str">
        <f>IF(ISBLANK(IM3),"",IH105/IH92)</f>
        <v/>
      </c>
      <c r="IK105" s="275"/>
      <c r="IL105" s="142"/>
      <c r="IM105" s="156"/>
      <c r="IN105" s="149"/>
      <c r="IO105" s="274" t="str">
        <f>IF(ISBLANK(IT3),"",COUNTIF(IS12:IS90,"=10"))</f>
        <v/>
      </c>
      <c r="IP105" s="274"/>
      <c r="IQ105" s="275" t="str">
        <f>IF(ISBLANK(IT3),"",IO105/IO92)</f>
        <v/>
      </c>
      <c r="IR105" s="275"/>
      <c r="IS105" s="142"/>
      <c r="IT105" s="156"/>
      <c r="IU105" s="149"/>
      <c r="IV105" s="274" t="str">
        <f>IF(ISBLANK(JA3),"",COUNTIF(IZ12:IZ90,"=10"))</f>
        <v/>
      </c>
      <c r="IW105" s="274"/>
      <c r="IX105" s="275" t="str">
        <f>IF(ISBLANK(JA3),"",IV105/IV92)</f>
        <v/>
      </c>
      <c r="IY105" s="275"/>
      <c r="IZ105" s="142"/>
      <c r="JA105" s="156"/>
      <c r="JB105" s="149"/>
      <c r="JC105" s="274" t="str">
        <f>IF(ISBLANK(JH3),"",COUNTIF(JG12:JG90,"=10"))</f>
        <v/>
      </c>
      <c r="JD105" s="274"/>
      <c r="JE105" s="275" t="str">
        <f>IF(ISBLANK(JH3),"",JC105/JC92)</f>
        <v/>
      </c>
      <c r="JF105" s="275"/>
      <c r="JG105" s="142"/>
      <c r="JH105" s="156"/>
      <c r="JI105" s="149"/>
      <c r="JJ105" s="274" t="str">
        <f>IF(ISBLANK(JO3),"",COUNTIF(JN12:JN90,"=10"))</f>
        <v/>
      </c>
      <c r="JK105" s="274"/>
      <c r="JL105" s="275" t="str">
        <f>IF(ISBLANK(JO3),"",JJ105/JJ92)</f>
        <v/>
      </c>
      <c r="JM105" s="275"/>
      <c r="JN105" s="142"/>
      <c r="JO105" s="156"/>
      <c r="JP105" s="149"/>
      <c r="JQ105" s="274" t="str">
        <f>IF(ISBLANK(JV3),"",COUNTIF(JU12:JU90,"=10"))</f>
        <v/>
      </c>
      <c r="JR105" s="274"/>
      <c r="JS105" s="275" t="str">
        <f>IF(ISBLANK(JV3),"",JQ105/JQ92)</f>
        <v/>
      </c>
      <c r="JT105" s="275"/>
      <c r="JU105" s="142"/>
      <c r="JV105" s="156"/>
      <c r="JW105" s="149"/>
      <c r="JX105" s="274" t="str">
        <f>IF(ISBLANK(KC3),"",COUNTIF(KB12:KB90,"=10"))</f>
        <v/>
      </c>
      <c r="JY105" s="274"/>
      <c r="JZ105" s="275" t="str">
        <f>IF(ISBLANK(KC3),"",JX105/JX92)</f>
        <v/>
      </c>
      <c r="KA105" s="275"/>
      <c r="KB105" s="142"/>
      <c r="KC105" s="156"/>
      <c r="KD105" s="149"/>
      <c r="KE105" s="274" t="str">
        <f>IF(ISBLANK(KJ3),"",COUNTIF(KI12:KI90,"=10"))</f>
        <v/>
      </c>
      <c r="KF105" s="274"/>
      <c r="KG105" s="275" t="str">
        <f>IF(ISBLANK(KJ3),"",KE105/KE92)</f>
        <v/>
      </c>
      <c r="KH105" s="275"/>
      <c r="KI105" s="142"/>
      <c r="KJ105" s="156"/>
      <c r="KK105" s="149"/>
      <c r="KL105" s="274" t="str">
        <f>IF(ISBLANK(KQ3),"",COUNTIF(KP12:KP90,"=10"))</f>
        <v/>
      </c>
      <c r="KM105" s="274"/>
      <c r="KN105" s="275" t="str">
        <f>IF(ISBLANK(KQ3),"",KL105/KL92)</f>
        <v/>
      </c>
      <c r="KO105" s="275"/>
      <c r="KP105" s="142"/>
      <c r="KQ105" s="156"/>
      <c r="KR105" s="149"/>
      <c r="KS105" s="274" t="str">
        <f>IF(ISBLANK(KX3),"",COUNTIF(KW12:KW90,"=10"))</f>
        <v/>
      </c>
      <c r="KT105" s="274"/>
      <c r="KU105" s="275" t="str">
        <f>IF(ISBLANK(KX3),"",KS105/KS92)</f>
        <v/>
      </c>
      <c r="KV105" s="275"/>
      <c r="KW105" s="142"/>
      <c r="KX105" s="156"/>
      <c r="KY105" s="150"/>
      <c r="KZ105" s="274" t="str">
        <f>IF(ISBLANK(LE3),"",COUNTIF(LD12:LD90,"=10"))</f>
        <v/>
      </c>
      <c r="LA105" s="274"/>
      <c r="LB105" s="275" t="str">
        <f>IF(ISBLANK(LE3),"",KZ105/KZ92)</f>
        <v/>
      </c>
      <c r="LC105" s="275"/>
      <c r="LD105" s="142"/>
      <c r="LE105" s="156"/>
      <c r="LF105" s="149"/>
      <c r="LG105" s="274" t="str">
        <f>IF(ISBLANK(LL3),"",COUNTIF(LK12:LK90,"=10"))</f>
        <v/>
      </c>
      <c r="LH105" s="274"/>
      <c r="LI105" s="275" t="str">
        <f>IF(ISBLANK(LL3),"",LG105/LG92)</f>
        <v/>
      </c>
      <c r="LJ105" s="275"/>
      <c r="LK105" s="142"/>
      <c r="LL105" s="156"/>
      <c r="LM105" s="149"/>
      <c r="LN105" s="274" t="str">
        <f>IF(ISBLANK(LS3),"",COUNTIF(LR12:LR90,"=10"))</f>
        <v/>
      </c>
      <c r="LO105" s="274"/>
      <c r="LP105" s="275" t="str">
        <f>IF(ISBLANK(LS3),"",LN105/LN92)</f>
        <v/>
      </c>
      <c r="LQ105" s="275"/>
      <c r="LR105" s="142"/>
      <c r="LS105" s="156"/>
      <c r="LT105" s="149"/>
      <c r="LU105" s="274" t="str">
        <f>IF(ISBLANK(LZ3),"",COUNTIF(LY12:LY90,"=10"))</f>
        <v/>
      </c>
      <c r="LV105" s="274"/>
      <c r="LW105" s="275" t="str">
        <f>IF(ISBLANK(LZ3),"",LU105/LU92)</f>
        <v/>
      </c>
      <c r="LX105" s="275"/>
      <c r="LY105" s="142"/>
      <c r="LZ105" s="156"/>
      <c r="MA105" s="149"/>
      <c r="MB105" s="274" t="str">
        <f>IF(ISBLANK(MG3),"",COUNTIF(MF12:MF90,"=10"))</f>
        <v/>
      </c>
      <c r="MC105" s="274"/>
      <c r="MD105" s="275" t="str">
        <f>IF(ISBLANK(MG3),"",MB105/MB92)</f>
        <v/>
      </c>
      <c r="ME105" s="275"/>
      <c r="MF105" s="142"/>
      <c r="MG105" s="156"/>
      <c r="MH105" s="149"/>
      <c r="MI105" s="274" t="str">
        <f>IF(ISBLANK(MN3),"",COUNTIF(MM12:MM90,"=10"))</f>
        <v/>
      </c>
      <c r="MJ105" s="274"/>
      <c r="MK105" s="275" t="str">
        <f>IF(ISBLANK(MN3),"",MI105/MI92)</f>
        <v/>
      </c>
      <c r="ML105" s="275"/>
      <c r="MM105" s="142"/>
      <c r="MN105" s="156"/>
      <c r="MO105" s="149"/>
      <c r="MP105" s="274" t="str">
        <f>IF(ISBLANK(MU3),"",COUNTIF(MT12:MT90,"=10"))</f>
        <v/>
      </c>
      <c r="MQ105" s="274"/>
      <c r="MR105" s="275" t="str">
        <f>IF(ISBLANK(MU3),"",MP105/MP92)</f>
        <v/>
      </c>
      <c r="MS105" s="275"/>
      <c r="MT105" s="142"/>
      <c r="MU105" s="156"/>
      <c r="MV105" s="149"/>
      <c r="MW105" s="274" t="str">
        <f>IF(ISBLANK(NB3),"",COUNTIF(NA12:NA90,"=10"))</f>
        <v/>
      </c>
      <c r="MX105" s="274"/>
      <c r="MY105" s="275" t="str">
        <f>IF(ISBLANK(NB3),"",MW105/MW92)</f>
        <v/>
      </c>
      <c r="MZ105" s="275"/>
      <c r="NA105" s="142"/>
      <c r="NB105" s="156"/>
      <c r="NC105" s="149"/>
      <c r="ND105" s="274" t="str">
        <f>IF(ISBLANK(NI3),"",COUNTIF(NH12:NH90,"=10"))</f>
        <v/>
      </c>
      <c r="NE105" s="274"/>
      <c r="NF105" s="275" t="str">
        <f>IF(ISBLANK(NI3),"",ND105/ND92)</f>
        <v/>
      </c>
      <c r="NG105" s="275"/>
      <c r="NH105" s="142"/>
      <c r="NI105" s="156"/>
      <c r="NJ105" s="149"/>
      <c r="NK105" s="274" t="str">
        <f>IF(ISBLANK(NP3),"",COUNTIF(NO12:NO90,"=10"))</f>
        <v/>
      </c>
      <c r="NL105" s="274"/>
      <c r="NM105" s="275" t="str">
        <f>IF(ISBLANK(NP3),"",NK105/NK92)</f>
        <v/>
      </c>
      <c r="NN105" s="275"/>
      <c r="NO105" s="142"/>
      <c r="NP105" s="156"/>
      <c r="NQ105" s="149"/>
      <c r="NR105" s="274" t="str">
        <f>IF(ISBLANK(NW3),"",COUNTIF(NV12:NV90,"=10"))</f>
        <v/>
      </c>
      <c r="NS105" s="274"/>
      <c r="NT105" s="275" t="str">
        <f>IF(ISBLANK(NW3),"",NR105/NR92)</f>
        <v/>
      </c>
      <c r="NU105" s="275"/>
      <c r="NV105" s="142"/>
      <c r="NW105" s="156"/>
      <c r="NX105" s="149"/>
      <c r="NY105" s="274" t="str">
        <f>IF(ISBLANK(OD3),"",COUNTIF(OC12:OC90,"=10"))</f>
        <v/>
      </c>
      <c r="NZ105" s="274"/>
      <c r="OA105" s="275" t="str">
        <f>IF(ISBLANK(OD3),"",NY105/NY92)</f>
        <v/>
      </c>
      <c r="OB105" s="275"/>
      <c r="OC105" s="142"/>
      <c r="OD105" s="156"/>
      <c r="OE105" s="149"/>
      <c r="OF105" s="274" t="str">
        <f>IF(ISBLANK(OK3),"",COUNTIF(OJ12:OJ90,"=10"))</f>
        <v/>
      </c>
      <c r="OG105" s="274"/>
      <c r="OH105" s="275" t="str">
        <f>IF(ISBLANK(OK3),"",OF105/OF92)</f>
        <v/>
      </c>
      <c r="OI105" s="275"/>
      <c r="OJ105" s="142"/>
      <c r="OK105" s="156"/>
      <c r="OL105" s="149"/>
      <c r="OM105" s="274" t="str">
        <f>IF(ISBLANK(OR3),"",COUNTIF(OQ12:OQ90,"=10"))</f>
        <v/>
      </c>
      <c r="ON105" s="274"/>
      <c r="OO105" s="275" t="str">
        <f>IF(ISBLANK(OR3),"",OM105/OM92)</f>
        <v/>
      </c>
      <c r="OP105" s="275"/>
      <c r="OQ105" s="142"/>
      <c r="OR105" s="156"/>
      <c r="OS105" s="149"/>
      <c r="OT105" s="274" t="str">
        <f>IF(ISBLANK(OY3),"",COUNTIF(OX12:OX90,"=10"))</f>
        <v/>
      </c>
      <c r="OU105" s="274"/>
      <c r="OV105" s="275" t="str">
        <f>IF(ISBLANK(OY3),"",OT105/OT92)</f>
        <v/>
      </c>
      <c r="OW105" s="275"/>
      <c r="OX105" s="142"/>
      <c r="OY105" s="156"/>
      <c r="OZ105" s="149"/>
      <c r="PA105" s="274" t="str">
        <f>IF(ISBLANK(PF3),"",COUNTIF(PE12:PE90,"=10"))</f>
        <v/>
      </c>
      <c r="PB105" s="274"/>
      <c r="PC105" s="275" t="str">
        <f>IF(ISBLANK(PF3),"",PA105/PA92)</f>
        <v/>
      </c>
      <c r="PD105" s="275"/>
      <c r="PE105" s="142"/>
      <c r="PF105" s="156"/>
      <c r="PG105" s="149"/>
      <c r="PH105" s="274" t="str">
        <f>IF(ISBLANK(PM3),"",COUNTIF(PL12:PL90,"=10"))</f>
        <v/>
      </c>
      <c r="PI105" s="274"/>
      <c r="PJ105" s="275" t="str">
        <f>IF(ISBLANK(PM3),"",PH105/PH92)</f>
        <v/>
      </c>
      <c r="PK105" s="275"/>
      <c r="PL105" s="142"/>
      <c r="PM105" s="156"/>
      <c r="PN105" s="149"/>
      <c r="PO105" s="274" t="str">
        <f>IF(ISBLANK(PT3),"",COUNTIF(PS12:PS90,"=10"))</f>
        <v/>
      </c>
      <c r="PP105" s="274"/>
      <c r="PQ105" s="275" t="str">
        <f>IF(ISBLANK(PT3),"",PO105/PO92)</f>
        <v/>
      </c>
      <c r="PR105" s="275"/>
      <c r="PS105" s="142"/>
      <c r="PT105" s="156"/>
      <c r="PU105" s="149"/>
      <c r="PV105" s="274" t="str">
        <f>IF(ISBLANK(QA3),"",COUNTIF(PZ12:PZ90,"=10"))</f>
        <v/>
      </c>
      <c r="PW105" s="274"/>
      <c r="PX105" s="275" t="str">
        <f>IF(ISBLANK(QA3),"",PV105/PV92)</f>
        <v/>
      </c>
      <c r="PY105" s="275"/>
      <c r="PZ105" s="142"/>
      <c r="QA105" s="156"/>
      <c r="QB105" s="149"/>
      <c r="QC105" s="274" t="str">
        <f>IF(ISBLANK(QH3),"",COUNTIF(QG12:QG90,"=10"))</f>
        <v/>
      </c>
      <c r="QD105" s="274"/>
      <c r="QE105" s="275" t="str">
        <f>IF(ISBLANK(QH3),"",QC105/QC92)</f>
        <v/>
      </c>
      <c r="QF105" s="275"/>
      <c r="QG105" s="142"/>
      <c r="QH105" s="156"/>
      <c r="QI105" s="131"/>
      <c r="QJ105" s="131"/>
    </row>
    <row r="106" spans="1:452" ht="15" customHeight="1" x14ac:dyDescent="0.2">
      <c r="A106" s="335"/>
      <c r="B106" s="151" t="s">
        <v>318</v>
      </c>
      <c r="C106" s="145"/>
      <c r="D106" s="274">
        <f>IF(ISBLANK(I3),"",COUNTIF(I12:I90,"&gt;=100"))</f>
        <v>1</v>
      </c>
      <c r="E106" s="274"/>
      <c r="F106" s="275">
        <f>IF(ISBLANK(I3),"",D106/D92)</f>
        <v>1.7543859649122806E-2</v>
      </c>
      <c r="G106" s="275"/>
      <c r="H106" s="142"/>
      <c r="I106" s="156"/>
      <c r="J106" s="148"/>
      <c r="K106" s="274">
        <f>IF(ISBLANK(P3),"",COUNTIF(P12:P90,"&gt;=100"))</f>
        <v>0</v>
      </c>
      <c r="L106" s="274"/>
      <c r="M106" s="275">
        <f>IF(ISBLANK(P3),"",K106/K92)</f>
        <v>0</v>
      </c>
      <c r="N106" s="275"/>
      <c r="O106" s="142"/>
      <c r="P106" s="156"/>
      <c r="Q106" s="149"/>
      <c r="R106" s="274">
        <f>IF(ISBLANK(W3),"",COUNTIF(W12:W90,"&gt;=100"))</f>
        <v>0</v>
      </c>
      <c r="S106" s="274"/>
      <c r="T106" s="275">
        <f>IF(ISBLANK(W3),"",R106/R92)</f>
        <v>0</v>
      </c>
      <c r="U106" s="275"/>
      <c r="V106" s="142"/>
      <c r="W106" s="156"/>
      <c r="X106" s="149"/>
      <c r="Y106" s="274">
        <f>IF(ISBLANK(AD3),"",COUNTIF(AD12:AD90,"&gt;=100"))</f>
        <v>0</v>
      </c>
      <c r="Z106" s="274"/>
      <c r="AA106" s="275">
        <f>IF(ISBLANK(AD3),"",Y106/Y92)</f>
        <v>0</v>
      </c>
      <c r="AB106" s="275"/>
      <c r="AC106" s="142"/>
      <c r="AD106" s="156"/>
      <c r="AE106" s="149"/>
      <c r="AF106" s="274">
        <f>IF(ISBLANK(AK3),"",COUNTIF(AK12:AK90,"&gt;=100"))</f>
        <v>0</v>
      </c>
      <c r="AG106" s="274"/>
      <c r="AH106" s="275">
        <f>IF(ISBLANK(AK3),"",AF106/AF92)</f>
        <v>0</v>
      </c>
      <c r="AI106" s="275"/>
      <c r="AJ106" s="142"/>
      <c r="AK106" s="156"/>
      <c r="AL106" s="149"/>
      <c r="AM106" s="274">
        <f>IF(ISBLANK(AR3),"",COUNTIF(AR12:AR90,"&gt;=100"))</f>
        <v>0</v>
      </c>
      <c r="AN106" s="274"/>
      <c r="AO106" s="275">
        <f>IF(ISBLANK(AR3),"",AM106/AM92)</f>
        <v>0</v>
      </c>
      <c r="AP106" s="275"/>
      <c r="AQ106" s="142"/>
      <c r="AR106" s="156"/>
      <c r="AS106" s="149"/>
      <c r="AT106" s="274">
        <f>IF(ISBLANK(AY3),"",COUNTIF(AY12:AY90,"&gt;=100"))</f>
        <v>0</v>
      </c>
      <c r="AU106" s="274"/>
      <c r="AV106" s="275">
        <f>IF(ISBLANK(AY3),"",AT106/AT92)</f>
        <v>0</v>
      </c>
      <c r="AW106" s="275"/>
      <c r="AX106" s="142"/>
      <c r="AY106" s="156"/>
      <c r="AZ106" s="149"/>
      <c r="BA106" s="274">
        <f>IF(ISBLANK(BF3),"",COUNTIF(BF12:BF90,"&gt;=100"))</f>
        <v>0</v>
      </c>
      <c r="BB106" s="274"/>
      <c r="BC106" s="275">
        <f>IF(ISBLANK(BF3),"",BA106/BA92)</f>
        <v>0</v>
      </c>
      <c r="BD106" s="275"/>
      <c r="BE106" s="142"/>
      <c r="BF106" s="156"/>
      <c r="BG106" s="149"/>
      <c r="BH106" s="274" t="str">
        <f>IF(ISBLANK(BM3),"",COUNTIF(BM12:BM90,"&gt;=100"))</f>
        <v/>
      </c>
      <c r="BI106" s="274"/>
      <c r="BJ106" s="275" t="str">
        <f>IF(ISBLANK(BM3),"",BH106/BH92)</f>
        <v/>
      </c>
      <c r="BK106" s="275"/>
      <c r="BL106" s="142"/>
      <c r="BM106" s="156"/>
      <c r="BN106" s="149"/>
      <c r="BO106" s="274">
        <f>IF(ISBLANK(BT3),"",COUNTIF(BT12:BT90,"&gt;=100"))</f>
        <v>0</v>
      </c>
      <c r="BP106" s="274"/>
      <c r="BQ106" s="275">
        <f>IF(ISBLANK(BT3),"",BO106/BO92)</f>
        <v>0</v>
      </c>
      <c r="BR106" s="275"/>
      <c r="BS106" s="142"/>
      <c r="BT106" s="156"/>
      <c r="BU106" s="149"/>
      <c r="BV106" s="274" t="str">
        <f>IF(ISBLANK(CA3),"",COUNTIF(CA12:CA90,"&gt;=100"))</f>
        <v/>
      </c>
      <c r="BW106" s="274"/>
      <c r="BX106" s="275" t="str">
        <f>IF(ISBLANK(CA3),"",BV106/BV92)</f>
        <v/>
      </c>
      <c r="BY106" s="275"/>
      <c r="BZ106" s="142"/>
      <c r="CA106" s="156"/>
      <c r="CB106" s="149"/>
      <c r="CC106" s="274">
        <f>IF(ISBLANK(CH3),"",COUNTIF(CH12:CH90,"&gt;=100"))</f>
        <v>0</v>
      </c>
      <c r="CD106" s="274"/>
      <c r="CE106" s="275">
        <f>IF(ISBLANK(CH3),"",CC106/CC92)</f>
        <v>0</v>
      </c>
      <c r="CF106" s="275"/>
      <c r="CG106" s="142"/>
      <c r="CH106" s="156"/>
      <c r="CI106" s="149"/>
      <c r="CJ106" s="274">
        <f>IF(ISBLANK(CO3),"",COUNTIF(CO12:CO90,"&gt;=100"))</f>
        <v>0</v>
      </c>
      <c r="CK106" s="274"/>
      <c r="CL106" s="275">
        <f>IF(ISBLANK(CO3),"",CJ106/CJ92)</f>
        <v>0</v>
      </c>
      <c r="CM106" s="275"/>
      <c r="CN106" s="142"/>
      <c r="CO106" s="156"/>
      <c r="CP106" s="149"/>
      <c r="CQ106" s="274" t="str">
        <f>IF(ISBLANK(CV3),"",COUNTIF(CV12:CV90,"&gt;=100"))</f>
        <v/>
      </c>
      <c r="CR106" s="274"/>
      <c r="CS106" s="275" t="str">
        <f>IF(ISBLANK(CV3),"",CQ106/CQ92)</f>
        <v/>
      </c>
      <c r="CT106" s="275"/>
      <c r="CU106" s="142"/>
      <c r="CV106" s="156"/>
      <c r="CW106" s="149"/>
      <c r="CX106" s="274" t="str">
        <f>IF(ISBLANK(DC3),"",COUNTIF(DC12:DC90,"&gt;=100"))</f>
        <v/>
      </c>
      <c r="CY106" s="274"/>
      <c r="CZ106" s="275" t="str">
        <f>IF(ISBLANK(DC3),"",CX106/CX92)</f>
        <v/>
      </c>
      <c r="DA106" s="275"/>
      <c r="DB106" s="142"/>
      <c r="DC106" s="156"/>
      <c r="DD106" s="149"/>
      <c r="DE106" s="274" t="str">
        <f>IF(ISBLANK(DJ3),"",COUNTIF(DJ12:DJ90,"&gt;=100"))</f>
        <v/>
      </c>
      <c r="DF106" s="274"/>
      <c r="DG106" s="275" t="str">
        <f>IF(ISBLANK(DJ3),"",DE106/DE92)</f>
        <v/>
      </c>
      <c r="DH106" s="275"/>
      <c r="DI106" s="142"/>
      <c r="DJ106" s="156"/>
      <c r="DK106" s="149"/>
      <c r="DL106" s="274" t="str">
        <f>IF(ISBLANK(DQ3),"",COUNTIF(DQ12:DQ90,"&gt;=100"))</f>
        <v/>
      </c>
      <c r="DM106" s="274"/>
      <c r="DN106" s="275" t="str">
        <f>IF(ISBLANK(DQ3),"",DL106/DL92)</f>
        <v/>
      </c>
      <c r="DO106" s="275"/>
      <c r="DP106" s="142"/>
      <c r="DQ106" s="156"/>
      <c r="DR106" s="149"/>
      <c r="DS106" s="274" t="str">
        <f>IF(ISBLANK(DX3),"",COUNTIF(DX12:DX90,"&gt;=100"))</f>
        <v/>
      </c>
      <c r="DT106" s="274"/>
      <c r="DU106" s="275" t="str">
        <f>IF(ISBLANK(DX3),"",DS106/DS92)</f>
        <v/>
      </c>
      <c r="DV106" s="275"/>
      <c r="DW106" s="142"/>
      <c r="DX106" s="156"/>
      <c r="DY106" s="149"/>
      <c r="DZ106" s="274" t="str">
        <f>IF(ISBLANK(EE3),"",COUNTIF(EE12:EE90,"&gt;=100"))</f>
        <v/>
      </c>
      <c r="EA106" s="274"/>
      <c r="EB106" s="275" t="str">
        <f>IF(ISBLANK(EE3),"",DZ106/DZ92)</f>
        <v/>
      </c>
      <c r="EC106" s="275"/>
      <c r="ED106" s="142"/>
      <c r="EE106" s="156"/>
      <c r="EF106" s="149"/>
      <c r="EG106" s="274" t="str">
        <f>IF(ISBLANK(EL3),"",COUNTIF(EL12:EL90,"&gt;=100"))</f>
        <v/>
      </c>
      <c r="EH106" s="274"/>
      <c r="EI106" s="275" t="str">
        <f>IF(ISBLANK(EL3),"",EG106/EG92)</f>
        <v/>
      </c>
      <c r="EJ106" s="275"/>
      <c r="EK106" s="142"/>
      <c r="EL106" s="156"/>
      <c r="EM106" s="149"/>
      <c r="EN106" s="274" t="str">
        <f>IF(ISBLANK(ES3),"",COUNTIF(ES12:ES90,"&gt;=100"))</f>
        <v/>
      </c>
      <c r="EO106" s="274"/>
      <c r="EP106" s="275" t="str">
        <f>IF(ISBLANK(ES3),"",EN106/EN92)</f>
        <v/>
      </c>
      <c r="EQ106" s="275"/>
      <c r="ER106" s="142"/>
      <c r="ES106" s="156"/>
      <c r="ET106" s="149"/>
      <c r="EU106" s="274" t="str">
        <f>IF(ISBLANK(EZ3),"",COUNTIF(EZ12:EZ90,"&gt;=100"))</f>
        <v/>
      </c>
      <c r="EV106" s="274"/>
      <c r="EW106" s="275" t="str">
        <f>IF(ISBLANK(EZ3),"",EU106/EU92)</f>
        <v/>
      </c>
      <c r="EX106" s="275"/>
      <c r="EY106" s="142"/>
      <c r="EZ106" s="156"/>
      <c r="FA106" s="149"/>
      <c r="FB106" s="274" t="str">
        <f>IF(ISBLANK(FG3),"",COUNTIF(FG12:FG90,"&gt;=100"))</f>
        <v/>
      </c>
      <c r="FC106" s="274"/>
      <c r="FD106" s="275" t="str">
        <f>IF(ISBLANK(FG3),"",FB106/FB92)</f>
        <v/>
      </c>
      <c r="FE106" s="275"/>
      <c r="FF106" s="142"/>
      <c r="FG106" s="156"/>
      <c r="FH106" s="149"/>
      <c r="FI106" s="274" t="str">
        <f>IF(ISBLANK(FN3),"",COUNTIF(FN12:FN90,"&gt;=100"))</f>
        <v/>
      </c>
      <c r="FJ106" s="274"/>
      <c r="FK106" s="275" t="str">
        <f>IF(ISBLANK(FN3),"",FI106/FI92)</f>
        <v/>
      </c>
      <c r="FL106" s="275"/>
      <c r="FM106" s="142"/>
      <c r="FN106" s="156"/>
      <c r="FO106" s="149"/>
      <c r="FP106" s="274" t="str">
        <f>IF(ISBLANK(FU3),"",COUNTIF(FU12:FU90,"&gt;=100"))</f>
        <v/>
      </c>
      <c r="FQ106" s="274"/>
      <c r="FR106" s="275" t="str">
        <f>IF(ISBLANK(FU3),"",FP106/FP92)</f>
        <v/>
      </c>
      <c r="FS106" s="275"/>
      <c r="FT106" s="142"/>
      <c r="FU106" s="156"/>
      <c r="FV106" s="149"/>
      <c r="FW106" s="274" t="str">
        <f>IF(ISBLANK(GB3),"",COUNTIF(GB12:GB90,"&gt;=100"))</f>
        <v/>
      </c>
      <c r="FX106" s="274"/>
      <c r="FY106" s="275" t="str">
        <f>IF(ISBLANK(GB3),"",FW106/FW92)</f>
        <v/>
      </c>
      <c r="FZ106" s="275"/>
      <c r="GA106" s="142"/>
      <c r="GB106" s="156"/>
      <c r="GC106" s="149"/>
      <c r="GD106" s="274" t="str">
        <f>IF(ISBLANK(GI3),"",COUNTIF(GI12:GI90,"&gt;=100"))</f>
        <v/>
      </c>
      <c r="GE106" s="274"/>
      <c r="GF106" s="275" t="str">
        <f>IF(ISBLANK(GI3),"",GD106/GD92)</f>
        <v/>
      </c>
      <c r="GG106" s="275"/>
      <c r="GH106" s="142"/>
      <c r="GI106" s="156"/>
      <c r="GJ106" s="149"/>
      <c r="GK106" s="274" t="str">
        <f>IF(ISBLANK(GP3),"",COUNTIF(GP12:GP90,"&gt;=100"))</f>
        <v/>
      </c>
      <c r="GL106" s="274"/>
      <c r="GM106" s="275" t="str">
        <f>IF(ISBLANK(GP3),"",GK106/GK92)</f>
        <v/>
      </c>
      <c r="GN106" s="275"/>
      <c r="GO106" s="142"/>
      <c r="GP106" s="156"/>
      <c r="GQ106" s="149"/>
      <c r="GR106" s="274" t="str">
        <f>IF(ISBLANK(GW3),"",COUNTIF(GW12:GW90,"&gt;=100"))</f>
        <v/>
      </c>
      <c r="GS106" s="274"/>
      <c r="GT106" s="275" t="str">
        <f>IF(ISBLANK(GW3),"",GR106/GR92)</f>
        <v/>
      </c>
      <c r="GU106" s="275"/>
      <c r="GV106" s="142"/>
      <c r="GW106" s="156"/>
      <c r="GX106" s="149"/>
      <c r="GY106" s="274" t="str">
        <f>IF(ISBLANK(HD3),"",COUNTIF(HD12:HD90,"&gt;=100"))</f>
        <v/>
      </c>
      <c r="GZ106" s="274"/>
      <c r="HA106" s="275" t="str">
        <f>IF(ISBLANK(HD3),"",GY106/GY92)</f>
        <v/>
      </c>
      <c r="HB106" s="275"/>
      <c r="HC106" s="142"/>
      <c r="HD106" s="156"/>
      <c r="HE106" s="149"/>
      <c r="HF106" s="274" t="str">
        <f>IF(ISBLANK(HK3),"",COUNTIF(HK12:HK90,"&gt;=100"))</f>
        <v/>
      </c>
      <c r="HG106" s="274"/>
      <c r="HH106" s="275" t="str">
        <f>IF(ISBLANK(HK3),"",HF106/HF92)</f>
        <v/>
      </c>
      <c r="HI106" s="275"/>
      <c r="HJ106" s="142"/>
      <c r="HK106" s="156"/>
      <c r="HL106" s="149"/>
      <c r="HM106" s="274" t="str">
        <f>IF(ISBLANK(HR3),"",COUNTIF(HR12:HR90,"&gt;=100"))</f>
        <v/>
      </c>
      <c r="HN106" s="274"/>
      <c r="HO106" s="275" t="str">
        <f>IF(ISBLANK(HR3),"",HM106/HM92)</f>
        <v/>
      </c>
      <c r="HP106" s="275"/>
      <c r="HQ106" s="142"/>
      <c r="HR106" s="156"/>
      <c r="HS106" s="149"/>
      <c r="HT106" s="274" t="str">
        <f>IF(ISBLANK(HY3),"",COUNTIF(HY12:HY90,"&gt;=100"))</f>
        <v/>
      </c>
      <c r="HU106" s="274"/>
      <c r="HV106" s="275" t="str">
        <f>IF(ISBLANK(HY3),"",HT106/HT92)</f>
        <v/>
      </c>
      <c r="HW106" s="275"/>
      <c r="HX106" s="142"/>
      <c r="HY106" s="156"/>
      <c r="HZ106" s="149"/>
      <c r="IA106" s="274" t="str">
        <f>IF(ISBLANK(IF3),"",COUNTIF(IF12:IF90,"&gt;=100"))</f>
        <v/>
      </c>
      <c r="IB106" s="274"/>
      <c r="IC106" s="275" t="str">
        <f>IF(ISBLANK(IF3),"",IA106/IA92)</f>
        <v/>
      </c>
      <c r="ID106" s="275"/>
      <c r="IE106" s="142"/>
      <c r="IF106" s="156"/>
      <c r="IG106" s="149"/>
      <c r="IH106" s="274" t="str">
        <f>IF(ISBLANK(IM3),"",COUNTIF(IM12:IM90,"&gt;=100"))</f>
        <v/>
      </c>
      <c r="II106" s="274"/>
      <c r="IJ106" s="275" t="str">
        <f>IF(ISBLANK(IM3),"",IH106/IH92)</f>
        <v/>
      </c>
      <c r="IK106" s="275"/>
      <c r="IL106" s="142"/>
      <c r="IM106" s="156"/>
      <c r="IN106" s="149"/>
      <c r="IO106" s="274" t="str">
        <f>IF(ISBLANK(IT3),"",COUNTIF(IT12:IT90,"&gt;=100"))</f>
        <v/>
      </c>
      <c r="IP106" s="274"/>
      <c r="IQ106" s="275" t="str">
        <f>IF(ISBLANK(IT3),"",IO106/IO92)</f>
        <v/>
      </c>
      <c r="IR106" s="275"/>
      <c r="IS106" s="142"/>
      <c r="IT106" s="156"/>
      <c r="IU106" s="149"/>
      <c r="IV106" s="274" t="str">
        <f>IF(ISBLANK(JA3),"",COUNTIF(JA12:JA90,"&gt;=100"))</f>
        <v/>
      </c>
      <c r="IW106" s="274"/>
      <c r="IX106" s="275" t="str">
        <f>IF(ISBLANK(JA3),"",IV106/IV92)</f>
        <v/>
      </c>
      <c r="IY106" s="275"/>
      <c r="IZ106" s="142"/>
      <c r="JA106" s="156"/>
      <c r="JB106" s="149"/>
      <c r="JC106" s="274" t="str">
        <f>IF(ISBLANK(JH3),"",COUNTIF(JH12:JH90,"&gt;=100"))</f>
        <v/>
      </c>
      <c r="JD106" s="274"/>
      <c r="JE106" s="275" t="str">
        <f>IF(ISBLANK(JH3),"",JC106/JC92)</f>
        <v/>
      </c>
      <c r="JF106" s="275"/>
      <c r="JG106" s="142"/>
      <c r="JH106" s="156"/>
      <c r="JI106" s="149"/>
      <c r="JJ106" s="274" t="str">
        <f>IF(ISBLANK(JO3),"",COUNTIF(JO12:JO90,"&gt;=100"))</f>
        <v/>
      </c>
      <c r="JK106" s="274"/>
      <c r="JL106" s="275" t="str">
        <f>IF(ISBLANK(JO3),"",JJ106/JJ92)</f>
        <v/>
      </c>
      <c r="JM106" s="275"/>
      <c r="JN106" s="142"/>
      <c r="JO106" s="156"/>
      <c r="JP106" s="149"/>
      <c r="JQ106" s="274" t="str">
        <f>IF(ISBLANK(JV3),"",COUNTIF(JV12:JV90,"&gt;=100"))</f>
        <v/>
      </c>
      <c r="JR106" s="274"/>
      <c r="JS106" s="275" t="str">
        <f>IF(ISBLANK(JV3),"",JQ106/JQ92)</f>
        <v/>
      </c>
      <c r="JT106" s="275"/>
      <c r="JU106" s="142"/>
      <c r="JV106" s="156"/>
      <c r="JW106" s="149"/>
      <c r="JX106" s="274" t="str">
        <f>IF(ISBLANK(KC3),"",COUNTIF(KC12:KC90,"&gt;=100"))</f>
        <v/>
      </c>
      <c r="JY106" s="274"/>
      <c r="JZ106" s="275" t="str">
        <f>IF(ISBLANK(KC3),"",JX106/JX92)</f>
        <v/>
      </c>
      <c r="KA106" s="275"/>
      <c r="KB106" s="142"/>
      <c r="KC106" s="156"/>
      <c r="KD106" s="149"/>
      <c r="KE106" s="274" t="str">
        <f>IF(ISBLANK(KJ3),"",COUNTIF(KJ12:KJ90,"&gt;=100"))</f>
        <v/>
      </c>
      <c r="KF106" s="274"/>
      <c r="KG106" s="275" t="str">
        <f>IF(ISBLANK(KJ3),"",KE106/KE92)</f>
        <v/>
      </c>
      <c r="KH106" s="275"/>
      <c r="KI106" s="142"/>
      <c r="KJ106" s="156"/>
      <c r="KK106" s="149"/>
      <c r="KL106" s="274" t="str">
        <f>IF(ISBLANK(KQ3),"",COUNTIF(KQ12:KQ90,"&gt;=100"))</f>
        <v/>
      </c>
      <c r="KM106" s="274"/>
      <c r="KN106" s="275" t="str">
        <f>IF(ISBLANK(KQ3),"",KL106/KL92)</f>
        <v/>
      </c>
      <c r="KO106" s="275"/>
      <c r="KP106" s="142"/>
      <c r="KQ106" s="156"/>
      <c r="KR106" s="149"/>
      <c r="KS106" s="274" t="str">
        <f>IF(ISBLANK(KX3),"",COUNTIF(KX12:KX90,"&gt;=100"))</f>
        <v/>
      </c>
      <c r="KT106" s="274"/>
      <c r="KU106" s="275" t="str">
        <f>IF(ISBLANK(KX3),"",KS106/KS92)</f>
        <v/>
      </c>
      <c r="KV106" s="275"/>
      <c r="KW106" s="142"/>
      <c r="KX106" s="156"/>
      <c r="KY106" s="150"/>
      <c r="KZ106" s="274" t="str">
        <f>IF(ISBLANK(LE3),"",COUNTIF(LE12:LE90,"&gt;=100"))</f>
        <v/>
      </c>
      <c r="LA106" s="274"/>
      <c r="LB106" s="275" t="str">
        <f>IF(ISBLANK(LE3),"",KZ106/KZ92)</f>
        <v/>
      </c>
      <c r="LC106" s="275"/>
      <c r="LD106" s="142"/>
      <c r="LE106" s="156"/>
      <c r="LF106" s="149"/>
      <c r="LG106" s="274" t="str">
        <f>IF(ISBLANK(LL3),"",COUNTIF(LL12:LL90,"&gt;=100"))</f>
        <v/>
      </c>
      <c r="LH106" s="274"/>
      <c r="LI106" s="275" t="str">
        <f>IF(ISBLANK(LL3),"",LG106/LG92)</f>
        <v/>
      </c>
      <c r="LJ106" s="275"/>
      <c r="LK106" s="142"/>
      <c r="LL106" s="156"/>
      <c r="LM106" s="149"/>
      <c r="LN106" s="274" t="str">
        <f>IF(ISBLANK(LS3),"",COUNTIF(LS12:LS90,"&gt;=100"))</f>
        <v/>
      </c>
      <c r="LO106" s="274"/>
      <c r="LP106" s="275" t="str">
        <f>IF(ISBLANK(LS3),"",LN106/LN92)</f>
        <v/>
      </c>
      <c r="LQ106" s="275"/>
      <c r="LR106" s="142"/>
      <c r="LS106" s="156"/>
      <c r="LT106" s="149"/>
      <c r="LU106" s="274" t="str">
        <f>IF(ISBLANK(LZ3),"",COUNTIF(LZ12:LZ90,"&gt;=100"))</f>
        <v/>
      </c>
      <c r="LV106" s="274"/>
      <c r="LW106" s="275" t="str">
        <f>IF(ISBLANK(LZ3),"",LU106/LU92)</f>
        <v/>
      </c>
      <c r="LX106" s="275"/>
      <c r="LY106" s="142"/>
      <c r="LZ106" s="156"/>
      <c r="MA106" s="149"/>
      <c r="MB106" s="274" t="str">
        <f>IF(ISBLANK(MG3),"",COUNTIF(MG12:MG90,"&gt;=100"))</f>
        <v/>
      </c>
      <c r="MC106" s="274"/>
      <c r="MD106" s="275" t="str">
        <f>IF(ISBLANK(MG3),"",MB106/MB92)</f>
        <v/>
      </c>
      <c r="ME106" s="275"/>
      <c r="MF106" s="142"/>
      <c r="MG106" s="156"/>
      <c r="MH106" s="149"/>
      <c r="MI106" s="274" t="str">
        <f>IF(ISBLANK(MN3),"",COUNTIF(MN12:MN90,"&gt;=100"))</f>
        <v/>
      </c>
      <c r="MJ106" s="274"/>
      <c r="MK106" s="275" t="str">
        <f>IF(ISBLANK(MN3),"",MI106/MI92)</f>
        <v/>
      </c>
      <c r="ML106" s="275"/>
      <c r="MM106" s="142"/>
      <c r="MN106" s="156"/>
      <c r="MO106" s="149"/>
      <c r="MP106" s="274" t="str">
        <f>IF(ISBLANK(MU3),"",COUNTIF(MU12:MU90,"&gt;=100"))</f>
        <v/>
      </c>
      <c r="MQ106" s="274"/>
      <c r="MR106" s="275" t="str">
        <f>IF(ISBLANK(MU3),"",MP106/MP92)</f>
        <v/>
      </c>
      <c r="MS106" s="275"/>
      <c r="MT106" s="142"/>
      <c r="MU106" s="156"/>
      <c r="MV106" s="149"/>
      <c r="MW106" s="274" t="str">
        <f>IF(ISBLANK(NB3),"",COUNTIF(NB12:NB90,"&gt;=100"))</f>
        <v/>
      </c>
      <c r="MX106" s="274"/>
      <c r="MY106" s="275" t="str">
        <f>IF(ISBLANK(NB3),"",MW106/MW92)</f>
        <v/>
      </c>
      <c r="MZ106" s="275"/>
      <c r="NA106" s="142"/>
      <c r="NB106" s="156"/>
      <c r="NC106" s="149"/>
      <c r="ND106" s="274" t="str">
        <f>IF(ISBLANK(NI3),"",COUNTIF(NI12:NI90,"&gt;=100"))</f>
        <v/>
      </c>
      <c r="NE106" s="274"/>
      <c r="NF106" s="275" t="str">
        <f>IF(ISBLANK(NI3),"",ND106/ND92)</f>
        <v/>
      </c>
      <c r="NG106" s="275"/>
      <c r="NH106" s="142"/>
      <c r="NI106" s="156"/>
      <c r="NJ106" s="149"/>
      <c r="NK106" s="274" t="str">
        <f>IF(ISBLANK(NP3),"",COUNTIF(NP12:NP90,"&gt;=100"))</f>
        <v/>
      </c>
      <c r="NL106" s="274"/>
      <c r="NM106" s="275" t="str">
        <f>IF(ISBLANK(NP3),"",NK106/NK92)</f>
        <v/>
      </c>
      <c r="NN106" s="275"/>
      <c r="NO106" s="142"/>
      <c r="NP106" s="156"/>
      <c r="NQ106" s="149"/>
      <c r="NR106" s="274" t="str">
        <f>IF(ISBLANK(NW3),"",COUNTIF(NW12:NW90,"&gt;=100"))</f>
        <v/>
      </c>
      <c r="NS106" s="274"/>
      <c r="NT106" s="275" t="str">
        <f>IF(ISBLANK(NW3),"",NR106/NR92)</f>
        <v/>
      </c>
      <c r="NU106" s="275"/>
      <c r="NV106" s="142"/>
      <c r="NW106" s="156"/>
      <c r="NX106" s="149"/>
      <c r="NY106" s="274" t="str">
        <f>IF(ISBLANK(OD3),"",COUNTIF(OD12:OD90,"&gt;=100"))</f>
        <v/>
      </c>
      <c r="NZ106" s="274"/>
      <c r="OA106" s="275" t="str">
        <f>IF(ISBLANK(OD3),"",NY106/NY92)</f>
        <v/>
      </c>
      <c r="OB106" s="275"/>
      <c r="OC106" s="142"/>
      <c r="OD106" s="156"/>
      <c r="OE106" s="149"/>
      <c r="OF106" s="274" t="str">
        <f>IF(ISBLANK(OK3),"",COUNTIF(OK12:OK90,"&gt;=100"))</f>
        <v/>
      </c>
      <c r="OG106" s="274"/>
      <c r="OH106" s="275" t="str">
        <f>IF(ISBLANK(OK3),"",OF106/OF92)</f>
        <v/>
      </c>
      <c r="OI106" s="275"/>
      <c r="OJ106" s="142"/>
      <c r="OK106" s="156"/>
      <c r="OL106" s="149"/>
      <c r="OM106" s="274" t="str">
        <f>IF(ISBLANK(OR3),"",COUNTIF(OR12:OR90,"&gt;=100"))</f>
        <v/>
      </c>
      <c r="ON106" s="274"/>
      <c r="OO106" s="275" t="str">
        <f>IF(ISBLANK(OR3),"",OM106/OM92)</f>
        <v/>
      </c>
      <c r="OP106" s="275"/>
      <c r="OQ106" s="142"/>
      <c r="OR106" s="156"/>
      <c r="OS106" s="149"/>
      <c r="OT106" s="274" t="str">
        <f>IF(ISBLANK(OY3),"",COUNTIF(OY12:OY90,"&gt;=100"))</f>
        <v/>
      </c>
      <c r="OU106" s="274"/>
      <c r="OV106" s="275" t="str">
        <f>IF(ISBLANK(OY3),"",OT106/OT92)</f>
        <v/>
      </c>
      <c r="OW106" s="275"/>
      <c r="OX106" s="142"/>
      <c r="OY106" s="156"/>
      <c r="OZ106" s="149"/>
      <c r="PA106" s="274" t="str">
        <f>IF(ISBLANK(PF3),"",COUNTIF(PF12:PF90,"&gt;=100"))</f>
        <v/>
      </c>
      <c r="PB106" s="274"/>
      <c r="PC106" s="275" t="str">
        <f>IF(ISBLANK(PF3),"",PA106/PA92)</f>
        <v/>
      </c>
      <c r="PD106" s="275"/>
      <c r="PE106" s="142"/>
      <c r="PF106" s="156"/>
      <c r="PG106" s="149"/>
      <c r="PH106" s="274" t="str">
        <f>IF(ISBLANK(PM3),"",COUNTIF(PM12:PM90,"&gt;=100"))</f>
        <v/>
      </c>
      <c r="PI106" s="274"/>
      <c r="PJ106" s="275" t="str">
        <f>IF(ISBLANK(PM3),"",PH106/PH92)</f>
        <v/>
      </c>
      <c r="PK106" s="275"/>
      <c r="PL106" s="142"/>
      <c r="PM106" s="156"/>
      <c r="PN106" s="149"/>
      <c r="PO106" s="274" t="str">
        <f>IF(ISBLANK(PT3),"",COUNTIF(PT12:PT90,"&gt;=100"))</f>
        <v/>
      </c>
      <c r="PP106" s="274"/>
      <c r="PQ106" s="275" t="str">
        <f>IF(ISBLANK(PT3),"",PO106/PO92)</f>
        <v/>
      </c>
      <c r="PR106" s="275"/>
      <c r="PS106" s="142"/>
      <c r="PT106" s="156"/>
      <c r="PU106" s="149"/>
      <c r="PV106" s="274" t="str">
        <f>IF(ISBLANK(QA3),"",COUNTIF(QA12:QA90,"&gt;=100"))</f>
        <v/>
      </c>
      <c r="PW106" s="274"/>
      <c r="PX106" s="275" t="str">
        <f>IF(ISBLANK(QA3),"",PV106/PV92)</f>
        <v/>
      </c>
      <c r="PY106" s="275"/>
      <c r="PZ106" s="142"/>
      <c r="QA106" s="156"/>
      <c r="QB106" s="149"/>
      <c r="QC106" s="274" t="str">
        <f>IF(ISBLANK(QH3),"",COUNTIF(QH12:QH90,"&gt;=100"))</f>
        <v/>
      </c>
      <c r="QD106" s="274"/>
      <c r="QE106" s="275" t="str">
        <f>IF(ISBLANK(QH3),"",QC106/QC92)</f>
        <v/>
      </c>
      <c r="QF106" s="275"/>
      <c r="QG106" s="142"/>
      <c r="QH106" s="156"/>
      <c r="QI106" s="131"/>
      <c r="QJ106" s="131"/>
    </row>
    <row r="107" spans="1:452" ht="15" customHeight="1" x14ac:dyDescent="0.2">
      <c r="A107" s="335"/>
      <c r="B107" s="151" t="s">
        <v>184</v>
      </c>
      <c r="C107" s="145"/>
      <c r="D107" s="274">
        <f>IF(ISBLANK(I3),"",COUNTIF(I12:I90,"=0"))</f>
        <v>13</v>
      </c>
      <c r="E107" s="274"/>
      <c r="F107" s="275">
        <f>IF(ISBLANK(I3),"",D107/D92)</f>
        <v>0.22807017543859648</v>
      </c>
      <c r="G107" s="275"/>
      <c r="H107" s="142"/>
      <c r="I107" s="156"/>
      <c r="J107" s="148"/>
      <c r="K107" s="274">
        <f>IF(ISBLANK(P3),"",COUNTIF(P12:P90,"=0"))</f>
        <v>6</v>
      </c>
      <c r="L107" s="274"/>
      <c r="M107" s="275">
        <f>IF(ISBLANK(P3),"",K107/K92)</f>
        <v>0.1</v>
      </c>
      <c r="N107" s="275"/>
      <c r="O107" s="142"/>
      <c r="P107" s="156"/>
      <c r="Q107" s="149"/>
      <c r="R107" s="274">
        <f>IF(ISBLANK(W3),"",COUNTIF(W12:W90,"=0"))</f>
        <v>52</v>
      </c>
      <c r="S107" s="274"/>
      <c r="T107" s="275">
        <f>IF(ISBLANK(W3),"",R107/R92)</f>
        <v>0.77611940298507465</v>
      </c>
      <c r="U107" s="275"/>
      <c r="V107" s="142"/>
      <c r="W107" s="156"/>
      <c r="X107" s="149"/>
      <c r="Y107" s="274">
        <f>IF(ISBLANK(AD3),"",COUNTIF(AD12:AD90,"=0"))</f>
        <v>19</v>
      </c>
      <c r="Z107" s="274"/>
      <c r="AA107" s="275">
        <f>IF(ISBLANK(AD3),"",Y107/Y92)</f>
        <v>0.2878787878787879</v>
      </c>
      <c r="AB107" s="275"/>
      <c r="AC107" s="142"/>
      <c r="AD107" s="156"/>
      <c r="AE107" s="149"/>
      <c r="AF107" s="274">
        <f>IF(ISBLANK(AK3),"",COUNTIF(AK12:AK90,"=0"))</f>
        <v>0</v>
      </c>
      <c r="AG107" s="274"/>
      <c r="AH107" s="275">
        <f>IF(ISBLANK(AK3),"",AF107/AF92)</f>
        <v>0</v>
      </c>
      <c r="AI107" s="275"/>
      <c r="AJ107" s="142"/>
      <c r="AK107" s="156"/>
      <c r="AL107" s="149"/>
      <c r="AM107" s="274">
        <f>IF(ISBLANK(AR3),"",COUNTIF(AR12:AR90,"=0"))</f>
        <v>0</v>
      </c>
      <c r="AN107" s="274"/>
      <c r="AO107" s="275">
        <f>IF(ISBLANK(AR3),"",AM107/AM92)</f>
        <v>0</v>
      </c>
      <c r="AP107" s="275"/>
      <c r="AQ107" s="142"/>
      <c r="AR107" s="156"/>
      <c r="AS107" s="149"/>
      <c r="AT107" s="274">
        <f>IF(ISBLANK(AY3),"",COUNTIF(AY12:AY90,"=0"))</f>
        <v>48</v>
      </c>
      <c r="AU107" s="274"/>
      <c r="AV107" s="275">
        <f>IF(ISBLANK(AY3),"",AT107/AT92)</f>
        <v>0.88888888888888884</v>
      </c>
      <c r="AW107" s="275"/>
      <c r="AX107" s="142"/>
      <c r="AY107" s="156"/>
      <c r="AZ107" s="149"/>
      <c r="BA107" s="274">
        <f>IF(ISBLANK(BF3),"",COUNTIF(BF12:BF90,"=0"))</f>
        <v>44</v>
      </c>
      <c r="BB107" s="274"/>
      <c r="BC107" s="275">
        <f>IF(ISBLANK(BF3),"",BA107/BA92)</f>
        <v>0.74576271186440679</v>
      </c>
      <c r="BD107" s="275"/>
      <c r="BE107" s="142"/>
      <c r="BF107" s="156"/>
      <c r="BG107" s="149"/>
      <c r="BH107" s="274" t="str">
        <f>IF(ISBLANK(BM3),"",COUNTIF(BM12:BM90,"=0"))</f>
        <v/>
      </c>
      <c r="BI107" s="274"/>
      <c r="BJ107" s="275" t="str">
        <f>IF(ISBLANK(BM3),"",BH107/BH92)</f>
        <v/>
      </c>
      <c r="BK107" s="275"/>
      <c r="BL107" s="142"/>
      <c r="BM107" s="156"/>
      <c r="BN107" s="149"/>
      <c r="BO107" s="274">
        <f>IF(ISBLANK(BT3),"",COUNTIF(BT12:BT90,"=0"))</f>
        <v>5</v>
      </c>
      <c r="BP107" s="274"/>
      <c r="BQ107" s="275">
        <f>IF(ISBLANK(BT3),"",BO107/BO92)</f>
        <v>9.0909090909090912E-2</v>
      </c>
      <c r="BR107" s="275"/>
      <c r="BS107" s="142"/>
      <c r="BT107" s="156"/>
      <c r="BU107" s="149"/>
      <c r="BV107" s="274" t="str">
        <f>IF(ISBLANK(CA3),"",COUNTIF(CA12:CA90,"=0"))</f>
        <v/>
      </c>
      <c r="BW107" s="274"/>
      <c r="BX107" s="275" t="str">
        <f>IF(ISBLANK(CA3),"",BV107/BV92)</f>
        <v/>
      </c>
      <c r="BY107" s="275"/>
      <c r="BZ107" s="142"/>
      <c r="CA107" s="156"/>
      <c r="CB107" s="149"/>
      <c r="CC107" s="274">
        <f>IF(ISBLANK(CH3),"",COUNTIF(CH12:CH90,"=0"))</f>
        <v>30</v>
      </c>
      <c r="CD107" s="274"/>
      <c r="CE107" s="275">
        <f>IF(ISBLANK(CH3),"",CC107/CC92)</f>
        <v>0.57692307692307687</v>
      </c>
      <c r="CF107" s="275"/>
      <c r="CG107" s="142"/>
      <c r="CH107" s="156"/>
      <c r="CI107" s="149"/>
      <c r="CJ107" s="274">
        <f>IF(ISBLANK(CO3),"",COUNTIF(CO12:CO90,"=0"))</f>
        <v>3</v>
      </c>
      <c r="CK107" s="274"/>
      <c r="CL107" s="275">
        <f>IF(ISBLANK(CO3),"",CJ107/CJ92)</f>
        <v>5.4545454545454543E-2</v>
      </c>
      <c r="CM107" s="275"/>
      <c r="CN107" s="142"/>
      <c r="CO107" s="156"/>
      <c r="CP107" s="149"/>
      <c r="CQ107" s="274" t="str">
        <f>IF(ISBLANK(CV3),"",COUNTIF(CV12:CV90,"=0"))</f>
        <v/>
      </c>
      <c r="CR107" s="274"/>
      <c r="CS107" s="275" t="str">
        <f>IF(ISBLANK(CV3),"",CQ107/CQ92)</f>
        <v/>
      </c>
      <c r="CT107" s="275"/>
      <c r="CU107" s="142"/>
      <c r="CV107" s="156"/>
      <c r="CW107" s="149"/>
      <c r="CX107" s="274" t="str">
        <f>IF(ISBLANK(DC3),"",COUNTIF(DC12:DC90,"=0"))</f>
        <v/>
      </c>
      <c r="CY107" s="274"/>
      <c r="CZ107" s="275" t="str">
        <f>IF(ISBLANK(DC3),"",CX107/CX92)</f>
        <v/>
      </c>
      <c r="DA107" s="275"/>
      <c r="DB107" s="142"/>
      <c r="DC107" s="156"/>
      <c r="DD107" s="149"/>
      <c r="DE107" s="274" t="str">
        <f>IF(ISBLANK(DJ3),"",COUNTIF(DJ12:DJ90,"=0"))</f>
        <v/>
      </c>
      <c r="DF107" s="274"/>
      <c r="DG107" s="275" t="str">
        <f>IF(ISBLANK(DJ3),"",DE107/DE92)</f>
        <v/>
      </c>
      <c r="DH107" s="275"/>
      <c r="DI107" s="142"/>
      <c r="DJ107" s="156"/>
      <c r="DK107" s="149"/>
      <c r="DL107" s="274" t="str">
        <f>IF(ISBLANK(DQ3),"",COUNTIF(DQ12:DQ90,"=0"))</f>
        <v/>
      </c>
      <c r="DM107" s="274"/>
      <c r="DN107" s="275" t="str">
        <f>IF(ISBLANK(DQ3),"",DL107/DL92)</f>
        <v/>
      </c>
      <c r="DO107" s="275"/>
      <c r="DP107" s="142"/>
      <c r="DQ107" s="156"/>
      <c r="DR107" s="149"/>
      <c r="DS107" s="274" t="str">
        <f>IF(ISBLANK(DX3),"",COUNTIF(DX12:DX90,"=0"))</f>
        <v/>
      </c>
      <c r="DT107" s="274"/>
      <c r="DU107" s="275" t="str">
        <f>IF(ISBLANK(DX3),"",DS107/DS92)</f>
        <v/>
      </c>
      <c r="DV107" s="275"/>
      <c r="DW107" s="142"/>
      <c r="DX107" s="156"/>
      <c r="DY107" s="149"/>
      <c r="DZ107" s="274" t="str">
        <f>IF(ISBLANK(EE3),"",COUNTIF(EE12:EE90,"=0"))</f>
        <v/>
      </c>
      <c r="EA107" s="274"/>
      <c r="EB107" s="275" t="str">
        <f>IF(ISBLANK(EE3),"",DZ107/DZ92)</f>
        <v/>
      </c>
      <c r="EC107" s="275"/>
      <c r="ED107" s="142"/>
      <c r="EE107" s="156"/>
      <c r="EF107" s="149"/>
      <c r="EG107" s="274" t="str">
        <f>IF(ISBLANK(EL3),"",COUNTIF(EL12:EL90,"=0"))</f>
        <v/>
      </c>
      <c r="EH107" s="274"/>
      <c r="EI107" s="275" t="str">
        <f>IF(ISBLANK(EL3),"",EG107/EG92)</f>
        <v/>
      </c>
      <c r="EJ107" s="275"/>
      <c r="EK107" s="142"/>
      <c r="EL107" s="156"/>
      <c r="EM107" s="149"/>
      <c r="EN107" s="274" t="str">
        <f>IF(ISBLANK(ES3),"",COUNTIF(ES12:ES90,"=0"))</f>
        <v/>
      </c>
      <c r="EO107" s="274"/>
      <c r="EP107" s="275" t="str">
        <f>IF(ISBLANK(ES3),"",EN107/EN92)</f>
        <v/>
      </c>
      <c r="EQ107" s="275"/>
      <c r="ER107" s="142"/>
      <c r="ES107" s="156"/>
      <c r="ET107" s="149"/>
      <c r="EU107" s="274" t="str">
        <f>IF(ISBLANK(EZ3),"",COUNTIF(EZ12:EZ90,"=0"))</f>
        <v/>
      </c>
      <c r="EV107" s="274"/>
      <c r="EW107" s="275" t="str">
        <f>IF(ISBLANK(EZ3),"",EU107/EU92)</f>
        <v/>
      </c>
      <c r="EX107" s="275"/>
      <c r="EY107" s="142"/>
      <c r="EZ107" s="156"/>
      <c r="FA107" s="149"/>
      <c r="FB107" s="274" t="str">
        <f>IF(ISBLANK(FG3),"",COUNTIF(FG12:FG90,"=0"))</f>
        <v/>
      </c>
      <c r="FC107" s="274"/>
      <c r="FD107" s="275" t="str">
        <f>IF(ISBLANK(FG3),"",FB107/FB92)</f>
        <v/>
      </c>
      <c r="FE107" s="275"/>
      <c r="FF107" s="142"/>
      <c r="FG107" s="156"/>
      <c r="FH107" s="149"/>
      <c r="FI107" s="274" t="str">
        <f>IF(ISBLANK(FN3),"",COUNTIF(FN12:FN90,"=0"))</f>
        <v/>
      </c>
      <c r="FJ107" s="274"/>
      <c r="FK107" s="275" t="str">
        <f>IF(ISBLANK(FN3),"",FI107/FI92)</f>
        <v/>
      </c>
      <c r="FL107" s="275"/>
      <c r="FM107" s="142"/>
      <c r="FN107" s="156"/>
      <c r="FO107" s="149"/>
      <c r="FP107" s="274" t="str">
        <f>IF(ISBLANK(FU3),"",COUNTIF(FU12:FU90,"=0"))</f>
        <v/>
      </c>
      <c r="FQ107" s="274"/>
      <c r="FR107" s="275" t="str">
        <f>IF(ISBLANK(FU3),"",FP107/FP92)</f>
        <v/>
      </c>
      <c r="FS107" s="275"/>
      <c r="FT107" s="142"/>
      <c r="FU107" s="156"/>
      <c r="FV107" s="149"/>
      <c r="FW107" s="274" t="str">
        <f>IF(ISBLANK(GB3),"",COUNTIF(GB12:GB90,"=0"))</f>
        <v/>
      </c>
      <c r="FX107" s="274"/>
      <c r="FY107" s="275" t="str">
        <f>IF(ISBLANK(GB3),"",FW107/FW92)</f>
        <v/>
      </c>
      <c r="FZ107" s="275"/>
      <c r="GA107" s="142"/>
      <c r="GB107" s="156"/>
      <c r="GC107" s="149"/>
      <c r="GD107" s="274" t="str">
        <f>IF(ISBLANK(GI3),"",COUNTIF(GI12:GI90,"=0"))</f>
        <v/>
      </c>
      <c r="GE107" s="274"/>
      <c r="GF107" s="275" t="str">
        <f>IF(ISBLANK(GI3),"",GD107/GD92)</f>
        <v/>
      </c>
      <c r="GG107" s="275"/>
      <c r="GH107" s="142"/>
      <c r="GI107" s="156"/>
      <c r="GJ107" s="149"/>
      <c r="GK107" s="274" t="str">
        <f>IF(ISBLANK(GP3),"",COUNTIF(GP12:GP90,"=0"))</f>
        <v/>
      </c>
      <c r="GL107" s="274"/>
      <c r="GM107" s="275" t="str">
        <f>IF(ISBLANK(GP3),"",GK107/GK92)</f>
        <v/>
      </c>
      <c r="GN107" s="275"/>
      <c r="GO107" s="142"/>
      <c r="GP107" s="156"/>
      <c r="GQ107" s="149"/>
      <c r="GR107" s="274" t="str">
        <f>IF(ISBLANK(GW3),"",COUNTIF(GW12:GW90,"=0"))</f>
        <v/>
      </c>
      <c r="GS107" s="274"/>
      <c r="GT107" s="275" t="str">
        <f>IF(ISBLANK(GW3),"",GR107/GR92)</f>
        <v/>
      </c>
      <c r="GU107" s="275"/>
      <c r="GV107" s="142"/>
      <c r="GW107" s="156"/>
      <c r="GX107" s="149"/>
      <c r="GY107" s="274" t="str">
        <f>IF(ISBLANK(HD3),"",COUNTIF(HD12:HD90,"=0"))</f>
        <v/>
      </c>
      <c r="GZ107" s="274"/>
      <c r="HA107" s="275" t="str">
        <f>IF(ISBLANK(HD3),"",GY107/GY92)</f>
        <v/>
      </c>
      <c r="HB107" s="275"/>
      <c r="HC107" s="142"/>
      <c r="HD107" s="156"/>
      <c r="HE107" s="149"/>
      <c r="HF107" s="274" t="str">
        <f>IF(ISBLANK(HK3),"",COUNTIF(HK12:HK90,"=0"))</f>
        <v/>
      </c>
      <c r="HG107" s="274"/>
      <c r="HH107" s="275" t="str">
        <f>IF(ISBLANK(HK3),"",HF107/HF92)</f>
        <v/>
      </c>
      <c r="HI107" s="275"/>
      <c r="HJ107" s="142"/>
      <c r="HK107" s="156"/>
      <c r="HL107" s="149"/>
      <c r="HM107" s="274" t="str">
        <f>IF(ISBLANK(HR3),"",COUNTIF(HR12:HR90,"=0"))</f>
        <v/>
      </c>
      <c r="HN107" s="274"/>
      <c r="HO107" s="275" t="str">
        <f>IF(ISBLANK(HR3),"",HM107/HM92)</f>
        <v/>
      </c>
      <c r="HP107" s="275"/>
      <c r="HQ107" s="142"/>
      <c r="HR107" s="156"/>
      <c r="HS107" s="149"/>
      <c r="HT107" s="274" t="str">
        <f>IF(ISBLANK(HY3),"",COUNTIF(HY12:HY90,"=0"))</f>
        <v/>
      </c>
      <c r="HU107" s="274"/>
      <c r="HV107" s="275" t="str">
        <f>IF(ISBLANK(HY3),"",HT107/HT92)</f>
        <v/>
      </c>
      <c r="HW107" s="275"/>
      <c r="HX107" s="142"/>
      <c r="HY107" s="156"/>
      <c r="HZ107" s="149"/>
      <c r="IA107" s="274" t="str">
        <f>IF(ISBLANK(IF3),"",COUNTIF(IF12:IF90,"=0"))</f>
        <v/>
      </c>
      <c r="IB107" s="274"/>
      <c r="IC107" s="275" t="str">
        <f>IF(ISBLANK(IF3),"",IA107/IA92)</f>
        <v/>
      </c>
      <c r="ID107" s="275"/>
      <c r="IE107" s="142"/>
      <c r="IF107" s="156"/>
      <c r="IG107" s="149"/>
      <c r="IH107" s="274" t="str">
        <f>IF(ISBLANK(IM3),"",COUNTIF(IM12:IM90,"=0"))</f>
        <v/>
      </c>
      <c r="II107" s="274"/>
      <c r="IJ107" s="275" t="str">
        <f>IF(ISBLANK(IM3),"",IH107/IH92)</f>
        <v/>
      </c>
      <c r="IK107" s="275"/>
      <c r="IL107" s="142"/>
      <c r="IM107" s="156"/>
      <c r="IN107" s="149"/>
      <c r="IO107" s="274" t="str">
        <f>IF(ISBLANK(IT3),"",COUNTIF(IT12:IT90,"=0"))</f>
        <v/>
      </c>
      <c r="IP107" s="274"/>
      <c r="IQ107" s="275" t="str">
        <f>IF(ISBLANK(IT3),"",IO107/IO92)</f>
        <v/>
      </c>
      <c r="IR107" s="275"/>
      <c r="IS107" s="142"/>
      <c r="IT107" s="156"/>
      <c r="IU107" s="149"/>
      <c r="IV107" s="274" t="str">
        <f>IF(ISBLANK(JA3),"",COUNTIF(JA12:JA90,"=0"))</f>
        <v/>
      </c>
      <c r="IW107" s="274"/>
      <c r="IX107" s="275" t="str">
        <f>IF(ISBLANK(JA3),"",IV107/IV92)</f>
        <v/>
      </c>
      <c r="IY107" s="275"/>
      <c r="IZ107" s="142"/>
      <c r="JA107" s="156"/>
      <c r="JB107" s="149"/>
      <c r="JC107" s="274" t="str">
        <f>IF(ISBLANK(JH3),"",COUNTIF(JH12:JH90,"=0"))</f>
        <v/>
      </c>
      <c r="JD107" s="274"/>
      <c r="JE107" s="275" t="str">
        <f>IF(ISBLANK(JH3),"",JC107/JC92)</f>
        <v/>
      </c>
      <c r="JF107" s="275"/>
      <c r="JG107" s="142"/>
      <c r="JH107" s="156"/>
      <c r="JI107" s="149"/>
      <c r="JJ107" s="274" t="str">
        <f>IF(ISBLANK(JO3),"",COUNTIF(JO12:JO90,"=0"))</f>
        <v/>
      </c>
      <c r="JK107" s="274"/>
      <c r="JL107" s="275" t="str">
        <f>IF(ISBLANK(JO3),"",JJ107/JJ92)</f>
        <v/>
      </c>
      <c r="JM107" s="275"/>
      <c r="JN107" s="142"/>
      <c r="JO107" s="156"/>
      <c r="JP107" s="149"/>
      <c r="JQ107" s="274" t="str">
        <f>IF(ISBLANK(JV3),"",COUNTIF(JV12:JV90,"=0"))</f>
        <v/>
      </c>
      <c r="JR107" s="274"/>
      <c r="JS107" s="275" t="str">
        <f>IF(ISBLANK(JV3),"",JQ107/JQ92)</f>
        <v/>
      </c>
      <c r="JT107" s="275"/>
      <c r="JU107" s="142"/>
      <c r="JV107" s="156"/>
      <c r="JW107" s="149"/>
      <c r="JX107" s="274" t="str">
        <f>IF(ISBLANK(KC3),"",COUNTIF(KC12:KC90,"=0"))</f>
        <v/>
      </c>
      <c r="JY107" s="274"/>
      <c r="JZ107" s="275" t="str">
        <f>IF(ISBLANK(KC3),"",JX107/JX92)</f>
        <v/>
      </c>
      <c r="KA107" s="275"/>
      <c r="KB107" s="142"/>
      <c r="KC107" s="156"/>
      <c r="KD107" s="149"/>
      <c r="KE107" s="274" t="str">
        <f>IF(ISBLANK(KJ3),"",COUNTIF(KJ12:KJ90,"=0"))</f>
        <v/>
      </c>
      <c r="KF107" s="274"/>
      <c r="KG107" s="275" t="str">
        <f>IF(ISBLANK(KJ3),"",KE107/KE92)</f>
        <v/>
      </c>
      <c r="KH107" s="275"/>
      <c r="KI107" s="142"/>
      <c r="KJ107" s="156"/>
      <c r="KK107" s="149"/>
      <c r="KL107" s="274" t="str">
        <f>IF(ISBLANK(KQ3),"",COUNTIF(KQ12:KQ90,"=0"))</f>
        <v/>
      </c>
      <c r="KM107" s="274"/>
      <c r="KN107" s="275" t="str">
        <f>IF(ISBLANK(KQ3),"",KL107/KL92)</f>
        <v/>
      </c>
      <c r="KO107" s="275"/>
      <c r="KP107" s="142"/>
      <c r="KQ107" s="156"/>
      <c r="KR107" s="149"/>
      <c r="KS107" s="274" t="str">
        <f>IF(ISBLANK(KX3),"",COUNTIF(KX12:KX90,"=0"))</f>
        <v/>
      </c>
      <c r="KT107" s="274"/>
      <c r="KU107" s="275" t="str">
        <f>IF(ISBLANK(KX3),"",KS107/KS92)</f>
        <v/>
      </c>
      <c r="KV107" s="275"/>
      <c r="KW107" s="142"/>
      <c r="KX107" s="156"/>
      <c r="KY107" s="150"/>
      <c r="KZ107" s="274" t="str">
        <f>IF(ISBLANK(LE3),"",COUNTIF(LE12:LE90,"=0"))</f>
        <v/>
      </c>
      <c r="LA107" s="274"/>
      <c r="LB107" s="275" t="str">
        <f>IF(ISBLANK(LE3),"",KZ107/KZ92)</f>
        <v/>
      </c>
      <c r="LC107" s="275"/>
      <c r="LD107" s="142"/>
      <c r="LE107" s="156"/>
      <c r="LF107" s="149"/>
      <c r="LG107" s="274" t="str">
        <f>IF(ISBLANK(LL3),"",COUNTIF(LL12:LL90,"=0"))</f>
        <v/>
      </c>
      <c r="LH107" s="274"/>
      <c r="LI107" s="275" t="str">
        <f>IF(ISBLANK(LL3),"",LG107/LG92)</f>
        <v/>
      </c>
      <c r="LJ107" s="275"/>
      <c r="LK107" s="142"/>
      <c r="LL107" s="156"/>
      <c r="LM107" s="149"/>
      <c r="LN107" s="274" t="str">
        <f>IF(ISBLANK(LS3),"",COUNTIF(LS12:LS90,"=0"))</f>
        <v/>
      </c>
      <c r="LO107" s="274"/>
      <c r="LP107" s="275" t="str">
        <f>IF(ISBLANK(LS3),"",LN107/LN92)</f>
        <v/>
      </c>
      <c r="LQ107" s="275"/>
      <c r="LR107" s="142"/>
      <c r="LS107" s="156"/>
      <c r="LT107" s="149"/>
      <c r="LU107" s="274" t="str">
        <f>IF(ISBLANK(LZ3),"",COUNTIF(LZ12:LZ90,"=0"))</f>
        <v/>
      </c>
      <c r="LV107" s="274"/>
      <c r="LW107" s="275" t="str">
        <f>IF(ISBLANK(LZ3),"",LU107/LU92)</f>
        <v/>
      </c>
      <c r="LX107" s="275"/>
      <c r="LY107" s="142"/>
      <c r="LZ107" s="156"/>
      <c r="MA107" s="149"/>
      <c r="MB107" s="274" t="str">
        <f>IF(ISBLANK(MG3),"",COUNTIF(MG12:MG90,"=0"))</f>
        <v/>
      </c>
      <c r="MC107" s="274"/>
      <c r="MD107" s="275" t="str">
        <f>IF(ISBLANK(MG3),"",MB107/MB92)</f>
        <v/>
      </c>
      <c r="ME107" s="275"/>
      <c r="MF107" s="142"/>
      <c r="MG107" s="156"/>
      <c r="MH107" s="149"/>
      <c r="MI107" s="274" t="str">
        <f>IF(ISBLANK(MN3),"",COUNTIF(MN12:MN90,"=0"))</f>
        <v/>
      </c>
      <c r="MJ107" s="274"/>
      <c r="MK107" s="275" t="str">
        <f>IF(ISBLANK(MN3),"",MI107/MI92)</f>
        <v/>
      </c>
      <c r="ML107" s="275"/>
      <c r="MM107" s="142"/>
      <c r="MN107" s="156"/>
      <c r="MO107" s="149"/>
      <c r="MP107" s="274" t="str">
        <f>IF(ISBLANK(MU3),"",COUNTIF(MU12:MU90,"=0"))</f>
        <v/>
      </c>
      <c r="MQ107" s="274"/>
      <c r="MR107" s="275" t="str">
        <f>IF(ISBLANK(MU3),"",MP107/MP92)</f>
        <v/>
      </c>
      <c r="MS107" s="275"/>
      <c r="MT107" s="142"/>
      <c r="MU107" s="156"/>
      <c r="MV107" s="149"/>
      <c r="MW107" s="274" t="str">
        <f>IF(ISBLANK(NB3),"",COUNTIF(NB12:NB90,"=0"))</f>
        <v/>
      </c>
      <c r="MX107" s="274"/>
      <c r="MY107" s="275" t="str">
        <f>IF(ISBLANK(NB3),"",MW107/MW92)</f>
        <v/>
      </c>
      <c r="MZ107" s="275"/>
      <c r="NA107" s="142"/>
      <c r="NB107" s="156"/>
      <c r="NC107" s="149"/>
      <c r="ND107" s="274" t="str">
        <f>IF(ISBLANK(NI3),"",COUNTIF(NI12:NI90,"=0"))</f>
        <v/>
      </c>
      <c r="NE107" s="274"/>
      <c r="NF107" s="275" t="str">
        <f>IF(ISBLANK(NI3),"",ND107/ND92)</f>
        <v/>
      </c>
      <c r="NG107" s="275"/>
      <c r="NH107" s="142"/>
      <c r="NI107" s="156"/>
      <c r="NJ107" s="149"/>
      <c r="NK107" s="274" t="str">
        <f>IF(ISBLANK(NP3),"",COUNTIF(NP12:NP90,"=0"))</f>
        <v/>
      </c>
      <c r="NL107" s="274"/>
      <c r="NM107" s="275" t="str">
        <f>IF(ISBLANK(NP3),"",NK107/NK92)</f>
        <v/>
      </c>
      <c r="NN107" s="275"/>
      <c r="NO107" s="142"/>
      <c r="NP107" s="156"/>
      <c r="NQ107" s="149"/>
      <c r="NR107" s="274" t="str">
        <f>IF(ISBLANK(NW3),"",COUNTIF(NW12:NW90,"=0"))</f>
        <v/>
      </c>
      <c r="NS107" s="274"/>
      <c r="NT107" s="275" t="str">
        <f>IF(ISBLANK(NW3),"",NR107/NR92)</f>
        <v/>
      </c>
      <c r="NU107" s="275"/>
      <c r="NV107" s="142"/>
      <c r="NW107" s="156"/>
      <c r="NX107" s="149"/>
      <c r="NY107" s="274" t="str">
        <f>IF(ISBLANK(OD3),"",COUNTIF(OD12:OD90,"=0"))</f>
        <v/>
      </c>
      <c r="NZ107" s="274"/>
      <c r="OA107" s="275" t="str">
        <f>IF(ISBLANK(OD3),"",NY107/NY92)</f>
        <v/>
      </c>
      <c r="OB107" s="275"/>
      <c r="OC107" s="142"/>
      <c r="OD107" s="156"/>
      <c r="OE107" s="149"/>
      <c r="OF107" s="274" t="str">
        <f>IF(ISBLANK(OK3),"",COUNTIF(OK12:OK90,"=0"))</f>
        <v/>
      </c>
      <c r="OG107" s="274"/>
      <c r="OH107" s="275" t="str">
        <f>IF(ISBLANK(OK3),"",OF107/OF92)</f>
        <v/>
      </c>
      <c r="OI107" s="275"/>
      <c r="OJ107" s="142"/>
      <c r="OK107" s="156"/>
      <c r="OL107" s="149"/>
      <c r="OM107" s="274" t="str">
        <f>IF(ISBLANK(OR3),"",COUNTIF(OR12:OR90,"=0"))</f>
        <v/>
      </c>
      <c r="ON107" s="274"/>
      <c r="OO107" s="275" t="str">
        <f>IF(ISBLANK(OR3),"",OM107/OM92)</f>
        <v/>
      </c>
      <c r="OP107" s="275"/>
      <c r="OQ107" s="142"/>
      <c r="OR107" s="156"/>
      <c r="OS107" s="149"/>
      <c r="OT107" s="274" t="str">
        <f>IF(ISBLANK(OY3),"",COUNTIF(OY12:OY90,"=0"))</f>
        <v/>
      </c>
      <c r="OU107" s="274"/>
      <c r="OV107" s="275" t="str">
        <f>IF(ISBLANK(OY3),"",OT107/OT92)</f>
        <v/>
      </c>
      <c r="OW107" s="275"/>
      <c r="OX107" s="142"/>
      <c r="OY107" s="156"/>
      <c r="OZ107" s="149"/>
      <c r="PA107" s="274" t="str">
        <f>IF(ISBLANK(PF3),"",COUNTIF(PF12:PF90,"=0"))</f>
        <v/>
      </c>
      <c r="PB107" s="274"/>
      <c r="PC107" s="275" t="str">
        <f>IF(ISBLANK(PF3),"",PA107/PA92)</f>
        <v/>
      </c>
      <c r="PD107" s="275"/>
      <c r="PE107" s="142"/>
      <c r="PF107" s="156"/>
      <c r="PG107" s="149"/>
      <c r="PH107" s="274" t="str">
        <f>IF(ISBLANK(PM3),"",COUNTIF(PM12:PM90,"=0"))</f>
        <v/>
      </c>
      <c r="PI107" s="274"/>
      <c r="PJ107" s="275" t="str">
        <f>IF(ISBLANK(PM3),"",PH107/PH92)</f>
        <v/>
      </c>
      <c r="PK107" s="275"/>
      <c r="PL107" s="142"/>
      <c r="PM107" s="156"/>
      <c r="PN107" s="149"/>
      <c r="PO107" s="274" t="str">
        <f>IF(ISBLANK(PT3),"",COUNTIF(PT12:PT90,"=0"))</f>
        <v/>
      </c>
      <c r="PP107" s="274"/>
      <c r="PQ107" s="275" t="str">
        <f>IF(ISBLANK(PT3),"",PO107/PO92)</f>
        <v/>
      </c>
      <c r="PR107" s="275"/>
      <c r="PS107" s="142"/>
      <c r="PT107" s="156"/>
      <c r="PU107" s="149"/>
      <c r="PV107" s="274" t="str">
        <f>IF(ISBLANK(QA3),"",COUNTIF(QA12:QA90,"=0"))</f>
        <v/>
      </c>
      <c r="PW107" s="274"/>
      <c r="PX107" s="275" t="str">
        <f>IF(ISBLANK(QA3),"",PV107/PV92)</f>
        <v/>
      </c>
      <c r="PY107" s="275"/>
      <c r="PZ107" s="142"/>
      <c r="QA107" s="156"/>
      <c r="QB107" s="149"/>
      <c r="QC107" s="274" t="str">
        <f>IF(ISBLANK(QH3),"",COUNTIF(QH12:QH90,"=0"))</f>
        <v/>
      </c>
      <c r="QD107" s="274"/>
      <c r="QE107" s="275" t="str">
        <f>IF(ISBLANK(QH3),"",QC107/QC92)</f>
        <v/>
      </c>
      <c r="QF107" s="275"/>
      <c r="QG107" s="142"/>
      <c r="QH107" s="156"/>
      <c r="QI107" s="131"/>
      <c r="QJ107" s="131"/>
    </row>
    <row r="108" spans="1:452" ht="15" customHeight="1" thickBot="1" x14ac:dyDescent="0.25">
      <c r="A108" s="336"/>
      <c r="B108" s="158" t="s">
        <v>179</v>
      </c>
      <c r="C108" s="145"/>
      <c r="D108" s="276">
        <f>IF(ISBLANK(I3),"",SUMIF(I12:I90,"&gt;=0")/COUNTIF(I12:I90,"&gt;=0"))</f>
        <v>30.87719298245614</v>
      </c>
      <c r="E108" s="276"/>
      <c r="F108" s="159"/>
      <c r="G108" s="159"/>
      <c r="H108" s="160"/>
      <c r="I108" s="161"/>
      <c r="J108" s="148"/>
      <c r="K108" s="276">
        <f>IF(ISBLANK(P3),"",SUMIF(P12:P90,"&gt;=0")/COUNTIF(P12:P90,"&gt;=0"))</f>
        <v>20.166666666666668</v>
      </c>
      <c r="L108" s="276"/>
      <c r="M108" s="159"/>
      <c r="N108" s="159"/>
      <c r="O108" s="160"/>
      <c r="P108" s="161"/>
      <c r="Q108" s="149"/>
      <c r="R108" s="276">
        <f>IF(ISBLANK(W3),"",SUMIF(W12:W90,"&gt;=0")/COUNTIF(W12:W90,"&gt;=0"))</f>
        <v>4.0298507462686564</v>
      </c>
      <c r="S108" s="276"/>
      <c r="T108" s="159"/>
      <c r="U108" s="159"/>
      <c r="V108" s="160"/>
      <c r="W108" s="161"/>
      <c r="X108" s="149"/>
      <c r="Y108" s="276">
        <f>IF(ISBLANK(AD3),"",SUMIF(AD12:AD90,"&gt;=0")/COUNTIF(AD12:AD90,"&gt;=0"))</f>
        <v>14.545454545454545</v>
      </c>
      <c r="Z108" s="276"/>
      <c r="AA108" s="159"/>
      <c r="AB108" s="159"/>
      <c r="AC108" s="160"/>
      <c r="AD108" s="161"/>
      <c r="AE108" s="149"/>
      <c r="AF108" s="276">
        <f>IF(ISBLANK(AK3),"",SUMIF(AK12:AK90,"&gt;=0")/COUNTIF(AK12:AK90,"&gt;=0"))</f>
        <v>30</v>
      </c>
      <c r="AG108" s="276"/>
      <c r="AH108" s="159"/>
      <c r="AI108" s="159"/>
      <c r="AJ108" s="160"/>
      <c r="AK108" s="161"/>
      <c r="AL108" s="149"/>
      <c r="AM108" s="276">
        <f>IF(ISBLANK(AR3),"",SUMIF(AR12:AR90,"&gt;=0")/COUNTIF(AR12:AR90,"&gt;=0"))</f>
        <v>40.806451612903224</v>
      </c>
      <c r="AN108" s="276"/>
      <c r="AO108" s="159"/>
      <c r="AP108" s="159"/>
      <c r="AQ108" s="160"/>
      <c r="AR108" s="161"/>
      <c r="AS108" s="149"/>
      <c r="AT108" s="276">
        <f>IF(ISBLANK(AY3),"",SUMIF(AY12:AY90,"&gt;=0")/COUNTIF(AY12:AY90,"&gt;=0"))</f>
        <v>1.4814814814814814</v>
      </c>
      <c r="AU108" s="276"/>
      <c r="AV108" s="159"/>
      <c r="AW108" s="159"/>
      <c r="AX108" s="160"/>
      <c r="AY108" s="161"/>
      <c r="AZ108" s="149"/>
      <c r="BA108" s="276">
        <f>IF(ISBLANK(BF3),"",SUMIF(BF12:BF90,"&gt;=0")/COUNTIF(BF12:BF90,"&gt;=0"))</f>
        <v>6.2711864406779663</v>
      </c>
      <c r="BB108" s="276"/>
      <c r="BC108" s="159"/>
      <c r="BD108" s="159"/>
      <c r="BE108" s="160"/>
      <c r="BF108" s="161"/>
      <c r="BG108" s="149"/>
      <c r="BH108" s="276" t="str">
        <f>IF(ISBLANK(BM3),"",SUMIF(BM12:BM90,"&gt;=0")/COUNTIF(BM12:BM90,"&gt;=0"))</f>
        <v/>
      </c>
      <c r="BI108" s="276"/>
      <c r="BJ108" s="159"/>
      <c r="BK108" s="159"/>
      <c r="BL108" s="160"/>
      <c r="BM108" s="161"/>
      <c r="BN108" s="149"/>
      <c r="BO108" s="276">
        <f>IF(ISBLANK(BT3),"",SUMIF(BT12:BT90,"&gt;=0")/COUNTIF(BT12:BT90,"&gt;=0"))</f>
        <v>38.363636363636367</v>
      </c>
      <c r="BP108" s="276"/>
      <c r="BQ108" s="159"/>
      <c r="BR108" s="159"/>
      <c r="BS108" s="160"/>
      <c r="BT108" s="161"/>
      <c r="BU108" s="149"/>
      <c r="BV108" s="276" t="str">
        <f>IF(ISBLANK(CA3),"",SUMIF(CA12:CA90,"&gt;=0")/COUNTIF(CA12:CA90,"&gt;=0"))</f>
        <v/>
      </c>
      <c r="BW108" s="276"/>
      <c r="BX108" s="159"/>
      <c r="BY108" s="159"/>
      <c r="BZ108" s="160"/>
      <c r="CA108" s="161"/>
      <c r="CB108" s="149"/>
      <c r="CC108" s="276">
        <f>IF(ISBLANK(CH3),"",SUMIF(CH12:CH90,"&gt;=0")/COUNTIF(CH12:CH90,"&gt;=0"))</f>
        <v>8.4615384615384617</v>
      </c>
      <c r="CD108" s="276"/>
      <c r="CE108" s="159"/>
      <c r="CF108" s="159"/>
      <c r="CG108" s="160"/>
      <c r="CH108" s="161"/>
      <c r="CI108" s="149"/>
      <c r="CJ108" s="276">
        <f>IF(ISBLANK(CO3),"",SUMIF(CO12:CO90,"&gt;=0")/COUNTIF(CO12:CO90,"&gt;=0"))</f>
        <v>34.363636363636367</v>
      </c>
      <c r="CK108" s="276"/>
      <c r="CL108" s="159"/>
      <c r="CM108" s="159"/>
      <c r="CN108" s="160"/>
      <c r="CO108" s="161"/>
      <c r="CP108" s="149"/>
      <c r="CQ108" s="276" t="str">
        <f>IF(ISBLANK(CV3),"",SUMIF(CV12:CV90,"&gt;=0")/COUNTIF(CV12:CV90,"&gt;=0"))</f>
        <v/>
      </c>
      <c r="CR108" s="276"/>
      <c r="CS108" s="159"/>
      <c r="CT108" s="159"/>
      <c r="CU108" s="160"/>
      <c r="CV108" s="161"/>
      <c r="CW108" s="149"/>
      <c r="CX108" s="276" t="str">
        <f>IF(ISBLANK(DC3),"",SUMIF(DC12:DC90,"&gt;=0")/COUNTIF(DC12:DC90,"&gt;=0"))</f>
        <v/>
      </c>
      <c r="CY108" s="276"/>
      <c r="CZ108" s="159"/>
      <c r="DA108" s="159"/>
      <c r="DB108" s="160"/>
      <c r="DC108" s="161"/>
      <c r="DD108" s="149"/>
      <c r="DE108" s="276" t="str">
        <f>IF(ISBLANK(DJ3),"",SUMIF(DJ12:DJ90,"&gt;=0")/COUNTIF(DJ12:DJ90,"&gt;=0"))</f>
        <v/>
      </c>
      <c r="DF108" s="276"/>
      <c r="DG108" s="159"/>
      <c r="DH108" s="159"/>
      <c r="DI108" s="160"/>
      <c r="DJ108" s="161"/>
      <c r="DK108" s="149"/>
      <c r="DL108" s="276" t="str">
        <f>IF(ISBLANK(DQ3),"",SUMIF(DQ12:DQ90,"&gt;=0")/COUNTIF(DQ12:DQ90,"&gt;=0"))</f>
        <v/>
      </c>
      <c r="DM108" s="276"/>
      <c r="DN108" s="159"/>
      <c r="DO108" s="159"/>
      <c r="DP108" s="160"/>
      <c r="DQ108" s="161"/>
      <c r="DR108" s="149"/>
      <c r="DS108" s="276" t="str">
        <f>IF(ISBLANK(DX3),"",SUMIF(DX12:DX90,"&gt;=0")/COUNTIF(DX12:DX90,"&gt;=0"))</f>
        <v/>
      </c>
      <c r="DT108" s="276"/>
      <c r="DU108" s="159"/>
      <c r="DV108" s="159"/>
      <c r="DW108" s="160"/>
      <c r="DX108" s="161"/>
      <c r="DY108" s="149"/>
      <c r="DZ108" s="276" t="str">
        <f>IF(ISBLANK(EE3),"",SUMIF(EE12:EE90,"&gt;=0")/COUNTIF(EE12:EE90,"&gt;=0"))</f>
        <v/>
      </c>
      <c r="EA108" s="276"/>
      <c r="EB108" s="159"/>
      <c r="EC108" s="159"/>
      <c r="ED108" s="160"/>
      <c r="EE108" s="161"/>
      <c r="EF108" s="149"/>
      <c r="EG108" s="276" t="str">
        <f>IF(ISBLANK(EL3),"",SUMIF(EL12:EL90,"&gt;=0")/COUNTIF(EL12:EL90,"&gt;=0"))</f>
        <v/>
      </c>
      <c r="EH108" s="276"/>
      <c r="EI108" s="159"/>
      <c r="EJ108" s="159"/>
      <c r="EK108" s="160"/>
      <c r="EL108" s="161"/>
      <c r="EM108" s="149"/>
      <c r="EN108" s="276" t="str">
        <f>IF(ISBLANK(ES3),"",SUMIF(ES12:ES90,"&gt;=0")/COUNTIF(ES12:ES90,"&gt;=0"))</f>
        <v/>
      </c>
      <c r="EO108" s="276"/>
      <c r="EP108" s="159"/>
      <c r="EQ108" s="159"/>
      <c r="ER108" s="160"/>
      <c r="ES108" s="161"/>
      <c r="ET108" s="149"/>
      <c r="EU108" s="276" t="str">
        <f>IF(ISBLANK(EZ3),"",SUMIF(EZ12:EZ90,"&gt;=0")/COUNTIF(EZ12:EZ90,"&gt;=0"))</f>
        <v/>
      </c>
      <c r="EV108" s="276"/>
      <c r="EW108" s="159"/>
      <c r="EX108" s="159"/>
      <c r="EY108" s="160"/>
      <c r="EZ108" s="161"/>
      <c r="FA108" s="149"/>
      <c r="FB108" s="276" t="str">
        <f>IF(ISBLANK(FG3),"",SUMIF(FG12:FG90,"&gt;=0")/COUNTIF(FG12:FG90,"&gt;=0"))</f>
        <v/>
      </c>
      <c r="FC108" s="276"/>
      <c r="FD108" s="159"/>
      <c r="FE108" s="159"/>
      <c r="FF108" s="160"/>
      <c r="FG108" s="161"/>
      <c r="FH108" s="149"/>
      <c r="FI108" s="276" t="str">
        <f>IF(ISBLANK(FN3),"",SUMIF(FN12:FN90,"&gt;=0")/COUNTIF(FN12:FN90,"&gt;=0"))</f>
        <v/>
      </c>
      <c r="FJ108" s="276"/>
      <c r="FK108" s="159"/>
      <c r="FL108" s="159"/>
      <c r="FM108" s="160"/>
      <c r="FN108" s="161"/>
      <c r="FO108" s="149"/>
      <c r="FP108" s="276" t="str">
        <f>IF(ISBLANK(FU3),"",SUMIF(FU12:FU90,"&gt;=0")/COUNTIF(FU12:FU90,"&gt;=0"))</f>
        <v/>
      </c>
      <c r="FQ108" s="276"/>
      <c r="FR108" s="159"/>
      <c r="FS108" s="159"/>
      <c r="FT108" s="160"/>
      <c r="FU108" s="161"/>
      <c r="FV108" s="149"/>
      <c r="FW108" s="276" t="str">
        <f>IF(ISBLANK(GB3),"",SUMIF(GB12:GB90,"&gt;=0")/COUNTIF(GB12:GB90,"&gt;=0"))</f>
        <v/>
      </c>
      <c r="FX108" s="276"/>
      <c r="FY108" s="159"/>
      <c r="FZ108" s="159"/>
      <c r="GA108" s="160"/>
      <c r="GB108" s="161"/>
      <c r="GC108" s="149"/>
      <c r="GD108" s="276" t="str">
        <f>IF(ISBLANK(GI3),"",SUMIF(GI12:GI90,"&gt;=0")/COUNTIF(GI12:GI90,"&gt;=0"))</f>
        <v/>
      </c>
      <c r="GE108" s="276"/>
      <c r="GF108" s="159"/>
      <c r="GG108" s="159"/>
      <c r="GH108" s="160"/>
      <c r="GI108" s="161"/>
      <c r="GJ108" s="149"/>
      <c r="GK108" s="276" t="str">
        <f>IF(ISBLANK(GP3),"",SUMIF(GP12:GP90,"&gt;=0")/COUNTIF(GP12:GP90,"&gt;=0"))</f>
        <v/>
      </c>
      <c r="GL108" s="276"/>
      <c r="GM108" s="159"/>
      <c r="GN108" s="159"/>
      <c r="GO108" s="160"/>
      <c r="GP108" s="161"/>
      <c r="GQ108" s="149"/>
      <c r="GR108" s="276" t="str">
        <f>IF(ISBLANK(GW3),"",SUMIF(GW12:GW90,"&gt;=0")/COUNTIF(GW12:GW90,"&gt;=0"))</f>
        <v/>
      </c>
      <c r="GS108" s="276"/>
      <c r="GT108" s="159"/>
      <c r="GU108" s="159"/>
      <c r="GV108" s="160"/>
      <c r="GW108" s="161"/>
      <c r="GX108" s="149"/>
      <c r="GY108" s="276" t="str">
        <f>IF(ISBLANK(HD3),"",SUMIF(HD12:HD90,"&gt;=0")/COUNTIF(HD12:HD90,"&gt;=0"))</f>
        <v/>
      </c>
      <c r="GZ108" s="276"/>
      <c r="HA108" s="159"/>
      <c r="HB108" s="159"/>
      <c r="HC108" s="160"/>
      <c r="HD108" s="161"/>
      <c r="HE108" s="149"/>
      <c r="HF108" s="276" t="str">
        <f>IF(ISBLANK(HK3),"",SUMIF(HK12:HK90,"&gt;=0")/COUNTIF(HK12:HK90,"&gt;=0"))</f>
        <v/>
      </c>
      <c r="HG108" s="276"/>
      <c r="HH108" s="159"/>
      <c r="HI108" s="159"/>
      <c r="HJ108" s="160"/>
      <c r="HK108" s="161"/>
      <c r="HL108" s="149"/>
      <c r="HM108" s="276" t="str">
        <f>IF(ISBLANK(HR3),"",SUMIF(HR12:HR90,"&gt;=0")/COUNTIF(HR12:HR90,"&gt;=0"))</f>
        <v/>
      </c>
      <c r="HN108" s="276"/>
      <c r="HO108" s="159"/>
      <c r="HP108" s="159"/>
      <c r="HQ108" s="160"/>
      <c r="HR108" s="161"/>
      <c r="HS108" s="149"/>
      <c r="HT108" s="276" t="str">
        <f>IF(ISBLANK(HY3),"",SUMIF(HY12:HY90,"&gt;=0")/COUNTIF(HY12:HY90,"&gt;=0"))</f>
        <v/>
      </c>
      <c r="HU108" s="276"/>
      <c r="HV108" s="159"/>
      <c r="HW108" s="159"/>
      <c r="HX108" s="160"/>
      <c r="HY108" s="161"/>
      <c r="HZ108" s="149"/>
      <c r="IA108" s="276" t="str">
        <f>IF(ISBLANK(IF3),"",SUMIF(IF12:IF90,"&gt;=0")/COUNTIF(IF12:IF90,"&gt;=0"))</f>
        <v/>
      </c>
      <c r="IB108" s="276"/>
      <c r="IC108" s="159"/>
      <c r="ID108" s="159"/>
      <c r="IE108" s="160"/>
      <c r="IF108" s="161"/>
      <c r="IG108" s="149"/>
      <c r="IH108" s="276" t="str">
        <f>IF(ISBLANK(IM3),"",SUMIF(IM12:IM90,"&gt;=0")/COUNTIF(IM12:IM90,"&gt;=0"))</f>
        <v/>
      </c>
      <c r="II108" s="276"/>
      <c r="IJ108" s="159"/>
      <c r="IK108" s="159"/>
      <c r="IL108" s="160"/>
      <c r="IM108" s="161"/>
      <c r="IN108" s="149"/>
      <c r="IO108" s="276" t="str">
        <f>IF(ISBLANK(IT3),"",SUMIF(IT12:IT90,"&gt;=0")/COUNTIF(IT12:IT90,"&gt;=0"))</f>
        <v/>
      </c>
      <c r="IP108" s="276"/>
      <c r="IQ108" s="159"/>
      <c r="IR108" s="159"/>
      <c r="IS108" s="160"/>
      <c r="IT108" s="161"/>
      <c r="IU108" s="149"/>
      <c r="IV108" s="276" t="str">
        <f>IF(ISBLANK(JA3),"",SUMIF(JA12:JA90,"&gt;=0")/COUNTIF(JA12:JA90,"&gt;=0"))</f>
        <v/>
      </c>
      <c r="IW108" s="276"/>
      <c r="IX108" s="159"/>
      <c r="IY108" s="159"/>
      <c r="IZ108" s="160"/>
      <c r="JA108" s="161"/>
      <c r="JB108" s="149"/>
      <c r="JC108" s="276" t="str">
        <f>IF(ISBLANK(JH3),"",SUMIF(JH12:JH90,"&gt;=0")/COUNTIF(JH12:JH90,"&gt;=0"))</f>
        <v/>
      </c>
      <c r="JD108" s="276"/>
      <c r="JE108" s="159"/>
      <c r="JF108" s="159"/>
      <c r="JG108" s="160"/>
      <c r="JH108" s="161"/>
      <c r="JI108" s="149"/>
      <c r="JJ108" s="276" t="str">
        <f>IF(ISBLANK(JO3),"",SUMIF(JO12:JO90,"&gt;=0")/COUNTIF(JO12:JO90,"&gt;=0"))</f>
        <v/>
      </c>
      <c r="JK108" s="276"/>
      <c r="JL108" s="159"/>
      <c r="JM108" s="159"/>
      <c r="JN108" s="160"/>
      <c r="JO108" s="161"/>
      <c r="JP108" s="149"/>
      <c r="JQ108" s="276" t="str">
        <f>IF(ISBLANK(JV3),"",SUMIF(JV12:JV90,"&gt;=0")/COUNTIF(JV12:JV90,"&gt;=0"))</f>
        <v/>
      </c>
      <c r="JR108" s="276"/>
      <c r="JS108" s="159"/>
      <c r="JT108" s="159"/>
      <c r="JU108" s="160"/>
      <c r="JV108" s="161"/>
      <c r="JW108" s="149"/>
      <c r="JX108" s="276" t="str">
        <f>IF(ISBLANK(KC3),"",SUMIF(KC12:KC90,"&gt;=0")/COUNTIF(KC12:KC90,"&gt;=0"))</f>
        <v/>
      </c>
      <c r="JY108" s="276"/>
      <c r="JZ108" s="159"/>
      <c r="KA108" s="159"/>
      <c r="KB108" s="160"/>
      <c r="KC108" s="161"/>
      <c r="KD108" s="149"/>
      <c r="KE108" s="276" t="str">
        <f>IF(ISBLANK(KJ3),"",SUMIF(KJ12:KJ90,"&gt;=0")/COUNTIF(KJ12:KJ90,"&gt;=0"))</f>
        <v/>
      </c>
      <c r="KF108" s="276"/>
      <c r="KG108" s="159"/>
      <c r="KH108" s="159"/>
      <c r="KI108" s="160"/>
      <c r="KJ108" s="161"/>
      <c r="KK108" s="149"/>
      <c r="KL108" s="276" t="str">
        <f>IF(ISBLANK(KQ3),"",SUMIF(KQ12:KQ90,"&gt;=0")/COUNTIF(KQ12:KQ90,"&gt;=0"))</f>
        <v/>
      </c>
      <c r="KM108" s="276"/>
      <c r="KN108" s="159"/>
      <c r="KO108" s="159"/>
      <c r="KP108" s="160"/>
      <c r="KQ108" s="161"/>
      <c r="KR108" s="149"/>
      <c r="KS108" s="276" t="str">
        <f>IF(ISBLANK(KX3),"",SUMIF(KX12:KX90,"&gt;=0")/COUNTIF(KX12:KX90,"&gt;=0"))</f>
        <v/>
      </c>
      <c r="KT108" s="276"/>
      <c r="KU108" s="159"/>
      <c r="KV108" s="159"/>
      <c r="KW108" s="160"/>
      <c r="KX108" s="161"/>
      <c r="KY108" s="150"/>
      <c r="KZ108" s="276" t="str">
        <f>IF(ISBLANK(LE3),"",SUMIF(LE12:LE90,"&gt;=0")/COUNTIF(LE12:LE90,"&gt;=0"))</f>
        <v/>
      </c>
      <c r="LA108" s="276"/>
      <c r="LB108" s="159"/>
      <c r="LC108" s="159"/>
      <c r="LD108" s="160"/>
      <c r="LE108" s="161"/>
      <c r="LF108" s="149"/>
      <c r="LG108" s="276" t="str">
        <f>IF(ISBLANK(LL3),"",SUMIF(LL12:LL90,"&gt;=0")/COUNTIF(LL12:LL90,"&gt;=0"))</f>
        <v/>
      </c>
      <c r="LH108" s="276"/>
      <c r="LI108" s="159"/>
      <c r="LJ108" s="159"/>
      <c r="LK108" s="160"/>
      <c r="LL108" s="161"/>
      <c r="LM108" s="149"/>
      <c r="LN108" s="276" t="str">
        <f>IF(ISBLANK(LS3),"",SUMIF(LS12:LS90,"&gt;=0")/COUNTIF(LS12:LS90,"&gt;=0"))</f>
        <v/>
      </c>
      <c r="LO108" s="276"/>
      <c r="LP108" s="159"/>
      <c r="LQ108" s="159"/>
      <c r="LR108" s="160"/>
      <c r="LS108" s="161"/>
      <c r="LT108" s="149"/>
      <c r="LU108" s="276" t="str">
        <f>IF(ISBLANK(LZ3),"",SUMIF(LZ12:LZ90,"&gt;=0")/COUNTIF(LZ12:LZ90,"&gt;=0"))</f>
        <v/>
      </c>
      <c r="LV108" s="276"/>
      <c r="LW108" s="159"/>
      <c r="LX108" s="159"/>
      <c r="LY108" s="160"/>
      <c r="LZ108" s="161"/>
      <c r="MA108" s="149"/>
      <c r="MB108" s="276" t="str">
        <f>IF(ISBLANK(MG3),"",SUMIF(MG12:MG90,"&gt;=0")/COUNTIF(MG12:MG90,"&gt;=0"))</f>
        <v/>
      </c>
      <c r="MC108" s="276"/>
      <c r="MD108" s="159"/>
      <c r="ME108" s="159"/>
      <c r="MF108" s="160"/>
      <c r="MG108" s="161"/>
      <c r="MH108" s="149"/>
      <c r="MI108" s="276" t="str">
        <f>IF(ISBLANK(MN3),"",SUMIF(MN12:MN90,"&gt;=0")/COUNTIF(MN12:MN90,"&gt;=0"))</f>
        <v/>
      </c>
      <c r="MJ108" s="276"/>
      <c r="MK108" s="159"/>
      <c r="ML108" s="159"/>
      <c r="MM108" s="160"/>
      <c r="MN108" s="161"/>
      <c r="MO108" s="149"/>
      <c r="MP108" s="276" t="str">
        <f>IF(ISBLANK(MU3),"",SUMIF(MU12:MU90,"&gt;=0")/COUNTIF(MU12:MU90,"&gt;=0"))</f>
        <v/>
      </c>
      <c r="MQ108" s="276"/>
      <c r="MR108" s="159"/>
      <c r="MS108" s="159"/>
      <c r="MT108" s="160"/>
      <c r="MU108" s="161"/>
      <c r="MV108" s="149"/>
      <c r="MW108" s="276" t="str">
        <f>IF(ISBLANK(NB3),"",SUMIF(NB12:NB90,"&gt;=0")/COUNTIF(NB12:NB90,"&gt;=0"))</f>
        <v/>
      </c>
      <c r="MX108" s="276"/>
      <c r="MY108" s="159"/>
      <c r="MZ108" s="159"/>
      <c r="NA108" s="160"/>
      <c r="NB108" s="161"/>
      <c r="NC108" s="149"/>
      <c r="ND108" s="276" t="str">
        <f>IF(ISBLANK(NI3),"",SUMIF(NI12:NI90,"&gt;=0")/COUNTIF(NI12:NI90,"&gt;=0"))</f>
        <v/>
      </c>
      <c r="NE108" s="276"/>
      <c r="NF108" s="159"/>
      <c r="NG108" s="159"/>
      <c r="NH108" s="160"/>
      <c r="NI108" s="161"/>
      <c r="NJ108" s="149"/>
      <c r="NK108" s="276" t="str">
        <f>IF(ISBLANK(NP3),"",SUMIF(NP12:NP90,"&gt;=0")/COUNTIF(NP12:NP90,"&gt;=0"))</f>
        <v/>
      </c>
      <c r="NL108" s="276"/>
      <c r="NM108" s="159"/>
      <c r="NN108" s="159"/>
      <c r="NO108" s="160"/>
      <c r="NP108" s="161"/>
      <c r="NQ108" s="149"/>
      <c r="NR108" s="276" t="str">
        <f>IF(ISBLANK(NW3),"",SUMIF(NW12:NW90,"&gt;=0")/COUNTIF(NW12:NW90,"&gt;=0"))</f>
        <v/>
      </c>
      <c r="NS108" s="276"/>
      <c r="NT108" s="159"/>
      <c r="NU108" s="159"/>
      <c r="NV108" s="160"/>
      <c r="NW108" s="161"/>
      <c r="NX108" s="149"/>
      <c r="NY108" s="276" t="str">
        <f>IF(ISBLANK(OD3),"",SUMIF(OD12:OD90,"&gt;=0")/COUNTIF(OD12:OD90,"&gt;=0"))</f>
        <v/>
      </c>
      <c r="NZ108" s="276"/>
      <c r="OA108" s="159"/>
      <c r="OB108" s="159"/>
      <c r="OC108" s="160"/>
      <c r="OD108" s="161"/>
      <c r="OE108" s="149"/>
      <c r="OF108" s="276" t="str">
        <f>IF(ISBLANK(OK3),"",SUMIF(OK12:OK90,"&gt;=0")/COUNTIF(OK12:OK90,"&gt;=0"))</f>
        <v/>
      </c>
      <c r="OG108" s="276"/>
      <c r="OH108" s="159"/>
      <c r="OI108" s="159"/>
      <c r="OJ108" s="160"/>
      <c r="OK108" s="161"/>
      <c r="OL108" s="149"/>
      <c r="OM108" s="276" t="str">
        <f>IF(ISBLANK(OR3),"",SUMIF(OR12:OR90,"&gt;=0")/COUNTIF(OR12:OR90,"&gt;=0"))</f>
        <v/>
      </c>
      <c r="ON108" s="276"/>
      <c r="OO108" s="159"/>
      <c r="OP108" s="159"/>
      <c r="OQ108" s="160"/>
      <c r="OR108" s="161"/>
      <c r="OS108" s="149"/>
      <c r="OT108" s="276" t="str">
        <f>IF(ISBLANK(OY3),"",SUMIF(OY12:OY90,"&gt;=0")/COUNTIF(OY12:OY90,"&gt;=0"))</f>
        <v/>
      </c>
      <c r="OU108" s="276"/>
      <c r="OV108" s="159"/>
      <c r="OW108" s="159"/>
      <c r="OX108" s="160"/>
      <c r="OY108" s="161"/>
      <c r="OZ108" s="149"/>
      <c r="PA108" s="276" t="str">
        <f>IF(ISBLANK(PF3),"",SUMIF(PF12:PF90,"&gt;=0")/COUNTIF(PF12:PF90,"&gt;=0"))</f>
        <v/>
      </c>
      <c r="PB108" s="276"/>
      <c r="PC108" s="159"/>
      <c r="PD108" s="159"/>
      <c r="PE108" s="160"/>
      <c r="PF108" s="161"/>
      <c r="PG108" s="149"/>
      <c r="PH108" s="276" t="str">
        <f>IF(ISBLANK(PM3),"",SUMIF(PM12:PM90,"&gt;=0")/COUNTIF(PM12:PM90,"&gt;=0"))</f>
        <v/>
      </c>
      <c r="PI108" s="276"/>
      <c r="PJ108" s="159"/>
      <c r="PK108" s="159"/>
      <c r="PL108" s="160"/>
      <c r="PM108" s="161"/>
      <c r="PN108" s="149"/>
      <c r="PO108" s="276" t="str">
        <f>IF(ISBLANK(PT3),"",SUMIF(PT12:PT90,"&gt;=0")/COUNTIF(PT12:PT90,"&gt;=0"))</f>
        <v/>
      </c>
      <c r="PP108" s="276"/>
      <c r="PQ108" s="159"/>
      <c r="PR108" s="159"/>
      <c r="PS108" s="160"/>
      <c r="PT108" s="161"/>
      <c r="PU108" s="149"/>
      <c r="PV108" s="276" t="str">
        <f>IF(ISBLANK(QA3),"",SUMIF(QA12:QA90,"&gt;=0")/COUNTIF(QA12:QA90,"&gt;=0"))</f>
        <v/>
      </c>
      <c r="PW108" s="276"/>
      <c r="PX108" s="159"/>
      <c r="PY108" s="159"/>
      <c r="PZ108" s="160"/>
      <c r="QA108" s="161"/>
      <c r="QB108" s="149"/>
      <c r="QC108" s="276" t="str">
        <f>IF(ISBLANK(QH3),"",SUMIF(QH12:QH90,"&gt;=0")/COUNTIF(QH12:QH90,"&gt;=0"))</f>
        <v/>
      </c>
      <c r="QD108" s="276"/>
      <c r="QE108" s="159"/>
      <c r="QF108" s="159"/>
      <c r="QG108" s="160"/>
      <c r="QH108" s="161"/>
      <c r="QI108" s="131"/>
      <c r="QJ108" s="131"/>
    </row>
    <row r="109" spans="1:452" ht="15" x14ac:dyDescent="0.2">
      <c r="A109" s="131"/>
      <c r="B109" s="162"/>
      <c r="C109" s="163"/>
      <c r="D109" s="163"/>
      <c r="E109" s="163"/>
      <c r="F109" s="163"/>
      <c r="G109" s="163"/>
      <c r="H109" s="163"/>
      <c r="I109" s="163"/>
      <c r="J109" s="163"/>
      <c r="K109" s="131"/>
      <c r="L109" s="131"/>
      <c r="M109" s="131"/>
      <c r="N109" s="131"/>
      <c r="O109" s="131"/>
      <c r="P109" s="131"/>
      <c r="Q109" s="164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  <c r="EC109" s="131"/>
      <c r="ED109" s="131"/>
      <c r="EE109" s="131"/>
      <c r="EF109" s="131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31"/>
      <c r="FA109" s="131"/>
      <c r="FB109" s="131"/>
      <c r="FC109" s="131"/>
      <c r="FD109" s="131"/>
      <c r="FE109" s="131"/>
      <c r="FF109" s="131"/>
      <c r="FG109" s="131"/>
      <c r="FH109" s="131"/>
      <c r="FI109" s="131"/>
      <c r="FJ109" s="131"/>
      <c r="FK109" s="131"/>
      <c r="FL109" s="131"/>
      <c r="FM109" s="131"/>
      <c r="FN109" s="131"/>
      <c r="FO109" s="131"/>
      <c r="FP109" s="131"/>
      <c r="FQ109" s="131"/>
      <c r="FR109" s="131"/>
      <c r="FS109" s="131"/>
      <c r="FT109" s="131"/>
      <c r="FU109" s="131"/>
      <c r="FV109" s="131"/>
      <c r="FW109" s="131"/>
      <c r="FX109" s="131"/>
      <c r="FY109" s="131"/>
      <c r="FZ109" s="131"/>
      <c r="GA109" s="131"/>
      <c r="GB109" s="131"/>
      <c r="GC109" s="131"/>
      <c r="GD109" s="131"/>
      <c r="GE109" s="131"/>
      <c r="GF109" s="131"/>
      <c r="GG109" s="131"/>
      <c r="GH109" s="131"/>
      <c r="GI109" s="131"/>
      <c r="GJ109" s="131"/>
      <c r="GK109" s="131"/>
      <c r="GL109" s="131"/>
      <c r="GM109" s="131"/>
      <c r="GN109" s="131"/>
      <c r="GO109" s="131"/>
      <c r="GP109" s="131"/>
      <c r="GQ109" s="131"/>
      <c r="GR109" s="131"/>
      <c r="GS109" s="131"/>
      <c r="GT109" s="131"/>
      <c r="GU109" s="131"/>
      <c r="GV109" s="131"/>
      <c r="GW109" s="131"/>
      <c r="GX109" s="131"/>
      <c r="GY109" s="131"/>
      <c r="GZ109" s="131"/>
      <c r="HA109" s="131"/>
      <c r="HB109" s="131"/>
      <c r="HC109" s="131"/>
      <c r="HD109" s="131"/>
      <c r="HE109" s="131"/>
      <c r="HF109" s="131"/>
      <c r="HG109" s="131"/>
      <c r="HH109" s="131"/>
      <c r="HI109" s="131"/>
      <c r="HJ109" s="131"/>
      <c r="HK109" s="131"/>
      <c r="HL109" s="131"/>
      <c r="HM109" s="131"/>
      <c r="HN109" s="131"/>
      <c r="HO109" s="131"/>
      <c r="HP109" s="131"/>
      <c r="HQ109" s="131"/>
      <c r="HR109" s="131"/>
      <c r="HS109" s="131"/>
      <c r="HT109" s="131"/>
      <c r="HU109" s="131"/>
      <c r="HV109" s="131"/>
      <c r="HW109" s="131"/>
      <c r="HX109" s="131"/>
      <c r="HY109" s="131"/>
      <c r="HZ109" s="131"/>
      <c r="IA109" s="131"/>
      <c r="IB109" s="131"/>
      <c r="IC109" s="131"/>
      <c r="ID109" s="131"/>
      <c r="IE109" s="131"/>
      <c r="IF109" s="131"/>
      <c r="IG109" s="131"/>
      <c r="IH109" s="131"/>
      <c r="II109" s="131"/>
      <c r="IJ109" s="131"/>
      <c r="IK109" s="131"/>
      <c r="IL109" s="131"/>
      <c r="IM109" s="131"/>
      <c r="IN109" s="131"/>
      <c r="IO109" s="131"/>
      <c r="IP109" s="131"/>
      <c r="IQ109" s="131"/>
      <c r="IR109" s="131"/>
      <c r="IS109" s="131"/>
      <c r="IT109" s="131"/>
      <c r="IU109" s="131"/>
      <c r="IV109" s="131"/>
      <c r="IW109" s="131"/>
      <c r="IX109" s="131"/>
      <c r="IY109" s="131"/>
      <c r="IZ109" s="131"/>
      <c r="JA109" s="131"/>
      <c r="JB109" s="131"/>
      <c r="JC109" s="131"/>
      <c r="JD109" s="131"/>
      <c r="JE109" s="131"/>
      <c r="JF109" s="131"/>
      <c r="JG109" s="131"/>
      <c r="JH109" s="131"/>
      <c r="JI109" s="131"/>
      <c r="JJ109" s="131"/>
      <c r="JK109" s="131"/>
      <c r="JL109" s="131"/>
      <c r="JM109" s="131"/>
      <c r="JN109" s="131"/>
      <c r="JO109" s="131"/>
      <c r="JP109" s="131"/>
      <c r="JQ109" s="131"/>
      <c r="JR109" s="131"/>
      <c r="JS109" s="131"/>
      <c r="JT109" s="131"/>
      <c r="JU109" s="131"/>
      <c r="JV109" s="131"/>
      <c r="JW109" s="131"/>
      <c r="JX109" s="131"/>
      <c r="JY109" s="131"/>
      <c r="JZ109" s="131"/>
      <c r="KA109" s="131"/>
      <c r="KB109" s="131"/>
      <c r="KC109" s="131"/>
      <c r="KD109" s="131"/>
      <c r="KE109" s="131"/>
      <c r="KF109" s="131"/>
      <c r="KG109" s="131"/>
      <c r="KH109" s="131"/>
      <c r="KI109" s="131"/>
      <c r="KJ109" s="131"/>
      <c r="KK109" s="131"/>
      <c r="KL109" s="131"/>
      <c r="KM109" s="131"/>
      <c r="KN109" s="131"/>
      <c r="KO109" s="131"/>
      <c r="KP109" s="131"/>
      <c r="KQ109" s="131"/>
      <c r="KR109" s="131"/>
      <c r="KS109" s="131"/>
      <c r="KT109" s="131"/>
      <c r="KU109" s="131"/>
      <c r="KV109" s="131"/>
      <c r="KW109" s="131"/>
      <c r="KX109" s="131"/>
      <c r="KY109" s="131"/>
      <c r="KZ109" s="131"/>
      <c r="LA109" s="131"/>
      <c r="LB109" s="131"/>
      <c r="LC109" s="131"/>
      <c r="LD109" s="131"/>
      <c r="LE109" s="131"/>
      <c r="LF109" s="131"/>
      <c r="LG109" s="131"/>
      <c r="LH109" s="131"/>
      <c r="LI109" s="131"/>
      <c r="LJ109" s="131"/>
      <c r="LK109" s="131"/>
      <c r="LL109" s="131"/>
      <c r="LM109" s="131"/>
      <c r="LN109" s="131"/>
      <c r="LO109" s="131"/>
      <c r="LP109" s="131"/>
      <c r="LQ109" s="131"/>
      <c r="LR109" s="131"/>
      <c r="LS109" s="131"/>
      <c r="LT109" s="131"/>
      <c r="LU109" s="131"/>
      <c r="LV109" s="131"/>
      <c r="LW109" s="131"/>
      <c r="LX109" s="131"/>
      <c r="LY109" s="131"/>
      <c r="LZ109" s="131"/>
      <c r="MA109" s="131"/>
      <c r="MB109" s="131"/>
      <c r="MC109" s="131"/>
      <c r="MD109" s="131"/>
      <c r="ME109" s="131"/>
      <c r="MF109" s="131"/>
      <c r="MG109" s="131"/>
      <c r="MH109" s="131"/>
      <c r="MI109" s="131"/>
      <c r="MJ109" s="131"/>
      <c r="MK109" s="131"/>
      <c r="ML109" s="131"/>
      <c r="MM109" s="131"/>
      <c r="MN109" s="131"/>
      <c r="MO109" s="131"/>
      <c r="MP109" s="131"/>
      <c r="MQ109" s="131"/>
      <c r="MR109" s="131"/>
      <c r="MS109" s="131"/>
      <c r="MT109" s="131"/>
      <c r="MU109" s="131"/>
      <c r="MV109" s="131"/>
      <c r="MW109" s="131"/>
      <c r="MX109" s="131"/>
      <c r="MY109" s="131"/>
      <c r="MZ109" s="131"/>
      <c r="NA109" s="131"/>
      <c r="NB109" s="131"/>
      <c r="NC109" s="131"/>
      <c r="ND109" s="131"/>
      <c r="NE109" s="131"/>
      <c r="NF109" s="131"/>
      <c r="NG109" s="131"/>
      <c r="NH109" s="131"/>
      <c r="NI109" s="131"/>
      <c r="NJ109" s="131"/>
      <c r="NK109" s="131"/>
      <c r="NL109" s="131"/>
      <c r="NM109" s="131"/>
      <c r="NN109" s="131"/>
      <c r="NO109" s="131"/>
      <c r="NP109" s="131"/>
      <c r="NQ109" s="131"/>
      <c r="NR109" s="131"/>
      <c r="NS109" s="131"/>
      <c r="NT109" s="131"/>
      <c r="NU109" s="131"/>
      <c r="NV109" s="131"/>
      <c r="NW109" s="131"/>
      <c r="NX109" s="131"/>
      <c r="NY109" s="131"/>
      <c r="NZ109" s="131"/>
      <c r="OA109" s="131"/>
      <c r="OB109" s="131"/>
      <c r="OC109" s="131"/>
      <c r="OD109" s="131"/>
      <c r="OE109" s="131"/>
      <c r="OF109" s="131"/>
      <c r="OG109" s="131"/>
      <c r="OH109" s="131"/>
      <c r="OI109" s="131"/>
      <c r="OJ109" s="131"/>
      <c r="OK109" s="131"/>
      <c r="OL109" s="131"/>
      <c r="OM109" s="131"/>
      <c r="ON109" s="131"/>
      <c r="OO109" s="131"/>
      <c r="OP109" s="131"/>
      <c r="OQ109" s="131"/>
      <c r="OR109" s="131"/>
      <c r="OS109" s="131"/>
      <c r="OT109" s="131"/>
      <c r="OU109" s="131"/>
      <c r="OV109" s="131"/>
      <c r="OW109" s="131"/>
      <c r="OX109" s="131"/>
      <c r="OY109" s="131"/>
      <c r="OZ109" s="131"/>
      <c r="PA109" s="131"/>
      <c r="PB109" s="131"/>
      <c r="PC109" s="131"/>
      <c r="PD109" s="131"/>
      <c r="PE109" s="131"/>
      <c r="PF109" s="131"/>
      <c r="PG109" s="131"/>
      <c r="PH109" s="131"/>
      <c r="PI109" s="131"/>
      <c r="PJ109" s="131"/>
      <c r="PK109" s="131"/>
      <c r="PL109" s="131"/>
      <c r="PM109" s="131"/>
      <c r="PN109" s="131"/>
      <c r="PO109" s="131"/>
      <c r="PP109" s="131"/>
      <c r="PQ109" s="131"/>
      <c r="PR109" s="131"/>
      <c r="PS109" s="131"/>
      <c r="PT109" s="131"/>
      <c r="PU109" s="131"/>
      <c r="PV109" s="131"/>
      <c r="PW109" s="131"/>
      <c r="PX109" s="131"/>
      <c r="PY109" s="131"/>
      <c r="PZ109" s="131"/>
      <c r="QA109" s="131"/>
      <c r="QB109" s="131"/>
      <c r="QC109" s="131"/>
      <c r="QD109" s="131"/>
      <c r="QE109" s="131"/>
      <c r="QF109" s="131"/>
      <c r="QG109" s="131"/>
      <c r="QH109" s="131"/>
      <c r="QI109" s="131"/>
      <c r="QJ109" s="131"/>
    </row>
    <row r="110" spans="1:452" ht="15" x14ac:dyDescent="0.2">
      <c r="A110" s="131"/>
      <c r="B110" s="165"/>
      <c r="C110" s="165"/>
      <c r="D110" s="165"/>
      <c r="E110" s="165"/>
      <c r="F110" s="165"/>
      <c r="G110" s="165"/>
      <c r="H110" s="165"/>
      <c r="I110" s="165"/>
      <c r="J110" s="165"/>
      <c r="K110" s="131"/>
      <c r="L110" s="131"/>
      <c r="M110" s="131"/>
      <c r="N110" s="131"/>
      <c r="O110" s="131"/>
      <c r="P110" s="131"/>
      <c r="Q110" s="164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  <c r="EC110" s="131"/>
      <c r="ED110" s="131"/>
      <c r="EE110" s="131"/>
      <c r="EF110" s="131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31"/>
      <c r="FJ110" s="131"/>
      <c r="FK110" s="131"/>
      <c r="FL110" s="131"/>
      <c r="FM110" s="131"/>
      <c r="FN110" s="131"/>
      <c r="FO110" s="131"/>
      <c r="FP110" s="131"/>
      <c r="FQ110" s="131"/>
      <c r="FR110" s="131"/>
      <c r="FS110" s="131"/>
      <c r="FT110" s="131"/>
      <c r="FU110" s="131"/>
      <c r="FV110" s="131"/>
      <c r="FW110" s="131"/>
      <c r="FX110" s="131"/>
      <c r="FY110" s="131"/>
      <c r="FZ110" s="131"/>
      <c r="GA110" s="131"/>
      <c r="GB110" s="131"/>
      <c r="GC110" s="131"/>
      <c r="GD110" s="131"/>
      <c r="GE110" s="131"/>
      <c r="GF110" s="131"/>
      <c r="GG110" s="131"/>
      <c r="GH110" s="131"/>
      <c r="GI110" s="131"/>
      <c r="GJ110" s="131"/>
      <c r="GK110" s="131"/>
      <c r="GL110" s="131"/>
      <c r="GM110" s="131"/>
      <c r="GN110" s="131"/>
      <c r="GO110" s="131"/>
      <c r="GP110" s="131"/>
      <c r="GQ110" s="131"/>
      <c r="GR110" s="131"/>
      <c r="GS110" s="131"/>
      <c r="GT110" s="131"/>
      <c r="GU110" s="131"/>
      <c r="GV110" s="131"/>
      <c r="GW110" s="131"/>
      <c r="GX110" s="131"/>
      <c r="GY110" s="131"/>
      <c r="GZ110" s="131"/>
      <c r="HA110" s="131"/>
      <c r="HB110" s="131"/>
      <c r="HC110" s="131"/>
      <c r="HD110" s="131"/>
      <c r="HE110" s="131"/>
      <c r="HF110" s="131"/>
      <c r="HG110" s="131"/>
      <c r="HH110" s="131"/>
      <c r="HI110" s="131"/>
      <c r="HJ110" s="131"/>
      <c r="HK110" s="131"/>
      <c r="HL110" s="131"/>
      <c r="HM110" s="131"/>
      <c r="HN110" s="131"/>
      <c r="HO110" s="131"/>
      <c r="HP110" s="131"/>
      <c r="HQ110" s="131"/>
      <c r="HR110" s="131"/>
      <c r="HS110" s="131"/>
      <c r="HT110" s="131"/>
      <c r="HU110" s="131"/>
      <c r="HV110" s="131"/>
      <c r="HW110" s="131"/>
      <c r="HX110" s="131"/>
      <c r="HY110" s="131"/>
      <c r="HZ110" s="131"/>
      <c r="IA110" s="131"/>
      <c r="IB110" s="131"/>
      <c r="IC110" s="131"/>
      <c r="ID110" s="131"/>
      <c r="IE110" s="131"/>
      <c r="IF110" s="131"/>
      <c r="IG110" s="131"/>
      <c r="IH110" s="131"/>
      <c r="II110" s="131"/>
      <c r="IJ110" s="131"/>
      <c r="IK110" s="131"/>
      <c r="IL110" s="131"/>
      <c r="IM110" s="131"/>
      <c r="IN110" s="131"/>
      <c r="IO110" s="131"/>
      <c r="IP110" s="131"/>
      <c r="IQ110" s="131"/>
      <c r="IR110" s="131"/>
      <c r="IS110" s="131"/>
      <c r="IT110" s="131"/>
      <c r="IU110" s="131"/>
      <c r="IV110" s="131"/>
      <c r="IW110" s="131"/>
      <c r="IX110" s="131"/>
      <c r="IY110" s="131"/>
      <c r="IZ110" s="131"/>
      <c r="JA110" s="131"/>
      <c r="JB110" s="131"/>
      <c r="JC110" s="131"/>
      <c r="JD110" s="131"/>
      <c r="JE110" s="131"/>
      <c r="JF110" s="131"/>
      <c r="JG110" s="131"/>
      <c r="JH110" s="131"/>
      <c r="JI110" s="131"/>
      <c r="JJ110" s="131"/>
      <c r="JK110" s="131"/>
      <c r="JL110" s="131"/>
      <c r="JM110" s="131"/>
      <c r="JN110" s="131"/>
      <c r="JO110" s="131"/>
      <c r="JP110" s="131"/>
      <c r="JQ110" s="131"/>
      <c r="JR110" s="131"/>
      <c r="JS110" s="131"/>
      <c r="JT110" s="131"/>
      <c r="JU110" s="131"/>
      <c r="JV110" s="131"/>
      <c r="JW110" s="131"/>
      <c r="JX110" s="131"/>
      <c r="JY110" s="131"/>
      <c r="JZ110" s="131"/>
      <c r="KA110" s="131"/>
      <c r="KB110" s="131"/>
      <c r="KC110" s="131"/>
      <c r="KD110" s="131"/>
      <c r="KE110" s="131"/>
      <c r="KF110" s="131"/>
      <c r="KG110" s="131"/>
      <c r="KH110" s="131"/>
      <c r="KI110" s="131"/>
      <c r="KJ110" s="131"/>
      <c r="KK110" s="131"/>
      <c r="KL110" s="131"/>
      <c r="KM110" s="131"/>
      <c r="KN110" s="131"/>
      <c r="KO110" s="131"/>
      <c r="KP110" s="131"/>
      <c r="KQ110" s="131"/>
      <c r="KR110" s="131"/>
      <c r="KS110" s="131"/>
      <c r="KT110" s="131"/>
      <c r="KU110" s="131"/>
      <c r="KV110" s="131"/>
      <c r="KW110" s="131"/>
      <c r="KX110" s="131"/>
      <c r="KY110" s="131"/>
      <c r="KZ110" s="131"/>
      <c r="LA110" s="131"/>
      <c r="LB110" s="131"/>
      <c r="LC110" s="131"/>
      <c r="LD110" s="131"/>
      <c r="LE110" s="131"/>
      <c r="LF110" s="131"/>
      <c r="LG110" s="131"/>
      <c r="LH110" s="131"/>
      <c r="LI110" s="131"/>
      <c r="LJ110" s="131"/>
      <c r="LK110" s="131"/>
      <c r="LL110" s="131"/>
      <c r="LM110" s="131"/>
      <c r="LN110" s="131"/>
      <c r="LO110" s="131"/>
      <c r="LP110" s="131"/>
      <c r="LQ110" s="131"/>
      <c r="LR110" s="131"/>
      <c r="LS110" s="131"/>
      <c r="LT110" s="131"/>
      <c r="LU110" s="131"/>
      <c r="LV110" s="131"/>
      <c r="LW110" s="131"/>
      <c r="LX110" s="131"/>
      <c r="LY110" s="131"/>
      <c r="LZ110" s="131"/>
      <c r="MA110" s="131"/>
      <c r="MB110" s="131"/>
      <c r="MC110" s="131"/>
      <c r="MD110" s="131"/>
      <c r="ME110" s="131"/>
      <c r="MF110" s="131"/>
      <c r="MG110" s="131"/>
      <c r="MH110" s="131"/>
      <c r="MI110" s="131"/>
      <c r="MJ110" s="131"/>
      <c r="MK110" s="131"/>
      <c r="ML110" s="131"/>
      <c r="MM110" s="131"/>
      <c r="MN110" s="131"/>
      <c r="MO110" s="131"/>
      <c r="MP110" s="131"/>
      <c r="MQ110" s="131"/>
      <c r="MR110" s="131"/>
      <c r="MS110" s="131"/>
      <c r="MT110" s="131"/>
      <c r="MU110" s="131"/>
      <c r="MV110" s="131"/>
      <c r="MW110" s="131"/>
      <c r="MX110" s="131"/>
      <c r="MY110" s="131"/>
      <c r="MZ110" s="131"/>
      <c r="NA110" s="131"/>
      <c r="NB110" s="131"/>
      <c r="NC110" s="131"/>
      <c r="ND110" s="131"/>
      <c r="NE110" s="131"/>
      <c r="NF110" s="131"/>
      <c r="NG110" s="131"/>
      <c r="NH110" s="131"/>
      <c r="NI110" s="131"/>
      <c r="NJ110" s="131"/>
      <c r="NK110" s="131"/>
      <c r="NL110" s="131"/>
      <c r="NM110" s="131"/>
      <c r="NN110" s="131"/>
      <c r="NO110" s="131"/>
      <c r="NP110" s="131"/>
      <c r="NQ110" s="131"/>
      <c r="NR110" s="131"/>
      <c r="NS110" s="131"/>
      <c r="NT110" s="131"/>
      <c r="NU110" s="131"/>
      <c r="NV110" s="131"/>
      <c r="NW110" s="131"/>
      <c r="NX110" s="131"/>
      <c r="NY110" s="131"/>
      <c r="NZ110" s="131"/>
      <c r="OA110" s="131"/>
      <c r="OB110" s="131"/>
      <c r="OC110" s="131"/>
      <c r="OD110" s="131"/>
      <c r="OE110" s="131"/>
      <c r="OF110" s="131"/>
      <c r="OG110" s="131"/>
      <c r="OH110" s="131"/>
      <c r="OI110" s="131"/>
      <c r="OJ110" s="131"/>
      <c r="OK110" s="131"/>
      <c r="OL110" s="131"/>
      <c r="OM110" s="131"/>
      <c r="ON110" s="131"/>
      <c r="OO110" s="131"/>
      <c r="OP110" s="131"/>
      <c r="OQ110" s="131"/>
      <c r="OR110" s="131"/>
      <c r="OS110" s="131"/>
      <c r="OT110" s="131"/>
      <c r="OU110" s="131"/>
      <c r="OV110" s="131"/>
      <c r="OW110" s="131"/>
      <c r="OX110" s="131"/>
      <c r="OY110" s="131"/>
      <c r="OZ110" s="131"/>
      <c r="PA110" s="131"/>
      <c r="PB110" s="131"/>
      <c r="PC110" s="131"/>
      <c r="PD110" s="131"/>
      <c r="PE110" s="131"/>
      <c r="PF110" s="131"/>
      <c r="PG110" s="131"/>
      <c r="PH110" s="131"/>
      <c r="PI110" s="131"/>
      <c r="PJ110" s="131"/>
      <c r="PK110" s="131"/>
      <c r="PL110" s="131"/>
      <c r="PM110" s="131"/>
      <c r="PN110" s="131"/>
      <c r="PO110" s="131"/>
      <c r="PP110" s="131"/>
      <c r="PQ110" s="131"/>
      <c r="PR110" s="131"/>
      <c r="PS110" s="131"/>
      <c r="PT110" s="131"/>
      <c r="PU110" s="131"/>
      <c r="PV110" s="131"/>
      <c r="PW110" s="131"/>
      <c r="PX110" s="131"/>
      <c r="PY110" s="131"/>
      <c r="PZ110" s="131"/>
      <c r="QA110" s="131"/>
      <c r="QB110" s="131"/>
      <c r="QC110" s="131"/>
      <c r="QD110" s="131"/>
      <c r="QE110" s="131"/>
      <c r="QF110" s="131"/>
      <c r="QG110" s="131"/>
      <c r="QH110" s="131"/>
      <c r="QI110" s="131"/>
      <c r="QJ110" s="131"/>
    </row>
    <row r="111" spans="1:452" ht="15" x14ac:dyDescent="0.2">
      <c r="A111" s="131"/>
      <c r="B111" s="165"/>
      <c r="C111" s="165"/>
      <c r="D111" s="165"/>
      <c r="E111" s="165"/>
      <c r="F111" s="165"/>
      <c r="G111" s="165"/>
      <c r="H111" s="165"/>
      <c r="I111" s="165"/>
      <c r="J111" s="165"/>
      <c r="K111" s="131"/>
      <c r="L111" s="131"/>
      <c r="M111" s="131"/>
      <c r="N111" s="131"/>
      <c r="O111" s="131"/>
      <c r="P111" s="131"/>
      <c r="Q111" s="164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31"/>
      <c r="FP111" s="131"/>
      <c r="FQ111" s="131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31"/>
      <c r="GT111" s="131"/>
      <c r="GU111" s="131"/>
      <c r="GV111" s="131"/>
      <c r="GW111" s="131"/>
      <c r="GX111" s="131"/>
      <c r="GY111" s="131"/>
      <c r="GZ111" s="131"/>
      <c r="HA111" s="131"/>
      <c r="HB111" s="131"/>
      <c r="HC111" s="131"/>
      <c r="HD111" s="131"/>
      <c r="HE111" s="131"/>
      <c r="HF111" s="131"/>
      <c r="HG111" s="131"/>
      <c r="HH111" s="131"/>
      <c r="HI111" s="131"/>
      <c r="HJ111" s="131"/>
      <c r="HK111" s="131"/>
      <c r="HL111" s="131"/>
      <c r="HM111" s="131"/>
      <c r="HN111" s="131"/>
      <c r="HO111" s="131"/>
      <c r="HP111" s="131"/>
      <c r="HQ111" s="131"/>
      <c r="HR111" s="131"/>
      <c r="HS111" s="131"/>
      <c r="HT111" s="131"/>
      <c r="HU111" s="131"/>
      <c r="HV111" s="131"/>
      <c r="HW111" s="131"/>
      <c r="HX111" s="131"/>
      <c r="HY111" s="131"/>
      <c r="HZ111" s="131"/>
      <c r="IA111" s="131"/>
      <c r="IB111" s="131"/>
      <c r="IC111" s="131"/>
      <c r="ID111" s="131"/>
      <c r="IE111" s="131"/>
      <c r="IF111" s="131"/>
      <c r="IG111" s="131"/>
      <c r="IH111" s="131"/>
      <c r="II111" s="131"/>
      <c r="IJ111" s="131"/>
      <c r="IK111" s="131"/>
      <c r="IL111" s="131"/>
      <c r="IM111" s="131"/>
      <c r="IN111" s="131"/>
      <c r="IO111" s="131"/>
      <c r="IP111" s="131"/>
      <c r="IQ111" s="131"/>
      <c r="IR111" s="131"/>
      <c r="IS111" s="131"/>
      <c r="IT111" s="131"/>
      <c r="IU111" s="131"/>
      <c r="IV111" s="131"/>
      <c r="IW111" s="131"/>
      <c r="IX111" s="131"/>
      <c r="IY111" s="131"/>
      <c r="IZ111" s="131"/>
      <c r="JA111" s="131"/>
      <c r="JB111" s="131"/>
      <c r="JC111" s="131"/>
      <c r="JD111" s="131"/>
      <c r="JE111" s="131"/>
      <c r="JF111" s="131"/>
      <c r="JG111" s="131"/>
      <c r="JH111" s="131"/>
      <c r="JI111" s="131"/>
      <c r="JJ111" s="131"/>
      <c r="JK111" s="131"/>
      <c r="JL111" s="131"/>
      <c r="JM111" s="131"/>
      <c r="JN111" s="131"/>
      <c r="JO111" s="131"/>
      <c r="JP111" s="131"/>
      <c r="JQ111" s="131"/>
      <c r="JR111" s="131"/>
      <c r="JS111" s="131"/>
      <c r="JT111" s="131"/>
      <c r="JU111" s="131"/>
      <c r="JV111" s="131"/>
      <c r="JW111" s="131"/>
      <c r="JX111" s="131"/>
      <c r="JY111" s="131"/>
      <c r="JZ111" s="131"/>
      <c r="KA111" s="131"/>
      <c r="KB111" s="131"/>
      <c r="KC111" s="131"/>
      <c r="KD111" s="131"/>
      <c r="KE111" s="131"/>
      <c r="KF111" s="131"/>
      <c r="KG111" s="131"/>
      <c r="KH111" s="131"/>
      <c r="KI111" s="131"/>
      <c r="KJ111" s="131"/>
      <c r="KK111" s="131"/>
      <c r="KL111" s="131"/>
      <c r="KM111" s="131"/>
      <c r="KN111" s="131"/>
      <c r="KO111" s="131"/>
      <c r="KP111" s="131"/>
      <c r="KQ111" s="131"/>
      <c r="KR111" s="131"/>
      <c r="KS111" s="131"/>
      <c r="KT111" s="131"/>
      <c r="KU111" s="131"/>
      <c r="KV111" s="131"/>
      <c r="KW111" s="131"/>
      <c r="KX111" s="131"/>
      <c r="KY111" s="131"/>
      <c r="KZ111" s="131"/>
      <c r="LA111" s="131"/>
      <c r="LB111" s="131"/>
      <c r="LC111" s="131"/>
      <c r="LD111" s="131"/>
      <c r="LE111" s="131"/>
      <c r="LF111" s="131"/>
      <c r="LG111" s="131"/>
      <c r="LH111" s="131"/>
      <c r="LI111" s="131"/>
      <c r="LJ111" s="131"/>
      <c r="LK111" s="131"/>
      <c r="LL111" s="131"/>
      <c r="LM111" s="131"/>
      <c r="LN111" s="131"/>
      <c r="LO111" s="131"/>
      <c r="LP111" s="131"/>
      <c r="LQ111" s="131"/>
      <c r="LR111" s="131"/>
      <c r="LS111" s="131"/>
      <c r="LT111" s="131"/>
      <c r="LU111" s="131"/>
      <c r="LV111" s="131"/>
      <c r="LW111" s="131"/>
      <c r="LX111" s="131"/>
      <c r="LY111" s="131"/>
      <c r="LZ111" s="131"/>
      <c r="MA111" s="131"/>
      <c r="MB111" s="131"/>
      <c r="MC111" s="131"/>
      <c r="MD111" s="131"/>
      <c r="ME111" s="131"/>
      <c r="MF111" s="131"/>
      <c r="MG111" s="131"/>
      <c r="MH111" s="131"/>
      <c r="MI111" s="131"/>
      <c r="MJ111" s="131"/>
      <c r="MK111" s="131"/>
      <c r="ML111" s="131"/>
      <c r="MM111" s="131"/>
      <c r="MN111" s="131"/>
      <c r="MO111" s="131"/>
      <c r="MP111" s="131"/>
      <c r="MQ111" s="131"/>
      <c r="MR111" s="131"/>
      <c r="MS111" s="131"/>
      <c r="MT111" s="131"/>
      <c r="MU111" s="131"/>
      <c r="MV111" s="131"/>
      <c r="MW111" s="131"/>
      <c r="MX111" s="131"/>
      <c r="MY111" s="131"/>
      <c r="MZ111" s="131"/>
      <c r="NA111" s="131"/>
      <c r="NB111" s="131"/>
      <c r="NC111" s="131"/>
      <c r="ND111" s="131"/>
      <c r="NE111" s="131"/>
      <c r="NF111" s="131"/>
      <c r="NG111" s="131"/>
      <c r="NH111" s="131"/>
      <c r="NI111" s="131"/>
      <c r="NJ111" s="131"/>
      <c r="NK111" s="131"/>
      <c r="NL111" s="131"/>
      <c r="NM111" s="131"/>
      <c r="NN111" s="131"/>
      <c r="NO111" s="131"/>
      <c r="NP111" s="131"/>
      <c r="NQ111" s="131"/>
      <c r="NR111" s="131"/>
      <c r="NS111" s="131"/>
      <c r="NT111" s="131"/>
      <c r="NU111" s="131"/>
      <c r="NV111" s="131"/>
      <c r="NW111" s="131"/>
      <c r="NX111" s="131"/>
      <c r="NY111" s="131"/>
      <c r="NZ111" s="131"/>
      <c r="OA111" s="131"/>
      <c r="OB111" s="131"/>
      <c r="OC111" s="131"/>
      <c r="OD111" s="131"/>
      <c r="OE111" s="131"/>
      <c r="OF111" s="131"/>
      <c r="OG111" s="131"/>
      <c r="OH111" s="131"/>
      <c r="OI111" s="131"/>
      <c r="OJ111" s="131"/>
      <c r="OK111" s="131"/>
      <c r="OL111" s="131"/>
      <c r="OM111" s="131"/>
      <c r="ON111" s="131"/>
      <c r="OO111" s="131"/>
      <c r="OP111" s="131"/>
      <c r="OQ111" s="131"/>
      <c r="OR111" s="131"/>
      <c r="OS111" s="131"/>
      <c r="OT111" s="131"/>
      <c r="OU111" s="131"/>
      <c r="OV111" s="131"/>
      <c r="OW111" s="131"/>
      <c r="OX111" s="131"/>
      <c r="OY111" s="131"/>
      <c r="OZ111" s="131"/>
      <c r="PA111" s="131"/>
      <c r="PB111" s="131"/>
      <c r="PC111" s="131"/>
      <c r="PD111" s="131"/>
      <c r="PE111" s="131"/>
      <c r="PF111" s="131"/>
      <c r="PG111" s="131"/>
      <c r="PH111" s="131"/>
      <c r="PI111" s="131"/>
      <c r="PJ111" s="131"/>
      <c r="PK111" s="131"/>
      <c r="PL111" s="131"/>
      <c r="PM111" s="131"/>
      <c r="PN111" s="131"/>
      <c r="PO111" s="131"/>
      <c r="PP111" s="131"/>
      <c r="PQ111" s="131"/>
      <c r="PR111" s="131"/>
      <c r="PS111" s="131"/>
      <c r="PT111" s="131"/>
      <c r="PU111" s="131"/>
      <c r="PV111" s="131"/>
      <c r="PW111" s="131"/>
      <c r="PX111" s="131"/>
      <c r="PY111" s="131"/>
      <c r="PZ111" s="131"/>
      <c r="QA111" s="131"/>
      <c r="QB111" s="131"/>
      <c r="QC111" s="131"/>
      <c r="QD111" s="131"/>
      <c r="QE111" s="131"/>
      <c r="QF111" s="131"/>
      <c r="QG111" s="131"/>
      <c r="QH111" s="131"/>
      <c r="QI111" s="131"/>
      <c r="QJ111" s="131"/>
    </row>
    <row r="112" spans="1:452" ht="15" x14ac:dyDescent="0.2">
      <c r="A112" s="131"/>
      <c r="B112" s="165"/>
      <c r="C112" s="165"/>
      <c r="D112" s="165"/>
      <c r="E112" s="165"/>
      <c r="F112" s="165"/>
      <c r="G112" s="165"/>
      <c r="H112" s="165"/>
      <c r="I112" s="165"/>
      <c r="J112" s="165"/>
      <c r="K112" s="131"/>
      <c r="L112" s="131"/>
      <c r="M112" s="131"/>
      <c r="N112" s="131"/>
      <c r="O112" s="131"/>
      <c r="P112" s="131"/>
      <c r="Q112" s="164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  <c r="EC112" s="131"/>
      <c r="ED112" s="131"/>
      <c r="EE112" s="131"/>
      <c r="EF112" s="131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31"/>
      <c r="FA112" s="131"/>
      <c r="FB112" s="131"/>
      <c r="FC112" s="131"/>
      <c r="FD112" s="131"/>
      <c r="FE112" s="131"/>
      <c r="FF112" s="131"/>
      <c r="FG112" s="131"/>
      <c r="FH112" s="131"/>
      <c r="FI112" s="131"/>
      <c r="FJ112" s="131"/>
      <c r="FK112" s="131"/>
      <c r="FL112" s="131"/>
      <c r="FM112" s="131"/>
      <c r="FN112" s="131"/>
      <c r="FO112" s="131"/>
      <c r="FP112" s="131"/>
      <c r="FQ112" s="131"/>
      <c r="FR112" s="131"/>
      <c r="FS112" s="131"/>
      <c r="FT112" s="131"/>
      <c r="FU112" s="131"/>
      <c r="FV112" s="131"/>
      <c r="FW112" s="131"/>
      <c r="FX112" s="131"/>
      <c r="FY112" s="131"/>
      <c r="FZ112" s="131"/>
      <c r="GA112" s="131"/>
      <c r="GB112" s="131"/>
      <c r="GC112" s="131"/>
      <c r="GD112" s="131"/>
      <c r="GE112" s="131"/>
      <c r="GF112" s="131"/>
      <c r="GG112" s="131"/>
      <c r="GH112" s="131"/>
      <c r="GI112" s="131"/>
      <c r="GJ112" s="131"/>
      <c r="GK112" s="131"/>
      <c r="GL112" s="131"/>
      <c r="GM112" s="131"/>
      <c r="GN112" s="131"/>
      <c r="GO112" s="131"/>
      <c r="GP112" s="131"/>
      <c r="GQ112" s="131"/>
      <c r="GR112" s="131"/>
      <c r="GS112" s="131"/>
      <c r="GT112" s="131"/>
      <c r="GU112" s="131"/>
      <c r="GV112" s="131"/>
      <c r="GW112" s="131"/>
      <c r="GX112" s="131"/>
      <c r="GY112" s="131"/>
      <c r="GZ112" s="131"/>
      <c r="HA112" s="131"/>
      <c r="HB112" s="131"/>
      <c r="HC112" s="131"/>
      <c r="HD112" s="131"/>
      <c r="HE112" s="131"/>
      <c r="HF112" s="131"/>
      <c r="HG112" s="131"/>
      <c r="HH112" s="131"/>
      <c r="HI112" s="131"/>
      <c r="HJ112" s="131"/>
      <c r="HK112" s="131"/>
      <c r="HL112" s="131"/>
      <c r="HM112" s="131"/>
      <c r="HN112" s="131"/>
      <c r="HO112" s="131"/>
      <c r="HP112" s="131"/>
      <c r="HQ112" s="131"/>
      <c r="HR112" s="131"/>
      <c r="HS112" s="131"/>
      <c r="HT112" s="131"/>
      <c r="HU112" s="131"/>
      <c r="HV112" s="131"/>
      <c r="HW112" s="131"/>
      <c r="HX112" s="131"/>
      <c r="HY112" s="131"/>
      <c r="HZ112" s="131"/>
      <c r="IA112" s="131"/>
      <c r="IB112" s="131"/>
      <c r="IC112" s="131"/>
      <c r="ID112" s="131"/>
      <c r="IE112" s="131"/>
      <c r="IF112" s="131"/>
      <c r="IG112" s="131"/>
      <c r="IH112" s="131"/>
      <c r="II112" s="131"/>
      <c r="IJ112" s="131"/>
      <c r="IK112" s="131"/>
      <c r="IL112" s="131"/>
      <c r="IM112" s="131"/>
      <c r="IN112" s="131"/>
      <c r="IO112" s="131"/>
      <c r="IP112" s="131"/>
      <c r="IQ112" s="131"/>
      <c r="IR112" s="131"/>
      <c r="IS112" s="131"/>
      <c r="IT112" s="131"/>
      <c r="IU112" s="131"/>
      <c r="IV112" s="131"/>
      <c r="IW112" s="131"/>
      <c r="IX112" s="131"/>
      <c r="IY112" s="131"/>
      <c r="IZ112" s="131"/>
      <c r="JA112" s="131"/>
      <c r="JB112" s="131"/>
      <c r="JC112" s="131"/>
      <c r="JD112" s="131"/>
      <c r="JE112" s="131"/>
      <c r="JF112" s="131"/>
      <c r="JG112" s="131"/>
      <c r="JH112" s="131"/>
      <c r="JI112" s="131"/>
      <c r="JJ112" s="131"/>
      <c r="JK112" s="131"/>
      <c r="JL112" s="131"/>
      <c r="JM112" s="131"/>
      <c r="JN112" s="131"/>
      <c r="JO112" s="131"/>
      <c r="JP112" s="131"/>
      <c r="JQ112" s="131"/>
      <c r="JR112" s="131"/>
      <c r="JS112" s="131"/>
      <c r="JT112" s="131"/>
      <c r="JU112" s="131"/>
      <c r="JV112" s="131"/>
      <c r="JW112" s="131"/>
      <c r="JX112" s="131"/>
      <c r="JY112" s="131"/>
      <c r="JZ112" s="131"/>
      <c r="KA112" s="131"/>
      <c r="KB112" s="131"/>
      <c r="KC112" s="131"/>
      <c r="KD112" s="131"/>
      <c r="KE112" s="131"/>
      <c r="KF112" s="131"/>
      <c r="KG112" s="131"/>
      <c r="KH112" s="131"/>
      <c r="KI112" s="131"/>
      <c r="KJ112" s="131"/>
      <c r="KK112" s="131"/>
      <c r="KL112" s="131"/>
      <c r="KM112" s="131"/>
      <c r="KN112" s="131"/>
      <c r="KO112" s="131"/>
      <c r="KP112" s="131"/>
      <c r="KQ112" s="131"/>
      <c r="KR112" s="131"/>
      <c r="KS112" s="131"/>
      <c r="KT112" s="131"/>
      <c r="KU112" s="131"/>
      <c r="KV112" s="131"/>
      <c r="KW112" s="131"/>
      <c r="KX112" s="131"/>
      <c r="KY112" s="131"/>
      <c r="KZ112" s="131"/>
      <c r="LA112" s="131"/>
      <c r="LB112" s="131"/>
      <c r="LC112" s="131"/>
      <c r="LD112" s="131"/>
      <c r="LE112" s="131"/>
      <c r="LF112" s="131"/>
      <c r="LG112" s="131"/>
      <c r="LH112" s="131"/>
      <c r="LI112" s="131"/>
      <c r="LJ112" s="131"/>
      <c r="LK112" s="131"/>
      <c r="LL112" s="131"/>
      <c r="LM112" s="131"/>
      <c r="LN112" s="131"/>
      <c r="LO112" s="131"/>
      <c r="LP112" s="131"/>
      <c r="LQ112" s="131"/>
      <c r="LR112" s="131"/>
      <c r="LS112" s="131"/>
      <c r="LT112" s="131"/>
      <c r="LU112" s="131"/>
      <c r="LV112" s="131"/>
      <c r="LW112" s="131"/>
      <c r="LX112" s="131"/>
      <c r="LY112" s="131"/>
      <c r="LZ112" s="131"/>
      <c r="MA112" s="131"/>
      <c r="MB112" s="131"/>
      <c r="MC112" s="131"/>
      <c r="MD112" s="131"/>
      <c r="ME112" s="131"/>
      <c r="MF112" s="131"/>
      <c r="MG112" s="131"/>
      <c r="MH112" s="131"/>
      <c r="MI112" s="131"/>
      <c r="MJ112" s="131"/>
      <c r="MK112" s="131"/>
      <c r="ML112" s="131"/>
      <c r="MM112" s="131"/>
      <c r="MN112" s="131"/>
      <c r="MO112" s="131"/>
      <c r="MP112" s="131"/>
      <c r="MQ112" s="131"/>
      <c r="MR112" s="131"/>
      <c r="MS112" s="131"/>
      <c r="MT112" s="131"/>
      <c r="MU112" s="131"/>
      <c r="MV112" s="131"/>
      <c r="MW112" s="131"/>
      <c r="MX112" s="131"/>
      <c r="MY112" s="131"/>
      <c r="MZ112" s="131"/>
      <c r="NA112" s="131"/>
      <c r="NB112" s="131"/>
      <c r="NC112" s="131"/>
      <c r="ND112" s="131"/>
      <c r="NE112" s="131"/>
      <c r="NF112" s="131"/>
      <c r="NG112" s="131"/>
      <c r="NH112" s="131"/>
      <c r="NI112" s="131"/>
      <c r="NJ112" s="131"/>
      <c r="NK112" s="131"/>
      <c r="NL112" s="131"/>
      <c r="NM112" s="131"/>
      <c r="NN112" s="131"/>
      <c r="NO112" s="131"/>
      <c r="NP112" s="131"/>
      <c r="NQ112" s="131"/>
      <c r="NR112" s="131"/>
      <c r="NS112" s="131"/>
      <c r="NT112" s="131"/>
      <c r="NU112" s="131"/>
      <c r="NV112" s="131"/>
      <c r="NW112" s="131"/>
      <c r="NX112" s="131"/>
      <c r="NY112" s="131"/>
      <c r="NZ112" s="131"/>
      <c r="OA112" s="131"/>
      <c r="OB112" s="131"/>
      <c r="OC112" s="131"/>
      <c r="OD112" s="131"/>
      <c r="OE112" s="131"/>
      <c r="OF112" s="131"/>
      <c r="OG112" s="131"/>
      <c r="OH112" s="131"/>
      <c r="OI112" s="131"/>
      <c r="OJ112" s="131"/>
      <c r="OK112" s="131"/>
      <c r="OL112" s="131"/>
      <c r="OM112" s="131"/>
      <c r="ON112" s="131"/>
      <c r="OO112" s="131"/>
      <c r="OP112" s="131"/>
      <c r="OQ112" s="131"/>
      <c r="OR112" s="131"/>
      <c r="OS112" s="131"/>
      <c r="OT112" s="131"/>
      <c r="OU112" s="131"/>
      <c r="OV112" s="131"/>
      <c r="OW112" s="131"/>
      <c r="OX112" s="131"/>
      <c r="OY112" s="131"/>
      <c r="OZ112" s="131"/>
      <c r="PA112" s="131"/>
      <c r="PB112" s="131"/>
      <c r="PC112" s="131"/>
      <c r="PD112" s="131"/>
      <c r="PE112" s="131"/>
      <c r="PF112" s="131"/>
      <c r="PG112" s="131"/>
      <c r="PH112" s="131"/>
      <c r="PI112" s="131"/>
      <c r="PJ112" s="131"/>
      <c r="PK112" s="131"/>
      <c r="PL112" s="131"/>
      <c r="PM112" s="131"/>
      <c r="PN112" s="131"/>
      <c r="PO112" s="131"/>
      <c r="PP112" s="131"/>
      <c r="PQ112" s="131"/>
      <c r="PR112" s="131"/>
      <c r="PS112" s="131"/>
      <c r="PT112" s="131"/>
      <c r="PU112" s="131"/>
      <c r="PV112" s="131"/>
      <c r="PW112" s="131"/>
      <c r="PX112" s="131"/>
      <c r="PY112" s="131"/>
      <c r="PZ112" s="131"/>
      <c r="QA112" s="131"/>
      <c r="QB112" s="131"/>
      <c r="QC112" s="131"/>
      <c r="QD112" s="131"/>
      <c r="QE112" s="131"/>
      <c r="QF112" s="131"/>
      <c r="QG112" s="131"/>
      <c r="QH112" s="131"/>
      <c r="QI112" s="131"/>
      <c r="QJ112" s="131"/>
    </row>
    <row r="113" spans="1:452" ht="15" x14ac:dyDescent="0.2">
      <c r="A113" s="131"/>
      <c r="B113" s="165"/>
      <c r="C113" s="165"/>
      <c r="D113" s="165"/>
      <c r="E113" s="165"/>
      <c r="F113" s="165"/>
      <c r="G113" s="165"/>
      <c r="H113" s="165"/>
      <c r="I113" s="165"/>
      <c r="J113" s="165"/>
      <c r="K113" s="131"/>
      <c r="L113" s="131"/>
      <c r="M113" s="131"/>
      <c r="N113" s="131"/>
      <c r="O113" s="131"/>
      <c r="P113" s="131"/>
      <c r="Q113" s="164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  <c r="EC113" s="131"/>
      <c r="ED113" s="131"/>
      <c r="EE113" s="131"/>
      <c r="EF113" s="131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131"/>
      <c r="FK113" s="131"/>
      <c r="FL113" s="131"/>
      <c r="FM113" s="131"/>
      <c r="FN113" s="131"/>
      <c r="FO113" s="131"/>
      <c r="FP113" s="131"/>
      <c r="FQ113" s="131"/>
      <c r="FR113" s="131"/>
      <c r="FS113" s="131"/>
      <c r="FT113" s="131"/>
      <c r="FU113" s="131"/>
      <c r="FV113" s="131"/>
      <c r="FW113" s="131"/>
      <c r="FX113" s="131"/>
      <c r="FY113" s="131"/>
      <c r="FZ113" s="131"/>
      <c r="GA113" s="131"/>
      <c r="GB113" s="131"/>
      <c r="GC113" s="131"/>
      <c r="GD113" s="131"/>
      <c r="GE113" s="131"/>
      <c r="GF113" s="131"/>
      <c r="GG113" s="131"/>
      <c r="GH113" s="131"/>
      <c r="GI113" s="131"/>
      <c r="GJ113" s="131"/>
      <c r="GK113" s="131"/>
      <c r="GL113" s="131"/>
      <c r="GM113" s="131"/>
      <c r="GN113" s="131"/>
      <c r="GO113" s="131"/>
      <c r="GP113" s="131"/>
      <c r="GQ113" s="131"/>
      <c r="GR113" s="131"/>
      <c r="GS113" s="131"/>
      <c r="GT113" s="131"/>
      <c r="GU113" s="131"/>
      <c r="GV113" s="131"/>
      <c r="GW113" s="131"/>
      <c r="GX113" s="131"/>
      <c r="GY113" s="131"/>
      <c r="GZ113" s="131"/>
      <c r="HA113" s="131"/>
      <c r="HB113" s="131"/>
      <c r="HC113" s="131"/>
      <c r="HD113" s="131"/>
      <c r="HE113" s="131"/>
      <c r="HF113" s="131"/>
      <c r="HG113" s="131"/>
      <c r="HH113" s="131"/>
      <c r="HI113" s="131"/>
      <c r="HJ113" s="131"/>
      <c r="HK113" s="131"/>
      <c r="HL113" s="131"/>
      <c r="HM113" s="131"/>
      <c r="HN113" s="131"/>
      <c r="HO113" s="131"/>
      <c r="HP113" s="131"/>
      <c r="HQ113" s="131"/>
      <c r="HR113" s="131"/>
      <c r="HS113" s="131"/>
      <c r="HT113" s="131"/>
      <c r="HU113" s="131"/>
      <c r="HV113" s="131"/>
      <c r="HW113" s="131"/>
      <c r="HX113" s="131"/>
      <c r="HY113" s="131"/>
      <c r="HZ113" s="131"/>
      <c r="IA113" s="131"/>
      <c r="IB113" s="131"/>
      <c r="IC113" s="131"/>
      <c r="ID113" s="131"/>
      <c r="IE113" s="131"/>
      <c r="IF113" s="131"/>
      <c r="IG113" s="131"/>
      <c r="IH113" s="131"/>
      <c r="II113" s="131"/>
      <c r="IJ113" s="131"/>
      <c r="IK113" s="131"/>
      <c r="IL113" s="131"/>
      <c r="IM113" s="131"/>
      <c r="IN113" s="131"/>
      <c r="IO113" s="131"/>
      <c r="IP113" s="131"/>
      <c r="IQ113" s="131"/>
      <c r="IR113" s="131"/>
      <c r="IS113" s="131"/>
      <c r="IT113" s="131"/>
      <c r="IU113" s="131"/>
      <c r="IV113" s="131"/>
      <c r="IW113" s="131"/>
      <c r="IX113" s="131"/>
      <c r="IY113" s="131"/>
      <c r="IZ113" s="131"/>
      <c r="JA113" s="131"/>
      <c r="JB113" s="131"/>
      <c r="JC113" s="131"/>
      <c r="JD113" s="131"/>
      <c r="JE113" s="131"/>
      <c r="JF113" s="131"/>
      <c r="JG113" s="131"/>
      <c r="JH113" s="131"/>
      <c r="JI113" s="131"/>
      <c r="JJ113" s="131"/>
      <c r="JK113" s="131"/>
      <c r="JL113" s="131"/>
      <c r="JM113" s="131"/>
      <c r="JN113" s="131"/>
      <c r="JO113" s="131"/>
      <c r="JP113" s="131"/>
      <c r="JQ113" s="131"/>
      <c r="JR113" s="131"/>
      <c r="JS113" s="131"/>
      <c r="JT113" s="131"/>
      <c r="JU113" s="131"/>
      <c r="JV113" s="131"/>
      <c r="JW113" s="131"/>
      <c r="JX113" s="131"/>
      <c r="JY113" s="131"/>
      <c r="JZ113" s="131"/>
      <c r="KA113" s="131"/>
      <c r="KB113" s="131"/>
      <c r="KC113" s="131"/>
      <c r="KD113" s="131"/>
      <c r="KE113" s="131"/>
      <c r="KF113" s="131"/>
      <c r="KG113" s="131"/>
      <c r="KH113" s="131"/>
      <c r="KI113" s="131"/>
      <c r="KJ113" s="131"/>
      <c r="KK113" s="131"/>
      <c r="KL113" s="131"/>
      <c r="KM113" s="131"/>
      <c r="KN113" s="131"/>
      <c r="KO113" s="131"/>
      <c r="KP113" s="131"/>
      <c r="KQ113" s="131"/>
      <c r="KR113" s="131"/>
      <c r="KS113" s="131"/>
      <c r="KT113" s="131"/>
      <c r="KU113" s="131"/>
      <c r="KV113" s="131"/>
      <c r="KW113" s="131"/>
      <c r="KX113" s="131"/>
      <c r="KY113" s="131"/>
      <c r="KZ113" s="131"/>
      <c r="LA113" s="131"/>
      <c r="LB113" s="131"/>
      <c r="LC113" s="131"/>
      <c r="LD113" s="131"/>
      <c r="LE113" s="131"/>
      <c r="LF113" s="131"/>
      <c r="LG113" s="131"/>
      <c r="LH113" s="131"/>
      <c r="LI113" s="131"/>
      <c r="LJ113" s="131"/>
      <c r="LK113" s="131"/>
      <c r="LL113" s="131"/>
      <c r="LM113" s="131"/>
      <c r="LN113" s="131"/>
      <c r="LO113" s="131"/>
      <c r="LP113" s="131"/>
      <c r="LQ113" s="131"/>
      <c r="LR113" s="131"/>
      <c r="LS113" s="131"/>
      <c r="LT113" s="131"/>
      <c r="LU113" s="131"/>
      <c r="LV113" s="131"/>
      <c r="LW113" s="131"/>
      <c r="LX113" s="131"/>
      <c r="LY113" s="131"/>
      <c r="LZ113" s="131"/>
      <c r="MA113" s="131"/>
      <c r="MB113" s="131"/>
      <c r="MC113" s="131"/>
      <c r="MD113" s="131"/>
      <c r="ME113" s="131"/>
      <c r="MF113" s="131"/>
      <c r="MG113" s="131"/>
      <c r="MH113" s="131"/>
      <c r="MI113" s="131"/>
      <c r="MJ113" s="131"/>
      <c r="MK113" s="131"/>
      <c r="ML113" s="131"/>
      <c r="MM113" s="131"/>
      <c r="MN113" s="131"/>
      <c r="MO113" s="131"/>
      <c r="MP113" s="131"/>
      <c r="MQ113" s="131"/>
      <c r="MR113" s="131"/>
      <c r="MS113" s="131"/>
      <c r="MT113" s="131"/>
      <c r="MU113" s="131"/>
      <c r="MV113" s="131"/>
      <c r="MW113" s="131"/>
      <c r="MX113" s="131"/>
      <c r="MY113" s="131"/>
      <c r="MZ113" s="131"/>
      <c r="NA113" s="131"/>
      <c r="NB113" s="131"/>
      <c r="NC113" s="131"/>
      <c r="ND113" s="131"/>
      <c r="NE113" s="131"/>
      <c r="NF113" s="131"/>
      <c r="NG113" s="131"/>
      <c r="NH113" s="131"/>
      <c r="NI113" s="131"/>
      <c r="NJ113" s="131"/>
      <c r="NK113" s="131"/>
      <c r="NL113" s="131"/>
      <c r="NM113" s="131"/>
      <c r="NN113" s="131"/>
      <c r="NO113" s="131"/>
      <c r="NP113" s="131"/>
      <c r="NQ113" s="131"/>
      <c r="NR113" s="131"/>
      <c r="NS113" s="131"/>
      <c r="NT113" s="131"/>
      <c r="NU113" s="131"/>
      <c r="NV113" s="131"/>
      <c r="NW113" s="131"/>
      <c r="NX113" s="131"/>
      <c r="NY113" s="131"/>
      <c r="NZ113" s="131"/>
      <c r="OA113" s="131"/>
      <c r="OB113" s="131"/>
      <c r="OC113" s="131"/>
      <c r="OD113" s="131"/>
      <c r="OE113" s="131"/>
      <c r="OF113" s="131"/>
      <c r="OG113" s="131"/>
      <c r="OH113" s="131"/>
      <c r="OI113" s="131"/>
      <c r="OJ113" s="131"/>
      <c r="OK113" s="131"/>
      <c r="OL113" s="131"/>
      <c r="OM113" s="131"/>
      <c r="ON113" s="131"/>
      <c r="OO113" s="131"/>
      <c r="OP113" s="131"/>
      <c r="OQ113" s="131"/>
      <c r="OR113" s="131"/>
      <c r="OS113" s="131"/>
      <c r="OT113" s="131"/>
      <c r="OU113" s="131"/>
      <c r="OV113" s="131"/>
      <c r="OW113" s="131"/>
      <c r="OX113" s="131"/>
      <c r="OY113" s="131"/>
      <c r="OZ113" s="131"/>
      <c r="PA113" s="131"/>
      <c r="PB113" s="131"/>
      <c r="PC113" s="131"/>
      <c r="PD113" s="131"/>
      <c r="PE113" s="131"/>
      <c r="PF113" s="131"/>
      <c r="PG113" s="131"/>
      <c r="PH113" s="131"/>
      <c r="PI113" s="131"/>
      <c r="PJ113" s="131"/>
      <c r="PK113" s="131"/>
      <c r="PL113" s="131"/>
      <c r="PM113" s="131"/>
      <c r="PN113" s="131"/>
      <c r="PO113" s="131"/>
      <c r="PP113" s="131"/>
      <c r="PQ113" s="131"/>
      <c r="PR113" s="131"/>
      <c r="PS113" s="131"/>
      <c r="PT113" s="131"/>
      <c r="PU113" s="131"/>
      <c r="PV113" s="131"/>
      <c r="PW113" s="131"/>
      <c r="PX113" s="131"/>
      <c r="PY113" s="131"/>
      <c r="PZ113" s="131"/>
      <c r="QA113" s="131"/>
      <c r="QB113" s="131"/>
      <c r="QC113" s="131"/>
      <c r="QD113" s="131"/>
      <c r="QE113" s="131"/>
      <c r="QF113" s="131"/>
      <c r="QG113" s="131"/>
      <c r="QH113" s="131"/>
      <c r="QI113" s="131"/>
      <c r="QJ113" s="131"/>
    </row>
    <row r="114" spans="1:452" ht="15" x14ac:dyDescent="0.2">
      <c r="A114" s="131"/>
      <c r="B114" s="165"/>
      <c r="C114" s="165"/>
      <c r="D114" s="165"/>
      <c r="E114" s="165"/>
      <c r="F114" s="165"/>
      <c r="G114" s="165"/>
      <c r="H114" s="165"/>
      <c r="I114" s="165"/>
      <c r="J114" s="165"/>
      <c r="K114" s="131"/>
      <c r="L114" s="131"/>
      <c r="M114" s="131"/>
      <c r="N114" s="131"/>
      <c r="O114" s="131"/>
      <c r="P114" s="131"/>
      <c r="Q114" s="164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  <c r="EC114" s="131"/>
      <c r="ED114" s="131"/>
      <c r="EE114" s="131"/>
      <c r="EF114" s="131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31"/>
      <c r="FA114" s="131"/>
      <c r="FB114" s="131"/>
      <c r="FC114" s="131"/>
      <c r="FD114" s="131"/>
      <c r="FE114" s="131"/>
      <c r="FF114" s="131"/>
      <c r="FG114" s="131"/>
      <c r="FH114" s="131"/>
      <c r="FI114" s="131"/>
      <c r="FJ114" s="131"/>
      <c r="FK114" s="131"/>
      <c r="FL114" s="131"/>
      <c r="FM114" s="131"/>
      <c r="FN114" s="131"/>
      <c r="FO114" s="131"/>
      <c r="FP114" s="131"/>
      <c r="FQ114" s="131"/>
      <c r="FR114" s="131"/>
      <c r="FS114" s="131"/>
      <c r="FT114" s="131"/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31"/>
      <c r="GE114" s="131"/>
      <c r="GF114" s="131"/>
      <c r="GG114" s="131"/>
      <c r="GH114" s="131"/>
      <c r="GI114" s="131"/>
      <c r="GJ114" s="131"/>
      <c r="GK114" s="131"/>
      <c r="GL114" s="131"/>
      <c r="GM114" s="131"/>
      <c r="GN114" s="131"/>
      <c r="GO114" s="131"/>
      <c r="GP114" s="131"/>
      <c r="GQ114" s="131"/>
      <c r="GR114" s="131"/>
      <c r="GS114" s="131"/>
      <c r="GT114" s="131"/>
      <c r="GU114" s="131"/>
      <c r="GV114" s="131"/>
      <c r="GW114" s="131"/>
      <c r="GX114" s="131"/>
      <c r="GY114" s="131"/>
      <c r="GZ114" s="131"/>
      <c r="HA114" s="131"/>
      <c r="HB114" s="131"/>
      <c r="HC114" s="131"/>
      <c r="HD114" s="131"/>
      <c r="HE114" s="131"/>
      <c r="HF114" s="131"/>
      <c r="HG114" s="131"/>
      <c r="HH114" s="131"/>
      <c r="HI114" s="131"/>
      <c r="HJ114" s="131"/>
      <c r="HK114" s="131"/>
      <c r="HL114" s="131"/>
      <c r="HM114" s="131"/>
      <c r="HN114" s="131"/>
      <c r="HO114" s="131"/>
      <c r="HP114" s="131"/>
      <c r="HQ114" s="131"/>
      <c r="HR114" s="131"/>
      <c r="HS114" s="131"/>
      <c r="HT114" s="131"/>
      <c r="HU114" s="131"/>
      <c r="HV114" s="131"/>
      <c r="HW114" s="131"/>
      <c r="HX114" s="131"/>
      <c r="HY114" s="131"/>
      <c r="HZ114" s="131"/>
      <c r="IA114" s="131"/>
      <c r="IB114" s="131"/>
      <c r="IC114" s="131"/>
      <c r="ID114" s="131"/>
      <c r="IE114" s="131"/>
      <c r="IF114" s="131"/>
      <c r="IG114" s="131"/>
      <c r="IH114" s="131"/>
      <c r="II114" s="131"/>
      <c r="IJ114" s="131"/>
      <c r="IK114" s="131"/>
      <c r="IL114" s="131"/>
      <c r="IM114" s="131"/>
      <c r="IN114" s="131"/>
      <c r="IO114" s="131"/>
      <c r="IP114" s="131"/>
      <c r="IQ114" s="131"/>
      <c r="IR114" s="131"/>
      <c r="IS114" s="131"/>
      <c r="IT114" s="131"/>
      <c r="IU114" s="131"/>
      <c r="IV114" s="131"/>
      <c r="IW114" s="131"/>
      <c r="IX114" s="131"/>
      <c r="IY114" s="131"/>
      <c r="IZ114" s="131"/>
      <c r="JA114" s="131"/>
      <c r="JB114" s="131"/>
      <c r="JC114" s="131"/>
      <c r="JD114" s="131"/>
      <c r="JE114" s="131"/>
      <c r="JF114" s="131"/>
      <c r="JG114" s="131"/>
      <c r="JH114" s="131"/>
      <c r="JI114" s="131"/>
      <c r="JJ114" s="131"/>
      <c r="JK114" s="131"/>
      <c r="JL114" s="131"/>
      <c r="JM114" s="131"/>
      <c r="JN114" s="131"/>
      <c r="JO114" s="131"/>
      <c r="JP114" s="131"/>
      <c r="JQ114" s="131"/>
      <c r="JR114" s="131"/>
      <c r="JS114" s="131"/>
      <c r="JT114" s="131"/>
      <c r="JU114" s="131"/>
      <c r="JV114" s="131"/>
      <c r="JW114" s="131"/>
      <c r="JX114" s="131"/>
      <c r="JY114" s="131"/>
      <c r="JZ114" s="131"/>
      <c r="KA114" s="131"/>
      <c r="KB114" s="131"/>
      <c r="KC114" s="131"/>
      <c r="KD114" s="131"/>
      <c r="KE114" s="131"/>
      <c r="KF114" s="131"/>
      <c r="KG114" s="131"/>
      <c r="KH114" s="131"/>
      <c r="KI114" s="131"/>
      <c r="KJ114" s="131"/>
      <c r="KK114" s="131"/>
      <c r="KL114" s="131"/>
      <c r="KM114" s="131"/>
      <c r="KN114" s="131"/>
      <c r="KO114" s="131"/>
      <c r="KP114" s="131"/>
      <c r="KQ114" s="131"/>
      <c r="KR114" s="131"/>
      <c r="KS114" s="131"/>
      <c r="KT114" s="131"/>
      <c r="KU114" s="131"/>
      <c r="KV114" s="131"/>
      <c r="KW114" s="131"/>
      <c r="KX114" s="131"/>
      <c r="KY114" s="131"/>
      <c r="KZ114" s="131"/>
      <c r="LA114" s="131"/>
      <c r="LB114" s="131"/>
      <c r="LC114" s="131"/>
      <c r="LD114" s="131"/>
      <c r="LE114" s="131"/>
      <c r="LF114" s="131"/>
      <c r="LG114" s="131"/>
      <c r="LH114" s="131"/>
      <c r="LI114" s="131"/>
      <c r="LJ114" s="131"/>
      <c r="LK114" s="131"/>
      <c r="LL114" s="131"/>
      <c r="LM114" s="131"/>
      <c r="LN114" s="131"/>
      <c r="LO114" s="131"/>
      <c r="LP114" s="131"/>
      <c r="LQ114" s="131"/>
      <c r="LR114" s="131"/>
      <c r="LS114" s="131"/>
      <c r="LT114" s="131"/>
      <c r="LU114" s="131"/>
      <c r="LV114" s="131"/>
      <c r="LW114" s="131"/>
      <c r="LX114" s="131"/>
      <c r="LY114" s="131"/>
      <c r="LZ114" s="131"/>
      <c r="MA114" s="131"/>
      <c r="MB114" s="131"/>
      <c r="MC114" s="131"/>
      <c r="MD114" s="131"/>
      <c r="ME114" s="131"/>
      <c r="MF114" s="131"/>
      <c r="MG114" s="131"/>
      <c r="MH114" s="131"/>
      <c r="MI114" s="131"/>
      <c r="MJ114" s="131"/>
      <c r="MK114" s="131"/>
      <c r="ML114" s="131"/>
      <c r="MM114" s="131"/>
      <c r="MN114" s="131"/>
      <c r="MO114" s="131"/>
      <c r="MP114" s="131"/>
      <c r="MQ114" s="131"/>
      <c r="MR114" s="131"/>
      <c r="MS114" s="131"/>
      <c r="MT114" s="131"/>
      <c r="MU114" s="131"/>
      <c r="MV114" s="131"/>
      <c r="MW114" s="131"/>
      <c r="MX114" s="131"/>
      <c r="MY114" s="131"/>
      <c r="MZ114" s="131"/>
      <c r="NA114" s="131"/>
      <c r="NB114" s="131"/>
      <c r="NC114" s="131"/>
      <c r="ND114" s="131"/>
      <c r="NE114" s="131"/>
      <c r="NF114" s="131"/>
      <c r="NG114" s="131"/>
      <c r="NH114" s="131"/>
      <c r="NI114" s="131"/>
      <c r="NJ114" s="131"/>
      <c r="NK114" s="131"/>
      <c r="NL114" s="131"/>
      <c r="NM114" s="131"/>
      <c r="NN114" s="131"/>
      <c r="NO114" s="131"/>
      <c r="NP114" s="131"/>
      <c r="NQ114" s="131"/>
      <c r="NR114" s="131"/>
      <c r="NS114" s="131"/>
      <c r="NT114" s="131"/>
      <c r="NU114" s="131"/>
      <c r="NV114" s="131"/>
      <c r="NW114" s="131"/>
      <c r="NX114" s="131"/>
      <c r="NY114" s="131"/>
      <c r="NZ114" s="131"/>
      <c r="OA114" s="131"/>
      <c r="OB114" s="131"/>
      <c r="OC114" s="131"/>
      <c r="OD114" s="131"/>
      <c r="OE114" s="131"/>
      <c r="OF114" s="131"/>
      <c r="OG114" s="131"/>
      <c r="OH114" s="131"/>
      <c r="OI114" s="131"/>
      <c r="OJ114" s="131"/>
      <c r="OK114" s="131"/>
      <c r="OL114" s="131"/>
      <c r="OM114" s="131"/>
      <c r="ON114" s="131"/>
      <c r="OO114" s="131"/>
      <c r="OP114" s="131"/>
      <c r="OQ114" s="131"/>
      <c r="OR114" s="131"/>
      <c r="OS114" s="131"/>
      <c r="OT114" s="131"/>
      <c r="OU114" s="131"/>
      <c r="OV114" s="131"/>
      <c r="OW114" s="131"/>
      <c r="OX114" s="131"/>
      <c r="OY114" s="131"/>
      <c r="OZ114" s="131"/>
      <c r="PA114" s="131"/>
      <c r="PB114" s="131"/>
      <c r="PC114" s="131"/>
      <c r="PD114" s="131"/>
      <c r="PE114" s="131"/>
      <c r="PF114" s="131"/>
      <c r="PG114" s="131"/>
      <c r="PH114" s="131"/>
      <c r="PI114" s="131"/>
      <c r="PJ114" s="131"/>
      <c r="PK114" s="131"/>
      <c r="PL114" s="131"/>
      <c r="PM114" s="131"/>
      <c r="PN114" s="131"/>
      <c r="PO114" s="131"/>
      <c r="PP114" s="131"/>
      <c r="PQ114" s="131"/>
      <c r="PR114" s="131"/>
      <c r="PS114" s="131"/>
      <c r="PT114" s="131"/>
      <c r="PU114" s="131"/>
      <c r="PV114" s="131"/>
      <c r="PW114" s="131"/>
      <c r="PX114" s="131"/>
      <c r="PY114" s="131"/>
      <c r="PZ114" s="131"/>
      <c r="QA114" s="131"/>
      <c r="QB114" s="131"/>
      <c r="QC114" s="131"/>
      <c r="QD114" s="131"/>
      <c r="QE114" s="131"/>
      <c r="QF114" s="131"/>
      <c r="QG114" s="131"/>
      <c r="QH114" s="131"/>
      <c r="QI114" s="131"/>
      <c r="QJ114" s="131"/>
    </row>
    <row r="115" spans="1:452" ht="15" x14ac:dyDescent="0.2">
      <c r="A115" s="131"/>
      <c r="B115" s="165"/>
      <c r="C115" s="165"/>
      <c r="D115" s="165"/>
      <c r="E115" s="165"/>
      <c r="F115" s="165"/>
      <c r="G115" s="165"/>
      <c r="H115" s="165"/>
      <c r="I115" s="165"/>
      <c r="J115" s="165"/>
      <c r="K115" s="131"/>
      <c r="L115" s="131"/>
      <c r="M115" s="131"/>
      <c r="N115" s="131"/>
      <c r="O115" s="131"/>
      <c r="P115" s="131"/>
      <c r="Q115" s="164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  <c r="EC115" s="131"/>
      <c r="ED115" s="131"/>
      <c r="EE115" s="131"/>
      <c r="EF115" s="131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31"/>
      <c r="FA115" s="131"/>
      <c r="FB115" s="131"/>
      <c r="FC115" s="131"/>
      <c r="FD115" s="131"/>
      <c r="FE115" s="131"/>
      <c r="FF115" s="131"/>
      <c r="FG115" s="131"/>
      <c r="FH115" s="131"/>
      <c r="FI115" s="131"/>
      <c r="FJ115" s="131"/>
      <c r="FK115" s="131"/>
      <c r="FL115" s="131"/>
      <c r="FM115" s="131"/>
      <c r="FN115" s="131"/>
      <c r="FO115" s="131"/>
      <c r="FP115" s="131"/>
      <c r="FQ115" s="131"/>
      <c r="FR115" s="131"/>
      <c r="FS115" s="131"/>
      <c r="FT115" s="131"/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31"/>
      <c r="GE115" s="131"/>
      <c r="GF115" s="131"/>
      <c r="GG115" s="131"/>
      <c r="GH115" s="131"/>
      <c r="GI115" s="131"/>
      <c r="GJ115" s="131"/>
      <c r="GK115" s="131"/>
      <c r="GL115" s="131"/>
      <c r="GM115" s="131"/>
      <c r="GN115" s="131"/>
      <c r="GO115" s="131"/>
      <c r="GP115" s="131"/>
      <c r="GQ115" s="131"/>
      <c r="GR115" s="131"/>
      <c r="GS115" s="131"/>
      <c r="GT115" s="131"/>
      <c r="GU115" s="131"/>
      <c r="GV115" s="131"/>
      <c r="GW115" s="131"/>
      <c r="GX115" s="131"/>
      <c r="GY115" s="131"/>
      <c r="GZ115" s="131"/>
      <c r="HA115" s="131"/>
      <c r="HB115" s="131"/>
      <c r="HC115" s="131"/>
      <c r="HD115" s="131"/>
      <c r="HE115" s="131"/>
      <c r="HF115" s="131"/>
      <c r="HG115" s="131"/>
      <c r="HH115" s="131"/>
      <c r="HI115" s="131"/>
      <c r="HJ115" s="131"/>
      <c r="HK115" s="131"/>
      <c r="HL115" s="131"/>
      <c r="HM115" s="131"/>
      <c r="HN115" s="131"/>
      <c r="HO115" s="131"/>
      <c r="HP115" s="131"/>
      <c r="HQ115" s="131"/>
      <c r="HR115" s="131"/>
      <c r="HS115" s="131"/>
      <c r="HT115" s="131"/>
      <c r="HU115" s="131"/>
      <c r="HV115" s="131"/>
      <c r="HW115" s="131"/>
      <c r="HX115" s="131"/>
      <c r="HY115" s="131"/>
      <c r="HZ115" s="131"/>
      <c r="IA115" s="131"/>
      <c r="IB115" s="131"/>
      <c r="IC115" s="131"/>
      <c r="ID115" s="131"/>
      <c r="IE115" s="131"/>
      <c r="IF115" s="131"/>
      <c r="IG115" s="131"/>
      <c r="IH115" s="131"/>
      <c r="II115" s="131"/>
      <c r="IJ115" s="131"/>
      <c r="IK115" s="131"/>
      <c r="IL115" s="131"/>
      <c r="IM115" s="131"/>
      <c r="IN115" s="131"/>
      <c r="IO115" s="131"/>
      <c r="IP115" s="131"/>
      <c r="IQ115" s="131"/>
      <c r="IR115" s="131"/>
      <c r="IS115" s="131"/>
      <c r="IT115" s="131"/>
      <c r="IU115" s="131"/>
      <c r="IV115" s="131"/>
      <c r="IW115" s="131"/>
      <c r="IX115" s="131"/>
      <c r="IY115" s="131"/>
      <c r="IZ115" s="131"/>
      <c r="JA115" s="131"/>
      <c r="JB115" s="131"/>
      <c r="JC115" s="131"/>
      <c r="JD115" s="131"/>
      <c r="JE115" s="131"/>
      <c r="JF115" s="131"/>
      <c r="JG115" s="131"/>
      <c r="JH115" s="131"/>
      <c r="JI115" s="131"/>
      <c r="JJ115" s="131"/>
      <c r="JK115" s="131"/>
      <c r="JL115" s="131"/>
      <c r="JM115" s="131"/>
      <c r="JN115" s="131"/>
      <c r="JO115" s="131"/>
      <c r="JP115" s="131"/>
      <c r="JQ115" s="131"/>
      <c r="JR115" s="131"/>
      <c r="JS115" s="131"/>
      <c r="JT115" s="131"/>
      <c r="JU115" s="131"/>
      <c r="JV115" s="131"/>
      <c r="JW115" s="131"/>
      <c r="JX115" s="131"/>
      <c r="JY115" s="131"/>
      <c r="JZ115" s="131"/>
      <c r="KA115" s="131"/>
      <c r="KB115" s="131"/>
      <c r="KC115" s="131"/>
      <c r="KD115" s="131"/>
      <c r="KE115" s="131"/>
      <c r="KF115" s="131"/>
      <c r="KG115" s="131"/>
      <c r="KH115" s="131"/>
      <c r="KI115" s="131"/>
      <c r="KJ115" s="131"/>
      <c r="KK115" s="131"/>
      <c r="KL115" s="131"/>
      <c r="KM115" s="131"/>
      <c r="KN115" s="131"/>
      <c r="KO115" s="131"/>
      <c r="KP115" s="131"/>
      <c r="KQ115" s="131"/>
      <c r="KR115" s="131"/>
      <c r="KS115" s="131"/>
      <c r="KT115" s="131"/>
      <c r="KU115" s="131"/>
      <c r="KV115" s="131"/>
      <c r="KW115" s="131"/>
      <c r="KX115" s="131"/>
      <c r="KY115" s="131"/>
      <c r="KZ115" s="131"/>
      <c r="LA115" s="131"/>
      <c r="LB115" s="131"/>
      <c r="LC115" s="131"/>
      <c r="LD115" s="131"/>
      <c r="LE115" s="131"/>
      <c r="LF115" s="131"/>
      <c r="LG115" s="131"/>
      <c r="LH115" s="131"/>
      <c r="LI115" s="131"/>
      <c r="LJ115" s="131"/>
      <c r="LK115" s="131"/>
      <c r="LL115" s="131"/>
      <c r="LM115" s="131"/>
      <c r="LN115" s="131"/>
      <c r="LO115" s="131"/>
      <c r="LP115" s="131"/>
      <c r="LQ115" s="131"/>
      <c r="LR115" s="131"/>
      <c r="LS115" s="131"/>
      <c r="LT115" s="131"/>
      <c r="LU115" s="131"/>
      <c r="LV115" s="131"/>
      <c r="LW115" s="131"/>
      <c r="LX115" s="131"/>
      <c r="LY115" s="131"/>
      <c r="LZ115" s="131"/>
      <c r="MA115" s="131"/>
      <c r="MB115" s="131"/>
      <c r="MC115" s="131"/>
      <c r="MD115" s="131"/>
      <c r="ME115" s="131"/>
      <c r="MF115" s="131"/>
      <c r="MG115" s="131"/>
      <c r="MH115" s="131"/>
      <c r="MI115" s="131"/>
      <c r="MJ115" s="131"/>
      <c r="MK115" s="131"/>
      <c r="ML115" s="131"/>
      <c r="MM115" s="131"/>
      <c r="MN115" s="131"/>
      <c r="MO115" s="131"/>
      <c r="MP115" s="131"/>
      <c r="MQ115" s="131"/>
      <c r="MR115" s="131"/>
      <c r="MS115" s="131"/>
      <c r="MT115" s="131"/>
      <c r="MU115" s="131"/>
      <c r="MV115" s="131"/>
      <c r="MW115" s="131"/>
      <c r="MX115" s="131"/>
      <c r="MY115" s="131"/>
      <c r="MZ115" s="131"/>
      <c r="NA115" s="131"/>
      <c r="NB115" s="131"/>
      <c r="NC115" s="131"/>
      <c r="ND115" s="131"/>
      <c r="NE115" s="131"/>
      <c r="NF115" s="131"/>
      <c r="NG115" s="131"/>
      <c r="NH115" s="131"/>
      <c r="NI115" s="131"/>
      <c r="NJ115" s="131"/>
      <c r="NK115" s="131"/>
      <c r="NL115" s="131"/>
      <c r="NM115" s="131"/>
      <c r="NN115" s="131"/>
      <c r="NO115" s="131"/>
      <c r="NP115" s="131"/>
      <c r="NQ115" s="131"/>
      <c r="NR115" s="131"/>
      <c r="NS115" s="131"/>
      <c r="NT115" s="131"/>
      <c r="NU115" s="131"/>
      <c r="NV115" s="131"/>
      <c r="NW115" s="131"/>
      <c r="NX115" s="131"/>
      <c r="NY115" s="131"/>
      <c r="NZ115" s="131"/>
      <c r="OA115" s="131"/>
      <c r="OB115" s="131"/>
      <c r="OC115" s="131"/>
      <c r="OD115" s="131"/>
      <c r="OE115" s="131"/>
      <c r="OF115" s="131"/>
      <c r="OG115" s="131"/>
      <c r="OH115" s="131"/>
      <c r="OI115" s="131"/>
      <c r="OJ115" s="131"/>
      <c r="OK115" s="131"/>
      <c r="OL115" s="131"/>
      <c r="OM115" s="131"/>
      <c r="ON115" s="131"/>
      <c r="OO115" s="131"/>
      <c r="OP115" s="131"/>
      <c r="OQ115" s="131"/>
      <c r="OR115" s="131"/>
      <c r="OS115" s="131"/>
      <c r="OT115" s="131"/>
      <c r="OU115" s="131"/>
      <c r="OV115" s="131"/>
      <c r="OW115" s="131"/>
      <c r="OX115" s="131"/>
      <c r="OY115" s="131"/>
      <c r="OZ115" s="131"/>
      <c r="PA115" s="131"/>
      <c r="PB115" s="131"/>
      <c r="PC115" s="131"/>
      <c r="PD115" s="131"/>
      <c r="PE115" s="131"/>
      <c r="PF115" s="131"/>
      <c r="PG115" s="131"/>
      <c r="PH115" s="131"/>
      <c r="PI115" s="131"/>
      <c r="PJ115" s="131"/>
      <c r="PK115" s="131"/>
      <c r="PL115" s="131"/>
      <c r="PM115" s="131"/>
      <c r="PN115" s="131"/>
      <c r="PO115" s="131"/>
      <c r="PP115" s="131"/>
      <c r="PQ115" s="131"/>
      <c r="PR115" s="131"/>
      <c r="PS115" s="131"/>
      <c r="PT115" s="131"/>
      <c r="PU115" s="131"/>
      <c r="PV115" s="131"/>
      <c r="PW115" s="131"/>
      <c r="PX115" s="131"/>
      <c r="PY115" s="131"/>
      <c r="PZ115" s="131"/>
      <c r="QA115" s="131"/>
      <c r="QB115" s="131"/>
      <c r="QC115" s="131"/>
      <c r="QD115" s="131"/>
      <c r="QE115" s="131"/>
      <c r="QF115" s="131"/>
      <c r="QG115" s="131"/>
      <c r="QH115" s="131"/>
      <c r="QI115" s="131"/>
      <c r="QJ115" s="131"/>
    </row>
    <row r="116" spans="1:452" ht="15" x14ac:dyDescent="0.2">
      <c r="A116" s="131"/>
      <c r="B116" s="165"/>
      <c r="C116" s="165"/>
      <c r="D116" s="165"/>
      <c r="E116" s="165"/>
      <c r="F116" s="165"/>
      <c r="G116" s="165"/>
      <c r="H116" s="165"/>
      <c r="I116" s="165"/>
      <c r="J116" s="165"/>
      <c r="K116" s="131"/>
      <c r="L116" s="131"/>
      <c r="M116" s="131"/>
      <c r="N116" s="131"/>
      <c r="O116" s="131"/>
      <c r="P116" s="131"/>
      <c r="Q116" s="164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  <c r="EC116" s="131"/>
      <c r="ED116" s="131"/>
      <c r="EE116" s="131"/>
      <c r="EF116" s="131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31"/>
      <c r="FA116" s="131"/>
      <c r="FB116" s="131"/>
      <c r="FC116" s="131"/>
      <c r="FD116" s="131"/>
      <c r="FE116" s="131"/>
      <c r="FF116" s="131"/>
      <c r="FG116" s="131"/>
      <c r="FH116" s="131"/>
      <c r="FI116" s="131"/>
      <c r="FJ116" s="131"/>
      <c r="FK116" s="131"/>
      <c r="FL116" s="131"/>
      <c r="FM116" s="131"/>
      <c r="FN116" s="131"/>
      <c r="FO116" s="131"/>
      <c r="FP116" s="131"/>
      <c r="FQ116" s="131"/>
      <c r="FR116" s="131"/>
      <c r="FS116" s="131"/>
      <c r="FT116" s="131"/>
      <c r="FU116" s="131"/>
      <c r="FV116" s="131"/>
      <c r="FW116" s="131"/>
      <c r="FX116" s="131"/>
      <c r="FY116" s="131"/>
      <c r="FZ116" s="131"/>
      <c r="GA116" s="131"/>
      <c r="GB116" s="131"/>
      <c r="GC116" s="131"/>
      <c r="GD116" s="131"/>
      <c r="GE116" s="131"/>
      <c r="GF116" s="131"/>
      <c r="GG116" s="131"/>
      <c r="GH116" s="131"/>
      <c r="GI116" s="131"/>
      <c r="GJ116" s="131"/>
      <c r="GK116" s="131"/>
      <c r="GL116" s="131"/>
      <c r="GM116" s="131"/>
      <c r="GN116" s="131"/>
      <c r="GO116" s="131"/>
      <c r="GP116" s="131"/>
      <c r="GQ116" s="131"/>
      <c r="GR116" s="131"/>
      <c r="GS116" s="131"/>
      <c r="GT116" s="131"/>
      <c r="GU116" s="131"/>
      <c r="GV116" s="131"/>
      <c r="GW116" s="131"/>
      <c r="GX116" s="131"/>
      <c r="GY116" s="131"/>
      <c r="GZ116" s="131"/>
      <c r="HA116" s="131"/>
      <c r="HB116" s="131"/>
      <c r="HC116" s="131"/>
      <c r="HD116" s="131"/>
      <c r="HE116" s="131"/>
      <c r="HF116" s="131"/>
      <c r="HG116" s="131"/>
      <c r="HH116" s="131"/>
      <c r="HI116" s="131"/>
      <c r="HJ116" s="131"/>
      <c r="HK116" s="131"/>
      <c r="HL116" s="131"/>
      <c r="HM116" s="131"/>
      <c r="HN116" s="131"/>
      <c r="HO116" s="131"/>
      <c r="HP116" s="131"/>
      <c r="HQ116" s="131"/>
      <c r="HR116" s="131"/>
      <c r="HS116" s="131"/>
      <c r="HT116" s="131"/>
      <c r="HU116" s="131"/>
      <c r="HV116" s="131"/>
      <c r="HW116" s="131"/>
      <c r="HX116" s="131"/>
      <c r="HY116" s="131"/>
      <c r="HZ116" s="131"/>
      <c r="IA116" s="131"/>
      <c r="IB116" s="131"/>
      <c r="IC116" s="131"/>
      <c r="ID116" s="131"/>
      <c r="IE116" s="131"/>
      <c r="IF116" s="131"/>
      <c r="IG116" s="131"/>
      <c r="IH116" s="131"/>
      <c r="II116" s="131"/>
      <c r="IJ116" s="131"/>
      <c r="IK116" s="131"/>
      <c r="IL116" s="131"/>
      <c r="IM116" s="131"/>
      <c r="IN116" s="131"/>
      <c r="IO116" s="131"/>
      <c r="IP116" s="131"/>
      <c r="IQ116" s="131"/>
      <c r="IR116" s="131"/>
      <c r="IS116" s="131"/>
      <c r="IT116" s="131"/>
      <c r="IU116" s="131"/>
      <c r="IV116" s="131"/>
      <c r="IW116" s="131"/>
      <c r="IX116" s="131"/>
      <c r="IY116" s="131"/>
      <c r="IZ116" s="131"/>
      <c r="JA116" s="131"/>
      <c r="JB116" s="131"/>
      <c r="JC116" s="131"/>
      <c r="JD116" s="131"/>
      <c r="JE116" s="131"/>
      <c r="JF116" s="131"/>
      <c r="JG116" s="131"/>
      <c r="JH116" s="131"/>
      <c r="JI116" s="131"/>
      <c r="JJ116" s="131"/>
      <c r="JK116" s="131"/>
      <c r="JL116" s="131"/>
      <c r="JM116" s="131"/>
      <c r="JN116" s="131"/>
      <c r="JO116" s="131"/>
      <c r="JP116" s="131"/>
      <c r="JQ116" s="131"/>
      <c r="JR116" s="131"/>
      <c r="JS116" s="131"/>
      <c r="JT116" s="131"/>
      <c r="JU116" s="131"/>
      <c r="JV116" s="131"/>
      <c r="JW116" s="131"/>
      <c r="JX116" s="131"/>
      <c r="JY116" s="131"/>
      <c r="JZ116" s="131"/>
      <c r="KA116" s="131"/>
      <c r="KB116" s="131"/>
      <c r="KC116" s="131"/>
      <c r="KD116" s="131"/>
      <c r="KE116" s="131"/>
      <c r="KF116" s="131"/>
      <c r="KG116" s="131"/>
      <c r="KH116" s="131"/>
      <c r="KI116" s="131"/>
      <c r="KJ116" s="131"/>
      <c r="KK116" s="131"/>
      <c r="KL116" s="131"/>
      <c r="KM116" s="131"/>
      <c r="KN116" s="131"/>
      <c r="KO116" s="131"/>
      <c r="KP116" s="131"/>
      <c r="KQ116" s="131"/>
      <c r="KR116" s="131"/>
      <c r="KS116" s="131"/>
      <c r="KT116" s="131"/>
      <c r="KU116" s="131"/>
      <c r="KV116" s="131"/>
      <c r="KW116" s="131"/>
      <c r="KX116" s="131"/>
      <c r="KY116" s="131"/>
      <c r="KZ116" s="131"/>
      <c r="LA116" s="131"/>
      <c r="LB116" s="131"/>
      <c r="LC116" s="131"/>
      <c r="LD116" s="131"/>
      <c r="LE116" s="131"/>
      <c r="LF116" s="131"/>
      <c r="LG116" s="131"/>
      <c r="LH116" s="131"/>
      <c r="LI116" s="131"/>
      <c r="LJ116" s="131"/>
      <c r="LK116" s="131"/>
      <c r="LL116" s="131"/>
      <c r="LM116" s="131"/>
      <c r="LN116" s="131"/>
      <c r="LO116" s="131"/>
      <c r="LP116" s="131"/>
      <c r="LQ116" s="131"/>
      <c r="LR116" s="131"/>
      <c r="LS116" s="131"/>
      <c r="LT116" s="131"/>
      <c r="LU116" s="131"/>
      <c r="LV116" s="131"/>
      <c r="LW116" s="131"/>
      <c r="LX116" s="131"/>
      <c r="LY116" s="131"/>
      <c r="LZ116" s="131"/>
      <c r="MA116" s="131"/>
      <c r="MB116" s="131"/>
      <c r="MC116" s="131"/>
      <c r="MD116" s="131"/>
      <c r="ME116" s="131"/>
      <c r="MF116" s="131"/>
      <c r="MG116" s="131"/>
      <c r="MH116" s="131"/>
      <c r="MI116" s="131"/>
      <c r="MJ116" s="131"/>
      <c r="MK116" s="131"/>
      <c r="ML116" s="131"/>
      <c r="MM116" s="131"/>
      <c r="MN116" s="131"/>
      <c r="MO116" s="131"/>
      <c r="MP116" s="131"/>
      <c r="MQ116" s="131"/>
      <c r="MR116" s="131"/>
      <c r="MS116" s="131"/>
      <c r="MT116" s="131"/>
      <c r="MU116" s="131"/>
      <c r="MV116" s="131"/>
      <c r="MW116" s="131"/>
      <c r="MX116" s="131"/>
      <c r="MY116" s="131"/>
      <c r="MZ116" s="131"/>
      <c r="NA116" s="131"/>
      <c r="NB116" s="131"/>
      <c r="NC116" s="131"/>
      <c r="ND116" s="131"/>
      <c r="NE116" s="131"/>
      <c r="NF116" s="131"/>
      <c r="NG116" s="131"/>
      <c r="NH116" s="131"/>
      <c r="NI116" s="131"/>
      <c r="NJ116" s="131"/>
      <c r="NK116" s="131"/>
      <c r="NL116" s="131"/>
      <c r="NM116" s="131"/>
      <c r="NN116" s="131"/>
      <c r="NO116" s="131"/>
      <c r="NP116" s="131"/>
      <c r="NQ116" s="131"/>
      <c r="NR116" s="131"/>
      <c r="NS116" s="131"/>
      <c r="NT116" s="131"/>
      <c r="NU116" s="131"/>
      <c r="NV116" s="131"/>
      <c r="NW116" s="131"/>
      <c r="NX116" s="131"/>
      <c r="NY116" s="131"/>
      <c r="NZ116" s="131"/>
      <c r="OA116" s="131"/>
      <c r="OB116" s="131"/>
      <c r="OC116" s="131"/>
      <c r="OD116" s="131"/>
      <c r="OE116" s="131"/>
      <c r="OF116" s="131"/>
      <c r="OG116" s="131"/>
      <c r="OH116" s="131"/>
      <c r="OI116" s="131"/>
      <c r="OJ116" s="131"/>
      <c r="OK116" s="131"/>
      <c r="OL116" s="131"/>
      <c r="OM116" s="131"/>
      <c r="ON116" s="131"/>
      <c r="OO116" s="131"/>
      <c r="OP116" s="131"/>
      <c r="OQ116" s="131"/>
      <c r="OR116" s="131"/>
      <c r="OS116" s="131"/>
      <c r="OT116" s="131"/>
      <c r="OU116" s="131"/>
      <c r="OV116" s="131"/>
      <c r="OW116" s="131"/>
      <c r="OX116" s="131"/>
      <c r="OY116" s="131"/>
      <c r="OZ116" s="131"/>
      <c r="PA116" s="131"/>
      <c r="PB116" s="131"/>
      <c r="PC116" s="131"/>
      <c r="PD116" s="131"/>
      <c r="PE116" s="131"/>
      <c r="PF116" s="131"/>
      <c r="PG116" s="131"/>
      <c r="PH116" s="131"/>
      <c r="PI116" s="131"/>
      <c r="PJ116" s="131"/>
      <c r="PK116" s="131"/>
      <c r="PL116" s="131"/>
      <c r="PM116" s="131"/>
      <c r="PN116" s="131"/>
      <c r="PO116" s="131"/>
      <c r="PP116" s="131"/>
      <c r="PQ116" s="131"/>
      <c r="PR116" s="131"/>
      <c r="PS116" s="131"/>
      <c r="PT116" s="131"/>
      <c r="PU116" s="131"/>
      <c r="PV116" s="131"/>
      <c r="PW116" s="131"/>
      <c r="PX116" s="131"/>
      <c r="PY116" s="131"/>
      <c r="PZ116" s="131"/>
      <c r="QA116" s="131"/>
      <c r="QB116" s="131"/>
      <c r="QC116" s="131"/>
      <c r="QD116" s="131"/>
      <c r="QE116" s="131"/>
      <c r="QF116" s="131"/>
      <c r="QG116" s="131"/>
      <c r="QH116" s="131"/>
      <c r="QI116" s="131"/>
      <c r="QJ116" s="131"/>
    </row>
    <row r="117" spans="1:452" ht="15" x14ac:dyDescent="0.2">
      <c r="A117" s="131"/>
      <c r="B117" s="165"/>
      <c r="C117" s="165"/>
      <c r="D117" s="165"/>
      <c r="E117" s="165"/>
      <c r="F117" s="165"/>
      <c r="G117" s="165"/>
      <c r="H117" s="165"/>
      <c r="I117" s="165"/>
      <c r="J117" s="165"/>
      <c r="K117" s="131"/>
      <c r="L117" s="131"/>
      <c r="M117" s="131"/>
      <c r="N117" s="131"/>
      <c r="O117" s="131"/>
      <c r="P117" s="131"/>
      <c r="Q117" s="164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  <c r="EC117" s="131"/>
      <c r="ED117" s="131"/>
      <c r="EE117" s="131"/>
      <c r="EF117" s="131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31"/>
      <c r="FA117" s="131"/>
      <c r="FB117" s="131"/>
      <c r="FC117" s="131"/>
      <c r="FD117" s="131"/>
      <c r="FE117" s="131"/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31"/>
      <c r="FP117" s="131"/>
      <c r="FQ117" s="131"/>
      <c r="FR117" s="131"/>
      <c r="FS117" s="131"/>
      <c r="FT117" s="131"/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31"/>
      <c r="GE117" s="131"/>
      <c r="GF117" s="131"/>
      <c r="GG117" s="131"/>
      <c r="GH117" s="131"/>
      <c r="GI117" s="131"/>
      <c r="GJ117" s="131"/>
      <c r="GK117" s="131"/>
      <c r="GL117" s="131"/>
      <c r="GM117" s="131"/>
      <c r="GN117" s="131"/>
      <c r="GO117" s="131"/>
      <c r="GP117" s="131"/>
      <c r="GQ117" s="131"/>
      <c r="GR117" s="131"/>
      <c r="GS117" s="131"/>
      <c r="GT117" s="131"/>
      <c r="GU117" s="131"/>
      <c r="GV117" s="131"/>
      <c r="GW117" s="131"/>
      <c r="GX117" s="131"/>
      <c r="GY117" s="131"/>
      <c r="GZ117" s="131"/>
      <c r="HA117" s="131"/>
      <c r="HB117" s="131"/>
      <c r="HC117" s="131"/>
      <c r="HD117" s="131"/>
      <c r="HE117" s="131"/>
      <c r="HF117" s="131"/>
      <c r="HG117" s="131"/>
      <c r="HH117" s="131"/>
      <c r="HI117" s="131"/>
      <c r="HJ117" s="131"/>
      <c r="HK117" s="131"/>
      <c r="HL117" s="131"/>
      <c r="HM117" s="131"/>
      <c r="HN117" s="131"/>
      <c r="HO117" s="131"/>
      <c r="HP117" s="131"/>
      <c r="HQ117" s="131"/>
      <c r="HR117" s="131"/>
      <c r="HS117" s="131"/>
      <c r="HT117" s="131"/>
      <c r="HU117" s="131"/>
      <c r="HV117" s="131"/>
      <c r="HW117" s="131"/>
      <c r="HX117" s="131"/>
      <c r="HY117" s="131"/>
      <c r="HZ117" s="131"/>
      <c r="IA117" s="131"/>
      <c r="IB117" s="131"/>
      <c r="IC117" s="131"/>
      <c r="ID117" s="131"/>
      <c r="IE117" s="131"/>
      <c r="IF117" s="131"/>
      <c r="IG117" s="131"/>
      <c r="IH117" s="131"/>
      <c r="II117" s="131"/>
      <c r="IJ117" s="131"/>
      <c r="IK117" s="131"/>
      <c r="IL117" s="131"/>
      <c r="IM117" s="131"/>
      <c r="IN117" s="131"/>
      <c r="IO117" s="131"/>
      <c r="IP117" s="131"/>
      <c r="IQ117" s="131"/>
      <c r="IR117" s="131"/>
      <c r="IS117" s="131"/>
      <c r="IT117" s="131"/>
      <c r="IU117" s="131"/>
      <c r="IV117" s="131"/>
      <c r="IW117" s="131"/>
      <c r="IX117" s="131"/>
      <c r="IY117" s="131"/>
      <c r="IZ117" s="131"/>
      <c r="JA117" s="131"/>
      <c r="JB117" s="131"/>
      <c r="JC117" s="131"/>
      <c r="JD117" s="131"/>
      <c r="JE117" s="131"/>
      <c r="JF117" s="131"/>
      <c r="JG117" s="131"/>
      <c r="JH117" s="131"/>
      <c r="JI117" s="131"/>
      <c r="JJ117" s="131"/>
      <c r="JK117" s="131"/>
      <c r="JL117" s="131"/>
      <c r="JM117" s="131"/>
      <c r="JN117" s="131"/>
      <c r="JO117" s="131"/>
      <c r="JP117" s="131"/>
      <c r="JQ117" s="131"/>
      <c r="JR117" s="131"/>
      <c r="JS117" s="131"/>
      <c r="JT117" s="131"/>
      <c r="JU117" s="131"/>
      <c r="JV117" s="131"/>
      <c r="JW117" s="131"/>
      <c r="JX117" s="131"/>
      <c r="JY117" s="131"/>
      <c r="JZ117" s="131"/>
      <c r="KA117" s="131"/>
      <c r="KB117" s="131"/>
      <c r="KC117" s="131"/>
      <c r="KD117" s="131"/>
      <c r="KE117" s="131"/>
      <c r="KF117" s="131"/>
      <c r="KG117" s="131"/>
      <c r="KH117" s="131"/>
      <c r="KI117" s="131"/>
      <c r="KJ117" s="131"/>
      <c r="KK117" s="131"/>
      <c r="KL117" s="131"/>
      <c r="KM117" s="131"/>
      <c r="KN117" s="131"/>
      <c r="KO117" s="131"/>
      <c r="KP117" s="131"/>
      <c r="KQ117" s="131"/>
      <c r="KR117" s="131"/>
      <c r="KS117" s="131"/>
      <c r="KT117" s="131"/>
      <c r="KU117" s="131"/>
      <c r="KV117" s="131"/>
      <c r="KW117" s="131"/>
      <c r="KX117" s="131"/>
      <c r="KY117" s="131"/>
      <c r="KZ117" s="131"/>
      <c r="LA117" s="131"/>
      <c r="LB117" s="131"/>
      <c r="LC117" s="131"/>
      <c r="LD117" s="131"/>
      <c r="LE117" s="131"/>
      <c r="LF117" s="131"/>
      <c r="LG117" s="131"/>
      <c r="LH117" s="131"/>
      <c r="LI117" s="131"/>
      <c r="LJ117" s="131"/>
      <c r="LK117" s="131"/>
      <c r="LL117" s="131"/>
      <c r="LM117" s="131"/>
      <c r="LN117" s="131"/>
      <c r="LO117" s="131"/>
      <c r="LP117" s="131"/>
      <c r="LQ117" s="131"/>
      <c r="LR117" s="131"/>
      <c r="LS117" s="131"/>
      <c r="LT117" s="131"/>
      <c r="LU117" s="131"/>
      <c r="LV117" s="131"/>
      <c r="LW117" s="131"/>
      <c r="LX117" s="131"/>
      <c r="LY117" s="131"/>
      <c r="LZ117" s="131"/>
      <c r="MA117" s="131"/>
      <c r="MB117" s="131"/>
      <c r="MC117" s="131"/>
      <c r="MD117" s="131"/>
      <c r="ME117" s="131"/>
      <c r="MF117" s="131"/>
      <c r="MG117" s="131"/>
      <c r="MH117" s="131"/>
      <c r="MI117" s="131"/>
      <c r="MJ117" s="131"/>
      <c r="MK117" s="131"/>
      <c r="ML117" s="131"/>
      <c r="MM117" s="131"/>
      <c r="MN117" s="131"/>
      <c r="MO117" s="131"/>
      <c r="MP117" s="131"/>
      <c r="MQ117" s="131"/>
      <c r="MR117" s="131"/>
      <c r="MS117" s="131"/>
      <c r="MT117" s="131"/>
      <c r="MU117" s="131"/>
      <c r="MV117" s="131"/>
      <c r="MW117" s="131"/>
      <c r="MX117" s="131"/>
      <c r="MY117" s="131"/>
      <c r="MZ117" s="131"/>
      <c r="NA117" s="131"/>
      <c r="NB117" s="131"/>
      <c r="NC117" s="131"/>
      <c r="ND117" s="131"/>
      <c r="NE117" s="131"/>
      <c r="NF117" s="131"/>
      <c r="NG117" s="131"/>
      <c r="NH117" s="131"/>
      <c r="NI117" s="131"/>
      <c r="NJ117" s="131"/>
      <c r="NK117" s="131"/>
      <c r="NL117" s="131"/>
      <c r="NM117" s="131"/>
      <c r="NN117" s="131"/>
      <c r="NO117" s="131"/>
      <c r="NP117" s="131"/>
      <c r="NQ117" s="131"/>
      <c r="NR117" s="131"/>
      <c r="NS117" s="131"/>
      <c r="NT117" s="131"/>
      <c r="NU117" s="131"/>
      <c r="NV117" s="131"/>
      <c r="NW117" s="131"/>
      <c r="NX117" s="131"/>
      <c r="NY117" s="131"/>
      <c r="NZ117" s="131"/>
      <c r="OA117" s="131"/>
      <c r="OB117" s="131"/>
      <c r="OC117" s="131"/>
      <c r="OD117" s="131"/>
      <c r="OE117" s="131"/>
      <c r="OF117" s="131"/>
      <c r="OG117" s="131"/>
      <c r="OH117" s="131"/>
      <c r="OI117" s="131"/>
      <c r="OJ117" s="131"/>
      <c r="OK117" s="131"/>
      <c r="OL117" s="131"/>
      <c r="OM117" s="131"/>
      <c r="ON117" s="131"/>
      <c r="OO117" s="131"/>
      <c r="OP117" s="131"/>
      <c r="OQ117" s="131"/>
      <c r="OR117" s="131"/>
      <c r="OS117" s="131"/>
      <c r="OT117" s="131"/>
      <c r="OU117" s="131"/>
      <c r="OV117" s="131"/>
      <c r="OW117" s="131"/>
      <c r="OX117" s="131"/>
      <c r="OY117" s="131"/>
      <c r="OZ117" s="131"/>
      <c r="PA117" s="131"/>
      <c r="PB117" s="131"/>
      <c r="PC117" s="131"/>
      <c r="PD117" s="131"/>
      <c r="PE117" s="131"/>
      <c r="PF117" s="131"/>
      <c r="PG117" s="131"/>
      <c r="PH117" s="131"/>
      <c r="PI117" s="131"/>
      <c r="PJ117" s="131"/>
      <c r="PK117" s="131"/>
      <c r="PL117" s="131"/>
      <c r="PM117" s="131"/>
      <c r="PN117" s="131"/>
      <c r="PO117" s="131"/>
      <c r="PP117" s="131"/>
      <c r="PQ117" s="131"/>
      <c r="PR117" s="131"/>
      <c r="PS117" s="131"/>
      <c r="PT117" s="131"/>
      <c r="PU117" s="131"/>
      <c r="PV117" s="131"/>
      <c r="PW117" s="131"/>
      <c r="PX117" s="131"/>
      <c r="PY117" s="131"/>
      <c r="PZ117" s="131"/>
      <c r="QA117" s="131"/>
      <c r="QB117" s="131"/>
      <c r="QC117" s="131"/>
      <c r="QD117" s="131"/>
      <c r="QE117" s="131"/>
      <c r="QF117" s="131"/>
      <c r="QG117" s="131"/>
      <c r="QH117" s="131"/>
      <c r="QI117" s="131"/>
      <c r="QJ117" s="131"/>
    </row>
    <row r="118" spans="1:452" ht="15" x14ac:dyDescent="0.2">
      <c r="A118" s="131"/>
      <c r="B118" s="165"/>
      <c r="C118" s="165"/>
      <c r="D118" s="165"/>
      <c r="E118" s="165"/>
      <c r="F118" s="165"/>
      <c r="G118" s="165"/>
      <c r="H118" s="165"/>
      <c r="I118" s="165"/>
      <c r="J118" s="165"/>
      <c r="K118" s="131"/>
      <c r="L118" s="131"/>
      <c r="M118" s="131"/>
      <c r="N118" s="131"/>
      <c r="O118" s="131"/>
      <c r="P118" s="131"/>
      <c r="Q118" s="164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  <c r="EC118" s="131"/>
      <c r="ED118" s="131"/>
      <c r="EE118" s="131"/>
      <c r="EF118" s="131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31"/>
      <c r="FA118" s="131"/>
      <c r="FB118" s="131"/>
      <c r="FC118" s="131"/>
      <c r="FD118" s="131"/>
      <c r="FE118" s="131"/>
      <c r="FF118" s="131"/>
      <c r="FG118" s="131"/>
      <c r="FH118" s="131"/>
      <c r="FI118" s="131"/>
      <c r="FJ118" s="131"/>
      <c r="FK118" s="131"/>
      <c r="FL118" s="131"/>
      <c r="FM118" s="131"/>
      <c r="FN118" s="131"/>
      <c r="FO118" s="131"/>
      <c r="FP118" s="131"/>
      <c r="FQ118" s="131"/>
      <c r="FR118" s="131"/>
      <c r="FS118" s="131"/>
      <c r="FT118" s="131"/>
      <c r="FU118" s="131"/>
      <c r="FV118" s="131"/>
      <c r="FW118" s="131"/>
      <c r="FX118" s="131"/>
      <c r="FY118" s="131"/>
      <c r="FZ118" s="131"/>
      <c r="GA118" s="131"/>
      <c r="GB118" s="131"/>
      <c r="GC118" s="131"/>
      <c r="GD118" s="131"/>
      <c r="GE118" s="131"/>
      <c r="GF118" s="131"/>
      <c r="GG118" s="131"/>
      <c r="GH118" s="131"/>
      <c r="GI118" s="131"/>
      <c r="GJ118" s="131"/>
      <c r="GK118" s="131"/>
      <c r="GL118" s="131"/>
      <c r="GM118" s="131"/>
      <c r="GN118" s="131"/>
      <c r="GO118" s="131"/>
      <c r="GP118" s="131"/>
      <c r="GQ118" s="131"/>
      <c r="GR118" s="131"/>
      <c r="GS118" s="131"/>
      <c r="GT118" s="131"/>
      <c r="GU118" s="131"/>
      <c r="GV118" s="131"/>
      <c r="GW118" s="131"/>
      <c r="GX118" s="131"/>
      <c r="GY118" s="131"/>
      <c r="GZ118" s="131"/>
      <c r="HA118" s="131"/>
      <c r="HB118" s="131"/>
      <c r="HC118" s="131"/>
      <c r="HD118" s="131"/>
      <c r="HE118" s="131"/>
      <c r="HF118" s="131"/>
      <c r="HG118" s="131"/>
      <c r="HH118" s="131"/>
      <c r="HI118" s="131"/>
      <c r="HJ118" s="131"/>
      <c r="HK118" s="131"/>
      <c r="HL118" s="131"/>
      <c r="HM118" s="131"/>
      <c r="HN118" s="131"/>
      <c r="HO118" s="131"/>
      <c r="HP118" s="131"/>
      <c r="HQ118" s="131"/>
      <c r="HR118" s="131"/>
      <c r="HS118" s="131"/>
      <c r="HT118" s="131"/>
      <c r="HU118" s="131"/>
      <c r="HV118" s="131"/>
      <c r="HW118" s="131"/>
      <c r="HX118" s="131"/>
      <c r="HY118" s="131"/>
      <c r="HZ118" s="131"/>
      <c r="IA118" s="131"/>
      <c r="IB118" s="131"/>
      <c r="IC118" s="131"/>
      <c r="ID118" s="131"/>
      <c r="IE118" s="131"/>
      <c r="IF118" s="131"/>
      <c r="IG118" s="131"/>
      <c r="IH118" s="131"/>
      <c r="II118" s="131"/>
      <c r="IJ118" s="131"/>
      <c r="IK118" s="131"/>
      <c r="IL118" s="131"/>
      <c r="IM118" s="131"/>
      <c r="IN118" s="131"/>
      <c r="IO118" s="131"/>
      <c r="IP118" s="131"/>
      <c r="IQ118" s="131"/>
      <c r="IR118" s="131"/>
      <c r="IS118" s="131"/>
      <c r="IT118" s="131"/>
      <c r="IU118" s="131"/>
      <c r="IV118" s="131"/>
      <c r="IW118" s="131"/>
      <c r="IX118" s="131"/>
      <c r="IY118" s="131"/>
      <c r="IZ118" s="131"/>
      <c r="JA118" s="131"/>
      <c r="JB118" s="131"/>
      <c r="JC118" s="131"/>
      <c r="JD118" s="131"/>
      <c r="JE118" s="131"/>
      <c r="JF118" s="131"/>
      <c r="JG118" s="131"/>
      <c r="JH118" s="131"/>
      <c r="JI118" s="131"/>
      <c r="JJ118" s="131"/>
      <c r="JK118" s="131"/>
      <c r="JL118" s="131"/>
      <c r="JM118" s="131"/>
      <c r="JN118" s="131"/>
      <c r="JO118" s="131"/>
      <c r="JP118" s="131"/>
      <c r="JQ118" s="131"/>
      <c r="JR118" s="131"/>
      <c r="JS118" s="131"/>
      <c r="JT118" s="131"/>
      <c r="JU118" s="131"/>
      <c r="JV118" s="131"/>
      <c r="JW118" s="131"/>
      <c r="JX118" s="131"/>
      <c r="JY118" s="131"/>
      <c r="JZ118" s="131"/>
      <c r="KA118" s="131"/>
      <c r="KB118" s="131"/>
      <c r="KC118" s="131"/>
      <c r="KD118" s="131"/>
      <c r="KE118" s="131"/>
      <c r="KF118" s="131"/>
      <c r="KG118" s="131"/>
      <c r="KH118" s="131"/>
      <c r="KI118" s="131"/>
      <c r="KJ118" s="131"/>
      <c r="KK118" s="131"/>
      <c r="KL118" s="131"/>
      <c r="KM118" s="131"/>
      <c r="KN118" s="131"/>
      <c r="KO118" s="131"/>
      <c r="KP118" s="131"/>
      <c r="KQ118" s="131"/>
      <c r="KR118" s="131"/>
      <c r="KS118" s="131"/>
      <c r="KT118" s="131"/>
      <c r="KU118" s="131"/>
      <c r="KV118" s="131"/>
      <c r="KW118" s="131"/>
      <c r="KX118" s="131"/>
      <c r="KY118" s="131"/>
      <c r="KZ118" s="131"/>
      <c r="LA118" s="131"/>
      <c r="LB118" s="131"/>
      <c r="LC118" s="131"/>
      <c r="LD118" s="131"/>
      <c r="LE118" s="131"/>
      <c r="LF118" s="131"/>
      <c r="LG118" s="131"/>
      <c r="LH118" s="131"/>
      <c r="LI118" s="131"/>
      <c r="LJ118" s="131"/>
      <c r="LK118" s="131"/>
      <c r="LL118" s="131"/>
      <c r="LM118" s="131"/>
      <c r="LN118" s="131"/>
      <c r="LO118" s="131"/>
      <c r="LP118" s="131"/>
      <c r="LQ118" s="131"/>
      <c r="LR118" s="131"/>
      <c r="LS118" s="131"/>
      <c r="LT118" s="131"/>
      <c r="LU118" s="131"/>
      <c r="LV118" s="131"/>
      <c r="LW118" s="131"/>
      <c r="LX118" s="131"/>
      <c r="LY118" s="131"/>
      <c r="LZ118" s="131"/>
      <c r="MA118" s="131"/>
      <c r="MB118" s="131"/>
      <c r="MC118" s="131"/>
      <c r="MD118" s="131"/>
      <c r="ME118" s="131"/>
      <c r="MF118" s="131"/>
      <c r="MG118" s="131"/>
      <c r="MH118" s="131"/>
      <c r="MI118" s="131"/>
      <c r="MJ118" s="131"/>
      <c r="MK118" s="131"/>
      <c r="ML118" s="131"/>
      <c r="MM118" s="131"/>
      <c r="MN118" s="131"/>
      <c r="MO118" s="131"/>
      <c r="MP118" s="131"/>
      <c r="MQ118" s="131"/>
      <c r="MR118" s="131"/>
      <c r="MS118" s="131"/>
      <c r="MT118" s="131"/>
      <c r="MU118" s="131"/>
      <c r="MV118" s="131"/>
      <c r="MW118" s="131"/>
      <c r="MX118" s="131"/>
      <c r="MY118" s="131"/>
      <c r="MZ118" s="131"/>
      <c r="NA118" s="131"/>
      <c r="NB118" s="131"/>
      <c r="NC118" s="131"/>
      <c r="ND118" s="131"/>
      <c r="NE118" s="131"/>
      <c r="NF118" s="131"/>
      <c r="NG118" s="131"/>
      <c r="NH118" s="131"/>
      <c r="NI118" s="131"/>
      <c r="NJ118" s="131"/>
      <c r="NK118" s="131"/>
      <c r="NL118" s="131"/>
      <c r="NM118" s="131"/>
      <c r="NN118" s="131"/>
      <c r="NO118" s="131"/>
      <c r="NP118" s="131"/>
      <c r="NQ118" s="131"/>
      <c r="NR118" s="131"/>
      <c r="NS118" s="131"/>
      <c r="NT118" s="131"/>
      <c r="NU118" s="131"/>
      <c r="NV118" s="131"/>
      <c r="NW118" s="131"/>
      <c r="NX118" s="131"/>
      <c r="NY118" s="131"/>
      <c r="NZ118" s="131"/>
      <c r="OA118" s="131"/>
      <c r="OB118" s="131"/>
      <c r="OC118" s="131"/>
      <c r="OD118" s="131"/>
      <c r="OE118" s="131"/>
      <c r="OF118" s="131"/>
      <c r="OG118" s="131"/>
      <c r="OH118" s="131"/>
      <c r="OI118" s="131"/>
      <c r="OJ118" s="131"/>
      <c r="OK118" s="131"/>
      <c r="OL118" s="131"/>
      <c r="OM118" s="131"/>
      <c r="ON118" s="131"/>
      <c r="OO118" s="131"/>
      <c r="OP118" s="131"/>
      <c r="OQ118" s="131"/>
      <c r="OR118" s="131"/>
      <c r="OS118" s="131"/>
      <c r="OT118" s="131"/>
      <c r="OU118" s="131"/>
      <c r="OV118" s="131"/>
      <c r="OW118" s="131"/>
      <c r="OX118" s="131"/>
      <c r="OY118" s="131"/>
      <c r="OZ118" s="131"/>
      <c r="PA118" s="131"/>
      <c r="PB118" s="131"/>
      <c r="PC118" s="131"/>
      <c r="PD118" s="131"/>
      <c r="PE118" s="131"/>
      <c r="PF118" s="131"/>
      <c r="PG118" s="131"/>
      <c r="PH118" s="131"/>
      <c r="PI118" s="131"/>
      <c r="PJ118" s="131"/>
      <c r="PK118" s="131"/>
      <c r="PL118" s="131"/>
      <c r="PM118" s="131"/>
      <c r="PN118" s="131"/>
      <c r="PO118" s="131"/>
      <c r="PP118" s="131"/>
      <c r="PQ118" s="131"/>
      <c r="PR118" s="131"/>
      <c r="PS118" s="131"/>
      <c r="PT118" s="131"/>
      <c r="PU118" s="131"/>
      <c r="PV118" s="131"/>
      <c r="PW118" s="131"/>
      <c r="PX118" s="131"/>
      <c r="PY118" s="131"/>
      <c r="PZ118" s="131"/>
      <c r="QA118" s="131"/>
      <c r="QB118" s="131"/>
      <c r="QC118" s="131"/>
      <c r="QD118" s="131"/>
      <c r="QE118" s="131"/>
      <c r="QF118" s="131"/>
      <c r="QG118" s="131"/>
      <c r="QH118" s="131"/>
      <c r="QI118" s="131"/>
      <c r="QJ118" s="131"/>
    </row>
    <row r="119" spans="1:452" ht="15" x14ac:dyDescent="0.2">
      <c r="A119" s="131"/>
      <c r="B119" s="165"/>
      <c r="C119" s="165"/>
      <c r="D119" s="165"/>
      <c r="E119" s="165"/>
      <c r="F119" s="165"/>
      <c r="G119" s="165"/>
      <c r="H119" s="165"/>
      <c r="I119" s="165"/>
      <c r="J119" s="165"/>
      <c r="K119" s="131"/>
      <c r="L119" s="131"/>
      <c r="M119" s="131"/>
      <c r="N119" s="131"/>
      <c r="O119" s="131"/>
      <c r="P119" s="131"/>
      <c r="Q119" s="164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  <c r="EC119" s="131"/>
      <c r="ED119" s="131"/>
      <c r="EE119" s="131"/>
      <c r="EF119" s="131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31"/>
      <c r="FA119" s="131"/>
      <c r="FB119" s="131"/>
      <c r="FC119" s="131"/>
      <c r="FD119" s="131"/>
      <c r="FE119" s="131"/>
      <c r="FF119" s="131"/>
      <c r="FG119" s="131"/>
      <c r="FH119" s="131"/>
      <c r="FI119" s="131"/>
      <c r="FJ119" s="131"/>
      <c r="FK119" s="131"/>
      <c r="FL119" s="131"/>
      <c r="FM119" s="131"/>
      <c r="FN119" s="131"/>
      <c r="FO119" s="131"/>
      <c r="FP119" s="131"/>
      <c r="FQ119" s="131"/>
      <c r="FR119" s="131"/>
      <c r="FS119" s="131"/>
      <c r="FT119" s="131"/>
      <c r="FU119" s="131"/>
      <c r="FV119" s="131"/>
      <c r="FW119" s="131"/>
      <c r="FX119" s="131"/>
      <c r="FY119" s="131"/>
      <c r="FZ119" s="131"/>
      <c r="GA119" s="131"/>
      <c r="GB119" s="131"/>
      <c r="GC119" s="131"/>
      <c r="GD119" s="131"/>
      <c r="GE119" s="131"/>
      <c r="GF119" s="131"/>
      <c r="GG119" s="131"/>
      <c r="GH119" s="131"/>
      <c r="GI119" s="131"/>
      <c r="GJ119" s="131"/>
      <c r="GK119" s="131"/>
      <c r="GL119" s="131"/>
      <c r="GM119" s="131"/>
      <c r="GN119" s="131"/>
      <c r="GO119" s="131"/>
      <c r="GP119" s="131"/>
      <c r="GQ119" s="131"/>
      <c r="GR119" s="131"/>
      <c r="GS119" s="131"/>
      <c r="GT119" s="131"/>
      <c r="GU119" s="131"/>
      <c r="GV119" s="131"/>
      <c r="GW119" s="131"/>
      <c r="GX119" s="131"/>
      <c r="GY119" s="131"/>
      <c r="GZ119" s="131"/>
      <c r="HA119" s="131"/>
      <c r="HB119" s="131"/>
      <c r="HC119" s="131"/>
      <c r="HD119" s="131"/>
      <c r="HE119" s="131"/>
      <c r="HF119" s="131"/>
      <c r="HG119" s="131"/>
      <c r="HH119" s="131"/>
      <c r="HI119" s="131"/>
      <c r="HJ119" s="131"/>
      <c r="HK119" s="131"/>
      <c r="HL119" s="131"/>
      <c r="HM119" s="131"/>
      <c r="HN119" s="131"/>
      <c r="HO119" s="131"/>
      <c r="HP119" s="131"/>
      <c r="HQ119" s="131"/>
      <c r="HR119" s="131"/>
      <c r="HS119" s="131"/>
      <c r="HT119" s="131"/>
      <c r="HU119" s="131"/>
      <c r="HV119" s="131"/>
      <c r="HW119" s="131"/>
      <c r="HX119" s="131"/>
      <c r="HY119" s="131"/>
      <c r="HZ119" s="131"/>
      <c r="IA119" s="131"/>
      <c r="IB119" s="131"/>
      <c r="IC119" s="131"/>
      <c r="ID119" s="131"/>
      <c r="IE119" s="131"/>
      <c r="IF119" s="131"/>
      <c r="IG119" s="131"/>
      <c r="IH119" s="131"/>
      <c r="II119" s="131"/>
      <c r="IJ119" s="131"/>
      <c r="IK119" s="131"/>
      <c r="IL119" s="131"/>
      <c r="IM119" s="131"/>
      <c r="IN119" s="131"/>
      <c r="IO119" s="131"/>
      <c r="IP119" s="131"/>
      <c r="IQ119" s="131"/>
      <c r="IR119" s="131"/>
      <c r="IS119" s="131"/>
      <c r="IT119" s="131"/>
      <c r="IU119" s="131"/>
      <c r="IV119" s="131"/>
      <c r="IW119" s="131"/>
      <c r="IX119" s="131"/>
      <c r="IY119" s="131"/>
      <c r="IZ119" s="131"/>
      <c r="JA119" s="131"/>
      <c r="JB119" s="131"/>
      <c r="JC119" s="131"/>
      <c r="JD119" s="131"/>
      <c r="JE119" s="131"/>
      <c r="JF119" s="131"/>
      <c r="JG119" s="131"/>
      <c r="JH119" s="131"/>
      <c r="JI119" s="131"/>
      <c r="JJ119" s="131"/>
      <c r="JK119" s="131"/>
      <c r="JL119" s="131"/>
      <c r="JM119" s="131"/>
      <c r="JN119" s="131"/>
      <c r="JO119" s="131"/>
      <c r="JP119" s="131"/>
      <c r="JQ119" s="131"/>
      <c r="JR119" s="131"/>
      <c r="JS119" s="131"/>
      <c r="JT119" s="131"/>
      <c r="JU119" s="131"/>
      <c r="JV119" s="131"/>
      <c r="JW119" s="131"/>
      <c r="JX119" s="131"/>
      <c r="JY119" s="131"/>
      <c r="JZ119" s="131"/>
      <c r="KA119" s="131"/>
      <c r="KB119" s="131"/>
      <c r="KC119" s="131"/>
      <c r="KD119" s="131"/>
      <c r="KE119" s="131"/>
      <c r="KF119" s="131"/>
      <c r="KG119" s="131"/>
      <c r="KH119" s="131"/>
      <c r="KI119" s="131"/>
      <c r="KJ119" s="131"/>
      <c r="KK119" s="131"/>
      <c r="KL119" s="131"/>
      <c r="KM119" s="131"/>
      <c r="KN119" s="131"/>
      <c r="KO119" s="131"/>
      <c r="KP119" s="131"/>
      <c r="KQ119" s="131"/>
      <c r="KR119" s="131"/>
      <c r="KS119" s="131"/>
      <c r="KT119" s="131"/>
      <c r="KU119" s="131"/>
      <c r="KV119" s="131"/>
      <c r="KW119" s="131"/>
      <c r="KX119" s="131"/>
      <c r="KY119" s="131"/>
      <c r="KZ119" s="131"/>
      <c r="LA119" s="131"/>
      <c r="LB119" s="131"/>
      <c r="LC119" s="131"/>
      <c r="LD119" s="131"/>
      <c r="LE119" s="131"/>
      <c r="LF119" s="131"/>
      <c r="LG119" s="131"/>
      <c r="LH119" s="131"/>
      <c r="LI119" s="131"/>
      <c r="LJ119" s="131"/>
      <c r="LK119" s="131"/>
      <c r="LL119" s="131"/>
      <c r="LM119" s="131"/>
      <c r="LN119" s="131"/>
      <c r="LO119" s="131"/>
      <c r="LP119" s="131"/>
      <c r="LQ119" s="131"/>
      <c r="LR119" s="131"/>
      <c r="LS119" s="131"/>
      <c r="LT119" s="131"/>
      <c r="LU119" s="131"/>
      <c r="LV119" s="131"/>
      <c r="LW119" s="131"/>
      <c r="LX119" s="131"/>
      <c r="LY119" s="131"/>
      <c r="LZ119" s="131"/>
      <c r="MA119" s="131"/>
      <c r="MB119" s="131"/>
      <c r="MC119" s="131"/>
      <c r="MD119" s="131"/>
      <c r="ME119" s="131"/>
      <c r="MF119" s="131"/>
      <c r="MG119" s="131"/>
      <c r="MH119" s="131"/>
      <c r="MI119" s="131"/>
      <c r="MJ119" s="131"/>
      <c r="MK119" s="131"/>
      <c r="ML119" s="131"/>
      <c r="MM119" s="131"/>
      <c r="MN119" s="131"/>
      <c r="MO119" s="131"/>
      <c r="MP119" s="131"/>
      <c r="MQ119" s="131"/>
      <c r="MR119" s="131"/>
      <c r="MS119" s="131"/>
      <c r="MT119" s="131"/>
      <c r="MU119" s="131"/>
      <c r="MV119" s="131"/>
      <c r="MW119" s="131"/>
      <c r="MX119" s="131"/>
      <c r="MY119" s="131"/>
      <c r="MZ119" s="131"/>
      <c r="NA119" s="131"/>
      <c r="NB119" s="131"/>
      <c r="NC119" s="131"/>
      <c r="ND119" s="131"/>
      <c r="NE119" s="131"/>
      <c r="NF119" s="131"/>
      <c r="NG119" s="131"/>
      <c r="NH119" s="131"/>
      <c r="NI119" s="131"/>
      <c r="NJ119" s="131"/>
      <c r="NK119" s="131"/>
      <c r="NL119" s="131"/>
      <c r="NM119" s="131"/>
      <c r="NN119" s="131"/>
      <c r="NO119" s="131"/>
      <c r="NP119" s="131"/>
      <c r="NQ119" s="131"/>
      <c r="NR119" s="131"/>
      <c r="NS119" s="131"/>
      <c r="NT119" s="131"/>
      <c r="NU119" s="131"/>
      <c r="NV119" s="131"/>
      <c r="NW119" s="131"/>
      <c r="NX119" s="131"/>
      <c r="NY119" s="131"/>
      <c r="NZ119" s="131"/>
      <c r="OA119" s="131"/>
      <c r="OB119" s="131"/>
      <c r="OC119" s="131"/>
      <c r="OD119" s="131"/>
      <c r="OE119" s="131"/>
      <c r="OF119" s="131"/>
      <c r="OG119" s="131"/>
      <c r="OH119" s="131"/>
      <c r="OI119" s="131"/>
      <c r="OJ119" s="131"/>
      <c r="OK119" s="131"/>
      <c r="OL119" s="131"/>
      <c r="OM119" s="131"/>
      <c r="ON119" s="131"/>
      <c r="OO119" s="131"/>
      <c r="OP119" s="131"/>
      <c r="OQ119" s="131"/>
      <c r="OR119" s="131"/>
      <c r="OS119" s="131"/>
      <c r="OT119" s="131"/>
      <c r="OU119" s="131"/>
      <c r="OV119" s="131"/>
      <c r="OW119" s="131"/>
      <c r="OX119" s="131"/>
      <c r="OY119" s="131"/>
      <c r="OZ119" s="131"/>
      <c r="PA119" s="131"/>
      <c r="PB119" s="131"/>
      <c r="PC119" s="131"/>
      <c r="PD119" s="131"/>
      <c r="PE119" s="131"/>
      <c r="PF119" s="131"/>
      <c r="PG119" s="131"/>
      <c r="PH119" s="131"/>
      <c r="PI119" s="131"/>
      <c r="PJ119" s="131"/>
      <c r="PK119" s="131"/>
      <c r="PL119" s="131"/>
      <c r="PM119" s="131"/>
      <c r="PN119" s="131"/>
      <c r="PO119" s="131"/>
      <c r="PP119" s="131"/>
      <c r="PQ119" s="131"/>
      <c r="PR119" s="131"/>
      <c r="PS119" s="131"/>
      <c r="PT119" s="131"/>
      <c r="PU119" s="131"/>
      <c r="PV119" s="131"/>
      <c r="PW119" s="131"/>
      <c r="PX119" s="131"/>
      <c r="PY119" s="131"/>
      <c r="PZ119" s="131"/>
      <c r="QA119" s="131"/>
      <c r="QB119" s="131"/>
      <c r="QC119" s="131"/>
      <c r="QD119" s="131"/>
      <c r="QE119" s="131"/>
      <c r="QF119" s="131"/>
      <c r="QG119" s="131"/>
      <c r="QH119" s="131"/>
      <c r="QI119" s="131"/>
      <c r="QJ119" s="131"/>
    </row>
    <row r="120" spans="1:452" ht="15" x14ac:dyDescent="0.2">
      <c r="A120" s="131"/>
      <c r="B120" s="165"/>
      <c r="C120" s="165"/>
      <c r="D120" s="165"/>
      <c r="E120" s="165"/>
      <c r="F120" s="165"/>
      <c r="G120" s="165"/>
      <c r="H120" s="165"/>
      <c r="I120" s="165"/>
      <c r="J120" s="165"/>
      <c r="K120" s="131"/>
      <c r="L120" s="131"/>
      <c r="M120" s="131"/>
      <c r="N120" s="131"/>
      <c r="O120" s="131"/>
      <c r="P120" s="131"/>
      <c r="Q120" s="164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  <c r="EC120" s="131"/>
      <c r="ED120" s="131"/>
      <c r="EE120" s="131"/>
      <c r="EF120" s="131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31"/>
      <c r="FA120" s="131"/>
      <c r="FB120" s="131"/>
      <c r="FC120" s="131"/>
      <c r="FD120" s="131"/>
      <c r="FE120" s="131"/>
      <c r="FF120" s="131"/>
      <c r="FG120" s="131"/>
      <c r="FH120" s="131"/>
      <c r="FI120" s="131"/>
      <c r="FJ120" s="131"/>
      <c r="FK120" s="131"/>
      <c r="FL120" s="131"/>
      <c r="FM120" s="131"/>
      <c r="FN120" s="131"/>
      <c r="FO120" s="131"/>
      <c r="FP120" s="131"/>
      <c r="FQ120" s="131"/>
      <c r="FR120" s="131"/>
      <c r="FS120" s="131"/>
      <c r="FT120" s="131"/>
      <c r="FU120" s="131"/>
      <c r="FV120" s="131"/>
      <c r="FW120" s="131"/>
      <c r="FX120" s="131"/>
      <c r="FY120" s="131"/>
      <c r="FZ120" s="131"/>
      <c r="GA120" s="131"/>
      <c r="GB120" s="131"/>
      <c r="GC120" s="131"/>
      <c r="GD120" s="131"/>
      <c r="GE120" s="131"/>
      <c r="GF120" s="131"/>
      <c r="GG120" s="131"/>
      <c r="GH120" s="131"/>
      <c r="GI120" s="131"/>
      <c r="GJ120" s="131"/>
      <c r="GK120" s="131"/>
      <c r="GL120" s="131"/>
      <c r="GM120" s="131"/>
      <c r="GN120" s="131"/>
      <c r="GO120" s="131"/>
      <c r="GP120" s="131"/>
      <c r="GQ120" s="131"/>
      <c r="GR120" s="131"/>
      <c r="GS120" s="131"/>
      <c r="GT120" s="131"/>
      <c r="GU120" s="131"/>
      <c r="GV120" s="131"/>
      <c r="GW120" s="131"/>
      <c r="GX120" s="131"/>
      <c r="GY120" s="131"/>
      <c r="GZ120" s="131"/>
      <c r="HA120" s="131"/>
      <c r="HB120" s="131"/>
      <c r="HC120" s="131"/>
      <c r="HD120" s="131"/>
      <c r="HE120" s="131"/>
      <c r="HF120" s="131"/>
      <c r="HG120" s="131"/>
      <c r="HH120" s="131"/>
      <c r="HI120" s="131"/>
      <c r="HJ120" s="131"/>
      <c r="HK120" s="131"/>
      <c r="HL120" s="131"/>
      <c r="HM120" s="131"/>
      <c r="HN120" s="131"/>
      <c r="HO120" s="131"/>
      <c r="HP120" s="131"/>
      <c r="HQ120" s="131"/>
      <c r="HR120" s="131"/>
      <c r="HS120" s="131"/>
      <c r="HT120" s="131"/>
      <c r="HU120" s="131"/>
      <c r="HV120" s="131"/>
      <c r="HW120" s="131"/>
      <c r="HX120" s="131"/>
      <c r="HY120" s="131"/>
      <c r="HZ120" s="131"/>
      <c r="IA120" s="131"/>
      <c r="IB120" s="131"/>
      <c r="IC120" s="131"/>
      <c r="ID120" s="131"/>
      <c r="IE120" s="131"/>
      <c r="IF120" s="131"/>
      <c r="IG120" s="131"/>
      <c r="IH120" s="131"/>
      <c r="II120" s="131"/>
      <c r="IJ120" s="131"/>
      <c r="IK120" s="131"/>
      <c r="IL120" s="131"/>
      <c r="IM120" s="131"/>
      <c r="IN120" s="131"/>
      <c r="IO120" s="131"/>
      <c r="IP120" s="131"/>
      <c r="IQ120" s="131"/>
      <c r="IR120" s="131"/>
      <c r="IS120" s="131"/>
      <c r="IT120" s="131"/>
      <c r="IU120" s="131"/>
      <c r="IV120" s="131"/>
      <c r="IW120" s="131"/>
      <c r="IX120" s="131"/>
      <c r="IY120" s="131"/>
      <c r="IZ120" s="131"/>
      <c r="JA120" s="131"/>
      <c r="JB120" s="131"/>
      <c r="JC120" s="131"/>
      <c r="JD120" s="131"/>
      <c r="JE120" s="131"/>
      <c r="JF120" s="131"/>
      <c r="JG120" s="131"/>
      <c r="JH120" s="131"/>
      <c r="JI120" s="131"/>
      <c r="JJ120" s="131"/>
      <c r="JK120" s="131"/>
      <c r="JL120" s="131"/>
      <c r="JM120" s="131"/>
      <c r="JN120" s="131"/>
      <c r="JO120" s="131"/>
      <c r="JP120" s="131"/>
      <c r="JQ120" s="131"/>
      <c r="JR120" s="131"/>
      <c r="JS120" s="131"/>
      <c r="JT120" s="131"/>
      <c r="JU120" s="131"/>
      <c r="JV120" s="131"/>
      <c r="JW120" s="131"/>
      <c r="JX120" s="131"/>
      <c r="JY120" s="131"/>
      <c r="JZ120" s="131"/>
      <c r="KA120" s="131"/>
      <c r="KB120" s="131"/>
      <c r="KC120" s="131"/>
      <c r="KD120" s="131"/>
      <c r="KE120" s="131"/>
      <c r="KF120" s="131"/>
      <c r="KG120" s="131"/>
      <c r="KH120" s="131"/>
      <c r="KI120" s="131"/>
      <c r="KJ120" s="131"/>
      <c r="KK120" s="131"/>
      <c r="KL120" s="131"/>
      <c r="KM120" s="131"/>
      <c r="KN120" s="131"/>
      <c r="KO120" s="131"/>
      <c r="KP120" s="131"/>
      <c r="KQ120" s="131"/>
      <c r="KR120" s="131"/>
      <c r="KS120" s="131"/>
      <c r="KT120" s="131"/>
      <c r="KU120" s="131"/>
      <c r="KV120" s="131"/>
      <c r="KW120" s="131"/>
      <c r="KX120" s="131"/>
      <c r="KY120" s="131"/>
      <c r="KZ120" s="131"/>
      <c r="LA120" s="131"/>
      <c r="LB120" s="131"/>
      <c r="LC120" s="131"/>
      <c r="LD120" s="131"/>
      <c r="LE120" s="131"/>
      <c r="LF120" s="131"/>
      <c r="LG120" s="131"/>
      <c r="LH120" s="131"/>
      <c r="LI120" s="131"/>
      <c r="LJ120" s="131"/>
      <c r="LK120" s="131"/>
      <c r="LL120" s="131"/>
      <c r="LM120" s="131"/>
      <c r="LN120" s="131"/>
      <c r="LO120" s="131"/>
      <c r="LP120" s="131"/>
      <c r="LQ120" s="131"/>
      <c r="LR120" s="131"/>
      <c r="LS120" s="131"/>
      <c r="LT120" s="131"/>
      <c r="LU120" s="131"/>
      <c r="LV120" s="131"/>
      <c r="LW120" s="131"/>
      <c r="LX120" s="131"/>
      <c r="LY120" s="131"/>
      <c r="LZ120" s="131"/>
      <c r="MA120" s="131"/>
      <c r="MB120" s="131"/>
      <c r="MC120" s="131"/>
      <c r="MD120" s="131"/>
      <c r="ME120" s="131"/>
      <c r="MF120" s="131"/>
      <c r="MG120" s="131"/>
      <c r="MH120" s="131"/>
      <c r="MI120" s="131"/>
      <c r="MJ120" s="131"/>
      <c r="MK120" s="131"/>
      <c r="ML120" s="131"/>
      <c r="MM120" s="131"/>
      <c r="MN120" s="131"/>
      <c r="MO120" s="131"/>
      <c r="MP120" s="131"/>
      <c r="MQ120" s="131"/>
      <c r="MR120" s="131"/>
      <c r="MS120" s="131"/>
      <c r="MT120" s="131"/>
      <c r="MU120" s="131"/>
      <c r="MV120" s="131"/>
      <c r="MW120" s="131"/>
      <c r="MX120" s="131"/>
      <c r="MY120" s="131"/>
      <c r="MZ120" s="131"/>
      <c r="NA120" s="131"/>
      <c r="NB120" s="131"/>
      <c r="NC120" s="131"/>
      <c r="ND120" s="131"/>
      <c r="NE120" s="131"/>
      <c r="NF120" s="131"/>
      <c r="NG120" s="131"/>
      <c r="NH120" s="131"/>
      <c r="NI120" s="131"/>
      <c r="NJ120" s="131"/>
      <c r="NK120" s="131"/>
      <c r="NL120" s="131"/>
      <c r="NM120" s="131"/>
      <c r="NN120" s="131"/>
      <c r="NO120" s="131"/>
      <c r="NP120" s="131"/>
      <c r="NQ120" s="131"/>
      <c r="NR120" s="131"/>
      <c r="NS120" s="131"/>
      <c r="NT120" s="131"/>
      <c r="NU120" s="131"/>
      <c r="NV120" s="131"/>
      <c r="NW120" s="131"/>
      <c r="NX120" s="131"/>
      <c r="NY120" s="131"/>
      <c r="NZ120" s="131"/>
      <c r="OA120" s="131"/>
      <c r="OB120" s="131"/>
      <c r="OC120" s="131"/>
      <c r="OD120" s="131"/>
      <c r="OE120" s="131"/>
      <c r="OF120" s="131"/>
      <c r="OG120" s="131"/>
      <c r="OH120" s="131"/>
      <c r="OI120" s="131"/>
      <c r="OJ120" s="131"/>
      <c r="OK120" s="131"/>
      <c r="OL120" s="131"/>
      <c r="OM120" s="131"/>
      <c r="ON120" s="131"/>
      <c r="OO120" s="131"/>
      <c r="OP120" s="131"/>
      <c r="OQ120" s="131"/>
      <c r="OR120" s="131"/>
      <c r="OS120" s="131"/>
      <c r="OT120" s="131"/>
      <c r="OU120" s="131"/>
      <c r="OV120" s="131"/>
      <c r="OW120" s="131"/>
      <c r="OX120" s="131"/>
      <c r="OY120" s="131"/>
      <c r="OZ120" s="131"/>
      <c r="PA120" s="131"/>
      <c r="PB120" s="131"/>
      <c r="PC120" s="131"/>
      <c r="PD120" s="131"/>
      <c r="PE120" s="131"/>
      <c r="PF120" s="131"/>
      <c r="PG120" s="131"/>
      <c r="PH120" s="131"/>
      <c r="PI120" s="131"/>
      <c r="PJ120" s="131"/>
      <c r="PK120" s="131"/>
      <c r="PL120" s="131"/>
      <c r="PM120" s="131"/>
      <c r="PN120" s="131"/>
      <c r="PO120" s="131"/>
      <c r="PP120" s="131"/>
      <c r="PQ120" s="131"/>
      <c r="PR120" s="131"/>
      <c r="PS120" s="131"/>
      <c r="PT120" s="131"/>
      <c r="PU120" s="131"/>
      <c r="PV120" s="131"/>
      <c r="PW120" s="131"/>
      <c r="PX120" s="131"/>
      <c r="PY120" s="131"/>
      <c r="PZ120" s="131"/>
      <c r="QA120" s="131"/>
      <c r="QB120" s="131"/>
      <c r="QC120" s="131"/>
      <c r="QD120" s="131"/>
      <c r="QE120" s="131"/>
      <c r="QF120" s="131"/>
      <c r="QG120" s="131"/>
      <c r="QH120" s="131"/>
      <c r="QI120" s="131"/>
      <c r="QJ120" s="131"/>
    </row>
    <row r="121" spans="1:452" ht="15" x14ac:dyDescent="0.2">
      <c r="A121" s="131"/>
      <c r="B121" s="165"/>
      <c r="C121" s="165"/>
      <c r="D121" s="165"/>
      <c r="E121" s="165"/>
      <c r="F121" s="165"/>
      <c r="G121" s="165"/>
      <c r="H121" s="165"/>
      <c r="I121" s="165"/>
      <c r="J121" s="165"/>
      <c r="K121" s="131"/>
      <c r="L121" s="131"/>
      <c r="M121" s="131"/>
      <c r="N121" s="131"/>
      <c r="O121" s="131"/>
      <c r="P121" s="131"/>
      <c r="Q121" s="164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  <c r="EC121" s="131"/>
      <c r="ED121" s="131"/>
      <c r="EE121" s="131"/>
      <c r="EF121" s="131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31"/>
      <c r="FA121" s="131"/>
      <c r="FB121" s="131"/>
      <c r="FC121" s="131"/>
      <c r="FD121" s="131"/>
      <c r="FE121" s="131"/>
      <c r="FF121" s="131"/>
      <c r="FG121" s="131"/>
      <c r="FH121" s="131"/>
      <c r="FI121" s="131"/>
      <c r="FJ121" s="131"/>
      <c r="FK121" s="131"/>
      <c r="FL121" s="131"/>
      <c r="FM121" s="131"/>
      <c r="FN121" s="131"/>
      <c r="FO121" s="131"/>
      <c r="FP121" s="131"/>
      <c r="FQ121" s="131"/>
      <c r="FR121" s="131"/>
      <c r="FS121" s="131"/>
      <c r="FT121" s="131"/>
      <c r="FU121" s="131"/>
      <c r="FV121" s="131"/>
      <c r="FW121" s="131"/>
      <c r="FX121" s="131"/>
      <c r="FY121" s="131"/>
      <c r="FZ121" s="131"/>
      <c r="GA121" s="131"/>
      <c r="GB121" s="131"/>
      <c r="GC121" s="131"/>
      <c r="GD121" s="131"/>
      <c r="GE121" s="131"/>
      <c r="GF121" s="131"/>
      <c r="GG121" s="131"/>
      <c r="GH121" s="131"/>
      <c r="GI121" s="131"/>
      <c r="GJ121" s="131"/>
      <c r="GK121" s="131"/>
      <c r="GL121" s="131"/>
      <c r="GM121" s="131"/>
      <c r="GN121" s="131"/>
      <c r="GO121" s="131"/>
      <c r="GP121" s="131"/>
      <c r="GQ121" s="131"/>
      <c r="GR121" s="131"/>
      <c r="GS121" s="131"/>
      <c r="GT121" s="131"/>
      <c r="GU121" s="131"/>
      <c r="GV121" s="131"/>
      <c r="GW121" s="131"/>
      <c r="GX121" s="131"/>
      <c r="GY121" s="131"/>
      <c r="GZ121" s="131"/>
      <c r="HA121" s="131"/>
      <c r="HB121" s="131"/>
      <c r="HC121" s="131"/>
      <c r="HD121" s="131"/>
      <c r="HE121" s="131"/>
      <c r="HF121" s="131"/>
      <c r="HG121" s="131"/>
      <c r="HH121" s="131"/>
      <c r="HI121" s="131"/>
      <c r="HJ121" s="131"/>
      <c r="HK121" s="131"/>
      <c r="HL121" s="131"/>
      <c r="HM121" s="131"/>
      <c r="HN121" s="131"/>
      <c r="HO121" s="131"/>
      <c r="HP121" s="131"/>
      <c r="HQ121" s="131"/>
      <c r="HR121" s="131"/>
      <c r="HS121" s="131"/>
      <c r="HT121" s="131"/>
      <c r="HU121" s="131"/>
      <c r="HV121" s="131"/>
      <c r="HW121" s="131"/>
      <c r="HX121" s="131"/>
      <c r="HY121" s="131"/>
      <c r="HZ121" s="131"/>
      <c r="IA121" s="131"/>
      <c r="IB121" s="131"/>
      <c r="IC121" s="131"/>
      <c r="ID121" s="131"/>
      <c r="IE121" s="131"/>
      <c r="IF121" s="131"/>
      <c r="IG121" s="131"/>
      <c r="IH121" s="131"/>
      <c r="II121" s="131"/>
      <c r="IJ121" s="131"/>
      <c r="IK121" s="131"/>
      <c r="IL121" s="131"/>
      <c r="IM121" s="131"/>
      <c r="IN121" s="131"/>
      <c r="IO121" s="131"/>
      <c r="IP121" s="131"/>
      <c r="IQ121" s="131"/>
      <c r="IR121" s="131"/>
      <c r="IS121" s="131"/>
      <c r="IT121" s="131"/>
      <c r="IU121" s="131"/>
      <c r="IV121" s="131"/>
      <c r="IW121" s="131"/>
      <c r="IX121" s="131"/>
      <c r="IY121" s="131"/>
      <c r="IZ121" s="131"/>
      <c r="JA121" s="131"/>
      <c r="JB121" s="131"/>
      <c r="JC121" s="131"/>
      <c r="JD121" s="131"/>
      <c r="JE121" s="131"/>
      <c r="JF121" s="131"/>
      <c r="JG121" s="131"/>
      <c r="JH121" s="131"/>
      <c r="JI121" s="131"/>
      <c r="JJ121" s="131"/>
      <c r="JK121" s="131"/>
      <c r="JL121" s="131"/>
      <c r="JM121" s="131"/>
      <c r="JN121" s="131"/>
      <c r="JO121" s="131"/>
      <c r="JP121" s="131"/>
      <c r="JQ121" s="131"/>
      <c r="JR121" s="131"/>
      <c r="JS121" s="131"/>
      <c r="JT121" s="131"/>
      <c r="JU121" s="131"/>
      <c r="JV121" s="131"/>
      <c r="JW121" s="131"/>
      <c r="JX121" s="131"/>
      <c r="JY121" s="131"/>
      <c r="JZ121" s="131"/>
      <c r="KA121" s="131"/>
      <c r="KB121" s="131"/>
      <c r="KC121" s="131"/>
      <c r="KD121" s="131"/>
      <c r="KE121" s="131"/>
      <c r="KF121" s="131"/>
      <c r="KG121" s="131"/>
      <c r="KH121" s="131"/>
      <c r="KI121" s="131"/>
      <c r="KJ121" s="131"/>
      <c r="KK121" s="131"/>
      <c r="KL121" s="131"/>
      <c r="KM121" s="131"/>
      <c r="KN121" s="131"/>
      <c r="KO121" s="131"/>
      <c r="KP121" s="131"/>
      <c r="KQ121" s="131"/>
      <c r="KR121" s="131"/>
      <c r="KS121" s="131"/>
      <c r="KT121" s="131"/>
      <c r="KU121" s="131"/>
      <c r="KV121" s="131"/>
      <c r="KW121" s="131"/>
      <c r="KX121" s="131"/>
      <c r="KY121" s="131"/>
      <c r="KZ121" s="131"/>
      <c r="LA121" s="131"/>
      <c r="LB121" s="131"/>
      <c r="LC121" s="131"/>
      <c r="LD121" s="131"/>
      <c r="LE121" s="131"/>
      <c r="LF121" s="131"/>
      <c r="LG121" s="131"/>
      <c r="LH121" s="131"/>
      <c r="LI121" s="131"/>
      <c r="LJ121" s="131"/>
      <c r="LK121" s="131"/>
      <c r="LL121" s="131"/>
      <c r="LM121" s="131"/>
      <c r="LN121" s="131"/>
      <c r="LO121" s="131"/>
      <c r="LP121" s="131"/>
      <c r="LQ121" s="131"/>
      <c r="LR121" s="131"/>
      <c r="LS121" s="131"/>
      <c r="LT121" s="131"/>
      <c r="LU121" s="131"/>
      <c r="LV121" s="131"/>
      <c r="LW121" s="131"/>
      <c r="LX121" s="131"/>
      <c r="LY121" s="131"/>
      <c r="LZ121" s="131"/>
      <c r="MA121" s="131"/>
      <c r="MB121" s="131"/>
      <c r="MC121" s="131"/>
      <c r="MD121" s="131"/>
      <c r="ME121" s="131"/>
      <c r="MF121" s="131"/>
      <c r="MG121" s="131"/>
      <c r="MH121" s="131"/>
      <c r="MI121" s="131"/>
      <c r="MJ121" s="131"/>
      <c r="MK121" s="131"/>
      <c r="ML121" s="131"/>
      <c r="MM121" s="131"/>
      <c r="MN121" s="131"/>
      <c r="MO121" s="131"/>
      <c r="MP121" s="131"/>
      <c r="MQ121" s="131"/>
      <c r="MR121" s="131"/>
      <c r="MS121" s="131"/>
      <c r="MT121" s="131"/>
      <c r="MU121" s="131"/>
      <c r="MV121" s="131"/>
      <c r="MW121" s="131"/>
      <c r="MX121" s="131"/>
      <c r="MY121" s="131"/>
      <c r="MZ121" s="131"/>
      <c r="NA121" s="131"/>
      <c r="NB121" s="131"/>
      <c r="NC121" s="131"/>
      <c r="ND121" s="131"/>
      <c r="NE121" s="131"/>
      <c r="NF121" s="131"/>
      <c r="NG121" s="131"/>
      <c r="NH121" s="131"/>
      <c r="NI121" s="131"/>
      <c r="NJ121" s="131"/>
      <c r="NK121" s="131"/>
      <c r="NL121" s="131"/>
      <c r="NM121" s="131"/>
      <c r="NN121" s="131"/>
      <c r="NO121" s="131"/>
      <c r="NP121" s="131"/>
      <c r="NQ121" s="131"/>
      <c r="NR121" s="131"/>
      <c r="NS121" s="131"/>
      <c r="NT121" s="131"/>
      <c r="NU121" s="131"/>
      <c r="NV121" s="131"/>
      <c r="NW121" s="131"/>
      <c r="NX121" s="131"/>
      <c r="NY121" s="131"/>
      <c r="NZ121" s="131"/>
      <c r="OA121" s="131"/>
      <c r="OB121" s="131"/>
      <c r="OC121" s="131"/>
      <c r="OD121" s="131"/>
      <c r="OE121" s="131"/>
      <c r="OF121" s="131"/>
      <c r="OG121" s="131"/>
      <c r="OH121" s="131"/>
      <c r="OI121" s="131"/>
      <c r="OJ121" s="131"/>
      <c r="OK121" s="131"/>
      <c r="OL121" s="131"/>
      <c r="OM121" s="131"/>
      <c r="ON121" s="131"/>
      <c r="OO121" s="131"/>
      <c r="OP121" s="131"/>
      <c r="OQ121" s="131"/>
      <c r="OR121" s="131"/>
      <c r="OS121" s="131"/>
      <c r="OT121" s="131"/>
      <c r="OU121" s="131"/>
      <c r="OV121" s="131"/>
      <c r="OW121" s="131"/>
      <c r="OX121" s="131"/>
      <c r="OY121" s="131"/>
      <c r="OZ121" s="131"/>
      <c r="PA121" s="131"/>
      <c r="PB121" s="131"/>
      <c r="PC121" s="131"/>
      <c r="PD121" s="131"/>
      <c r="PE121" s="131"/>
      <c r="PF121" s="131"/>
      <c r="PG121" s="131"/>
      <c r="PH121" s="131"/>
      <c r="PI121" s="131"/>
      <c r="PJ121" s="131"/>
      <c r="PK121" s="131"/>
      <c r="PL121" s="131"/>
      <c r="PM121" s="131"/>
      <c r="PN121" s="131"/>
      <c r="PO121" s="131"/>
      <c r="PP121" s="131"/>
      <c r="PQ121" s="131"/>
      <c r="PR121" s="131"/>
      <c r="PS121" s="131"/>
      <c r="PT121" s="131"/>
      <c r="PU121" s="131"/>
      <c r="PV121" s="131"/>
      <c r="PW121" s="131"/>
      <c r="PX121" s="131"/>
      <c r="PY121" s="131"/>
      <c r="PZ121" s="131"/>
      <c r="QA121" s="131"/>
      <c r="QB121" s="131"/>
      <c r="QC121" s="131"/>
      <c r="QD121" s="131"/>
      <c r="QE121" s="131"/>
      <c r="QF121" s="131"/>
      <c r="QG121" s="131"/>
      <c r="QH121" s="131"/>
      <c r="QI121" s="131"/>
      <c r="QJ121" s="131"/>
    </row>
    <row r="122" spans="1:452" ht="15" x14ac:dyDescent="0.2">
      <c r="A122" s="131"/>
      <c r="B122" s="165"/>
      <c r="C122" s="165"/>
      <c r="D122" s="165"/>
      <c r="E122" s="165"/>
      <c r="F122" s="165"/>
      <c r="G122" s="165"/>
      <c r="H122" s="165"/>
      <c r="I122" s="165"/>
      <c r="J122" s="165"/>
      <c r="K122" s="131"/>
      <c r="L122" s="131"/>
      <c r="M122" s="131"/>
      <c r="N122" s="131"/>
      <c r="O122" s="131"/>
      <c r="P122" s="131"/>
      <c r="Q122" s="164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  <c r="EC122" s="131"/>
      <c r="ED122" s="131"/>
      <c r="EE122" s="131"/>
      <c r="EF122" s="131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31"/>
      <c r="FA122" s="131"/>
      <c r="FB122" s="131"/>
      <c r="FC122" s="131"/>
      <c r="FD122" s="131"/>
      <c r="FE122" s="131"/>
      <c r="FF122" s="131"/>
      <c r="FG122" s="131"/>
      <c r="FH122" s="131"/>
      <c r="FI122" s="131"/>
      <c r="FJ122" s="131"/>
      <c r="FK122" s="131"/>
      <c r="FL122" s="131"/>
      <c r="FM122" s="131"/>
      <c r="FN122" s="131"/>
      <c r="FO122" s="131"/>
      <c r="FP122" s="131"/>
      <c r="FQ122" s="131"/>
      <c r="FR122" s="131"/>
      <c r="FS122" s="131"/>
      <c r="FT122" s="131"/>
      <c r="FU122" s="131"/>
      <c r="FV122" s="131"/>
      <c r="FW122" s="131"/>
      <c r="FX122" s="131"/>
      <c r="FY122" s="131"/>
      <c r="FZ122" s="131"/>
      <c r="GA122" s="131"/>
      <c r="GB122" s="131"/>
      <c r="GC122" s="131"/>
      <c r="GD122" s="131"/>
      <c r="GE122" s="131"/>
      <c r="GF122" s="131"/>
      <c r="GG122" s="131"/>
      <c r="GH122" s="131"/>
      <c r="GI122" s="131"/>
      <c r="GJ122" s="131"/>
      <c r="GK122" s="131"/>
      <c r="GL122" s="131"/>
      <c r="GM122" s="131"/>
      <c r="GN122" s="131"/>
      <c r="GO122" s="131"/>
      <c r="GP122" s="131"/>
      <c r="GQ122" s="131"/>
      <c r="GR122" s="131"/>
      <c r="GS122" s="131"/>
      <c r="GT122" s="131"/>
      <c r="GU122" s="131"/>
      <c r="GV122" s="131"/>
      <c r="GW122" s="131"/>
      <c r="GX122" s="131"/>
      <c r="GY122" s="131"/>
      <c r="GZ122" s="131"/>
      <c r="HA122" s="131"/>
      <c r="HB122" s="131"/>
      <c r="HC122" s="131"/>
      <c r="HD122" s="131"/>
      <c r="HE122" s="131"/>
      <c r="HF122" s="131"/>
      <c r="HG122" s="131"/>
      <c r="HH122" s="131"/>
      <c r="HI122" s="131"/>
      <c r="HJ122" s="131"/>
      <c r="HK122" s="131"/>
      <c r="HL122" s="131"/>
      <c r="HM122" s="131"/>
      <c r="HN122" s="131"/>
      <c r="HO122" s="131"/>
      <c r="HP122" s="131"/>
      <c r="HQ122" s="131"/>
      <c r="HR122" s="131"/>
      <c r="HS122" s="131"/>
      <c r="HT122" s="131"/>
      <c r="HU122" s="131"/>
      <c r="HV122" s="131"/>
      <c r="HW122" s="131"/>
      <c r="HX122" s="131"/>
      <c r="HY122" s="131"/>
      <c r="HZ122" s="131"/>
      <c r="IA122" s="131"/>
      <c r="IB122" s="131"/>
      <c r="IC122" s="131"/>
      <c r="ID122" s="131"/>
      <c r="IE122" s="131"/>
      <c r="IF122" s="131"/>
      <c r="IG122" s="131"/>
      <c r="IH122" s="131"/>
      <c r="II122" s="131"/>
      <c r="IJ122" s="131"/>
      <c r="IK122" s="131"/>
      <c r="IL122" s="131"/>
      <c r="IM122" s="131"/>
      <c r="IN122" s="131"/>
      <c r="IO122" s="131"/>
      <c r="IP122" s="131"/>
      <c r="IQ122" s="131"/>
      <c r="IR122" s="131"/>
      <c r="IS122" s="131"/>
      <c r="IT122" s="131"/>
      <c r="IU122" s="131"/>
      <c r="IV122" s="131"/>
      <c r="IW122" s="131"/>
      <c r="IX122" s="131"/>
      <c r="IY122" s="131"/>
      <c r="IZ122" s="131"/>
      <c r="JA122" s="131"/>
      <c r="JB122" s="131"/>
      <c r="JC122" s="131"/>
      <c r="JD122" s="131"/>
      <c r="JE122" s="131"/>
      <c r="JF122" s="131"/>
      <c r="JG122" s="131"/>
      <c r="JH122" s="131"/>
      <c r="JI122" s="131"/>
      <c r="JJ122" s="131"/>
      <c r="JK122" s="131"/>
      <c r="JL122" s="131"/>
      <c r="JM122" s="131"/>
      <c r="JN122" s="131"/>
      <c r="JO122" s="131"/>
      <c r="JP122" s="131"/>
      <c r="JQ122" s="131"/>
      <c r="JR122" s="131"/>
      <c r="JS122" s="131"/>
      <c r="JT122" s="131"/>
      <c r="JU122" s="131"/>
      <c r="JV122" s="131"/>
      <c r="JW122" s="131"/>
      <c r="JX122" s="131"/>
      <c r="JY122" s="131"/>
      <c r="JZ122" s="131"/>
      <c r="KA122" s="131"/>
      <c r="KB122" s="131"/>
      <c r="KC122" s="131"/>
      <c r="KD122" s="131"/>
      <c r="KE122" s="131"/>
      <c r="KF122" s="131"/>
      <c r="KG122" s="131"/>
      <c r="KH122" s="131"/>
      <c r="KI122" s="131"/>
      <c r="KJ122" s="131"/>
      <c r="KK122" s="131"/>
      <c r="KL122" s="131"/>
      <c r="KM122" s="131"/>
      <c r="KN122" s="131"/>
      <c r="KO122" s="131"/>
      <c r="KP122" s="131"/>
      <c r="KQ122" s="131"/>
      <c r="KR122" s="131"/>
      <c r="KS122" s="131"/>
      <c r="KT122" s="131"/>
      <c r="KU122" s="131"/>
      <c r="KV122" s="131"/>
      <c r="KW122" s="131"/>
      <c r="KX122" s="131"/>
      <c r="KY122" s="131"/>
      <c r="KZ122" s="131"/>
      <c r="LA122" s="131"/>
      <c r="LB122" s="131"/>
      <c r="LC122" s="131"/>
      <c r="LD122" s="131"/>
      <c r="LE122" s="131"/>
      <c r="LF122" s="131"/>
      <c r="LG122" s="131"/>
      <c r="LH122" s="131"/>
      <c r="LI122" s="131"/>
      <c r="LJ122" s="131"/>
      <c r="LK122" s="131"/>
      <c r="LL122" s="131"/>
      <c r="LM122" s="131"/>
      <c r="LN122" s="131"/>
      <c r="LO122" s="131"/>
      <c r="LP122" s="131"/>
      <c r="LQ122" s="131"/>
      <c r="LR122" s="131"/>
      <c r="LS122" s="131"/>
      <c r="LT122" s="131"/>
      <c r="LU122" s="131"/>
      <c r="LV122" s="131"/>
      <c r="LW122" s="131"/>
      <c r="LX122" s="131"/>
      <c r="LY122" s="131"/>
      <c r="LZ122" s="131"/>
      <c r="MA122" s="131"/>
      <c r="MB122" s="131"/>
      <c r="MC122" s="131"/>
      <c r="MD122" s="131"/>
      <c r="ME122" s="131"/>
      <c r="MF122" s="131"/>
      <c r="MG122" s="131"/>
      <c r="MH122" s="131"/>
      <c r="MI122" s="131"/>
      <c r="MJ122" s="131"/>
      <c r="MK122" s="131"/>
      <c r="ML122" s="131"/>
      <c r="MM122" s="131"/>
      <c r="MN122" s="131"/>
      <c r="MO122" s="131"/>
      <c r="MP122" s="131"/>
      <c r="MQ122" s="131"/>
      <c r="MR122" s="131"/>
      <c r="MS122" s="131"/>
      <c r="MT122" s="131"/>
      <c r="MU122" s="131"/>
      <c r="MV122" s="131"/>
      <c r="MW122" s="131"/>
      <c r="MX122" s="131"/>
      <c r="MY122" s="131"/>
      <c r="MZ122" s="131"/>
      <c r="NA122" s="131"/>
      <c r="NB122" s="131"/>
      <c r="NC122" s="131"/>
      <c r="ND122" s="131"/>
      <c r="NE122" s="131"/>
      <c r="NF122" s="131"/>
      <c r="NG122" s="131"/>
      <c r="NH122" s="131"/>
      <c r="NI122" s="131"/>
      <c r="NJ122" s="131"/>
      <c r="NK122" s="131"/>
      <c r="NL122" s="131"/>
      <c r="NM122" s="131"/>
      <c r="NN122" s="131"/>
      <c r="NO122" s="131"/>
      <c r="NP122" s="131"/>
      <c r="NQ122" s="131"/>
      <c r="NR122" s="131"/>
      <c r="NS122" s="131"/>
      <c r="NT122" s="131"/>
      <c r="NU122" s="131"/>
      <c r="NV122" s="131"/>
      <c r="NW122" s="131"/>
      <c r="NX122" s="131"/>
      <c r="NY122" s="131"/>
      <c r="NZ122" s="131"/>
      <c r="OA122" s="131"/>
      <c r="OB122" s="131"/>
      <c r="OC122" s="131"/>
      <c r="OD122" s="131"/>
      <c r="OE122" s="131"/>
      <c r="OF122" s="131"/>
      <c r="OG122" s="131"/>
      <c r="OH122" s="131"/>
      <c r="OI122" s="131"/>
      <c r="OJ122" s="131"/>
      <c r="OK122" s="131"/>
      <c r="OL122" s="131"/>
      <c r="OM122" s="131"/>
      <c r="ON122" s="131"/>
      <c r="OO122" s="131"/>
      <c r="OP122" s="131"/>
      <c r="OQ122" s="131"/>
      <c r="OR122" s="131"/>
      <c r="OS122" s="131"/>
      <c r="OT122" s="131"/>
      <c r="OU122" s="131"/>
      <c r="OV122" s="131"/>
      <c r="OW122" s="131"/>
      <c r="OX122" s="131"/>
      <c r="OY122" s="131"/>
      <c r="OZ122" s="131"/>
      <c r="PA122" s="131"/>
      <c r="PB122" s="131"/>
      <c r="PC122" s="131"/>
      <c r="PD122" s="131"/>
      <c r="PE122" s="131"/>
      <c r="PF122" s="131"/>
      <c r="PG122" s="131"/>
      <c r="PH122" s="131"/>
      <c r="PI122" s="131"/>
      <c r="PJ122" s="131"/>
      <c r="PK122" s="131"/>
      <c r="PL122" s="131"/>
      <c r="PM122" s="131"/>
      <c r="PN122" s="131"/>
      <c r="PO122" s="131"/>
      <c r="PP122" s="131"/>
      <c r="PQ122" s="131"/>
      <c r="PR122" s="131"/>
      <c r="PS122" s="131"/>
      <c r="PT122" s="131"/>
      <c r="PU122" s="131"/>
      <c r="PV122" s="131"/>
      <c r="PW122" s="131"/>
      <c r="PX122" s="131"/>
      <c r="PY122" s="131"/>
      <c r="PZ122" s="131"/>
      <c r="QA122" s="131"/>
      <c r="QB122" s="131"/>
      <c r="QC122" s="131"/>
      <c r="QD122" s="131"/>
      <c r="QE122" s="131"/>
      <c r="QF122" s="131"/>
      <c r="QG122" s="131"/>
      <c r="QH122" s="131"/>
      <c r="QI122" s="131"/>
      <c r="QJ122" s="131"/>
    </row>
    <row r="123" spans="1:452" ht="15" x14ac:dyDescent="0.2">
      <c r="A123" s="131"/>
      <c r="B123" s="165"/>
      <c r="C123" s="165"/>
      <c r="D123" s="165"/>
      <c r="E123" s="165"/>
      <c r="F123" s="165"/>
      <c r="G123" s="165"/>
      <c r="H123" s="165"/>
      <c r="I123" s="165"/>
      <c r="J123" s="165"/>
      <c r="K123" s="131"/>
      <c r="L123" s="131"/>
      <c r="M123" s="131"/>
      <c r="N123" s="131"/>
      <c r="O123" s="131"/>
      <c r="P123" s="131"/>
      <c r="Q123" s="164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  <c r="EC123" s="131"/>
      <c r="ED123" s="131"/>
      <c r="EE123" s="131"/>
      <c r="EF123" s="131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31"/>
      <c r="FA123" s="131"/>
      <c r="FB123" s="131"/>
      <c r="FC123" s="131"/>
      <c r="FD123" s="131"/>
      <c r="FE123" s="131"/>
      <c r="FF123" s="131"/>
      <c r="FG123" s="131"/>
      <c r="FH123" s="131"/>
      <c r="FI123" s="131"/>
      <c r="FJ123" s="131"/>
      <c r="FK123" s="131"/>
      <c r="FL123" s="131"/>
      <c r="FM123" s="131"/>
      <c r="FN123" s="131"/>
      <c r="FO123" s="131"/>
      <c r="FP123" s="131"/>
      <c r="FQ123" s="131"/>
      <c r="FR123" s="131"/>
      <c r="FS123" s="131"/>
      <c r="FT123" s="131"/>
      <c r="FU123" s="131"/>
      <c r="FV123" s="131"/>
      <c r="FW123" s="131"/>
      <c r="FX123" s="131"/>
      <c r="FY123" s="131"/>
      <c r="FZ123" s="131"/>
      <c r="GA123" s="131"/>
      <c r="GB123" s="131"/>
      <c r="GC123" s="131"/>
      <c r="GD123" s="131"/>
      <c r="GE123" s="131"/>
      <c r="GF123" s="131"/>
      <c r="GG123" s="131"/>
      <c r="GH123" s="131"/>
      <c r="GI123" s="131"/>
      <c r="GJ123" s="131"/>
      <c r="GK123" s="131"/>
      <c r="GL123" s="131"/>
      <c r="GM123" s="131"/>
      <c r="GN123" s="131"/>
      <c r="GO123" s="131"/>
      <c r="GP123" s="131"/>
      <c r="GQ123" s="131"/>
      <c r="GR123" s="131"/>
      <c r="GS123" s="131"/>
      <c r="GT123" s="131"/>
      <c r="GU123" s="131"/>
      <c r="GV123" s="131"/>
      <c r="GW123" s="131"/>
      <c r="GX123" s="131"/>
      <c r="GY123" s="131"/>
      <c r="GZ123" s="131"/>
      <c r="HA123" s="131"/>
      <c r="HB123" s="131"/>
      <c r="HC123" s="131"/>
      <c r="HD123" s="131"/>
      <c r="HE123" s="131"/>
      <c r="HF123" s="131"/>
      <c r="HG123" s="131"/>
      <c r="HH123" s="131"/>
      <c r="HI123" s="131"/>
      <c r="HJ123" s="131"/>
      <c r="HK123" s="131"/>
      <c r="HL123" s="131"/>
      <c r="HM123" s="131"/>
      <c r="HN123" s="131"/>
      <c r="HO123" s="131"/>
      <c r="HP123" s="131"/>
      <c r="HQ123" s="131"/>
      <c r="HR123" s="131"/>
      <c r="HS123" s="131"/>
      <c r="HT123" s="131"/>
      <c r="HU123" s="131"/>
      <c r="HV123" s="131"/>
      <c r="HW123" s="131"/>
      <c r="HX123" s="131"/>
      <c r="HY123" s="131"/>
      <c r="HZ123" s="131"/>
      <c r="IA123" s="131"/>
      <c r="IB123" s="131"/>
      <c r="IC123" s="131"/>
      <c r="ID123" s="131"/>
      <c r="IE123" s="131"/>
      <c r="IF123" s="131"/>
      <c r="IG123" s="131"/>
      <c r="IH123" s="131"/>
      <c r="II123" s="131"/>
      <c r="IJ123" s="131"/>
      <c r="IK123" s="131"/>
      <c r="IL123" s="131"/>
      <c r="IM123" s="131"/>
      <c r="IN123" s="131"/>
      <c r="IO123" s="131"/>
      <c r="IP123" s="131"/>
      <c r="IQ123" s="131"/>
      <c r="IR123" s="131"/>
      <c r="IS123" s="131"/>
      <c r="IT123" s="131"/>
      <c r="IU123" s="131"/>
      <c r="IV123" s="131"/>
      <c r="IW123" s="131"/>
      <c r="IX123" s="131"/>
      <c r="IY123" s="131"/>
      <c r="IZ123" s="131"/>
      <c r="JA123" s="131"/>
      <c r="JB123" s="131"/>
      <c r="JC123" s="131"/>
      <c r="JD123" s="131"/>
      <c r="JE123" s="131"/>
      <c r="JF123" s="131"/>
      <c r="JG123" s="131"/>
      <c r="JH123" s="131"/>
      <c r="JI123" s="131"/>
      <c r="JJ123" s="131"/>
      <c r="JK123" s="131"/>
      <c r="JL123" s="131"/>
      <c r="JM123" s="131"/>
      <c r="JN123" s="131"/>
      <c r="JO123" s="131"/>
      <c r="JP123" s="131"/>
      <c r="JQ123" s="131"/>
      <c r="JR123" s="131"/>
      <c r="JS123" s="131"/>
      <c r="JT123" s="131"/>
      <c r="JU123" s="131"/>
      <c r="JV123" s="131"/>
      <c r="JW123" s="131"/>
      <c r="JX123" s="131"/>
      <c r="JY123" s="131"/>
      <c r="JZ123" s="131"/>
      <c r="KA123" s="131"/>
      <c r="KB123" s="131"/>
      <c r="KC123" s="131"/>
      <c r="KD123" s="131"/>
      <c r="KE123" s="131"/>
      <c r="KF123" s="131"/>
      <c r="KG123" s="131"/>
      <c r="KH123" s="131"/>
      <c r="KI123" s="131"/>
      <c r="KJ123" s="131"/>
      <c r="KK123" s="131"/>
      <c r="KL123" s="131"/>
      <c r="KM123" s="131"/>
      <c r="KN123" s="131"/>
      <c r="KO123" s="131"/>
      <c r="KP123" s="131"/>
      <c r="KQ123" s="131"/>
      <c r="KR123" s="131"/>
      <c r="KS123" s="131"/>
      <c r="KT123" s="131"/>
      <c r="KU123" s="131"/>
      <c r="KV123" s="131"/>
      <c r="KW123" s="131"/>
      <c r="KX123" s="131"/>
      <c r="KY123" s="131"/>
      <c r="KZ123" s="131"/>
      <c r="LA123" s="131"/>
      <c r="LB123" s="131"/>
      <c r="LC123" s="131"/>
      <c r="LD123" s="131"/>
      <c r="LE123" s="131"/>
      <c r="LF123" s="131"/>
      <c r="LG123" s="131"/>
      <c r="LH123" s="131"/>
      <c r="LI123" s="131"/>
      <c r="LJ123" s="131"/>
      <c r="LK123" s="131"/>
      <c r="LL123" s="131"/>
      <c r="LM123" s="131"/>
      <c r="LN123" s="131"/>
      <c r="LO123" s="131"/>
      <c r="LP123" s="131"/>
      <c r="LQ123" s="131"/>
      <c r="LR123" s="131"/>
      <c r="LS123" s="131"/>
      <c r="LT123" s="131"/>
      <c r="LU123" s="131"/>
      <c r="LV123" s="131"/>
      <c r="LW123" s="131"/>
      <c r="LX123" s="131"/>
      <c r="LY123" s="131"/>
      <c r="LZ123" s="131"/>
      <c r="MA123" s="131"/>
      <c r="MB123" s="131"/>
      <c r="MC123" s="131"/>
      <c r="MD123" s="131"/>
      <c r="ME123" s="131"/>
      <c r="MF123" s="131"/>
      <c r="MG123" s="131"/>
      <c r="MH123" s="131"/>
      <c r="MI123" s="131"/>
      <c r="MJ123" s="131"/>
      <c r="MK123" s="131"/>
      <c r="ML123" s="131"/>
      <c r="MM123" s="131"/>
      <c r="MN123" s="131"/>
      <c r="MO123" s="131"/>
      <c r="MP123" s="131"/>
      <c r="MQ123" s="131"/>
      <c r="MR123" s="131"/>
      <c r="MS123" s="131"/>
      <c r="MT123" s="131"/>
      <c r="MU123" s="131"/>
      <c r="MV123" s="131"/>
      <c r="MW123" s="131"/>
      <c r="MX123" s="131"/>
      <c r="MY123" s="131"/>
      <c r="MZ123" s="131"/>
      <c r="NA123" s="131"/>
      <c r="NB123" s="131"/>
      <c r="NC123" s="131"/>
      <c r="ND123" s="131"/>
      <c r="NE123" s="131"/>
      <c r="NF123" s="131"/>
      <c r="NG123" s="131"/>
      <c r="NH123" s="131"/>
      <c r="NI123" s="131"/>
      <c r="NJ123" s="131"/>
      <c r="NK123" s="131"/>
      <c r="NL123" s="131"/>
      <c r="NM123" s="131"/>
      <c r="NN123" s="131"/>
      <c r="NO123" s="131"/>
      <c r="NP123" s="131"/>
      <c r="NQ123" s="131"/>
      <c r="NR123" s="131"/>
      <c r="NS123" s="131"/>
      <c r="NT123" s="131"/>
      <c r="NU123" s="131"/>
      <c r="NV123" s="131"/>
      <c r="NW123" s="131"/>
      <c r="NX123" s="131"/>
      <c r="NY123" s="131"/>
      <c r="NZ123" s="131"/>
      <c r="OA123" s="131"/>
      <c r="OB123" s="131"/>
      <c r="OC123" s="131"/>
      <c r="OD123" s="131"/>
      <c r="OE123" s="131"/>
      <c r="OF123" s="131"/>
      <c r="OG123" s="131"/>
      <c r="OH123" s="131"/>
      <c r="OI123" s="131"/>
      <c r="OJ123" s="131"/>
      <c r="OK123" s="131"/>
      <c r="OL123" s="131"/>
      <c r="OM123" s="131"/>
      <c r="ON123" s="131"/>
      <c r="OO123" s="131"/>
      <c r="OP123" s="131"/>
      <c r="OQ123" s="131"/>
      <c r="OR123" s="131"/>
      <c r="OS123" s="131"/>
      <c r="OT123" s="131"/>
      <c r="OU123" s="131"/>
      <c r="OV123" s="131"/>
      <c r="OW123" s="131"/>
      <c r="OX123" s="131"/>
      <c r="OY123" s="131"/>
      <c r="OZ123" s="131"/>
      <c r="PA123" s="131"/>
      <c r="PB123" s="131"/>
      <c r="PC123" s="131"/>
      <c r="PD123" s="131"/>
      <c r="PE123" s="131"/>
      <c r="PF123" s="131"/>
      <c r="PG123" s="131"/>
      <c r="PH123" s="131"/>
      <c r="PI123" s="131"/>
      <c r="PJ123" s="131"/>
      <c r="PK123" s="131"/>
      <c r="PL123" s="131"/>
      <c r="PM123" s="131"/>
      <c r="PN123" s="131"/>
      <c r="PO123" s="131"/>
      <c r="PP123" s="131"/>
      <c r="PQ123" s="131"/>
      <c r="PR123" s="131"/>
      <c r="PS123" s="131"/>
      <c r="PT123" s="131"/>
      <c r="PU123" s="131"/>
      <c r="PV123" s="131"/>
      <c r="PW123" s="131"/>
      <c r="PX123" s="131"/>
      <c r="PY123" s="131"/>
      <c r="PZ123" s="131"/>
      <c r="QA123" s="131"/>
      <c r="QB123" s="131"/>
      <c r="QC123" s="131"/>
      <c r="QD123" s="131"/>
      <c r="QE123" s="131"/>
      <c r="QF123" s="131"/>
      <c r="QG123" s="131"/>
      <c r="QH123" s="131"/>
      <c r="QI123" s="131"/>
      <c r="QJ123" s="131"/>
    </row>
    <row r="124" spans="1:452" ht="15" x14ac:dyDescent="0.2">
      <c r="A124" s="131"/>
      <c r="B124" s="165"/>
      <c r="C124" s="165"/>
      <c r="D124" s="165"/>
      <c r="E124" s="165"/>
      <c r="F124" s="165"/>
      <c r="G124" s="165"/>
      <c r="H124" s="165"/>
      <c r="I124" s="165"/>
      <c r="J124" s="165"/>
      <c r="K124" s="131"/>
      <c r="L124" s="131"/>
      <c r="M124" s="131"/>
      <c r="N124" s="131"/>
      <c r="O124" s="131"/>
      <c r="P124" s="131"/>
      <c r="Q124" s="164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  <c r="EC124" s="131"/>
      <c r="ED124" s="131"/>
      <c r="EE124" s="131"/>
      <c r="EF124" s="131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31"/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31"/>
      <c r="FA124" s="131"/>
      <c r="FB124" s="131"/>
      <c r="FC124" s="131"/>
      <c r="FD124" s="131"/>
      <c r="FE124" s="131"/>
      <c r="FF124" s="131"/>
      <c r="FG124" s="131"/>
      <c r="FH124" s="131"/>
      <c r="FI124" s="131"/>
      <c r="FJ124" s="131"/>
      <c r="FK124" s="131"/>
      <c r="FL124" s="131"/>
      <c r="FM124" s="131"/>
      <c r="FN124" s="131"/>
      <c r="FO124" s="131"/>
      <c r="FP124" s="131"/>
      <c r="FQ124" s="131"/>
      <c r="FR124" s="131"/>
      <c r="FS124" s="131"/>
      <c r="FT124" s="131"/>
      <c r="FU124" s="131"/>
      <c r="FV124" s="131"/>
      <c r="FW124" s="131"/>
      <c r="FX124" s="131"/>
      <c r="FY124" s="131"/>
      <c r="FZ124" s="131"/>
      <c r="GA124" s="131"/>
      <c r="GB124" s="131"/>
      <c r="GC124" s="131"/>
      <c r="GD124" s="131"/>
      <c r="GE124" s="131"/>
      <c r="GF124" s="131"/>
      <c r="GG124" s="131"/>
      <c r="GH124" s="131"/>
      <c r="GI124" s="131"/>
      <c r="GJ124" s="131"/>
      <c r="GK124" s="131"/>
      <c r="GL124" s="131"/>
      <c r="GM124" s="131"/>
      <c r="GN124" s="131"/>
      <c r="GO124" s="131"/>
      <c r="GP124" s="131"/>
      <c r="GQ124" s="131"/>
      <c r="GR124" s="131"/>
      <c r="GS124" s="131"/>
      <c r="GT124" s="131"/>
      <c r="GU124" s="131"/>
      <c r="GV124" s="131"/>
      <c r="GW124" s="131"/>
      <c r="GX124" s="131"/>
      <c r="GY124" s="131"/>
      <c r="GZ124" s="131"/>
      <c r="HA124" s="131"/>
      <c r="HB124" s="131"/>
      <c r="HC124" s="131"/>
      <c r="HD124" s="131"/>
      <c r="HE124" s="131"/>
      <c r="HF124" s="131"/>
      <c r="HG124" s="131"/>
      <c r="HH124" s="131"/>
      <c r="HI124" s="131"/>
      <c r="HJ124" s="131"/>
      <c r="HK124" s="131"/>
      <c r="HL124" s="131"/>
      <c r="HM124" s="131"/>
      <c r="HN124" s="131"/>
      <c r="HO124" s="131"/>
      <c r="HP124" s="131"/>
      <c r="HQ124" s="131"/>
      <c r="HR124" s="131"/>
      <c r="HS124" s="131"/>
      <c r="HT124" s="131"/>
      <c r="HU124" s="131"/>
      <c r="HV124" s="131"/>
      <c r="HW124" s="131"/>
      <c r="HX124" s="131"/>
      <c r="HY124" s="131"/>
      <c r="HZ124" s="131"/>
      <c r="IA124" s="131"/>
      <c r="IB124" s="131"/>
      <c r="IC124" s="131"/>
      <c r="ID124" s="131"/>
      <c r="IE124" s="131"/>
      <c r="IF124" s="131"/>
      <c r="IG124" s="131"/>
      <c r="IH124" s="131"/>
      <c r="II124" s="131"/>
      <c r="IJ124" s="131"/>
      <c r="IK124" s="131"/>
      <c r="IL124" s="131"/>
      <c r="IM124" s="131"/>
      <c r="IN124" s="131"/>
      <c r="IO124" s="131"/>
      <c r="IP124" s="131"/>
      <c r="IQ124" s="131"/>
      <c r="IR124" s="131"/>
      <c r="IS124" s="131"/>
      <c r="IT124" s="131"/>
      <c r="IU124" s="131"/>
      <c r="IV124" s="131"/>
      <c r="IW124" s="131"/>
      <c r="IX124" s="131"/>
      <c r="IY124" s="131"/>
      <c r="IZ124" s="131"/>
      <c r="JA124" s="131"/>
      <c r="JB124" s="131"/>
      <c r="JC124" s="131"/>
      <c r="JD124" s="131"/>
      <c r="JE124" s="131"/>
      <c r="JF124" s="131"/>
      <c r="JG124" s="131"/>
      <c r="JH124" s="131"/>
      <c r="JI124" s="131"/>
      <c r="JJ124" s="131"/>
      <c r="JK124" s="131"/>
      <c r="JL124" s="131"/>
      <c r="JM124" s="131"/>
      <c r="JN124" s="131"/>
      <c r="JO124" s="131"/>
      <c r="JP124" s="131"/>
      <c r="JQ124" s="131"/>
      <c r="JR124" s="131"/>
      <c r="JS124" s="131"/>
      <c r="JT124" s="131"/>
      <c r="JU124" s="131"/>
      <c r="JV124" s="131"/>
      <c r="JW124" s="131"/>
      <c r="JX124" s="131"/>
      <c r="JY124" s="131"/>
      <c r="JZ124" s="131"/>
      <c r="KA124" s="131"/>
      <c r="KB124" s="131"/>
      <c r="KC124" s="131"/>
      <c r="KD124" s="131"/>
      <c r="KE124" s="131"/>
      <c r="KF124" s="131"/>
      <c r="KG124" s="131"/>
      <c r="KH124" s="131"/>
      <c r="KI124" s="131"/>
      <c r="KJ124" s="131"/>
      <c r="KK124" s="131"/>
      <c r="KL124" s="131"/>
      <c r="KM124" s="131"/>
      <c r="KN124" s="131"/>
      <c r="KO124" s="131"/>
      <c r="KP124" s="131"/>
      <c r="KQ124" s="131"/>
      <c r="KR124" s="131"/>
      <c r="KS124" s="131"/>
      <c r="KT124" s="131"/>
      <c r="KU124" s="131"/>
      <c r="KV124" s="131"/>
      <c r="KW124" s="131"/>
      <c r="KX124" s="131"/>
      <c r="KY124" s="131"/>
      <c r="KZ124" s="131"/>
      <c r="LA124" s="131"/>
      <c r="LB124" s="131"/>
      <c r="LC124" s="131"/>
      <c r="LD124" s="131"/>
      <c r="LE124" s="131"/>
      <c r="LF124" s="131"/>
      <c r="LG124" s="131"/>
      <c r="LH124" s="131"/>
      <c r="LI124" s="131"/>
      <c r="LJ124" s="131"/>
      <c r="LK124" s="131"/>
      <c r="LL124" s="131"/>
      <c r="LM124" s="131"/>
      <c r="LN124" s="131"/>
      <c r="LO124" s="131"/>
      <c r="LP124" s="131"/>
      <c r="LQ124" s="131"/>
      <c r="LR124" s="131"/>
      <c r="LS124" s="131"/>
      <c r="LT124" s="131"/>
      <c r="LU124" s="131"/>
      <c r="LV124" s="131"/>
      <c r="LW124" s="131"/>
      <c r="LX124" s="131"/>
      <c r="LY124" s="131"/>
      <c r="LZ124" s="131"/>
      <c r="MA124" s="131"/>
      <c r="MB124" s="131"/>
      <c r="MC124" s="131"/>
      <c r="MD124" s="131"/>
      <c r="ME124" s="131"/>
      <c r="MF124" s="131"/>
      <c r="MG124" s="131"/>
      <c r="MH124" s="131"/>
      <c r="MI124" s="131"/>
      <c r="MJ124" s="131"/>
      <c r="MK124" s="131"/>
      <c r="ML124" s="131"/>
      <c r="MM124" s="131"/>
      <c r="MN124" s="131"/>
      <c r="MO124" s="131"/>
      <c r="MP124" s="131"/>
      <c r="MQ124" s="131"/>
      <c r="MR124" s="131"/>
      <c r="MS124" s="131"/>
      <c r="MT124" s="131"/>
      <c r="MU124" s="131"/>
      <c r="MV124" s="131"/>
      <c r="MW124" s="131"/>
      <c r="MX124" s="131"/>
      <c r="MY124" s="131"/>
      <c r="MZ124" s="131"/>
      <c r="NA124" s="131"/>
      <c r="NB124" s="131"/>
      <c r="NC124" s="131"/>
      <c r="ND124" s="131"/>
      <c r="NE124" s="131"/>
      <c r="NF124" s="131"/>
      <c r="NG124" s="131"/>
      <c r="NH124" s="131"/>
      <c r="NI124" s="131"/>
      <c r="NJ124" s="131"/>
      <c r="NK124" s="131"/>
      <c r="NL124" s="131"/>
      <c r="NM124" s="131"/>
      <c r="NN124" s="131"/>
      <c r="NO124" s="131"/>
      <c r="NP124" s="131"/>
      <c r="NQ124" s="131"/>
      <c r="NR124" s="131"/>
      <c r="NS124" s="131"/>
      <c r="NT124" s="131"/>
      <c r="NU124" s="131"/>
      <c r="NV124" s="131"/>
      <c r="NW124" s="131"/>
      <c r="NX124" s="131"/>
      <c r="NY124" s="131"/>
      <c r="NZ124" s="131"/>
      <c r="OA124" s="131"/>
      <c r="OB124" s="131"/>
      <c r="OC124" s="131"/>
      <c r="OD124" s="131"/>
      <c r="OE124" s="131"/>
      <c r="OF124" s="131"/>
      <c r="OG124" s="131"/>
      <c r="OH124" s="131"/>
      <c r="OI124" s="131"/>
      <c r="OJ124" s="131"/>
      <c r="OK124" s="131"/>
      <c r="OL124" s="131"/>
      <c r="OM124" s="131"/>
      <c r="ON124" s="131"/>
      <c r="OO124" s="131"/>
      <c r="OP124" s="131"/>
      <c r="OQ124" s="131"/>
      <c r="OR124" s="131"/>
      <c r="OS124" s="131"/>
      <c r="OT124" s="131"/>
      <c r="OU124" s="131"/>
      <c r="OV124" s="131"/>
      <c r="OW124" s="131"/>
      <c r="OX124" s="131"/>
      <c r="OY124" s="131"/>
      <c r="OZ124" s="131"/>
      <c r="PA124" s="131"/>
      <c r="PB124" s="131"/>
      <c r="PC124" s="131"/>
      <c r="PD124" s="131"/>
      <c r="PE124" s="131"/>
      <c r="PF124" s="131"/>
      <c r="PG124" s="131"/>
      <c r="PH124" s="131"/>
      <c r="PI124" s="131"/>
      <c r="PJ124" s="131"/>
      <c r="PK124" s="131"/>
      <c r="PL124" s="131"/>
      <c r="PM124" s="131"/>
      <c r="PN124" s="131"/>
      <c r="PO124" s="131"/>
      <c r="PP124" s="131"/>
      <c r="PQ124" s="131"/>
      <c r="PR124" s="131"/>
      <c r="PS124" s="131"/>
      <c r="PT124" s="131"/>
      <c r="PU124" s="131"/>
      <c r="PV124" s="131"/>
      <c r="PW124" s="131"/>
      <c r="PX124" s="131"/>
      <c r="PY124" s="131"/>
      <c r="PZ124" s="131"/>
      <c r="QA124" s="131"/>
      <c r="QB124" s="131"/>
      <c r="QC124" s="131"/>
      <c r="QD124" s="131"/>
      <c r="QE124" s="131"/>
      <c r="QF124" s="131"/>
      <c r="QG124" s="131"/>
      <c r="QH124" s="131"/>
      <c r="QI124" s="131"/>
      <c r="QJ124" s="131"/>
    </row>
    <row r="125" spans="1:452" ht="15" x14ac:dyDescent="0.2">
      <c r="A125" s="131"/>
      <c r="B125" s="165"/>
      <c r="C125" s="165"/>
      <c r="D125" s="165"/>
      <c r="E125" s="165"/>
      <c r="F125" s="165"/>
      <c r="G125" s="165"/>
      <c r="H125" s="165"/>
      <c r="I125" s="165"/>
      <c r="J125" s="165"/>
      <c r="K125" s="131"/>
      <c r="L125" s="131"/>
      <c r="M125" s="131"/>
      <c r="N125" s="131"/>
      <c r="O125" s="131"/>
      <c r="P125" s="131"/>
      <c r="Q125" s="164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  <c r="EC125" s="131"/>
      <c r="ED125" s="131"/>
      <c r="EE125" s="131"/>
      <c r="EF125" s="131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31"/>
      <c r="FA125" s="131"/>
      <c r="FB125" s="131"/>
      <c r="FC125" s="131"/>
      <c r="FD125" s="131"/>
      <c r="FE125" s="131"/>
      <c r="FF125" s="131"/>
      <c r="FG125" s="131"/>
      <c r="FH125" s="131"/>
      <c r="FI125" s="131"/>
      <c r="FJ125" s="131"/>
      <c r="FK125" s="131"/>
      <c r="FL125" s="131"/>
      <c r="FM125" s="131"/>
      <c r="FN125" s="131"/>
      <c r="FO125" s="131"/>
      <c r="FP125" s="131"/>
      <c r="FQ125" s="131"/>
      <c r="FR125" s="131"/>
      <c r="FS125" s="131"/>
      <c r="FT125" s="131"/>
      <c r="FU125" s="131"/>
      <c r="FV125" s="131"/>
      <c r="FW125" s="131"/>
      <c r="FX125" s="131"/>
      <c r="FY125" s="131"/>
      <c r="FZ125" s="131"/>
      <c r="GA125" s="131"/>
      <c r="GB125" s="131"/>
      <c r="GC125" s="131"/>
      <c r="GD125" s="131"/>
      <c r="GE125" s="131"/>
      <c r="GF125" s="131"/>
      <c r="GG125" s="131"/>
      <c r="GH125" s="131"/>
      <c r="GI125" s="131"/>
      <c r="GJ125" s="131"/>
      <c r="GK125" s="131"/>
      <c r="GL125" s="131"/>
      <c r="GM125" s="131"/>
      <c r="GN125" s="131"/>
      <c r="GO125" s="131"/>
      <c r="GP125" s="131"/>
      <c r="GQ125" s="131"/>
      <c r="GR125" s="131"/>
      <c r="GS125" s="131"/>
      <c r="GT125" s="131"/>
      <c r="GU125" s="131"/>
      <c r="GV125" s="131"/>
      <c r="GW125" s="131"/>
      <c r="GX125" s="131"/>
      <c r="GY125" s="131"/>
      <c r="GZ125" s="131"/>
      <c r="HA125" s="131"/>
      <c r="HB125" s="131"/>
      <c r="HC125" s="131"/>
      <c r="HD125" s="131"/>
      <c r="HE125" s="131"/>
      <c r="HF125" s="131"/>
      <c r="HG125" s="131"/>
      <c r="HH125" s="131"/>
      <c r="HI125" s="131"/>
      <c r="HJ125" s="131"/>
      <c r="HK125" s="131"/>
      <c r="HL125" s="131"/>
      <c r="HM125" s="131"/>
      <c r="HN125" s="131"/>
      <c r="HO125" s="131"/>
      <c r="HP125" s="131"/>
      <c r="HQ125" s="131"/>
      <c r="HR125" s="131"/>
      <c r="HS125" s="131"/>
      <c r="HT125" s="131"/>
      <c r="HU125" s="131"/>
      <c r="HV125" s="131"/>
      <c r="HW125" s="131"/>
      <c r="HX125" s="131"/>
      <c r="HY125" s="131"/>
      <c r="HZ125" s="131"/>
      <c r="IA125" s="131"/>
      <c r="IB125" s="131"/>
      <c r="IC125" s="131"/>
      <c r="ID125" s="131"/>
      <c r="IE125" s="131"/>
      <c r="IF125" s="131"/>
      <c r="IG125" s="131"/>
      <c r="IH125" s="131"/>
      <c r="II125" s="131"/>
      <c r="IJ125" s="131"/>
      <c r="IK125" s="131"/>
      <c r="IL125" s="131"/>
      <c r="IM125" s="131"/>
      <c r="IN125" s="131"/>
      <c r="IO125" s="131"/>
      <c r="IP125" s="131"/>
      <c r="IQ125" s="131"/>
      <c r="IR125" s="131"/>
      <c r="IS125" s="131"/>
      <c r="IT125" s="131"/>
      <c r="IU125" s="131"/>
      <c r="IV125" s="131"/>
      <c r="IW125" s="131"/>
      <c r="IX125" s="131"/>
      <c r="IY125" s="131"/>
      <c r="IZ125" s="131"/>
      <c r="JA125" s="131"/>
      <c r="JB125" s="131"/>
      <c r="JC125" s="131"/>
      <c r="JD125" s="131"/>
      <c r="JE125" s="131"/>
      <c r="JF125" s="131"/>
      <c r="JG125" s="131"/>
      <c r="JH125" s="131"/>
      <c r="JI125" s="131"/>
      <c r="JJ125" s="131"/>
      <c r="JK125" s="131"/>
      <c r="JL125" s="131"/>
      <c r="JM125" s="131"/>
      <c r="JN125" s="131"/>
      <c r="JO125" s="131"/>
      <c r="JP125" s="131"/>
      <c r="JQ125" s="131"/>
      <c r="JR125" s="131"/>
      <c r="JS125" s="131"/>
      <c r="JT125" s="131"/>
      <c r="JU125" s="131"/>
      <c r="JV125" s="131"/>
      <c r="JW125" s="131"/>
      <c r="JX125" s="131"/>
      <c r="JY125" s="131"/>
      <c r="JZ125" s="131"/>
      <c r="KA125" s="131"/>
      <c r="KB125" s="131"/>
      <c r="KC125" s="131"/>
      <c r="KD125" s="131"/>
      <c r="KE125" s="131"/>
      <c r="KF125" s="131"/>
      <c r="KG125" s="131"/>
      <c r="KH125" s="131"/>
      <c r="KI125" s="131"/>
      <c r="KJ125" s="131"/>
      <c r="KK125" s="131"/>
      <c r="KL125" s="131"/>
      <c r="KM125" s="131"/>
      <c r="KN125" s="131"/>
      <c r="KO125" s="131"/>
      <c r="KP125" s="131"/>
      <c r="KQ125" s="131"/>
      <c r="KR125" s="131"/>
      <c r="KS125" s="131"/>
      <c r="KT125" s="131"/>
      <c r="KU125" s="131"/>
      <c r="KV125" s="131"/>
      <c r="KW125" s="131"/>
      <c r="KX125" s="131"/>
      <c r="KY125" s="131"/>
      <c r="KZ125" s="131"/>
      <c r="LA125" s="131"/>
      <c r="LB125" s="131"/>
      <c r="LC125" s="131"/>
      <c r="LD125" s="131"/>
      <c r="LE125" s="131"/>
      <c r="LF125" s="131"/>
      <c r="LG125" s="131"/>
      <c r="LH125" s="131"/>
      <c r="LI125" s="131"/>
      <c r="LJ125" s="131"/>
      <c r="LK125" s="131"/>
      <c r="LL125" s="131"/>
      <c r="LM125" s="131"/>
      <c r="LN125" s="131"/>
      <c r="LO125" s="131"/>
      <c r="LP125" s="131"/>
      <c r="LQ125" s="131"/>
      <c r="LR125" s="131"/>
      <c r="LS125" s="131"/>
      <c r="LT125" s="131"/>
      <c r="LU125" s="131"/>
      <c r="LV125" s="131"/>
      <c r="LW125" s="131"/>
      <c r="LX125" s="131"/>
      <c r="LY125" s="131"/>
      <c r="LZ125" s="131"/>
      <c r="MA125" s="131"/>
      <c r="MB125" s="131"/>
      <c r="MC125" s="131"/>
      <c r="MD125" s="131"/>
      <c r="ME125" s="131"/>
      <c r="MF125" s="131"/>
      <c r="MG125" s="131"/>
      <c r="MH125" s="131"/>
      <c r="MI125" s="131"/>
      <c r="MJ125" s="131"/>
      <c r="MK125" s="131"/>
      <c r="ML125" s="131"/>
      <c r="MM125" s="131"/>
      <c r="MN125" s="131"/>
      <c r="MO125" s="131"/>
      <c r="MP125" s="131"/>
      <c r="MQ125" s="131"/>
      <c r="MR125" s="131"/>
      <c r="MS125" s="131"/>
      <c r="MT125" s="131"/>
      <c r="MU125" s="131"/>
      <c r="MV125" s="131"/>
      <c r="MW125" s="131"/>
      <c r="MX125" s="131"/>
      <c r="MY125" s="131"/>
      <c r="MZ125" s="131"/>
      <c r="NA125" s="131"/>
      <c r="NB125" s="131"/>
      <c r="NC125" s="131"/>
      <c r="ND125" s="131"/>
      <c r="NE125" s="131"/>
      <c r="NF125" s="131"/>
      <c r="NG125" s="131"/>
      <c r="NH125" s="131"/>
      <c r="NI125" s="131"/>
      <c r="NJ125" s="131"/>
      <c r="NK125" s="131"/>
      <c r="NL125" s="131"/>
      <c r="NM125" s="131"/>
      <c r="NN125" s="131"/>
      <c r="NO125" s="131"/>
      <c r="NP125" s="131"/>
      <c r="NQ125" s="131"/>
      <c r="NR125" s="131"/>
      <c r="NS125" s="131"/>
      <c r="NT125" s="131"/>
      <c r="NU125" s="131"/>
      <c r="NV125" s="131"/>
      <c r="NW125" s="131"/>
      <c r="NX125" s="131"/>
      <c r="NY125" s="131"/>
      <c r="NZ125" s="131"/>
      <c r="OA125" s="131"/>
      <c r="OB125" s="131"/>
      <c r="OC125" s="131"/>
      <c r="OD125" s="131"/>
      <c r="OE125" s="131"/>
      <c r="OF125" s="131"/>
      <c r="OG125" s="131"/>
      <c r="OH125" s="131"/>
      <c r="OI125" s="131"/>
      <c r="OJ125" s="131"/>
      <c r="OK125" s="131"/>
      <c r="OL125" s="131"/>
      <c r="OM125" s="131"/>
      <c r="ON125" s="131"/>
      <c r="OO125" s="131"/>
      <c r="OP125" s="131"/>
      <c r="OQ125" s="131"/>
      <c r="OR125" s="131"/>
      <c r="OS125" s="131"/>
      <c r="OT125" s="131"/>
      <c r="OU125" s="131"/>
      <c r="OV125" s="131"/>
      <c r="OW125" s="131"/>
      <c r="OX125" s="131"/>
      <c r="OY125" s="131"/>
      <c r="OZ125" s="131"/>
      <c r="PA125" s="131"/>
      <c r="PB125" s="131"/>
      <c r="PC125" s="131"/>
      <c r="PD125" s="131"/>
      <c r="PE125" s="131"/>
      <c r="PF125" s="131"/>
      <c r="PG125" s="131"/>
      <c r="PH125" s="131"/>
      <c r="PI125" s="131"/>
      <c r="PJ125" s="131"/>
      <c r="PK125" s="131"/>
      <c r="PL125" s="131"/>
      <c r="PM125" s="131"/>
      <c r="PN125" s="131"/>
      <c r="PO125" s="131"/>
      <c r="PP125" s="131"/>
      <c r="PQ125" s="131"/>
      <c r="PR125" s="131"/>
      <c r="PS125" s="131"/>
      <c r="PT125" s="131"/>
      <c r="PU125" s="131"/>
      <c r="PV125" s="131"/>
      <c r="PW125" s="131"/>
      <c r="PX125" s="131"/>
      <c r="PY125" s="131"/>
      <c r="PZ125" s="131"/>
      <c r="QA125" s="131"/>
      <c r="QB125" s="131"/>
      <c r="QC125" s="131"/>
      <c r="QD125" s="131"/>
      <c r="QE125" s="131"/>
      <c r="QF125" s="131"/>
      <c r="QG125" s="131"/>
      <c r="QH125" s="131"/>
      <c r="QI125" s="131"/>
      <c r="QJ125" s="131"/>
    </row>
    <row r="126" spans="1:452" ht="15" x14ac:dyDescent="0.2">
      <c r="A126" s="131"/>
      <c r="B126" s="165"/>
      <c r="C126" s="165"/>
      <c r="D126" s="165"/>
      <c r="E126" s="165"/>
      <c r="F126" s="165"/>
      <c r="G126" s="165"/>
      <c r="H126" s="165"/>
      <c r="I126" s="165"/>
      <c r="J126" s="165"/>
      <c r="K126" s="131"/>
      <c r="L126" s="131"/>
      <c r="M126" s="131"/>
      <c r="N126" s="131"/>
      <c r="O126" s="131"/>
      <c r="P126" s="131"/>
      <c r="Q126" s="164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31"/>
      <c r="FP126" s="131"/>
      <c r="FQ126" s="131"/>
      <c r="FR126" s="131"/>
      <c r="FS126" s="131"/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31"/>
      <c r="GE126" s="131"/>
      <c r="GF126" s="131"/>
      <c r="GG126" s="131"/>
      <c r="GH126" s="131"/>
      <c r="GI126" s="131"/>
      <c r="GJ126" s="131"/>
      <c r="GK126" s="131"/>
      <c r="GL126" s="131"/>
      <c r="GM126" s="131"/>
      <c r="GN126" s="131"/>
      <c r="GO126" s="131"/>
      <c r="GP126" s="131"/>
      <c r="GQ126" s="131"/>
      <c r="GR126" s="131"/>
      <c r="GS126" s="131"/>
      <c r="GT126" s="131"/>
      <c r="GU126" s="131"/>
      <c r="GV126" s="131"/>
      <c r="GW126" s="131"/>
      <c r="GX126" s="131"/>
      <c r="GY126" s="131"/>
      <c r="GZ126" s="131"/>
      <c r="HA126" s="131"/>
      <c r="HB126" s="131"/>
      <c r="HC126" s="131"/>
      <c r="HD126" s="131"/>
      <c r="HE126" s="131"/>
      <c r="HF126" s="131"/>
      <c r="HG126" s="131"/>
      <c r="HH126" s="131"/>
      <c r="HI126" s="131"/>
      <c r="HJ126" s="131"/>
      <c r="HK126" s="131"/>
      <c r="HL126" s="131"/>
      <c r="HM126" s="131"/>
      <c r="HN126" s="131"/>
      <c r="HO126" s="131"/>
      <c r="HP126" s="131"/>
      <c r="HQ126" s="131"/>
      <c r="HR126" s="131"/>
      <c r="HS126" s="131"/>
      <c r="HT126" s="131"/>
      <c r="HU126" s="131"/>
      <c r="HV126" s="131"/>
      <c r="HW126" s="131"/>
      <c r="HX126" s="131"/>
      <c r="HY126" s="131"/>
      <c r="HZ126" s="131"/>
      <c r="IA126" s="131"/>
      <c r="IB126" s="131"/>
      <c r="IC126" s="131"/>
      <c r="ID126" s="131"/>
      <c r="IE126" s="131"/>
      <c r="IF126" s="131"/>
      <c r="IG126" s="131"/>
      <c r="IH126" s="131"/>
      <c r="II126" s="131"/>
      <c r="IJ126" s="131"/>
      <c r="IK126" s="131"/>
      <c r="IL126" s="131"/>
      <c r="IM126" s="131"/>
      <c r="IN126" s="131"/>
      <c r="IO126" s="131"/>
      <c r="IP126" s="131"/>
      <c r="IQ126" s="131"/>
      <c r="IR126" s="131"/>
      <c r="IS126" s="131"/>
      <c r="IT126" s="131"/>
      <c r="IU126" s="131"/>
      <c r="IV126" s="131"/>
      <c r="IW126" s="131"/>
      <c r="IX126" s="131"/>
      <c r="IY126" s="131"/>
      <c r="IZ126" s="131"/>
      <c r="JA126" s="131"/>
      <c r="JB126" s="131"/>
      <c r="JC126" s="131"/>
      <c r="JD126" s="131"/>
      <c r="JE126" s="131"/>
      <c r="JF126" s="131"/>
      <c r="JG126" s="131"/>
      <c r="JH126" s="131"/>
      <c r="JI126" s="131"/>
      <c r="JJ126" s="131"/>
      <c r="JK126" s="131"/>
      <c r="JL126" s="131"/>
      <c r="JM126" s="131"/>
      <c r="JN126" s="131"/>
      <c r="JO126" s="131"/>
      <c r="JP126" s="131"/>
      <c r="JQ126" s="131"/>
      <c r="JR126" s="131"/>
      <c r="JS126" s="131"/>
      <c r="JT126" s="131"/>
      <c r="JU126" s="131"/>
      <c r="JV126" s="131"/>
      <c r="JW126" s="131"/>
      <c r="JX126" s="131"/>
      <c r="JY126" s="131"/>
      <c r="JZ126" s="131"/>
      <c r="KA126" s="131"/>
      <c r="KB126" s="131"/>
      <c r="KC126" s="131"/>
      <c r="KD126" s="131"/>
      <c r="KE126" s="131"/>
      <c r="KF126" s="131"/>
      <c r="KG126" s="131"/>
      <c r="KH126" s="131"/>
      <c r="KI126" s="131"/>
      <c r="KJ126" s="131"/>
      <c r="KK126" s="131"/>
      <c r="KL126" s="131"/>
      <c r="KM126" s="131"/>
      <c r="KN126" s="131"/>
      <c r="KO126" s="131"/>
      <c r="KP126" s="131"/>
      <c r="KQ126" s="131"/>
      <c r="KR126" s="131"/>
      <c r="KS126" s="131"/>
      <c r="KT126" s="131"/>
      <c r="KU126" s="131"/>
      <c r="KV126" s="131"/>
      <c r="KW126" s="131"/>
      <c r="KX126" s="131"/>
      <c r="KY126" s="131"/>
      <c r="KZ126" s="131"/>
      <c r="LA126" s="131"/>
      <c r="LB126" s="131"/>
      <c r="LC126" s="131"/>
      <c r="LD126" s="131"/>
      <c r="LE126" s="131"/>
      <c r="LF126" s="131"/>
      <c r="LG126" s="131"/>
      <c r="LH126" s="131"/>
      <c r="LI126" s="131"/>
      <c r="LJ126" s="131"/>
      <c r="LK126" s="131"/>
      <c r="LL126" s="131"/>
      <c r="LM126" s="131"/>
      <c r="LN126" s="131"/>
      <c r="LO126" s="131"/>
      <c r="LP126" s="131"/>
      <c r="LQ126" s="131"/>
      <c r="LR126" s="131"/>
      <c r="LS126" s="131"/>
      <c r="LT126" s="131"/>
      <c r="LU126" s="131"/>
      <c r="LV126" s="131"/>
      <c r="LW126" s="131"/>
      <c r="LX126" s="131"/>
      <c r="LY126" s="131"/>
      <c r="LZ126" s="131"/>
      <c r="MA126" s="131"/>
      <c r="MB126" s="131"/>
      <c r="MC126" s="131"/>
      <c r="MD126" s="131"/>
      <c r="ME126" s="131"/>
      <c r="MF126" s="131"/>
      <c r="MG126" s="131"/>
      <c r="MH126" s="131"/>
      <c r="MI126" s="131"/>
      <c r="MJ126" s="131"/>
      <c r="MK126" s="131"/>
      <c r="ML126" s="131"/>
      <c r="MM126" s="131"/>
      <c r="MN126" s="131"/>
      <c r="MO126" s="131"/>
      <c r="MP126" s="131"/>
      <c r="MQ126" s="131"/>
      <c r="MR126" s="131"/>
      <c r="MS126" s="131"/>
      <c r="MT126" s="131"/>
      <c r="MU126" s="131"/>
      <c r="MV126" s="131"/>
      <c r="MW126" s="131"/>
      <c r="MX126" s="131"/>
      <c r="MY126" s="131"/>
      <c r="MZ126" s="131"/>
      <c r="NA126" s="131"/>
      <c r="NB126" s="131"/>
      <c r="NC126" s="131"/>
      <c r="ND126" s="131"/>
      <c r="NE126" s="131"/>
      <c r="NF126" s="131"/>
      <c r="NG126" s="131"/>
      <c r="NH126" s="131"/>
      <c r="NI126" s="131"/>
      <c r="NJ126" s="131"/>
      <c r="NK126" s="131"/>
      <c r="NL126" s="131"/>
      <c r="NM126" s="131"/>
      <c r="NN126" s="131"/>
      <c r="NO126" s="131"/>
      <c r="NP126" s="131"/>
      <c r="NQ126" s="131"/>
      <c r="NR126" s="131"/>
      <c r="NS126" s="131"/>
      <c r="NT126" s="131"/>
      <c r="NU126" s="131"/>
      <c r="NV126" s="131"/>
      <c r="NW126" s="131"/>
      <c r="NX126" s="131"/>
      <c r="NY126" s="131"/>
      <c r="NZ126" s="131"/>
      <c r="OA126" s="131"/>
      <c r="OB126" s="131"/>
      <c r="OC126" s="131"/>
      <c r="OD126" s="131"/>
      <c r="OE126" s="131"/>
      <c r="OF126" s="131"/>
      <c r="OG126" s="131"/>
      <c r="OH126" s="131"/>
      <c r="OI126" s="131"/>
      <c r="OJ126" s="131"/>
      <c r="OK126" s="131"/>
      <c r="OL126" s="131"/>
      <c r="OM126" s="131"/>
      <c r="ON126" s="131"/>
      <c r="OO126" s="131"/>
      <c r="OP126" s="131"/>
      <c r="OQ126" s="131"/>
      <c r="OR126" s="131"/>
      <c r="OS126" s="131"/>
      <c r="OT126" s="131"/>
      <c r="OU126" s="131"/>
      <c r="OV126" s="131"/>
      <c r="OW126" s="131"/>
      <c r="OX126" s="131"/>
      <c r="OY126" s="131"/>
      <c r="OZ126" s="131"/>
      <c r="PA126" s="131"/>
      <c r="PB126" s="131"/>
      <c r="PC126" s="131"/>
      <c r="PD126" s="131"/>
      <c r="PE126" s="131"/>
      <c r="PF126" s="131"/>
      <c r="PG126" s="131"/>
      <c r="PH126" s="131"/>
      <c r="PI126" s="131"/>
      <c r="PJ126" s="131"/>
      <c r="PK126" s="131"/>
      <c r="PL126" s="131"/>
      <c r="PM126" s="131"/>
      <c r="PN126" s="131"/>
      <c r="PO126" s="131"/>
      <c r="PP126" s="131"/>
      <c r="PQ126" s="131"/>
      <c r="PR126" s="131"/>
      <c r="PS126" s="131"/>
      <c r="PT126" s="131"/>
      <c r="PU126" s="131"/>
      <c r="PV126" s="131"/>
      <c r="PW126" s="131"/>
      <c r="PX126" s="131"/>
      <c r="PY126" s="131"/>
      <c r="PZ126" s="131"/>
      <c r="QA126" s="131"/>
      <c r="QB126" s="131"/>
      <c r="QC126" s="131"/>
      <c r="QD126" s="131"/>
      <c r="QE126" s="131"/>
      <c r="QF126" s="131"/>
      <c r="QG126" s="131"/>
      <c r="QH126" s="131"/>
      <c r="QI126" s="131"/>
      <c r="QJ126" s="131"/>
    </row>
    <row r="127" spans="1:452" ht="15" x14ac:dyDescent="0.2">
      <c r="A127" s="131"/>
      <c r="B127" s="165"/>
      <c r="C127" s="165"/>
      <c r="D127" s="165"/>
      <c r="E127" s="165"/>
      <c r="F127" s="165"/>
      <c r="G127" s="165"/>
      <c r="H127" s="165"/>
      <c r="I127" s="165"/>
      <c r="J127" s="165"/>
      <c r="K127" s="131"/>
      <c r="L127" s="131"/>
      <c r="M127" s="131"/>
      <c r="N127" s="131"/>
      <c r="O127" s="131"/>
      <c r="P127" s="131"/>
      <c r="Q127" s="164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  <c r="EC127" s="131"/>
      <c r="ED127" s="131"/>
      <c r="EE127" s="131"/>
      <c r="EF127" s="131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31"/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31"/>
      <c r="FA127" s="131"/>
      <c r="FB127" s="131"/>
      <c r="FC127" s="131"/>
      <c r="FD127" s="131"/>
      <c r="FE127" s="131"/>
      <c r="FF127" s="131"/>
      <c r="FG127" s="131"/>
      <c r="FH127" s="131"/>
      <c r="FI127" s="131"/>
      <c r="FJ127" s="131"/>
      <c r="FK127" s="131"/>
      <c r="FL127" s="131"/>
      <c r="FM127" s="131"/>
      <c r="FN127" s="131"/>
      <c r="FO127" s="131"/>
      <c r="FP127" s="131"/>
      <c r="FQ127" s="131"/>
      <c r="FR127" s="131"/>
      <c r="FS127" s="131"/>
      <c r="FT127" s="131"/>
      <c r="FU127" s="131"/>
      <c r="FV127" s="131"/>
      <c r="FW127" s="131"/>
      <c r="FX127" s="131"/>
      <c r="FY127" s="131"/>
      <c r="FZ127" s="131"/>
      <c r="GA127" s="131"/>
      <c r="GB127" s="131"/>
      <c r="GC127" s="131"/>
      <c r="GD127" s="131"/>
      <c r="GE127" s="131"/>
      <c r="GF127" s="131"/>
      <c r="GG127" s="131"/>
      <c r="GH127" s="131"/>
      <c r="GI127" s="131"/>
      <c r="GJ127" s="131"/>
      <c r="GK127" s="131"/>
      <c r="GL127" s="131"/>
      <c r="GM127" s="131"/>
      <c r="GN127" s="131"/>
      <c r="GO127" s="131"/>
      <c r="GP127" s="131"/>
      <c r="GQ127" s="131"/>
      <c r="GR127" s="131"/>
      <c r="GS127" s="131"/>
      <c r="GT127" s="131"/>
      <c r="GU127" s="131"/>
      <c r="GV127" s="131"/>
      <c r="GW127" s="131"/>
      <c r="GX127" s="131"/>
      <c r="GY127" s="131"/>
      <c r="GZ127" s="131"/>
      <c r="HA127" s="131"/>
      <c r="HB127" s="131"/>
      <c r="HC127" s="131"/>
      <c r="HD127" s="131"/>
      <c r="HE127" s="131"/>
      <c r="HF127" s="131"/>
      <c r="HG127" s="131"/>
      <c r="HH127" s="131"/>
      <c r="HI127" s="131"/>
      <c r="HJ127" s="131"/>
      <c r="HK127" s="131"/>
      <c r="HL127" s="131"/>
      <c r="HM127" s="131"/>
      <c r="HN127" s="131"/>
      <c r="HO127" s="131"/>
      <c r="HP127" s="131"/>
      <c r="HQ127" s="131"/>
      <c r="HR127" s="131"/>
      <c r="HS127" s="131"/>
      <c r="HT127" s="131"/>
      <c r="HU127" s="131"/>
      <c r="HV127" s="131"/>
      <c r="HW127" s="131"/>
      <c r="HX127" s="131"/>
      <c r="HY127" s="131"/>
      <c r="HZ127" s="131"/>
      <c r="IA127" s="131"/>
      <c r="IB127" s="131"/>
      <c r="IC127" s="131"/>
      <c r="ID127" s="131"/>
      <c r="IE127" s="131"/>
      <c r="IF127" s="131"/>
      <c r="IG127" s="131"/>
      <c r="IH127" s="131"/>
      <c r="II127" s="131"/>
      <c r="IJ127" s="131"/>
      <c r="IK127" s="131"/>
      <c r="IL127" s="131"/>
      <c r="IM127" s="131"/>
      <c r="IN127" s="131"/>
      <c r="IO127" s="131"/>
      <c r="IP127" s="131"/>
      <c r="IQ127" s="131"/>
      <c r="IR127" s="131"/>
      <c r="IS127" s="131"/>
      <c r="IT127" s="131"/>
      <c r="IU127" s="131"/>
      <c r="IV127" s="131"/>
      <c r="IW127" s="131"/>
      <c r="IX127" s="131"/>
      <c r="IY127" s="131"/>
      <c r="IZ127" s="131"/>
      <c r="JA127" s="131"/>
      <c r="JB127" s="131"/>
      <c r="JC127" s="131"/>
      <c r="JD127" s="131"/>
      <c r="JE127" s="131"/>
      <c r="JF127" s="131"/>
      <c r="JG127" s="131"/>
      <c r="JH127" s="131"/>
      <c r="JI127" s="131"/>
      <c r="JJ127" s="131"/>
      <c r="JK127" s="131"/>
      <c r="JL127" s="131"/>
      <c r="JM127" s="131"/>
      <c r="JN127" s="131"/>
      <c r="JO127" s="131"/>
      <c r="JP127" s="131"/>
      <c r="JQ127" s="131"/>
      <c r="JR127" s="131"/>
      <c r="JS127" s="131"/>
      <c r="JT127" s="131"/>
      <c r="JU127" s="131"/>
      <c r="JV127" s="131"/>
      <c r="JW127" s="131"/>
      <c r="JX127" s="131"/>
      <c r="JY127" s="131"/>
      <c r="JZ127" s="131"/>
      <c r="KA127" s="131"/>
      <c r="KB127" s="131"/>
      <c r="KC127" s="131"/>
      <c r="KD127" s="131"/>
      <c r="KE127" s="131"/>
      <c r="KF127" s="131"/>
      <c r="KG127" s="131"/>
      <c r="KH127" s="131"/>
      <c r="KI127" s="131"/>
      <c r="KJ127" s="131"/>
      <c r="KK127" s="131"/>
      <c r="KL127" s="131"/>
      <c r="KM127" s="131"/>
      <c r="KN127" s="131"/>
      <c r="KO127" s="131"/>
      <c r="KP127" s="131"/>
      <c r="KQ127" s="131"/>
      <c r="KR127" s="131"/>
      <c r="KS127" s="131"/>
      <c r="KT127" s="131"/>
      <c r="KU127" s="131"/>
      <c r="KV127" s="131"/>
      <c r="KW127" s="131"/>
      <c r="KX127" s="131"/>
      <c r="KY127" s="131"/>
      <c r="KZ127" s="131"/>
      <c r="LA127" s="131"/>
      <c r="LB127" s="131"/>
      <c r="LC127" s="131"/>
      <c r="LD127" s="131"/>
      <c r="LE127" s="131"/>
      <c r="LF127" s="131"/>
      <c r="LG127" s="131"/>
      <c r="LH127" s="131"/>
      <c r="LI127" s="131"/>
      <c r="LJ127" s="131"/>
      <c r="LK127" s="131"/>
      <c r="LL127" s="131"/>
      <c r="LM127" s="131"/>
      <c r="LN127" s="131"/>
      <c r="LO127" s="131"/>
      <c r="LP127" s="131"/>
      <c r="LQ127" s="131"/>
      <c r="LR127" s="131"/>
      <c r="LS127" s="131"/>
      <c r="LT127" s="131"/>
      <c r="LU127" s="131"/>
      <c r="LV127" s="131"/>
      <c r="LW127" s="131"/>
      <c r="LX127" s="131"/>
      <c r="LY127" s="131"/>
      <c r="LZ127" s="131"/>
      <c r="MA127" s="131"/>
      <c r="MB127" s="131"/>
      <c r="MC127" s="131"/>
      <c r="MD127" s="131"/>
      <c r="ME127" s="131"/>
      <c r="MF127" s="131"/>
      <c r="MG127" s="131"/>
      <c r="MH127" s="131"/>
      <c r="MI127" s="131"/>
      <c r="MJ127" s="131"/>
      <c r="MK127" s="131"/>
      <c r="ML127" s="131"/>
      <c r="MM127" s="131"/>
      <c r="MN127" s="131"/>
      <c r="MO127" s="131"/>
      <c r="MP127" s="131"/>
      <c r="MQ127" s="131"/>
      <c r="MR127" s="131"/>
      <c r="MS127" s="131"/>
      <c r="MT127" s="131"/>
      <c r="MU127" s="131"/>
      <c r="MV127" s="131"/>
      <c r="MW127" s="131"/>
      <c r="MX127" s="131"/>
      <c r="MY127" s="131"/>
      <c r="MZ127" s="131"/>
      <c r="NA127" s="131"/>
      <c r="NB127" s="131"/>
      <c r="NC127" s="131"/>
      <c r="ND127" s="131"/>
      <c r="NE127" s="131"/>
      <c r="NF127" s="131"/>
      <c r="NG127" s="131"/>
      <c r="NH127" s="131"/>
      <c r="NI127" s="131"/>
      <c r="NJ127" s="131"/>
      <c r="NK127" s="131"/>
      <c r="NL127" s="131"/>
      <c r="NM127" s="131"/>
      <c r="NN127" s="131"/>
      <c r="NO127" s="131"/>
      <c r="NP127" s="131"/>
      <c r="NQ127" s="131"/>
      <c r="NR127" s="131"/>
      <c r="NS127" s="131"/>
      <c r="NT127" s="131"/>
      <c r="NU127" s="131"/>
      <c r="NV127" s="131"/>
      <c r="NW127" s="131"/>
      <c r="NX127" s="131"/>
      <c r="NY127" s="131"/>
      <c r="NZ127" s="131"/>
      <c r="OA127" s="131"/>
      <c r="OB127" s="131"/>
      <c r="OC127" s="131"/>
      <c r="OD127" s="131"/>
      <c r="OE127" s="131"/>
      <c r="OF127" s="131"/>
      <c r="OG127" s="131"/>
      <c r="OH127" s="131"/>
      <c r="OI127" s="131"/>
      <c r="OJ127" s="131"/>
      <c r="OK127" s="131"/>
      <c r="OL127" s="131"/>
      <c r="OM127" s="131"/>
      <c r="ON127" s="131"/>
      <c r="OO127" s="131"/>
      <c r="OP127" s="131"/>
      <c r="OQ127" s="131"/>
      <c r="OR127" s="131"/>
      <c r="OS127" s="131"/>
      <c r="OT127" s="131"/>
      <c r="OU127" s="131"/>
      <c r="OV127" s="131"/>
      <c r="OW127" s="131"/>
      <c r="OX127" s="131"/>
      <c r="OY127" s="131"/>
      <c r="OZ127" s="131"/>
      <c r="PA127" s="131"/>
      <c r="PB127" s="131"/>
      <c r="PC127" s="131"/>
      <c r="PD127" s="131"/>
      <c r="PE127" s="131"/>
      <c r="PF127" s="131"/>
      <c r="PG127" s="131"/>
      <c r="PH127" s="131"/>
      <c r="PI127" s="131"/>
      <c r="PJ127" s="131"/>
      <c r="PK127" s="131"/>
      <c r="PL127" s="131"/>
      <c r="PM127" s="131"/>
      <c r="PN127" s="131"/>
      <c r="PO127" s="131"/>
      <c r="PP127" s="131"/>
      <c r="PQ127" s="131"/>
      <c r="PR127" s="131"/>
      <c r="PS127" s="131"/>
      <c r="PT127" s="131"/>
      <c r="PU127" s="131"/>
      <c r="PV127" s="131"/>
      <c r="PW127" s="131"/>
      <c r="PX127" s="131"/>
      <c r="PY127" s="131"/>
      <c r="PZ127" s="131"/>
      <c r="QA127" s="131"/>
      <c r="QB127" s="131"/>
      <c r="QC127" s="131"/>
      <c r="QD127" s="131"/>
      <c r="QE127" s="131"/>
      <c r="QF127" s="131"/>
      <c r="QG127" s="131"/>
      <c r="QH127" s="131"/>
      <c r="QI127" s="131"/>
      <c r="QJ127" s="131"/>
    </row>
    <row r="128" spans="1:452" ht="15" x14ac:dyDescent="0.2">
      <c r="A128" s="131"/>
      <c r="B128" s="165"/>
      <c r="C128" s="165"/>
      <c r="D128" s="165"/>
      <c r="E128" s="165"/>
      <c r="F128" s="165"/>
      <c r="G128" s="165"/>
      <c r="H128" s="165"/>
      <c r="I128" s="165"/>
      <c r="J128" s="165"/>
      <c r="K128" s="131"/>
      <c r="L128" s="131"/>
      <c r="M128" s="131"/>
      <c r="N128" s="131"/>
      <c r="O128" s="131"/>
      <c r="P128" s="131"/>
      <c r="Q128" s="164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  <c r="EC128" s="131"/>
      <c r="ED128" s="131"/>
      <c r="EE128" s="131"/>
      <c r="EF128" s="131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31"/>
      <c r="FP128" s="131"/>
      <c r="FQ128" s="131"/>
      <c r="FR128" s="131"/>
      <c r="FS128" s="131"/>
      <c r="FT128" s="131"/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31"/>
      <c r="GE128" s="131"/>
      <c r="GF128" s="131"/>
      <c r="GG128" s="131"/>
      <c r="GH128" s="131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31"/>
      <c r="GT128" s="131"/>
      <c r="GU128" s="131"/>
      <c r="GV128" s="131"/>
      <c r="GW128" s="131"/>
      <c r="GX128" s="131"/>
      <c r="GY128" s="131"/>
      <c r="GZ128" s="131"/>
      <c r="HA128" s="131"/>
      <c r="HB128" s="131"/>
      <c r="HC128" s="131"/>
      <c r="HD128" s="131"/>
      <c r="HE128" s="131"/>
      <c r="HF128" s="131"/>
      <c r="HG128" s="131"/>
      <c r="HH128" s="131"/>
      <c r="HI128" s="131"/>
      <c r="HJ128" s="131"/>
      <c r="HK128" s="131"/>
      <c r="HL128" s="131"/>
      <c r="HM128" s="131"/>
      <c r="HN128" s="131"/>
      <c r="HO128" s="131"/>
      <c r="HP128" s="131"/>
      <c r="HQ128" s="131"/>
      <c r="HR128" s="131"/>
      <c r="HS128" s="131"/>
      <c r="HT128" s="131"/>
      <c r="HU128" s="131"/>
      <c r="HV128" s="131"/>
      <c r="HW128" s="131"/>
      <c r="HX128" s="131"/>
      <c r="HY128" s="131"/>
      <c r="HZ128" s="131"/>
      <c r="IA128" s="131"/>
      <c r="IB128" s="131"/>
      <c r="IC128" s="131"/>
      <c r="ID128" s="131"/>
      <c r="IE128" s="131"/>
      <c r="IF128" s="131"/>
      <c r="IG128" s="131"/>
      <c r="IH128" s="131"/>
      <c r="II128" s="131"/>
      <c r="IJ128" s="131"/>
      <c r="IK128" s="131"/>
      <c r="IL128" s="131"/>
      <c r="IM128" s="131"/>
      <c r="IN128" s="131"/>
      <c r="IO128" s="131"/>
      <c r="IP128" s="131"/>
      <c r="IQ128" s="131"/>
      <c r="IR128" s="131"/>
      <c r="IS128" s="131"/>
      <c r="IT128" s="131"/>
      <c r="IU128" s="131"/>
      <c r="IV128" s="131"/>
      <c r="IW128" s="131"/>
      <c r="IX128" s="131"/>
      <c r="IY128" s="131"/>
      <c r="IZ128" s="131"/>
      <c r="JA128" s="131"/>
      <c r="JB128" s="131"/>
      <c r="JC128" s="131"/>
      <c r="JD128" s="131"/>
      <c r="JE128" s="131"/>
      <c r="JF128" s="131"/>
      <c r="JG128" s="131"/>
      <c r="JH128" s="131"/>
      <c r="JI128" s="131"/>
      <c r="JJ128" s="131"/>
      <c r="JK128" s="131"/>
      <c r="JL128" s="131"/>
      <c r="JM128" s="131"/>
      <c r="JN128" s="131"/>
      <c r="JO128" s="131"/>
      <c r="JP128" s="131"/>
      <c r="JQ128" s="131"/>
      <c r="JR128" s="131"/>
      <c r="JS128" s="131"/>
      <c r="JT128" s="131"/>
      <c r="JU128" s="131"/>
      <c r="JV128" s="131"/>
      <c r="JW128" s="131"/>
      <c r="JX128" s="131"/>
      <c r="JY128" s="131"/>
      <c r="JZ128" s="131"/>
      <c r="KA128" s="131"/>
      <c r="KB128" s="131"/>
      <c r="KC128" s="131"/>
      <c r="KD128" s="131"/>
      <c r="KE128" s="131"/>
      <c r="KF128" s="131"/>
      <c r="KG128" s="131"/>
      <c r="KH128" s="131"/>
      <c r="KI128" s="131"/>
      <c r="KJ128" s="131"/>
      <c r="KK128" s="131"/>
      <c r="KL128" s="131"/>
      <c r="KM128" s="131"/>
      <c r="KN128" s="131"/>
      <c r="KO128" s="131"/>
      <c r="KP128" s="131"/>
      <c r="KQ128" s="131"/>
      <c r="KR128" s="131"/>
      <c r="KS128" s="131"/>
      <c r="KT128" s="131"/>
      <c r="KU128" s="131"/>
      <c r="KV128" s="131"/>
      <c r="KW128" s="131"/>
      <c r="KX128" s="131"/>
      <c r="KY128" s="131"/>
      <c r="KZ128" s="131"/>
      <c r="LA128" s="131"/>
      <c r="LB128" s="131"/>
      <c r="LC128" s="131"/>
      <c r="LD128" s="131"/>
      <c r="LE128" s="131"/>
      <c r="LF128" s="131"/>
      <c r="LG128" s="131"/>
      <c r="LH128" s="131"/>
      <c r="LI128" s="131"/>
      <c r="LJ128" s="131"/>
      <c r="LK128" s="131"/>
      <c r="LL128" s="131"/>
      <c r="LM128" s="131"/>
      <c r="LN128" s="131"/>
      <c r="LO128" s="131"/>
      <c r="LP128" s="131"/>
      <c r="LQ128" s="131"/>
      <c r="LR128" s="131"/>
      <c r="LS128" s="131"/>
      <c r="LT128" s="131"/>
      <c r="LU128" s="131"/>
      <c r="LV128" s="131"/>
      <c r="LW128" s="131"/>
      <c r="LX128" s="131"/>
      <c r="LY128" s="131"/>
      <c r="LZ128" s="131"/>
      <c r="MA128" s="131"/>
      <c r="MB128" s="131"/>
      <c r="MC128" s="131"/>
      <c r="MD128" s="131"/>
      <c r="ME128" s="131"/>
      <c r="MF128" s="131"/>
      <c r="MG128" s="131"/>
      <c r="MH128" s="131"/>
      <c r="MI128" s="131"/>
      <c r="MJ128" s="131"/>
      <c r="MK128" s="131"/>
      <c r="ML128" s="131"/>
      <c r="MM128" s="131"/>
      <c r="MN128" s="131"/>
      <c r="MO128" s="131"/>
      <c r="MP128" s="131"/>
      <c r="MQ128" s="131"/>
      <c r="MR128" s="131"/>
      <c r="MS128" s="131"/>
      <c r="MT128" s="131"/>
      <c r="MU128" s="131"/>
      <c r="MV128" s="131"/>
      <c r="MW128" s="131"/>
      <c r="MX128" s="131"/>
      <c r="MY128" s="131"/>
      <c r="MZ128" s="131"/>
      <c r="NA128" s="131"/>
      <c r="NB128" s="131"/>
      <c r="NC128" s="131"/>
      <c r="ND128" s="131"/>
      <c r="NE128" s="131"/>
      <c r="NF128" s="131"/>
      <c r="NG128" s="131"/>
      <c r="NH128" s="131"/>
      <c r="NI128" s="131"/>
      <c r="NJ128" s="131"/>
      <c r="NK128" s="131"/>
      <c r="NL128" s="131"/>
      <c r="NM128" s="131"/>
      <c r="NN128" s="131"/>
      <c r="NO128" s="131"/>
      <c r="NP128" s="131"/>
      <c r="NQ128" s="131"/>
      <c r="NR128" s="131"/>
      <c r="NS128" s="131"/>
      <c r="NT128" s="131"/>
      <c r="NU128" s="131"/>
      <c r="NV128" s="131"/>
      <c r="NW128" s="131"/>
      <c r="NX128" s="131"/>
      <c r="NY128" s="131"/>
      <c r="NZ128" s="131"/>
      <c r="OA128" s="131"/>
      <c r="OB128" s="131"/>
      <c r="OC128" s="131"/>
      <c r="OD128" s="131"/>
      <c r="OE128" s="131"/>
      <c r="OF128" s="131"/>
      <c r="OG128" s="131"/>
      <c r="OH128" s="131"/>
      <c r="OI128" s="131"/>
      <c r="OJ128" s="131"/>
      <c r="OK128" s="131"/>
      <c r="OL128" s="131"/>
      <c r="OM128" s="131"/>
      <c r="ON128" s="131"/>
      <c r="OO128" s="131"/>
      <c r="OP128" s="131"/>
      <c r="OQ128" s="131"/>
      <c r="OR128" s="131"/>
      <c r="OS128" s="131"/>
      <c r="OT128" s="131"/>
      <c r="OU128" s="131"/>
      <c r="OV128" s="131"/>
      <c r="OW128" s="131"/>
      <c r="OX128" s="131"/>
      <c r="OY128" s="131"/>
      <c r="OZ128" s="131"/>
      <c r="PA128" s="131"/>
      <c r="PB128" s="131"/>
      <c r="PC128" s="131"/>
      <c r="PD128" s="131"/>
      <c r="PE128" s="131"/>
      <c r="PF128" s="131"/>
      <c r="PG128" s="131"/>
      <c r="PH128" s="131"/>
      <c r="PI128" s="131"/>
      <c r="PJ128" s="131"/>
      <c r="PK128" s="131"/>
      <c r="PL128" s="131"/>
      <c r="PM128" s="131"/>
      <c r="PN128" s="131"/>
      <c r="PO128" s="131"/>
      <c r="PP128" s="131"/>
      <c r="PQ128" s="131"/>
      <c r="PR128" s="131"/>
      <c r="PS128" s="131"/>
      <c r="PT128" s="131"/>
      <c r="PU128" s="131"/>
      <c r="PV128" s="131"/>
      <c r="PW128" s="131"/>
      <c r="PX128" s="131"/>
      <c r="PY128" s="131"/>
      <c r="PZ128" s="131"/>
      <c r="QA128" s="131"/>
      <c r="QB128" s="131"/>
      <c r="QC128" s="131"/>
      <c r="QD128" s="131"/>
      <c r="QE128" s="131"/>
      <c r="QF128" s="131"/>
      <c r="QG128" s="131"/>
      <c r="QH128" s="131"/>
      <c r="QI128" s="131"/>
      <c r="QJ128" s="131"/>
    </row>
    <row r="129" spans="1:452" ht="15" x14ac:dyDescent="0.2">
      <c r="A129" s="131"/>
      <c r="B129" s="165"/>
      <c r="C129" s="165"/>
      <c r="D129" s="165"/>
      <c r="E129" s="165"/>
      <c r="F129" s="165"/>
      <c r="G129" s="165"/>
      <c r="H129" s="165"/>
      <c r="I129" s="165"/>
      <c r="J129" s="165"/>
      <c r="K129" s="131"/>
      <c r="L129" s="131"/>
      <c r="M129" s="131"/>
      <c r="N129" s="131"/>
      <c r="O129" s="131"/>
      <c r="P129" s="131"/>
      <c r="Q129" s="164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  <c r="EC129" s="131"/>
      <c r="ED129" s="131"/>
      <c r="EE129" s="131"/>
      <c r="EF129" s="131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31"/>
      <c r="FA129" s="131"/>
      <c r="FB129" s="131"/>
      <c r="FC129" s="131"/>
      <c r="FD129" s="131"/>
      <c r="FE129" s="131"/>
      <c r="FF129" s="131"/>
      <c r="FG129" s="131"/>
      <c r="FH129" s="131"/>
      <c r="FI129" s="131"/>
      <c r="FJ129" s="131"/>
      <c r="FK129" s="131"/>
      <c r="FL129" s="131"/>
      <c r="FM129" s="131"/>
      <c r="FN129" s="131"/>
      <c r="FO129" s="131"/>
      <c r="FP129" s="131"/>
      <c r="FQ129" s="131"/>
      <c r="FR129" s="131"/>
      <c r="FS129" s="131"/>
      <c r="FT129" s="131"/>
      <c r="FU129" s="131"/>
      <c r="FV129" s="131"/>
      <c r="FW129" s="131"/>
      <c r="FX129" s="131"/>
      <c r="FY129" s="131"/>
      <c r="FZ129" s="131"/>
      <c r="GA129" s="131"/>
      <c r="GB129" s="131"/>
      <c r="GC129" s="131"/>
      <c r="GD129" s="131"/>
      <c r="GE129" s="131"/>
      <c r="GF129" s="131"/>
      <c r="GG129" s="131"/>
      <c r="GH129" s="131"/>
      <c r="GI129" s="131"/>
      <c r="GJ129" s="131"/>
      <c r="GK129" s="131"/>
      <c r="GL129" s="131"/>
      <c r="GM129" s="131"/>
      <c r="GN129" s="131"/>
      <c r="GO129" s="131"/>
      <c r="GP129" s="131"/>
      <c r="GQ129" s="131"/>
      <c r="GR129" s="131"/>
      <c r="GS129" s="131"/>
      <c r="GT129" s="131"/>
      <c r="GU129" s="131"/>
      <c r="GV129" s="131"/>
      <c r="GW129" s="131"/>
      <c r="GX129" s="131"/>
      <c r="GY129" s="131"/>
      <c r="GZ129" s="131"/>
      <c r="HA129" s="131"/>
      <c r="HB129" s="131"/>
      <c r="HC129" s="131"/>
      <c r="HD129" s="131"/>
      <c r="HE129" s="131"/>
      <c r="HF129" s="131"/>
      <c r="HG129" s="131"/>
      <c r="HH129" s="131"/>
      <c r="HI129" s="131"/>
      <c r="HJ129" s="131"/>
      <c r="HK129" s="131"/>
      <c r="HL129" s="131"/>
      <c r="HM129" s="131"/>
      <c r="HN129" s="131"/>
      <c r="HO129" s="131"/>
      <c r="HP129" s="131"/>
      <c r="HQ129" s="131"/>
      <c r="HR129" s="131"/>
      <c r="HS129" s="131"/>
      <c r="HT129" s="131"/>
      <c r="HU129" s="131"/>
      <c r="HV129" s="131"/>
      <c r="HW129" s="131"/>
      <c r="HX129" s="131"/>
      <c r="HY129" s="131"/>
      <c r="HZ129" s="131"/>
      <c r="IA129" s="131"/>
      <c r="IB129" s="131"/>
      <c r="IC129" s="131"/>
      <c r="ID129" s="131"/>
      <c r="IE129" s="131"/>
      <c r="IF129" s="131"/>
      <c r="IG129" s="131"/>
      <c r="IH129" s="131"/>
      <c r="II129" s="131"/>
      <c r="IJ129" s="131"/>
      <c r="IK129" s="131"/>
      <c r="IL129" s="131"/>
      <c r="IM129" s="131"/>
      <c r="IN129" s="131"/>
      <c r="IO129" s="131"/>
      <c r="IP129" s="131"/>
      <c r="IQ129" s="131"/>
      <c r="IR129" s="131"/>
      <c r="IS129" s="131"/>
      <c r="IT129" s="131"/>
      <c r="IU129" s="131"/>
      <c r="IV129" s="131"/>
      <c r="IW129" s="131"/>
      <c r="IX129" s="131"/>
      <c r="IY129" s="131"/>
      <c r="IZ129" s="131"/>
      <c r="JA129" s="131"/>
      <c r="JB129" s="131"/>
      <c r="JC129" s="131"/>
      <c r="JD129" s="131"/>
      <c r="JE129" s="131"/>
      <c r="JF129" s="131"/>
      <c r="JG129" s="131"/>
      <c r="JH129" s="131"/>
      <c r="JI129" s="131"/>
      <c r="JJ129" s="131"/>
      <c r="JK129" s="131"/>
      <c r="JL129" s="131"/>
      <c r="JM129" s="131"/>
      <c r="JN129" s="131"/>
      <c r="JO129" s="131"/>
      <c r="JP129" s="131"/>
      <c r="JQ129" s="131"/>
      <c r="JR129" s="131"/>
      <c r="JS129" s="131"/>
      <c r="JT129" s="131"/>
      <c r="JU129" s="131"/>
      <c r="JV129" s="131"/>
      <c r="JW129" s="131"/>
      <c r="JX129" s="131"/>
      <c r="JY129" s="131"/>
      <c r="JZ129" s="131"/>
      <c r="KA129" s="131"/>
      <c r="KB129" s="131"/>
      <c r="KC129" s="131"/>
      <c r="KD129" s="131"/>
      <c r="KE129" s="131"/>
      <c r="KF129" s="131"/>
      <c r="KG129" s="131"/>
      <c r="KH129" s="131"/>
      <c r="KI129" s="131"/>
      <c r="KJ129" s="131"/>
      <c r="KK129" s="131"/>
      <c r="KL129" s="131"/>
      <c r="KM129" s="131"/>
      <c r="KN129" s="131"/>
      <c r="KO129" s="131"/>
      <c r="KP129" s="131"/>
      <c r="KQ129" s="131"/>
      <c r="KR129" s="131"/>
      <c r="KS129" s="131"/>
      <c r="KT129" s="131"/>
      <c r="KU129" s="131"/>
      <c r="KV129" s="131"/>
      <c r="KW129" s="131"/>
      <c r="KX129" s="131"/>
      <c r="KY129" s="131"/>
      <c r="KZ129" s="131"/>
      <c r="LA129" s="131"/>
      <c r="LB129" s="131"/>
      <c r="LC129" s="131"/>
      <c r="LD129" s="131"/>
      <c r="LE129" s="131"/>
      <c r="LF129" s="131"/>
      <c r="LG129" s="131"/>
      <c r="LH129" s="131"/>
      <c r="LI129" s="131"/>
      <c r="LJ129" s="131"/>
      <c r="LK129" s="131"/>
      <c r="LL129" s="131"/>
      <c r="LM129" s="131"/>
      <c r="LN129" s="131"/>
      <c r="LO129" s="131"/>
      <c r="LP129" s="131"/>
      <c r="LQ129" s="131"/>
      <c r="LR129" s="131"/>
      <c r="LS129" s="131"/>
      <c r="LT129" s="131"/>
      <c r="LU129" s="131"/>
      <c r="LV129" s="131"/>
      <c r="LW129" s="131"/>
      <c r="LX129" s="131"/>
      <c r="LY129" s="131"/>
      <c r="LZ129" s="131"/>
      <c r="MA129" s="131"/>
      <c r="MB129" s="131"/>
      <c r="MC129" s="131"/>
      <c r="MD129" s="131"/>
      <c r="ME129" s="131"/>
      <c r="MF129" s="131"/>
      <c r="MG129" s="131"/>
      <c r="MH129" s="131"/>
      <c r="MI129" s="131"/>
      <c r="MJ129" s="131"/>
      <c r="MK129" s="131"/>
      <c r="ML129" s="131"/>
      <c r="MM129" s="131"/>
      <c r="MN129" s="131"/>
      <c r="MO129" s="131"/>
      <c r="MP129" s="131"/>
      <c r="MQ129" s="131"/>
      <c r="MR129" s="131"/>
      <c r="MS129" s="131"/>
      <c r="MT129" s="131"/>
      <c r="MU129" s="131"/>
      <c r="MV129" s="131"/>
      <c r="MW129" s="131"/>
      <c r="MX129" s="131"/>
      <c r="MY129" s="131"/>
      <c r="MZ129" s="131"/>
      <c r="NA129" s="131"/>
      <c r="NB129" s="131"/>
      <c r="NC129" s="131"/>
      <c r="ND129" s="131"/>
      <c r="NE129" s="131"/>
      <c r="NF129" s="131"/>
      <c r="NG129" s="131"/>
      <c r="NH129" s="131"/>
      <c r="NI129" s="131"/>
      <c r="NJ129" s="131"/>
      <c r="NK129" s="131"/>
      <c r="NL129" s="131"/>
      <c r="NM129" s="131"/>
      <c r="NN129" s="131"/>
      <c r="NO129" s="131"/>
      <c r="NP129" s="131"/>
      <c r="NQ129" s="131"/>
      <c r="NR129" s="131"/>
      <c r="NS129" s="131"/>
      <c r="NT129" s="131"/>
      <c r="NU129" s="131"/>
      <c r="NV129" s="131"/>
      <c r="NW129" s="131"/>
      <c r="NX129" s="131"/>
      <c r="NY129" s="131"/>
      <c r="NZ129" s="131"/>
      <c r="OA129" s="131"/>
      <c r="OB129" s="131"/>
      <c r="OC129" s="131"/>
      <c r="OD129" s="131"/>
      <c r="OE129" s="131"/>
      <c r="OF129" s="131"/>
      <c r="OG129" s="131"/>
      <c r="OH129" s="131"/>
      <c r="OI129" s="131"/>
      <c r="OJ129" s="131"/>
      <c r="OK129" s="131"/>
      <c r="OL129" s="131"/>
      <c r="OM129" s="131"/>
      <c r="ON129" s="131"/>
      <c r="OO129" s="131"/>
      <c r="OP129" s="131"/>
      <c r="OQ129" s="131"/>
      <c r="OR129" s="131"/>
      <c r="OS129" s="131"/>
      <c r="OT129" s="131"/>
      <c r="OU129" s="131"/>
      <c r="OV129" s="131"/>
      <c r="OW129" s="131"/>
      <c r="OX129" s="131"/>
      <c r="OY129" s="131"/>
      <c r="OZ129" s="131"/>
      <c r="PA129" s="131"/>
      <c r="PB129" s="131"/>
      <c r="PC129" s="131"/>
      <c r="PD129" s="131"/>
      <c r="PE129" s="131"/>
      <c r="PF129" s="131"/>
      <c r="PG129" s="131"/>
      <c r="PH129" s="131"/>
      <c r="PI129" s="131"/>
      <c r="PJ129" s="131"/>
      <c r="PK129" s="131"/>
      <c r="PL129" s="131"/>
      <c r="PM129" s="131"/>
      <c r="PN129" s="131"/>
      <c r="PO129" s="131"/>
      <c r="PP129" s="131"/>
      <c r="PQ129" s="131"/>
      <c r="PR129" s="131"/>
      <c r="PS129" s="131"/>
      <c r="PT129" s="131"/>
      <c r="PU129" s="131"/>
      <c r="PV129" s="131"/>
      <c r="PW129" s="131"/>
      <c r="PX129" s="131"/>
      <c r="PY129" s="131"/>
      <c r="PZ129" s="131"/>
      <c r="QA129" s="131"/>
      <c r="QB129" s="131"/>
      <c r="QC129" s="131"/>
      <c r="QD129" s="131"/>
      <c r="QE129" s="131"/>
      <c r="QF129" s="131"/>
      <c r="QG129" s="131"/>
      <c r="QH129" s="131"/>
      <c r="QI129" s="131"/>
      <c r="QJ129" s="131"/>
    </row>
    <row r="130" spans="1:452" ht="15" x14ac:dyDescent="0.2">
      <c r="A130" s="131"/>
      <c r="B130" s="165"/>
      <c r="C130" s="165"/>
      <c r="D130" s="165"/>
      <c r="E130" s="165"/>
      <c r="F130" s="165"/>
      <c r="G130" s="165"/>
      <c r="H130" s="165"/>
      <c r="I130" s="165"/>
      <c r="J130" s="165"/>
      <c r="K130" s="131"/>
      <c r="L130" s="131"/>
      <c r="M130" s="131"/>
      <c r="N130" s="131"/>
      <c r="O130" s="131"/>
      <c r="P130" s="131"/>
      <c r="Q130" s="164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  <c r="EC130" s="131"/>
      <c r="ED130" s="131"/>
      <c r="EE130" s="131"/>
      <c r="EF130" s="131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31"/>
      <c r="FA130" s="131"/>
      <c r="FB130" s="131"/>
      <c r="FC130" s="131"/>
      <c r="FD130" s="131"/>
      <c r="FE130" s="131"/>
      <c r="FF130" s="131"/>
      <c r="FG130" s="131"/>
      <c r="FH130" s="131"/>
      <c r="FI130" s="131"/>
      <c r="FJ130" s="131"/>
      <c r="FK130" s="131"/>
      <c r="FL130" s="131"/>
      <c r="FM130" s="131"/>
      <c r="FN130" s="131"/>
      <c r="FO130" s="131"/>
      <c r="FP130" s="131"/>
      <c r="FQ130" s="131"/>
      <c r="FR130" s="131"/>
      <c r="FS130" s="131"/>
      <c r="FT130" s="131"/>
      <c r="FU130" s="131"/>
      <c r="FV130" s="131"/>
      <c r="FW130" s="131"/>
      <c r="FX130" s="131"/>
      <c r="FY130" s="131"/>
      <c r="FZ130" s="131"/>
      <c r="GA130" s="131"/>
      <c r="GB130" s="131"/>
      <c r="GC130" s="131"/>
      <c r="GD130" s="131"/>
      <c r="GE130" s="131"/>
      <c r="GF130" s="131"/>
      <c r="GG130" s="131"/>
      <c r="GH130" s="131"/>
      <c r="GI130" s="131"/>
      <c r="GJ130" s="131"/>
      <c r="GK130" s="131"/>
      <c r="GL130" s="131"/>
      <c r="GM130" s="131"/>
      <c r="GN130" s="131"/>
      <c r="GO130" s="131"/>
      <c r="GP130" s="131"/>
      <c r="GQ130" s="131"/>
      <c r="GR130" s="131"/>
      <c r="GS130" s="131"/>
      <c r="GT130" s="131"/>
      <c r="GU130" s="131"/>
      <c r="GV130" s="131"/>
      <c r="GW130" s="131"/>
      <c r="GX130" s="131"/>
      <c r="GY130" s="131"/>
      <c r="GZ130" s="131"/>
      <c r="HA130" s="131"/>
      <c r="HB130" s="131"/>
      <c r="HC130" s="131"/>
      <c r="HD130" s="131"/>
      <c r="HE130" s="131"/>
      <c r="HF130" s="131"/>
      <c r="HG130" s="131"/>
      <c r="HH130" s="131"/>
      <c r="HI130" s="131"/>
      <c r="HJ130" s="131"/>
      <c r="HK130" s="131"/>
      <c r="HL130" s="131"/>
      <c r="HM130" s="131"/>
      <c r="HN130" s="131"/>
      <c r="HO130" s="131"/>
      <c r="HP130" s="131"/>
      <c r="HQ130" s="131"/>
      <c r="HR130" s="131"/>
      <c r="HS130" s="131"/>
      <c r="HT130" s="131"/>
      <c r="HU130" s="131"/>
      <c r="HV130" s="131"/>
      <c r="HW130" s="131"/>
      <c r="HX130" s="131"/>
      <c r="HY130" s="131"/>
      <c r="HZ130" s="131"/>
      <c r="IA130" s="131"/>
      <c r="IB130" s="131"/>
      <c r="IC130" s="131"/>
      <c r="ID130" s="131"/>
      <c r="IE130" s="131"/>
      <c r="IF130" s="131"/>
      <c r="IG130" s="131"/>
      <c r="IH130" s="131"/>
      <c r="II130" s="131"/>
      <c r="IJ130" s="131"/>
      <c r="IK130" s="131"/>
      <c r="IL130" s="131"/>
      <c r="IM130" s="131"/>
      <c r="IN130" s="131"/>
      <c r="IO130" s="131"/>
      <c r="IP130" s="131"/>
      <c r="IQ130" s="131"/>
      <c r="IR130" s="131"/>
      <c r="IS130" s="131"/>
      <c r="IT130" s="131"/>
      <c r="IU130" s="131"/>
      <c r="IV130" s="131"/>
      <c r="IW130" s="131"/>
      <c r="IX130" s="131"/>
      <c r="IY130" s="131"/>
      <c r="IZ130" s="131"/>
      <c r="JA130" s="131"/>
      <c r="JB130" s="131"/>
      <c r="JC130" s="131"/>
      <c r="JD130" s="131"/>
      <c r="JE130" s="131"/>
      <c r="JF130" s="131"/>
      <c r="JG130" s="131"/>
      <c r="JH130" s="131"/>
      <c r="JI130" s="131"/>
      <c r="JJ130" s="131"/>
      <c r="JK130" s="131"/>
      <c r="JL130" s="131"/>
      <c r="JM130" s="131"/>
      <c r="JN130" s="131"/>
      <c r="JO130" s="131"/>
      <c r="JP130" s="131"/>
      <c r="JQ130" s="131"/>
      <c r="JR130" s="131"/>
      <c r="JS130" s="131"/>
      <c r="JT130" s="131"/>
      <c r="JU130" s="131"/>
      <c r="JV130" s="131"/>
      <c r="JW130" s="131"/>
      <c r="JX130" s="131"/>
      <c r="JY130" s="131"/>
      <c r="JZ130" s="131"/>
      <c r="KA130" s="131"/>
      <c r="KB130" s="131"/>
      <c r="KC130" s="131"/>
      <c r="KD130" s="131"/>
      <c r="KE130" s="131"/>
      <c r="KF130" s="131"/>
      <c r="KG130" s="131"/>
      <c r="KH130" s="131"/>
      <c r="KI130" s="131"/>
      <c r="KJ130" s="131"/>
      <c r="KK130" s="131"/>
      <c r="KL130" s="131"/>
      <c r="KM130" s="131"/>
      <c r="KN130" s="131"/>
      <c r="KO130" s="131"/>
      <c r="KP130" s="131"/>
      <c r="KQ130" s="131"/>
      <c r="KR130" s="131"/>
      <c r="KS130" s="131"/>
      <c r="KT130" s="131"/>
      <c r="KU130" s="131"/>
      <c r="KV130" s="131"/>
      <c r="KW130" s="131"/>
      <c r="KX130" s="131"/>
      <c r="KY130" s="131"/>
      <c r="KZ130" s="131"/>
      <c r="LA130" s="131"/>
      <c r="LB130" s="131"/>
      <c r="LC130" s="131"/>
      <c r="LD130" s="131"/>
      <c r="LE130" s="131"/>
      <c r="LF130" s="131"/>
      <c r="LG130" s="131"/>
      <c r="LH130" s="131"/>
      <c r="LI130" s="131"/>
      <c r="LJ130" s="131"/>
      <c r="LK130" s="131"/>
      <c r="LL130" s="131"/>
      <c r="LM130" s="131"/>
      <c r="LN130" s="131"/>
      <c r="LO130" s="131"/>
      <c r="LP130" s="131"/>
      <c r="LQ130" s="131"/>
      <c r="LR130" s="131"/>
      <c r="LS130" s="131"/>
      <c r="LT130" s="131"/>
      <c r="LU130" s="131"/>
      <c r="LV130" s="131"/>
      <c r="LW130" s="131"/>
      <c r="LX130" s="131"/>
      <c r="LY130" s="131"/>
      <c r="LZ130" s="131"/>
      <c r="MA130" s="131"/>
      <c r="MB130" s="131"/>
      <c r="MC130" s="131"/>
      <c r="MD130" s="131"/>
      <c r="ME130" s="131"/>
      <c r="MF130" s="131"/>
      <c r="MG130" s="131"/>
      <c r="MH130" s="131"/>
      <c r="MI130" s="131"/>
      <c r="MJ130" s="131"/>
      <c r="MK130" s="131"/>
      <c r="ML130" s="131"/>
      <c r="MM130" s="131"/>
      <c r="MN130" s="131"/>
      <c r="MO130" s="131"/>
      <c r="MP130" s="131"/>
      <c r="MQ130" s="131"/>
      <c r="MR130" s="131"/>
      <c r="MS130" s="131"/>
      <c r="MT130" s="131"/>
      <c r="MU130" s="131"/>
      <c r="MV130" s="131"/>
      <c r="MW130" s="131"/>
      <c r="MX130" s="131"/>
      <c r="MY130" s="131"/>
      <c r="MZ130" s="131"/>
      <c r="NA130" s="131"/>
      <c r="NB130" s="131"/>
      <c r="NC130" s="131"/>
      <c r="ND130" s="131"/>
      <c r="NE130" s="131"/>
      <c r="NF130" s="131"/>
      <c r="NG130" s="131"/>
      <c r="NH130" s="131"/>
      <c r="NI130" s="131"/>
      <c r="NJ130" s="131"/>
      <c r="NK130" s="131"/>
      <c r="NL130" s="131"/>
      <c r="NM130" s="131"/>
      <c r="NN130" s="131"/>
      <c r="NO130" s="131"/>
      <c r="NP130" s="131"/>
      <c r="NQ130" s="131"/>
      <c r="NR130" s="131"/>
      <c r="NS130" s="131"/>
      <c r="NT130" s="131"/>
      <c r="NU130" s="131"/>
      <c r="NV130" s="131"/>
      <c r="NW130" s="131"/>
      <c r="NX130" s="131"/>
      <c r="NY130" s="131"/>
      <c r="NZ130" s="131"/>
      <c r="OA130" s="131"/>
      <c r="OB130" s="131"/>
      <c r="OC130" s="131"/>
      <c r="OD130" s="131"/>
      <c r="OE130" s="131"/>
      <c r="OF130" s="131"/>
      <c r="OG130" s="131"/>
      <c r="OH130" s="131"/>
      <c r="OI130" s="131"/>
      <c r="OJ130" s="131"/>
      <c r="OK130" s="131"/>
      <c r="OL130" s="131"/>
      <c r="OM130" s="131"/>
      <c r="ON130" s="131"/>
      <c r="OO130" s="131"/>
      <c r="OP130" s="131"/>
      <c r="OQ130" s="131"/>
      <c r="OR130" s="131"/>
      <c r="OS130" s="131"/>
      <c r="OT130" s="131"/>
      <c r="OU130" s="131"/>
      <c r="OV130" s="131"/>
      <c r="OW130" s="131"/>
      <c r="OX130" s="131"/>
      <c r="OY130" s="131"/>
      <c r="OZ130" s="131"/>
      <c r="PA130" s="131"/>
      <c r="PB130" s="131"/>
      <c r="PC130" s="131"/>
      <c r="PD130" s="131"/>
      <c r="PE130" s="131"/>
      <c r="PF130" s="131"/>
      <c r="PG130" s="131"/>
      <c r="PH130" s="131"/>
      <c r="PI130" s="131"/>
      <c r="PJ130" s="131"/>
      <c r="PK130" s="131"/>
      <c r="PL130" s="131"/>
      <c r="PM130" s="131"/>
      <c r="PN130" s="131"/>
      <c r="PO130" s="131"/>
      <c r="PP130" s="131"/>
      <c r="PQ130" s="131"/>
      <c r="PR130" s="131"/>
      <c r="PS130" s="131"/>
      <c r="PT130" s="131"/>
      <c r="PU130" s="131"/>
      <c r="PV130" s="131"/>
      <c r="PW130" s="131"/>
      <c r="PX130" s="131"/>
      <c r="PY130" s="131"/>
      <c r="PZ130" s="131"/>
      <c r="QA130" s="131"/>
      <c r="QB130" s="131"/>
      <c r="QC130" s="131"/>
      <c r="QD130" s="131"/>
      <c r="QE130" s="131"/>
      <c r="QF130" s="131"/>
      <c r="QG130" s="131"/>
      <c r="QH130" s="131"/>
      <c r="QI130" s="131"/>
      <c r="QJ130" s="131"/>
    </row>
    <row r="131" spans="1:452" ht="15" x14ac:dyDescent="0.2">
      <c r="A131" s="131"/>
      <c r="B131" s="165"/>
      <c r="C131" s="165"/>
      <c r="D131" s="165"/>
      <c r="E131" s="165"/>
      <c r="F131" s="165"/>
      <c r="G131" s="165"/>
      <c r="H131" s="165"/>
      <c r="I131" s="165"/>
      <c r="J131" s="165"/>
      <c r="K131" s="131"/>
      <c r="L131" s="131"/>
      <c r="M131" s="131"/>
      <c r="N131" s="131"/>
      <c r="O131" s="131"/>
      <c r="P131" s="131"/>
      <c r="Q131" s="164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  <c r="EC131" s="131"/>
      <c r="ED131" s="131"/>
      <c r="EE131" s="131"/>
      <c r="EF131" s="131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31"/>
      <c r="FA131" s="131"/>
      <c r="FB131" s="131"/>
      <c r="FC131" s="131"/>
      <c r="FD131" s="131"/>
      <c r="FE131" s="131"/>
      <c r="FF131" s="131"/>
      <c r="FG131" s="131"/>
      <c r="FH131" s="131"/>
      <c r="FI131" s="131"/>
      <c r="FJ131" s="131"/>
      <c r="FK131" s="131"/>
      <c r="FL131" s="131"/>
      <c r="FM131" s="131"/>
      <c r="FN131" s="131"/>
      <c r="FO131" s="131"/>
      <c r="FP131" s="131"/>
      <c r="FQ131" s="131"/>
      <c r="FR131" s="131"/>
      <c r="FS131" s="131"/>
      <c r="FT131" s="131"/>
      <c r="FU131" s="131"/>
      <c r="FV131" s="131"/>
      <c r="FW131" s="131"/>
      <c r="FX131" s="131"/>
      <c r="FY131" s="131"/>
      <c r="FZ131" s="131"/>
      <c r="GA131" s="131"/>
      <c r="GB131" s="131"/>
      <c r="GC131" s="131"/>
      <c r="GD131" s="131"/>
      <c r="GE131" s="131"/>
      <c r="GF131" s="131"/>
      <c r="GG131" s="131"/>
      <c r="GH131" s="131"/>
      <c r="GI131" s="131"/>
      <c r="GJ131" s="131"/>
      <c r="GK131" s="131"/>
      <c r="GL131" s="131"/>
      <c r="GM131" s="131"/>
      <c r="GN131" s="131"/>
      <c r="GO131" s="131"/>
      <c r="GP131" s="131"/>
      <c r="GQ131" s="131"/>
      <c r="GR131" s="131"/>
      <c r="GS131" s="131"/>
      <c r="GT131" s="131"/>
      <c r="GU131" s="131"/>
      <c r="GV131" s="131"/>
      <c r="GW131" s="131"/>
      <c r="GX131" s="131"/>
      <c r="GY131" s="131"/>
      <c r="GZ131" s="131"/>
      <c r="HA131" s="131"/>
      <c r="HB131" s="131"/>
      <c r="HC131" s="131"/>
      <c r="HD131" s="131"/>
      <c r="HE131" s="131"/>
      <c r="HF131" s="131"/>
      <c r="HG131" s="131"/>
      <c r="HH131" s="131"/>
      <c r="HI131" s="131"/>
      <c r="HJ131" s="131"/>
      <c r="HK131" s="131"/>
      <c r="HL131" s="131"/>
      <c r="HM131" s="131"/>
      <c r="HN131" s="131"/>
      <c r="HO131" s="131"/>
      <c r="HP131" s="131"/>
      <c r="HQ131" s="131"/>
      <c r="HR131" s="131"/>
      <c r="HS131" s="131"/>
      <c r="HT131" s="131"/>
      <c r="HU131" s="131"/>
      <c r="HV131" s="131"/>
      <c r="HW131" s="131"/>
      <c r="HX131" s="131"/>
      <c r="HY131" s="131"/>
      <c r="HZ131" s="131"/>
      <c r="IA131" s="131"/>
      <c r="IB131" s="131"/>
      <c r="IC131" s="131"/>
      <c r="ID131" s="131"/>
      <c r="IE131" s="131"/>
      <c r="IF131" s="131"/>
      <c r="IG131" s="131"/>
      <c r="IH131" s="131"/>
      <c r="II131" s="131"/>
      <c r="IJ131" s="131"/>
      <c r="IK131" s="131"/>
      <c r="IL131" s="131"/>
      <c r="IM131" s="131"/>
      <c r="IN131" s="131"/>
      <c r="IO131" s="131"/>
      <c r="IP131" s="131"/>
      <c r="IQ131" s="131"/>
      <c r="IR131" s="131"/>
      <c r="IS131" s="131"/>
      <c r="IT131" s="131"/>
      <c r="IU131" s="131"/>
      <c r="IV131" s="131"/>
      <c r="IW131" s="131"/>
      <c r="IX131" s="131"/>
      <c r="IY131" s="131"/>
      <c r="IZ131" s="131"/>
      <c r="JA131" s="131"/>
      <c r="JB131" s="131"/>
      <c r="JC131" s="131"/>
      <c r="JD131" s="131"/>
      <c r="JE131" s="131"/>
      <c r="JF131" s="131"/>
      <c r="JG131" s="131"/>
      <c r="JH131" s="131"/>
      <c r="JI131" s="131"/>
      <c r="JJ131" s="131"/>
      <c r="JK131" s="131"/>
      <c r="JL131" s="131"/>
      <c r="JM131" s="131"/>
      <c r="JN131" s="131"/>
      <c r="JO131" s="131"/>
      <c r="JP131" s="131"/>
      <c r="JQ131" s="131"/>
      <c r="JR131" s="131"/>
      <c r="JS131" s="131"/>
      <c r="JT131" s="131"/>
      <c r="JU131" s="131"/>
      <c r="JV131" s="131"/>
      <c r="JW131" s="131"/>
      <c r="JX131" s="131"/>
      <c r="JY131" s="131"/>
      <c r="JZ131" s="131"/>
      <c r="KA131" s="131"/>
      <c r="KB131" s="131"/>
      <c r="KC131" s="131"/>
      <c r="KD131" s="131"/>
      <c r="KE131" s="131"/>
      <c r="KF131" s="131"/>
      <c r="KG131" s="131"/>
      <c r="KH131" s="131"/>
      <c r="KI131" s="131"/>
      <c r="KJ131" s="131"/>
      <c r="KK131" s="131"/>
      <c r="KL131" s="131"/>
      <c r="KM131" s="131"/>
      <c r="KN131" s="131"/>
      <c r="KO131" s="131"/>
      <c r="KP131" s="131"/>
      <c r="KQ131" s="131"/>
      <c r="KR131" s="131"/>
      <c r="KS131" s="131"/>
      <c r="KT131" s="131"/>
      <c r="KU131" s="131"/>
      <c r="KV131" s="131"/>
      <c r="KW131" s="131"/>
      <c r="KX131" s="131"/>
      <c r="KY131" s="131"/>
      <c r="KZ131" s="131"/>
      <c r="LA131" s="131"/>
      <c r="LB131" s="131"/>
      <c r="LC131" s="131"/>
      <c r="LD131" s="131"/>
      <c r="LE131" s="131"/>
      <c r="LF131" s="131"/>
      <c r="LG131" s="131"/>
      <c r="LH131" s="131"/>
      <c r="LI131" s="131"/>
      <c r="LJ131" s="131"/>
      <c r="LK131" s="131"/>
      <c r="LL131" s="131"/>
      <c r="LM131" s="131"/>
      <c r="LN131" s="131"/>
      <c r="LO131" s="131"/>
      <c r="LP131" s="131"/>
      <c r="LQ131" s="131"/>
      <c r="LR131" s="131"/>
      <c r="LS131" s="131"/>
      <c r="LT131" s="131"/>
      <c r="LU131" s="131"/>
      <c r="LV131" s="131"/>
      <c r="LW131" s="131"/>
      <c r="LX131" s="131"/>
      <c r="LY131" s="131"/>
      <c r="LZ131" s="131"/>
      <c r="MA131" s="131"/>
      <c r="MB131" s="131"/>
      <c r="MC131" s="131"/>
      <c r="MD131" s="131"/>
      <c r="ME131" s="131"/>
      <c r="MF131" s="131"/>
      <c r="MG131" s="131"/>
      <c r="MH131" s="131"/>
      <c r="MI131" s="131"/>
      <c r="MJ131" s="131"/>
      <c r="MK131" s="131"/>
      <c r="ML131" s="131"/>
      <c r="MM131" s="131"/>
      <c r="MN131" s="131"/>
      <c r="MO131" s="131"/>
      <c r="MP131" s="131"/>
      <c r="MQ131" s="131"/>
      <c r="MR131" s="131"/>
      <c r="MS131" s="131"/>
      <c r="MT131" s="131"/>
      <c r="MU131" s="131"/>
      <c r="MV131" s="131"/>
      <c r="MW131" s="131"/>
      <c r="MX131" s="131"/>
      <c r="MY131" s="131"/>
      <c r="MZ131" s="131"/>
      <c r="NA131" s="131"/>
      <c r="NB131" s="131"/>
      <c r="NC131" s="131"/>
      <c r="ND131" s="131"/>
      <c r="NE131" s="131"/>
      <c r="NF131" s="131"/>
      <c r="NG131" s="131"/>
      <c r="NH131" s="131"/>
      <c r="NI131" s="131"/>
      <c r="NJ131" s="131"/>
      <c r="NK131" s="131"/>
      <c r="NL131" s="131"/>
      <c r="NM131" s="131"/>
      <c r="NN131" s="131"/>
      <c r="NO131" s="131"/>
      <c r="NP131" s="131"/>
      <c r="NQ131" s="131"/>
      <c r="NR131" s="131"/>
      <c r="NS131" s="131"/>
      <c r="NT131" s="131"/>
      <c r="NU131" s="131"/>
      <c r="NV131" s="131"/>
      <c r="NW131" s="131"/>
      <c r="NX131" s="131"/>
      <c r="NY131" s="131"/>
      <c r="NZ131" s="131"/>
      <c r="OA131" s="131"/>
      <c r="OB131" s="131"/>
      <c r="OC131" s="131"/>
      <c r="OD131" s="131"/>
      <c r="OE131" s="131"/>
      <c r="OF131" s="131"/>
      <c r="OG131" s="131"/>
      <c r="OH131" s="131"/>
      <c r="OI131" s="131"/>
      <c r="OJ131" s="131"/>
      <c r="OK131" s="131"/>
      <c r="OL131" s="131"/>
      <c r="OM131" s="131"/>
      <c r="ON131" s="131"/>
      <c r="OO131" s="131"/>
      <c r="OP131" s="131"/>
      <c r="OQ131" s="131"/>
      <c r="OR131" s="131"/>
      <c r="OS131" s="131"/>
      <c r="OT131" s="131"/>
      <c r="OU131" s="131"/>
      <c r="OV131" s="131"/>
      <c r="OW131" s="131"/>
      <c r="OX131" s="131"/>
      <c r="OY131" s="131"/>
      <c r="OZ131" s="131"/>
      <c r="PA131" s="131"/>
      <c r="PB131" s="131"/>
      <c r="PC131" s="131"/>
      <c r="PD131" s="131"/>
      <c r="PE131" s="131"/>
      <c r="PF131" s="131"/>
      <c r="PG131" s="131"/>
      <c r="PH131" s="131"/>
      <c r="PI131" s="131"/>
      <c r="PJ131" s="131"/>
      <c r="PK131" s="131"/>
      <c r="PL131" s="131"/>
      <c r="PM131" s="131"/>
      <c r="PN131" s="131"/>
      <c r="PO131" s="131"/>
      <c r="PP131" s="131"/>
      <c r="PQ131" s="131"/>
      <c r="PR131" s="131"/>
      <c r="PS131" s="131"/>
      <c r="PT131" s="131"/>
      <c r="PU131" s="131"/>
      <c r="PV131" s="131"/>
      <c r="PW131" s="131"/>
      <c r="PX131" s="131"/>
      <c r="PY131" s="131"/>
      <c r="PZ131" s="131"/>
      <c r="QA131" s="131"/>
      <c r="QB131" s="131"/>
      <c r="QC131" s="131"/>
      <c r="QD131" s="131"/>
      <c r="QE131" s="131"/>
      <c r="QF131" s="131"/>
      <c r="QG131" s="131"/>
      <c r="QH131" s="131"/>
      <c r="QI131" s="131"/>
      <c r="QJ131" s="131"/>
    </row>
    <row r="132" spans="1:452" ht="15" x14ac:dyDescent="0.2">
      <c r="A132" s="131"/>
      <c r="B132" s="165"/>
      <c r="C132" s="165"/>
      <c r="D132" s="165"/>
      <c r="E132" s="165"/>
      <c r="F132" s="165"/>
      <c r="G132" s="165"/>
      <c r="H132" s="165"/>
      <c r="I132" s="165"/>
      <c r="J132" s="165"/>
      <c r="K132" s="131"/>
      <c r="L132" s="131"/>
      <c r="M132" s="131"/>
      <c r="N132" s="131"/>
      <c r="O132" s="131"/>
      <c r="P132" s="131"/>
      <c r="Q132" s="164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  <c r="EC132" s="131"/>
      <c r="ED132" s="131"/>
      <c r="EE132" s="131"/>
      <c r="EF132" s="131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31"/>
      <c r="FA132" s="131"/>
      <c r="FB132" s="131"/>
      <c r="FC132" s="131"/>
      <c r="FD132" s="131"/>
      <c r="FE132" s="131"/>
      <c r="FF132" s="131"/>
      <c r="FG132" s="131"/>
      <c r="FH132" s="131"/>
      <c r="FI132" s="131"/>
      <c r="FJ132" s="131"/>
      <c r="FK132" s="131"/>
      <c r="FL132" s="131"/>
      <c r="FM132" s="131"/>
      <c r="FN132" s="131"/>
      <c r="FO132" s="131"/>
      <c r="FP132" s="131"/>
      <c r="FQ132" s="131"/>
      <c r="FR132" s="131"/>
      <c r="FS132" s="131"/>
      <c r="FT132" s="131"/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31"/>
      <c r="GE132" s="131"/>
      <c r="GF132" s="131"/>
      <c r="GG132" s="131"/>
      <c r="GH132" s="131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31"/>
      <c r="GT132" s="131"/>
      <c r="GU132" s="131"/>
      <c r="GV132" s="131"/>
      <c r="GW132" s="131"/>
      <c r="GX132" s="131"/>
      <c r="GY132" s="131"/>
      <c r="GZ132" s="131"/>
      <c r="HA132" s="131"/>
      <c r="HB132" s="131"/>
      <c r="HC132" s="131"/>
      <c r="HD132" s="131"/>
      <c r="HE132" s="131"/>
      <c r="HF132" s="131"/>
      <c r="HG132" s="131"/>
      <c r="HH132" s="131"/>
      <c r="HI132" s="131"/>
      <c r="HJ132" s="131"/>
      <c r="HK132" s="131"/>
      <c r="HL132" s="131"/>
      <c r="HM132" s="131"/>
      <c r="HN132" s="131"/>
      <c r="HO132" s="131"/>
      <c r="HP132" s="131"/>
      <c r="HQ132" s="131"/>
      <c r="HR132" s="131"/>
      <c r="HS132" s="131"/>
      <c r="HT132" s="131"/>
      <c r="HU132" s="131"/>
      <c r="HV132" s="131"/>
      <c r="HW132" s="131"/>
      <c r="HX132" s="131"/>
      <c r="HY132" s="131"/>
      <c r="HZ132" s="131"/>
      <c r="IA132" s="131"/>
      <c r="IB132" s="131"/>
      <c r="IC132" s="131"/>
      <c r="ID132" s="131"/>
      <c r="IE132" s="131"/>
      <c r="IF132" s="131"/>
      <c r="IG132" s="131"/>
      <c r="IH132" s="131"/>
      <c r="II132" s="131"/>
      <c r="IJ132" s="131"/>
      <c r="IK132" s="131"/>
      <c r="IL132" s="131"/>
      <c r="IM132" s="131"/>
      <c r="IN132" s="131"/>
      <c r="IO132" s="131"/>
      <c r="IP132" s="131"/>
      <c r="IQ132" s="131"/>
      <c r="IR132" s="131"/>
      <c r="IS132" s="131"/>
      <c r="IT132" s="131"/>
      <c r="IU132" s="131"/>
      <c r="IV132" s="131"/>
      <c r="IW132" s="131"/>
      <c r="IX132" s="131"/>
      <c r="IY132" s="131"/>
      <c r="IZ132" s="131"/>
      <c r="JA132" s="131"/>
      <c r="JB132" s="131"/>
      <c r="JC132" s="131"/>
      <c r="JD132" s="131"/>
      <c r="JE132" s="131"/>
      <c r="JF132" s="131"/>
      <c r="JG132" s="131"/>
      <c r="JH132" s="131"/>
      <c r="JI132" s="131"/>
      <c r="JJ132" s="131"/>
      <c r="JK132" s="131"/>
      <c r="JL132" s="131"/>
      <c r="JM132" s="131"/>
      <c r="JN132" s="131"/>
      <c r="JO132" s="131"/>
      <c r="JP132" s="131"/>
      <c r="JQ132" s="131"/>
      <c r="JR132" s="131"/>
      <c r="JS132" s="131"/>
      <c r="JT132" s="131"/>
      <c r="JU132" s="131"/>
      <c r="JV132" s="131"/>
      <c r="JW132" s="131"/>
      <c r="JX132" s="131"/>
      <c r="JY132" s="131"/>
      <c r="JZ132" s="131"/>
      <c r="KA132" s="131"/>
      <c r="KB132" s="131"/>
      <c r="KC132" s="131"/>
      <c r="KD132" s="131"/>
      <c r="KE132" s="131"/>
      <c r="KF132" s="131"/>
      <c r="KG132" s="131"/>
      <c r="KH132" s="131"/>
      <c r="KI132" s="131"/>
      <c r="KJ132" s="131"/>
      <c r="KK132" s="131"/>
      <c r="KL132" s="131"/>
      <c r="KM132" s="131"/>
      <c r="KN132" s="131"/>
      <c r="KO132" s="131"/>
      <c r="KP132" s="131"/>
      <c r="KQ132" s="131"/>
      <c r="KR132" s="131"/>
      <c r="KS132" s="131"/>
      <c r="KT132" s="131"/>
      <c r="KU132" s="131"/>
      <c r="KV132" s="131"/>
      <c r="KW132" s="131"/>
      <c r="KX132" s="131"/>
      <c r="KY132" s="131"/>
      <c r="KZ132" s="131"/>
      <c r="LA132" s="131"/>
      <c r="LB132" s="131"/>
      <c r="LC132" s="131"/>
      <c r="LD132" s="131"/>
      <c r="LE132" s="131"/>
      <c r="LF132" s="131"/>
      <c r="LG132" s="131"/>
      <c r="LH132" s="131"/>
      <c r="LI132" s="131"/>
      <c r="LJ132" s="131"/>
      <c r="LK132" s="131"/>
      <c r="LL132" s="131"/>
      <c r="LM132" s="131"/>
      <c r="LN132" s="131"/>
      <c r="LO132" s="131"/>
      <c r="LP132" s="131"/>
      <c r="LQ132" s="131"/>
      <c r="LR132" s="131"/>
      <c r="LS132" s="131"/>
      <c r="LT132" s="131"/>
      <c r="LU132" s="131"/>
      <c r="LV132" s="131"/>
      <c r="LW132" s="131"/>
      <c r="LX132" s="131"/>
      <c r="LY132" s="131"/>
      <c r="LZ132" s="131"/>
      <c r="MA132" s="131"/>
      <c r="MB132" s="131"/>
      <c r="MC132" s="131"/>
      <c r="MD132" s="131"/>
      <c r="ME132" s="131"/>
      <c r="MF132" s="131"/>
      <c r="MG132" s="131"/>
      <c r="MH132" s="131"/>
      <c r="MI132" s="131"/>
      <c r="MJ132" s="131"/>
      <c r="MK132" s="131"/>
      <c r="ML132" s="131"/>
      <c r="MM132" s="131"/>
      <c r="MN132" s="131"/>
      <c r="MO132" s="131"/>
      <c r="MP132" s="131"/>
      <c r="MQ132" s="131"/>
      <c r="MR132" s="131"/>
      <c r="MS132" s="131"/>
      <c r="MT132" s="131"/>
      <c r="MU132" s="131"/>
      <c r="MV132" s="131"/>
      <c r="MW132" s="131"/>
      <c r="MX132" s="131"/>
      <c r="MY132" s="131"/>
      <c r="MZ132" s="131"/>
      <c r="NA132" s="131"/>
      <c r="NB132" s="131"/>
      <c r="NC132" s="131"/>
      <c r="ND132" s="131"/>
      <c r="NE132" s="131"/>
      <c r="NF132" s="131"/>
      <c r="NG132" s="131"/>
      <c r="NH132" s="131"/>
      <c r="NI132" s="131"/>
      <c r="NJ132" s="131"/>
      <c r="NK132" s="131"/>
      <c r="NL132" s="131"/>
      <c r="NM132" s="131"/>
      <c r="NN132" s="131"/>
      <c r="NO132" s="131"/>
      <c r="NP132" s="131"/>
      <c r="NQ132" s="131"/>
      <c r="NR132" s="131"/>
      <c r="NS132" s="131"/>
      <c r="NT132" s="131"/>
      <c r="NU132" s="131"/>
      <c r="NV132" s="131"/>
      <c r="NW132" s="131"/>
      <c r="NX132" s="131"/>
      <c r="NY132" s="131"/>
      <c r="NZ132" s="131"/>
      <c r="OA132" s="131"/>
      <c r="OB132" s="131"/>
      <c r="OC132" s="131"/>
      <c r="OD132" s="131"/>
      <c r="OE132" s="131"/>
      <c r="OF132" s="131"/>
      <c r="OG132" s="131"/>
      <c r="OH132" s="131"/>
      <c r="OI132" s="131"/>
      <c r="OJ132" s="131"/>
      <c r="OK132" s="131"/>
      <c r="OL132" s="131"/>
      <c r="OM132" s="131"/>
      <c r="ON132" s="131"/>
      <c r="OO132" s="131"/>
      <c r="OP132" s="131"/>
      <c r="OQ132" s="131"/>
      <c r="OR132" s="131"/>
      <c r="OS132" s="131"/>
      <c r="OT132" s="131"/>
      <c r="OU132" s="131"/>
      <c r="OV132" s="131"/>
      <c r="OW132" s="131"/>
      <c r="OX132" s="131"/>
      <c r="OY132" s="131"/>
      <c r="OZ132" s="131"/>
      <c r="PA132" s="131"/>
      <c r="PB132" s="131"/>
      <c r="PC132" s="131"/>
      <c r="PD132" s="131"/>
      <c r="PE132" s="131"/>
      <c r="PF132" s="131"/>
      <c r="PG132" s="131"/>
      <c r="PH132" s="131"/>
      <c r="PI132" s="131"/>
      <c r="PJ132" s="131"/>
      <c r="PK132" s="131"/>
      <c r="PL132" s="131"/>
      <c r="PM132" s="131"/>
      <c r="PN132" s="131"/>
      <c r="PO132" s="131"/>
      <c r="PP132" s="131"/>
      <c r="PQ132" s="131"/>
      <c r="PR132" s="131"/>
      <c r="PS132" s="131"/>
      <c r="PT132" s="131"/>
      <c r="PU132" s="131"/>
      <c r="PV132" s="131"/>
      <c r="PW132" s="131"/>
      <c r="PX132" s="131"/>
      <c r="PY132" s="131"/>
      <c r="PZ132" s="131"/>
      <c r="QA132" s="131"/>
      <c r="QB132" s="131"/>
      <c r="QC132" s="131"/>
      <c r="QD132" s="131"/>
      <c r="QE132" s="131"/>
      <c r="QF132" s="131"/>
      <c r="QG132" s="131"/>
      <c r="QH132" s="131"/>
      <c r="QI132" s="131"/>
      <c r="QJ132" s="131"/>
    </row>
    <row r="133" spans="1:452" ht="15" x14ac:dyDescent="0.2">
      <c r="A133" s="131"/>
      <c r="B133" s="165"/>
      <c r="C133" s="165"/>
      <c r="D133" s="165"/>
      <c r="E133" s="165"/>
      <c r="F133" s="165"/>
      <c r="G133" s="165"/>
      <c r="H133" s="165"/>
      <c r="I133" s="165"/>
      <c r="J133" s="165"/>
      <c r="K133" s="131"/>
      <c r="L133" s="131"/>
      <c r="M133" s="131"/>
      <c r="N133" s="131"/>
      <c r="O133" s="131"/>
      <c r="P133" s="131"/>
      <c r="Q133" s="164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  <c r="EC133" s="131"/>
      <c r="ED133" s="131"/>
      <c r="EE133" s="131"/>
      <c r="EF133" s="131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31"/>
      <c r="FA133" s="131"/>
      <c r="FB133" s="131"/>
      <c r="FC133" s="131"/>
      <c r="FD133" s="131"/>
      <c r="FE133" s="131"/>
      <c r="FF133" s="131"/>
      <c r="FG133" s="131"/>
      <c r="FH133" s="131"/>
      <c r="FI133" s="131"/>
      <c r="FJ133" s="131"/>
      <c r="FK133" s="131"/>
      <c r="FL133" s="131"/>
      <c r="FM133" s="131"/>
      <c r="FN133" s="131"/>
      <c r="FO133" s="131"/>
      <c r="FP133" s="131"/>
      <c r="FQ133" s="131"/>
      <c r="FR133" s="131"/>
      <c r="FS133" s="131"/>
      <c r="FT133" s="131"/>
      <c r="FU133" s="131"/>
      <c r="FV133" s="131"/>
      <c r="FW133" s="131"/>
      <c r="FX133" s="131"/>
      <c r="FY133" s="131"/>
      <c r="FZ133" s="131"/>
      <c r="GA133" s="131"/>
      <c r="GB133" s="131"/>
      <c r="GC133" s="131"/>
      <c r="GD133" s="131"/>
      <c r="GE133" s="131"/>
      <c r="GF133" s="131"/>
      <c r="GG133" s="131"/>
      <c r="GH133" s="131"/>
      <c r="GI133" s="131"/>
      <c r="GJ133" s="131"/>
      <c r="GK133" s="131"/>
      <c r="GL133" s="131"/>
      <c r="GM133" s="131"/>
      <c r="GN133" s="131"/>
      <c r="GO133" s="131"/>
      <c r="GP133" s="131"/>
      <c r="GQ133" s="131"/>
      <c r="GR133" s="131"/>
      <c r="GS133" s="131"/>
      <c r="GT133" s="131"/>
      <c r="GU133" s="131"/>
      <c r="GV133" s="131"/>
      <c r="GW133" s="131"/>
      <c r="GX133" s="131"/>
      <c r="GY133" s="131"/>
      <c r="GZ133" s="131"/>
      <c r="HA133" s="131"/>
      <c r="HB133" s="131"/>
      <c r="HC133" s="131"/>
      <c r="HD133" s="131"/>
      <c r="HE133" s="131"/>
      <c r="HF133" s="131"/>
      <c r="HG133" s="131"/>
      <c r="HH133" s="131"/>
      <c r="HI133" s="131"/>
      <c r="HJ133" s="131"/>
      <c r="HK133" s="131"/>
      <c r="HL133" s="131"/>
      <c r="HM133" s="131"/>
      <c r="HN133" s="131"/>
      <c r="HO133" s="131"/>
      <c r="HP133" s="131"/>
      <c r="HQ133" s="131"/>
      <c r="HR133" s="131"/>
      <c r="HS133" s="131"/>
      <c r="HT133" s="131"/>
      <c r="HU133" s="131"/>
      <c r="HV133" s="131"/>
      <c r="HW133" s="131"/>
      <c r="HX133" s="131"/>
      <c r="HY133" s="131"/>
      <c r="HZ133" s="131"/>
      <c r="IA133" s="131"/>
      <c r="IB133" s="131"/>
      <c r="IC133" s="131"/>
      <c r="ID133" s="131"/>
      <c r="IE133" s="131"/>
      <c r="IF133" s="131"/>
      <c r="IG133" s="131"/>
      <c r="IH133" s="131"/>
      <c r="II133" s="131"/>
      <c r="IJ133" s="131"/>
      <c r="IK133" s="131"/>
      <c r="IL133" s="131"/>
      <c r="IM133" s="131"/>
      <c r="IN133" s="131"/>
      <c r="IO133" s="131"/>
      <c r="IP133" s="131"/>
      <c r="IQ133" s="131"/>
      <c r="IR133" s="131"/>
      <c r="IS133" s="131"/>
      <c r="IT133" s="131"/>
      <c r="IU133" s="131"/>
      <c r="IV133" s="131"/>
      <c r="IW133" s="131"/>
      <c r="IX133" s="131"/>
      <c r="IY133" s="131"/>
      <c r="IZ133" s="131"/>
      <c r="JA133" s="131"/>
      <c r="JB133" s="131"/>
      <c r="JC133" s="131"/>
      <c r="JD133" s="131"/>
      <c r="JE133" s="131"/>
      <c r="JF133" s="131"/>
      <c r="JG133" s="131"/>
      <c r="JH133" s="131"/>
      <c r="JI133" s="131"/>
      <c r="JJ133" s="131"/>
      <c r="JK133" s="131"/>
      <c r="JL133" s="131"/>
      <c r="JM133" s="131"/>
      <c r="JN133" s="131"/>
      <c r="JO133" s="131"/>
      <c r="JP133" s="131"/>
      <c r="JQ133" s="131"/>
      <c r="JR133" s="131"/>
      <c r="JS133" s="131"/>
      <c r="JT133" s="131"/>
      <c r="JU133" s="131"/>
      <c r="JV133" s="131"/>
      <c r="JW133" s="131"/>
      <c r="JX133" s="131"/>
      <c r="JY133" s="131"/>
      <c r="JZ133" s="131"/>
      <c r="KA133" s="131"/>
      <c r="KB133" s="131"/>
      <c r="KC133" s="131"/>
      <c r="KD133" s="131"/>
      <c r="KE133" s="131"/>
      <c r="KF133" s="131"/>
      <c r="KG133" s="131"/>
      <c r="KH133" s="131"/>
      <c r="KI133" s="131"/>
      <c r="KJ133" s="131"/>
      <c r="KK133" s="131"/>
      <c r="KL133" s="131"/>
      <c r="KM133" s="131"/>
      <c r="KN133" s="131"/>
      <c r="KO133" s="131"/>
      <c r="KP133" s="131"/>
      <c r="KQ133" s="131"/>
      <c r="KR133" s="131"/>
      <c r="KS133" s="131"/>
      <c r="KT133" s="131"/>
      <c r="KU133" s="131"/>
      <c r="KV133" s="131"/>
      <c r="KW133" s="131"/>
      <c r="KX133" s="131"/>
      <c r="KY133" s="131"/>
      <c r="KZ133" s="131"/>
      <c r="LA133" s="131"/>
      <c r="LB133" s="131"/>
      <c r="LC133" s="131"/>
      <c r="LD133" s="131"/>
      <c r="LE133" s="131"/>
      <c r="LF133" s="131"/>
      <c r="LG133" s="131"/>
      <c r="LH133" s="131"/>
      <c r="LI133" s="131"/>
      <c r="LJ133" s="131"/>
      <c r="LK133" s="131"/>
      <c r="LL133" s="131"/>
      <c r="LM133" s="131"/>
      <c r="LN133" s="131"/>
      <c r="LO133" s="131"/>
      <c r="LP133" s="131"/>
      <c r="LQ133" s="131"/>
      <c r="LR133" s="131"/>
      <c r="LS133" s="131"/>
      <c r="LT133" s="131"/>
      <c r="LU133" s="131"/>
      <c r="LV133" s="131"/>
      <c r="LW133" s="131"/>
      <c r="LX133" s="131"/>
      <c r="LY133" s="131"/>
      <c r="LZ133" s="131"/>
      <c r="MA133" s="131"/>
      <c r="MB133" s="131"/>
      <c r="MC133" s="131"/>
      <c r="MD133" s="131"/>
      <c r="ME133" s="131"/>
      <c r="MF133" s="131"/>
      <c r="MG133" s="131"/>
      <c r="MH133" s="131"/>
      <c r="MI133" s="131"/>
      <c r="MJ133" s="131"/>
      <c r="MK133" s="131"/>
      <c r="ML133" s="131"/>
      <c r="MM133" s="131"/>
      <c r="MN133" s="131"/>
      <c r="MO133" s="131"/>
      <c r="MP133" s="131"/>
      <c r="MQ133" s="131"/>
      <c r="MR133" s="131"/>
      <c r="MS133" s="131"/>
      <c r="MT133" s="131"/>
      <c r="MU133" s="131"/>
      <c r="MV133" s="131"/>
      <c r="MW133" s="131"/>
      <c r="MX133" s="131"/>
      <c r="MY133" s="131"/>
      <c r="MZ133" s="131"/>
      <c r="NA133" s="131"/>
      <c r="NB133" s="131"/>
      <c r="NC133" s="131"/>
      <c r="ND133" s="131"/>
      <c r="NE133" s="131"/>
      <c r="NF133" s="131"/>
      <c r="NG133" s="131"/>
      <c r="NH133" s="131"/>
      <c r="NI133" s="131"/>
      <c r="NJ133" s="131"/>
      <c r="NK133" s="131"/>
      <c r="NL133" s="131"/>
      <c r="NM133" s="131"/>
      <c r="NN133" s="131"/>
      <c r="NO133" s="131"/>
      <c r="NP133" s="131"/>
      <c r="NQ133" s="131"/>
      <c r="NR133" s="131"/>
      <c r="NS133" s="131"/>
      <c r="NT133" s="131"/>
      <c r="NU133" s="131"/>
      <c r="NV133" s="131"/>
      <c r="NW133" s="131"/>
      <c r="NX133" s="131"/>
      <c r="NY133" s="131"/>
      <c r="NZ133" s="131"/>
      <c r="OA133" s="131"/>
      <c r="OB133" s="131"/>
      <c r="OC133" s="131"/>
      <c r="OD133" s="131"/>
      <c r="OE133" s="131"/>
      <c r="OF133" s="131"/>
      <c r="OG133" s="131"/>
      <c r="OH133" s="131"/>
      <c r="OI133" s="131"/>
      <c r="OJ133" s="131"/>
      <c r="OK133" s="131"/>
      <c r="OL133" s="131"/>
      <c r="OM133" s="131"/>
      <c r="ON133" s="131"/>
      <c r="OO133" s="131"/>
      <c r="OP133" s="131"/>
      <c r="OQ133" s="131"/>
      <c r="OR133" s="131"/>
      <c r="OS133" s="131"/>
      <c r="OT133" s="131"/>
      <c r="OU133" s="131"/>
      <c r="OV133" s="131"/>
      <c r="OW133" s="131"/>
      <c r="OX133" s="131"/>
      <c r="OY133" s="131"/>
      <c r="OZ133" s="131"/>
      <c r="PA133" s="131"/>
      <c r="PB133" s="131"/>
      <c r="PC133" s="131"/>
      <c r="PD133" s="131"/>
      <c r="PE133" s="131"/>
      <c r="PF133" s="131"/>
      <c r="PG133" s="131"/>
      <c r="PH133" s="131"/>
      <c r="PI133" s="131"/>
      <c r="PJ133" s="131"/>
      <c r="PK133" s="131"/>
      <c r="PL133" s="131"/>
      <c r="PM133" s="131"/>
      <c r="PN133" s="131"/>
      <c r="PO133" s="131"/>
      <c r="PP133" s="131"/>
      <c r="PQ133" s="131"/>
      <c r="PR133" s="131"/>
      <c r="PS133" s="131"/>
      <c r="PT133" s="131"/>
      <c r="PU133" s="131"/>
      <c r="PV133" s="131"/>
      <c r="PW133" s="131"/>
      <c r="PX133" s="131"/>
      <c r="PY133" s="131"/>
      <c r="PZ133" s="131"/>
      <c r="QA133" s="131"/>
      <c r="QB133" s="131"/>
      <c r="QC133" s="131"/>
      <c r="QD133" s="131"/>
      <c r="QE133" s="131"/>
      <c r="QF133" s="131"/>
      <c r="QG133" s="131"/>
      <c r="QH133" s="131"/>
      <c r="QI133" s="131"/>
      <c r="QJ133" s="131"/>
    </row>
    <row r="134" spans="1:452" ht="15" x14ac:dyDescent="0.2">
      <c r="A134" s="131"/>
      <c r="B134" s="165"/>
      <c r="C134" s="165"/>
      <c r="D134" s="165"/>
      <c r="E134" s="165"/>
      <c r="F134" s="165"/>
      <c r="G134" s="165"/>
      <c r="H134" s="165"/>
      <c r="I134" s="165"/>
      <c r="J134" s="165"/>
      <c r="K134" s="131"/>
      <c r="L134" s="131"/>
      <c r="M134" s="131"/>
      <c r="N134" s="131"/>
      <c r="O134" s="131"/>
      <c r="P134" s="131"/>
      <c r="Q134" s="164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  <c r="EC134" s="131"/>
      <c r="ED134" s="131"/>
      <c r="EE134" s="131"/>
      <c r="EF134" s="131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31"/>
      <c r="FA134" s="131"/>
      <c r="FB134" s="131"/>
      <c r="FC134" s="131"/>
      <c r="FD134" s="131"/>
      <c r="FE134" s="131"/>
      <c r="FF134" s="131"/>
      <c r="FG134" s="131"/>
      <c r="FH134" s="131"/>
      <c r="FI134" s="131"/>
      <c r="FJ134" s="131"/>
      <c r="FK134" s="131"/>
      <c r="FL134" s="131"/>
      <c r="FM134" s="131"/>
      <c r="FN134" s="131"/>
      <c r="FO134" s="131"/>
      <c r="FP134" s="131"/>
      <c r="FQ134" s="131"/>
      <c r="FR134" s="131"/>
      <c r="FS134" s="131"/>
      <c r="FT134" s="131"/>
      <c r="FU134" s="131"/>
      <c r="FV134" s="131"/>
      <c r="FW134" s="131"/>
      <c r="FX134" s="131"/>
      <c r="FY134" s="131"/>
      <c r="FZ134" s="131"/>
      <c r="GA134" s="131"/>
      <c r="GB134" s="131"/>
      <c r="GC134" s="131"/>
      <c r="GD134" s="131"/>
      <c r="GE134" s="131"/>
      <c r="GF134" s="131"/>
      <c r="GG134" s="131"/>
      <c r="GH134" s="131"/>
      <c r="GI134" s="131"/>
      <c r="GJ134" s="131"/>
      <c r="GK134" s="131"/>
      <c r="GL134" s="131"/>
      <c r="GM134" s="131"/>
      <c r="GN134" s="131"/>
      <c r="GO134" s="131"/>
      <c r="GP134" s="131"/>
      <c r="GQ134" s="131"/>
      <c r="GR134" s="131"/>
      <c r="GS134" s="131"/>
      <c r="GT134" s="131"/>
      <c r="GU134" s="131"/>
      <c r="GV134" s="131"/>
      <c r="GW134" s="131"/>
      <c r="GX134" s="131"/>
      <c r="GY134" s="131"/>
      <c r="GZ134" s="131"/>
      <c r="HA134" s="131"/>
      <c r="HB134" s="131"/>
      <c r="HC134" s="131"/>
      <c r="HD134" s="131"/>
      <c r="HE134" s="131"/>
      <c r="HF134" s="131"/>
      <c r="HG134" s="131"/>
      <c r="HH134" s="131"/>
      <c r="HI134" s="131"/>
      <c r="HJ134" s="131"/>
      <c r="HK134" s="131"/>
      <c r="HL134" s="131"/>
      <c r="HM134" s="131"/>
      <c r="HN134" s="131"/>
      <c r="HO134" s="131"/>
      <c r="HP134" s="131"/>
      <c r="HQ134" s="131"/>
      <c r="HR134" s="131"/>
      <c r="HS134" s="131"/>
      <c r="HT134" s="131"/>
      <c r="HU134" s="131"/>
      <c r="HV134" s="131"/>
      <c r="HW134" s="131"/>
      <c r="HX134" s="131"/>
      <c r="HY134" s="131"/>
      <c r="HZ134" s="131"/>
      <c r="IA134" s="131"/>
      <c r="IB134" s="131"/>
      <c r="IC134" s="131"/>
      <c r="ID134" s="131"/>
      <c r="IE134" s="131"/>
      <c r="IF134" s="131"/>
      <c r="IG134" s="131"/>
      <c r="IH134" s="131"/>
      <c r="II134" s="131"/>
      <c r="IJ134" s="131"/>
      <c r="IK134" s="131"/>
      <c r="IL134" s="131"/>
      <c r="IM134" s="131"/>
      <c r="IN134" s="131"/>
      <c r="IO134" s="131"/>
      <c r="IP134" s="131"/>
      <c r="IQ134" s="131"/>
      <c r="IR134" s="131"/>
      <c r="IS134" s="131"/>
      <c r="IT134" s="131"/>
      <c r="IU134" s="131"/>
      <c r="IV134" s="131"/>
      <c r="IW134" s="131"/>
      <c r="IX134" s="131"/>
      <c r="IY134" s="131"/>
      <c r="IZ134" s="131"/>
      <c r="JA134" s="131"/>
      <c r="JB134" s="131"/>
      <c r="JC134" s="131"/>
      <c r="JD134" s="131"/>
      <c r="JE134" s="131"/>
      <c r="JF134" s="131"/>
      <c r="JG134" s="131"/>
      <c r="JH134" s="131"/>
      <c r="JI134" s="131"/>
      <c r="JJ134" s="131"/>
      <c r="JK134" s="131"/>
      <c r="JL134" s="131"/>
      <c r="JM134" s="131"/>
      <c r="JN134" s="131"/>
      <c r="JO134" s="131"/>
      <c r="JP134" s="131"/>
      <c r="JQ134" s="131"/>
      <c r="JR134" s="131"/>
      <c r="JS134" s="131"/>
      <c r="JT134" s="131"/>
      <c r="JU134" s="131"/>
      <c r="JV134" s="131"/>
      <c r="JW134" s="131"/>
      <c r="JX134" s="131"/>
      <c r="JY134" s="131"/>
      <c r="JZ134" s="131"/>
      <c r="KA134" s="131"/>
      <c r="KB134" s="131"/>
      <c r="KC134" s="131"/>
      <c r="KD134" s="131"/>
      <c r="KE134" s="131"/>
      <c r="KF134" s="131"/>
      <c r="KG134" s="131"/>
      <c r="KH134" s="131"/>
      <c r="KI134" s="131"/>
      <c r="KJ134" s="131"/>
      <c r="KK134" s="131"/>
      <c r="KL134" s="131"/>
      <c r="KM134" s="131"/>
      <c r="KN134" s="131"/>
      <c r="KO134" s="131"/>
      <c r="KP134" s="131"/>
      <c r="KQ134" s="131"/>
      <c r="KR134" s="131"/>
      <c r="KS134" s="131"/>
      <c r="KT134" s="131"/>
      <c r="KU134" s="131"/>
      <c r="KV134" s="131"/>
      <c r="KW134" s="131"/>
      <c r="KX134" s="131"/>
      <c r="KY134" s="131"/>
      <c r="KZ134" s="131"/>
      <c r="LA134" s="131"/>
      <c r="LB134" s="131"/>
      <c r="LC134" s="131"/>
      <c r="LD134" s="131"/>
      <c r="LE134" s="131"/>
      <c r="LF134" s="131"/>
      <c r="LG134" s="131"/>
      <c r="LH134" s="131"/>
      <c r="LI134" s="131"/>
      <c r="LJ134" s="131"/>
      <c r="LK134" s="131"/>
      <c r="LL134" s="131"/>
      <c r="LM134" s="131"/>
      <c r="LN134" s="131"/>
      <c r="LO134" s="131"/>
      <c r="LP134" s="131"/>
      <c r="LQ134" s="131"/>
      <c r="LR134" s="131"/>
      <c r="LS134" s="131"/>
      <c r="LT134" s="131"/>
      <c r="LU134" s="131"/>
      <c r="LV134" s="131"/>
      <c r="LW134" s="131"/>
      <c r="LX134" s="131"/>
      <c r="LY134" s="131"/>
      <c r="LZ134" s="131"/>
      <c r="MA134" s="131"/>
      <c r="MB134" s="131"/>
      <c r="MC134" s="131"/>
      <c r="MD134" s="131"/>
      <c r="ME134" s="131"/>
      <c r="MF134" s="131"/>
      <c r="MG134" s="131"/>
      <c r="MH134" s="131"/>
      <c r="MI134" s="131"/>
      <c r="MJ134" s="131"/>
      <c r="MK134" s="131"/>
      <c r="ML134" s="131"/>
      <c r="MM134" s="131"/>
      <c r="MN134" s="131"/>
      <c r="MO134" s="131"/>
      <c r="MP134" s="131"/>
      <c r="MQ134" s="131"/>
      <c r="MR134" s="131"/>
      <c r="MS134" s="131"/>
      <c r="MT134" s="131"/>
      <c r="MU134" s="131"/>
      <c r="MV134" s="131"/>
      <c r="MW134" s="131"/>
      <c r="MX134" s="131"/>
      <c r="MY134" s="131"/>
      <c r="MZ134" s="131"/>
      <c r="NA134" s="131"/>
      <c r="NB134" s="131"/>
      <c r="NC134" s="131"/>
      <c r="ND134" s="131"/>
      <c r="NE134" s="131"/>
      <c r="NF134" s="131"/>
      <c r="NG134" s="131"/>
      <c r="NH134" s="131"/>
      <c r="NI134" s="131"/>
      <c r="NJ134" s="131"/>
      <c r="NK134" s="131"/>
      <c r="NL134" s="131"/>
      <c r="NM134" s="131"/>
      <c r="NN134" s="131"/>
      <c r="NO134" s="131"/>
      <c r="NP134" s="131"/>
      <c r="NQ134" s="131"/>
      <c r="NR134" s="131"/>
      <c r="NS134" s="131"/>
      <c r="NT134" s="131"/>
      <c r="NU134" s="131"/>
      <c r="NV134" s="131"/>
      <c r="NW134" s="131"/>
      <c r="NX134" s="131"/>
      <c r="NY134" s="131"/>
      <c r="NZ134" s="131"/>
      <c r="OA134" s="131"/>
      <c r="OB134" s="131"/>
      <c r="OC134" s="131"/>
      <c r="OD134" s="131"/>
      <c r="OE134" s="131"/>
      <c r="OF134" s="131"/>
      <c r="OG134" s="131"/>
      <c r="OH134" s="131"/>
      <c r="OI134" s="131"/>
      <c r="OJ134" s="131"/>
      <c r="OK134" s="131"/>
      <c r="OL134" s="131"/>
      <c r="OM134" s="131"/>
      <c r="ON134" s="131"/>
      <c r="OO134" s="131"/>
      <c r="OP134" s="131"/>
      <c r="OQ134" s="131"/>
      <c r="OR134" s="131"/>
      <c r="OS134" s="131"/>
      <c r="OT134" s="131"/>
      <c r="OU134" s="131"/>
      <c r="OV134" s="131"/>
      <c r="OW134" s="131"/>
      <c r="OX134" s="131"/>
      <c r="OY134" s="131"/>
      <c r="OZ134" s="131"/>
      <c r="PA134" s="131"/>
      <c r="PB134" s="131"/>
      <c r="PC134" s="131"/>
      <c r="PD134" s="131"/>
      <c r="PE134" s="131"/>
      <c r="PF134" s="131"/>
      <c r="PG134" s="131"/>
      <c r="PH134" s="131"/>
      <c r="PI134" s="131"/>
      <c r="PJ134" s="131"/>
      <c r="PK134" s="131"/>
      <c r="PL134" s="131"/>
      <c r="PM134" s="131"/>
      <c r="PN134" s="131"/>
      <c r="PO134" s="131"/>
      <c r="PP134" s="131"/>
      <c r="PQ134" s="131"/>
      <c r="PR134" s="131"/>
      <c r="PS134" s="131"/>
      <c r="PT134" s="131"/>
      <c r="PU134" s="131"/>
      <c r="PV134" s="131"/>
      <c r="PW134" s="131"/>
      <c r="PX134" s="131"/>
      <c r="PY134" s="131"/>
      <c r="PZ134" s="131"/>
      <c r="QA134" s="131"/>
      <c r="QB134" s="131"/>
      <c r="QC134" s="131"/>
      <c r="QD134" s="131"/>
      <c r="QE134" s="131"/>
      <c r="QF134" s="131"/>
      <c r="QG134" s="131"/>
      <c r="QH134" s="131"/>
      <c r="QI134" s="131"/>
      <c r="QJ134" s="131"/>
    </row>
    <row r="135" spans="1:452" ht="15" x14ac:dyDescent="0.2">
      <c r="A135" s="131"/>
      <c r="B135" s="165"/>
      <c r="C135" s="165"/>
      <c r="D135" s="165"/>
      <c r="E135" s="165"/>
      <c r="F135" s="165"/>
      <c r="G135" s="165"/>
      <c r="H135" s="165"/>
      <c r="I135" s="165"/>
      <c r="J135" s="165"/>
      <c r="K135" s="131"/>
      <c r="L135" s="131"/>
      <c r="M135" s="131"/>
      <c r="N135" s="131"/>
      <c r="O135" s="131"/>
      <c r="P135" s="131"/>
      <c r="Q135" s="164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  <c r="EC135" s="131"/>
      <c r="ED135" s="131"/>
      <c r="EE135" s="131"/>
      <c r="EF135" s="131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31"/>
      <c r="FA135" s="131"/>
      <c r="FB135" s="131"/>
      <c r="FC135" s="131"/>
      <c r="FD135" s="131"/>
      <c r="FE135" s="131"/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31"/>
      <c r="FP135" s="131"/>
      <c r="FQ135" s="131"/>
      <c r="FR135" s="131"/>
      <c r="FS135" s="131"/>
      <c r="FT135" s="131"/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31"/>
      <c r="GE135" s="131"/>
      <c r="GF135" s="131"/>
      <c r="GG135" s="131"/>
      <c r="GH135" s="131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31"/>
      <c r="GT135" s="131"/>
      <c r="GU135" s="131"/>
      <c r="GV135" s="131"/>
      <c r="GW135" s="131"/>
      <c r="GX135" s="131"/>
      <c r="GY135" s="131"/>
      <c r="GZ135" s="131"/>
      <c r="HA135" s="131"/>
      <c r="HB135" s="131"/>
      <c r="HC135" s="131"/>
      <c r="HD135" s="131"/>
      <c r="HE135" s="131"/>
      <c r="HF135" s="131"/>
      <c r="HG135" s="131"/>
      <c r="HH135" s="131"/>
      <c r="HI135" s="131"/>
      <c r="HJ135" s="131"/>
      <c r="HK135" s="131"/>
      <c r="HL135" s="131"/>
      <c r="HM135" s="131"/>
      <c r="HN135" s="131"/>
      <c r="HO135" s="131"/>
      <c r="HP135" s="131"/>
      <c r="HQ135" s="131"/>
      <c r="HR135" s="131"/>
      <c r="HS135" s="131"/>
      <c r="HT135" s="131"/>
      <c r="HU135" s="131"/>
      <c r="HV135" s="131"/>
      <c r="HW135" s="131"/>
      <c r="HX135" s="131"/>
      <c r="HY135" s="131"/>
      <c r="HZ135" s="131"/>
      <c r="IA135" s="131"/>
      <c r="IB135" s="131"/>
      <c r="IC135" s="131"/>
      <c r="ID135" s="131"/>
      <c r="IE135" s="131"/>
      <c r="IF135" s="131"/>
      <c r="IG135" s="131"/>
      <c r="IH135" s="131"/>
      <c r="II135" s="131"/>
      <c r="IJ135" s="131"/>
      <c r="IK135" s="131"/>
      <c r="IL135" s="131"/>
      <c r="IM135" s="131"/>
      <c r="IN135" s="131"/>
      <c r="IO135" s="131"/>
      <c r="IP135" s="131"/>
      <c r="IQ135" s="131"/>
      <c r="IR135" s="131"/>
      <c r="IS135" s="131"/>
      <c r="IT135" s="131"/>
      <c r="IU135" s="131"/>
      <c r="IV135" s="131"/>
      <c r="IW135" s="131"/>
      <c r="IX135" s="131"/>
      <c r="IY135" s="131"/>
      <c r="IZ135" s="131"/>
      <c r="JA135" s="131"/>
      <c r="JB135" s="131"/>
      <c r="JC135" s="131"/>
      <c r="JD135" s="131"/>
      <c r="JE135" s="131"/>
      <c r="JF135" s="131"/>
      <c r="JG135" s="131"/>
      <c r="JH135" s="131"/>
      <c r="JI135" s="131"/>
      <c r="JJ135" s="131"/>
      <c r="JK135" s="131"/>
      <c r="JL135" s="131"/>
      <c r="JM135" s="131"/>
      <c r="JN135" s="131"/>
      <c r="JO135" s="131"/>
      <c r="JP135" s="131"/>
      <c r="JQ135" s="131"/>
      <c r="JR135" s="131"/>
      <c r="JS135" s="131"/>
      <c r="JT135" s="131"/>
      <c r="JU135" s="131"/>
      <c r="JV135" s="131"/>
      <c r="JW135" s="131"/>
      <c r="JX135" s="131"/>
      <c r="JY135" s="131"/>
      <c r="JZ135" s="131"/>
      <c r="KA135" s="131"/>
      <c r="KB135" s="131"/>
      <c r="KC135" s="131"/>
      <c r="KD135" s="131"/>
      <c r="KE135" s="131"/>
      <c r="KF135" s="131"/>
      <c r="KG135" s="131"/>
      <c r="KH135" s="131"/>
      <c r="KI135" s="131"/>
      <c r="KJ135" s="131"/>
      <c r="KK135" s="131"/>
      <c r="KL135" s="131"/>
      <c r="KM135" s="131"/>
      <c r="KN135" s="131"/>
      <c r="KO135" s="131"/>
      <c r="KP135" s="131"/>
      <c r="KQ135" s="131"/>
      <c r="KR135" s="131"/>
      <c r="KS135" s="131"/>
      <c r="KT135" s="131"/>
      <c r="KU135" s="131"/>
      <c r="KV135" s="131"/>
      <c r="KW135" s="131"/>
      <c r="KX135" s="131"/>
      <c r="KY135" s="131"/>
      <c r="KZ135" s="131"/>
      <c r="LA135" s="131"/>
      <c r="LB135" s="131"/>
      <c r="LC135" s="131"/>
      <c r="LD135" s="131"/>
      <c r="LE135" s="131"/>
      <c r="LF135" s="131"/>
      <c r="LG135" s="131"/>
      <c r="LH135" s="131"/>
      <c r="LI135" s="131"/>
      <c r="LJ135" s="131"/>
      <c r="LK135" s="131"/>
      <c r="LL135" s="131"/>
      <c r="LM135" s="131"/>
      <c r="LN135" s="131"/>
      <c r="LO135" s="131"/>
      <c r="LP135" s="131"/>
      <c r="LQ135" s="131"/>
      <c r="LR135" s="131"/>
      <c r="LS135" s="131"/>
      <c r="LT135" s="131"/>
      <c r="LU135" s="131"/>
      <c r="LV135" s="131"/>
      <c r="LW135" s="131"/>
      <c r="LX135" s="131"/>
      <c r="LY135" s="131"/>
      <c r="LZ135" s="131"/>
      <c r="MA135" s="131"/>
      <c r="MB135" s="131"/>
      <c r="MC135" s="131"/>
      <c r="MD135" s="131"/>
      <c r="ME135" s="131"/>
      <c r="MF135" s="131"/>
      <c r="MG135" s="131"/>
      <c r="MH135" s="131"/>
      <c r="MI135" s="131"/>
      <c r="MJ135" s="131"/>
      <c r="MK135" s="131"/>
      <c r="ML135" s="131"/>
      <c r="MM135" s="131"/>
      <c r="MN135" s="131"/>
      <c r="MO135" s="131"/>
      <c r="MP135" s="131"/>
      <c r="MQ135" s="131"/>
      <c r="MR135" s="131"/>
      <c r="MS135" s="131"/>
      <c r="MT135" s="131"/>
      <c r="MU135" s="131"/>
      <c r="MV135" s="131"/>
      <c r="MW135" s="131"/>
      <c r="MX135" s="131"/>
      <c r="MY135" s="131"/>
      <c r="MZ135" s="131"/>
      <c r="NA135" s="131"/>
      <c r="NB135" s="131"/>
      <c r="NC135" s="131"/>
      <c r="ND135" s="131"/>
      <c r="NE135" s="131"/>
      <c r="NF135" s="131"/>
      <c r="NG135" s="131"/>
      <c r="NH135" s="131"/>
      <c r="NI135" s="131"/>
      <c r="NJ135" s="131"/>
      <c r="NK135" s="131"/>
      <c r="NL135" s="131"/>
      <c r="NM135" s="131"/>
      <c r="NN135" s="131"/>
      <c r="NO135" s="131"/>
      <c r="NP135" s="131"/>
      <c r="NQ135" s="131"/>
      <c r="NR135" s="131"/>
      <c r="NS135" s="131"/>
      <c r="NT135" s="131"/>
      <c r="NU135" s="131"/>
      <c r="NV135" s="131"/>
      <c r="NW135" s="131"/>
      <c r="NX135" s="131"/>
      <c r="NY135" s="131"/>
      <c r="NZ135" s="131"/>
      <c r="OA135" s="131"/>
      <c r="OB135" s="131"/>
      <c r="OC135" s="131"/>
      <c r="OD135" s="131"/>
      <c r="OE135" s="131"/>
      <c r="OF135" s="131"/>
      <c r="OG135" s="131"/>
      <c r="OH135" s="131"/>
      <c r="OI135" s="131"/>
      <c r="OJ135" s="131"/>
      <c r="OK135" s="131"/>
      <c r="OL135" s="131"/>
      <c r="OM135" s="131"/>
      <c r="ON135" s="131"/>
      <c r="OO135" s="131"/>
      <c r="OP135" s="131"/>
      <c r="OQ135" s="131"/>
      <c r="OR135" s="131"/>
      <c r="OS135" s="131"/>
      <c r="OT135" s="131"/>
      <c r="OU135" s="131"/>
      <c r="OV135" s="131"/>
      <c r="OW135" s="131"/>
      <c r="OX135" s="131"/>
      <c r="OY135" s="131"/>
      <c r="OZ135" s="131"/>
      <c r="PA135" s="131"/>
      <c r="PB135" s="131"/>
      <c r="PC135" s="131"/>
      <c r="PD135" s="131"/>
      <c r="PE135" s="131"/>
      <c r="PF135" s="131"/>
      <c r="PG135" s="131"/>
      <c r="PH135" s="131"/>
      <c r="PI135" s="131"/>
      <c r="PJ135" s="131"/>
      <c r="PK135" s="131"/>
      <c r="PL135" s="131"/>
      <c r="PM135" s="131"/>
      <c r="PN135" s="131"/>
      <c r="PO135" s="131"/>
      <c r="PP135" s="131"/>
      <c r="PQ135" s="131"/>
      <c r="PR135" s="131"/>
      <c r="PS135" s="131"/>
      <c r="PT135" s="131"/>
      <c r="PU135" s="131"/>
      <c r="PV135" s="131"/>
      <c r="PW135" s="131"/>
      <c r="PX135" s="131"/>
      <c r="PY135" s="131"/>
      <c r="PZ135" s="131"/>
      <c r="QA135" s="131"/>
      <c r="QB135" s="131"/>
      <c r="QC135" s="131"/>
      <c r="QD135" s="131"/>
      <c r="QE135" s="131"/>
      <c r="QF135" s="131"/>
      <c r="QG135" s="131"/>
      <c r="QH135" s="131"/>
      <c r="QI135" s="131"/>
      <c r="QJ135" s="131"/>
    </row>
    <row r="136" spans="1:452" ht="15" x14ac:dyDescent="0.2">
      <c r="A136" s="131"/>
      <c r="B136" s="165"/>
      <c r="C136" s="165"/>
      <c r="D136" s="165"/>
      <c r="E136" s="165"/>
      <c r="F136" s="165"/>
      <c r="G136" s="165"/>
      <c r="H136" s="165"/>
      <c r="I136" s="165"/>
      <c r="J136" s="165"/>
      <c r="K136" s="131"/>
      <c r="L136" s="131"/>
      <c r="M136" s="131"/>
      <c r="N136" s="131"/>
      <c r="O136" s="131"/>
      <c r="P136" s="131"/>
      <c r="Q136" s="164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  <c r="EC136" s="131"/>
      <c r="ED136" s="131"/>
      <c r="EE136" s="131"/>
      <c r="EF136" s="131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31"/>
      <c r="FP136" s="131"/>
      <c r="FQ136" s="131"/>
      <c r="FR136" s="131"/>
      <c r="FS136" s="131"/>
      <c r="FT136" s="131"/>
      <c r="FU136" s="131"/>
      <c r="FV136" s="131"/>
      <c r="FW136" s="131"/>
      <c r="FX136" s="131"/>
      <c r="FY136" s="131"/>
      <c r="FZ136" s="131"/>
      <c r="GA136" s="131"/>
      <c r="GB136" s="131"/>
      <c r="GC136" s="131"/>
      <c r="GD136" s="131"/>
      <c r="GE136" s="131"/>
      <c r="GF136" s="131"/>
      <c r="GG136" s="131"/>
      <c r="GH136" s="131"/>
      <c r="GI136" s="131"/>
      <c r="GJ136" s="131"/>
      <c r="GK136" s="131"/>
      <c r="GL136" s="131"/>
      <c r="GM136" s="131"/>
      <c r="GN136" s="131"/>
      <c r="GO136" s="131"/>
      <c r="GP136" s="131"/>
      <c r="GQ136" s="131"/>
      <c r="GR136" s="131"/>
      <c r="GS136" s="131"/>
      <c r="GT136" s="131"/>
      <c r="GU136" s="131"/>
      <c r="GV136" s="131"/>
      <c r="GW136" s="131"/>
      <c r="GX136" s="131"/>
      <c r="GY136" s="131"/>
      <c r="GZ136" s="131"/>
      <c r="HA136" s="131"/>
      <c r="HB136" s="131"/>
      <c r="HC136" s="131"/>
      <c r="HD136" s="131"/>
      <c r="HE136" s="131"/>
      <c r="HF136" s="131"/>
      <c r="HG136" s="131"/>
      <c r="HH136" s="131"/>
      <c r="HI136" s="131"/>
      <c r="HJ136" s="131"/>
      <c r="HK136" s="131"/>
      <c r="HL136" s="131"/>
      <c r="HM136" s="131"/>
      <c r="HN136" s="131"/>
      <c r="HO136" s="131"/>
      <c r="HP136" s="131"/>
      <c r="HQ136" s="131"/>
      <c r="HR136" s="131"/>
      <c r="HS136" s="131"/>
      <c r="HT136" s="131"/>
      <c r="HU136" s="131"/>
      <c r="HV136" s="131"/>
      <c r="HW136" s="131"/>
      <c r="HX136" s="131"/>
      <c r="HY136" s="131"/>
      <c r="HZ136" s="131"/>
      <c r="IA136" s="131"/>
      <c r="IB136" s="131"/>
      <c r="IC136" s="131"/>
      <c r="ID136" s="131"/>
      <c r="IE136" s="131"/>
      <c r="IF136" s="131"/>
      <c r="IG136" s="131"/>
      <c r="IH136" s="131"/>
      <c r="II136" s="131"/>
      <c r="IJ136" s="131"/>
      <c r="IK136" s="131"/>
      <c r="IL136" s="131"/>
      <c r="IM136" s="131"/>
      <c r="IN136" s="131"/>
      <c r="IO136" s="131"/>
      <c r="IP136" s="131"/>
      <c r="IQ136" s="131"/>
      <c r="IR136" s="131"/>
      <c r="IS136" s="131"/>
      <c r="IT136" s="131"/>
      <c r="IU136" s="131"/>
      <c r="IV136" s="131"/>
      <c r="IW136" s="131"/>
      <c r="IX136" s="131"/>
      <c r="IY136" s="131"/>
      <c r="IZ136" s="131"/>
      <c r="JA136" s="131"/>
      <c r="JB136" s="131"/>
      <c r="JC136" s="131"/>
      <c r="JD136" s="131"/>
      <c r="JE136" s="131"/>
      <c r="JF136" s="131"/>
      <c r="JG136" s="131"/>
      <c r="JH136" s="131"/>
      <c r="JI136" s="131"/>
      <c r="JJ136" s="131"/>
      <c r="JK136" s="131"/>
      <c r="JL136" s="131"/>
      <c r="JM136" s="131"/>
      <c r="JN136" s="131"/>
      <c r="JO136" s="131"/>
      <c r="JP136" s="131"/>
      <c r="JQ136" s="131"/>
      <c r="JR136" s="131"/>
      <c r="JS136" s="131"/>
      <c r="JT136" s="131"/>
      <c r="JU136" s="131"/>
      <c r="JV136" s="131"/>
      <c r="JW136" s="131"/>
      <c r="JX136" s="131"/>
      <c r="JY136" s="131"/>
      <c r="JZ136" s="131"/>
      <c r="KA136" s="131"/>
      <c r="KB136" s="131"/>
      <c r="KC136" s="131"/>
      <c r="KD136" s="131"/>
      <c r="KE136" s="131"/>
      <c r="KF136" s="131"/>
      <c r="KG136" s="131"/>
      <c r="KH136" s="131"/>
      <c r="KI136" s="131"/>
      <c r="KJ136" s="131"/>
      <c r="KK136" s="131"/>
      <c r="KL136" s="131"/>
      <c r="KM136" s="131"/>
      <c r="KN136" s="131"/>
      <c r="KO136" s="131"/>
      <c r="KP136" s="131"/>
      <c r="KQ136" s="131"/>
      <c r="KR136" s="131"/>
      <c r="KS136" s="131"/>
      <c r="KT136" s="131"/>
      <c r="KU136" s="131"/>
      <c r="KV136" s="131"/>
      <c r="KW136" s="131"/>
      <c r="KX136" s="131"/>
      <c r="KY136" s="131"/>
      <c r="KZ136" s="131"/>
      <c r="LA136" s="131"/>
      <c r="LB136" s="131"/>
      <c r="LC136" s="131"/>
      <c r="LD136" s="131"/>
      <c r="LE136" s="131"/>
      <c r="LF136" s="131"/>
      <c r="LG136" s="131"/>
      <c r="LH136" s="131"/>
      <c r="LI136" s="131"/>
      <c r="LJ136" s="131"/>
      <c r="LK136" s="131"/>
      <c r="LL136" s="131"/>
      <c r="LM136" s="131"/>
      <c r="LN136" s="131"/>
      <c r="LO136" s="131"/>
      <c r="LP136" s="131"/>
      <c r="LQ136" s="131"/>
      <c r="LR136" s="131"/>
      <c r="LS136" s="131"/>
      <c r="LT136" s="131"/>
      <c r="LU136" s="131"/>
      <c r="LV136" s="131"/>
      <c r="LW136" s="131"/>
      <c r="LX136" s="131"/>
      <c r="LY136" s="131"/>
      <c r="LZ136" s="131"/>
      <c r="MA136" s="131"/>
      <c r="MB136" s="131"/>
      <c r="MC136" s="131"/>
      <c r="MD136" s="131"/>
      <c r="ME136" s="131"/>
      <c r="MF136" s="131"/>
      <c r="MG136" s="131"/>
      <c r="MH136" s="131"/>
      <c r="MI136" s="131"/>
      <c r="MJ136" s="131"/>
      <c r="MK136" s="131"/>
      <c r="ML136" s="131"/>
      <c r="MM136" s="131"/>
      <c r="MN136" s="131"/>
      <c r="MO136" s="131"/>
      <c r="MP136" s="131"/>
      <c r="MQ136" s="131"/>
      <c r="MR136" s="131"/>
      <c r="MS136" s="131"/>
      <c r="MT136" s="131"/>
      <c r="MU136" s="131"/>
      <c r="MV136" s="131"/>
      <c r="MW136" s="131"/>
      <c r="MX136" s="131"/>
      <c r="MY136" s="131"/>
      <c r="MZ136" s="131"/>
      <c r="NA136" s="131"/>
      <c r="NB136" s="131"/>
      <c r="NC136" s="131"/>
      <c r="ND136" s="131"/>
      <c r="NE136" s="131"/>
      <c r="NF136" s="131"/>
      <c r="NG136" s="131"/>
      <c r="NH136" s="131"/>
      <c r="NI136" s="131"/>
      <c r="NJ136" s="131"/>
      <c r="NK136" s="131"/>
      <c r="NL136" s="131"/>
      <c r="NM136" s="131"/>
      <c r="NN136" s="131"/>
      <c r="NO136" s="131"/>
      <c r="NP136" s="131"/>
      <c r="NQ136" s="131"/>
      <c r="NR136" s="131"/>
      <c r="NS136" s="131"/>
      <c r="NT136" s="131"/>
      <c r="NU136" s="131"/>
      <c r="NV136" s="131"/>
      <c r="NW136" s="131"/>
      <c r="NX136" s="131"/>
      <c r="NY136" s="131"/>
      <c r="NZ136" s="131"/>
      <c r="OA136" s="131"/>
      <c r="OB136" s="131"/>
      <c r="OC136" s="131"/>
      <c r="OD136" s="131"/>
      <c r="OE136" s="131"/>
      <c r="OF136" s="131"/>
      <c r="OG136" s="131"/>
      <c r="OH136" s="131"/>
      <c r="OI136" s="131"/>
      <c r="OJ136" s="131"/>
      <c r="OK136" s="131"/>
      <c r="OL136" s="131"/>
      <c r="OM136" s="131"/>
      <c r="ON136" s="131"/>
      <c r="OO136" s="131"/>
      <c r="OP136" s="131"/>
      <c r="OQ136" s="131"/>
      <c r="OR136" s="131"/>
      <c r="OS136" s="131"/>
      <c r="OT136" s="131"/>
      <c r="OU136" s="131"/>
      <c r="OV136" s="131"/>
      <c r="OW136" s="131"/>
      <c r="OX136" s="131"/>
      <c r="OY136" s="131"/>
      <c r="OZ136" s="131"/>
      <c r="PA136" s="131"/>
      <c r="PB136" s="131"/>
      <c r="PC136" s="131"/>
      <c r="PD136" s="131"/>
      <c r="PE136" s="131"/>
      <c r="PF136" s="131"/>
      <c r="PG136" s="131"/>
      <c r="PH136" s="131"/>
      <c r="PI136" s="131"/>
      <c r="PJ136" s="131"/>
      <c r="PK136" s="131"/>
      <c r="PL136" s="131"/>
      <c r="PM136" s="131"/>
      <c r="PN136" s="131"/>
      <c r="PO136" s="131"/>
      <c r="PP136" s="131"/>
      <c r="PQ136" s="131"/>
      <c r="PR136" s="131"/>
      <c r="PS136" s="131"/>
      <c r="PT136" s="131"/>
      <c r="PU136" s="131"/>
      <c r="PV136" s="131"/>
      <c r="PW136" s="131"/>
      <c r="PX136" s="131"/>
      <c r="PY136" s="131"/>
      <c r="PZ136" s="131"/>
      <c r="QA136" s="131"/>
      <c r="QB136" s="131"/>
      <c r="QC136" s="131"/>
      <c r="QD136" s="131"/>
      <c r="QE136" s="131"/>
      <c r="QF136" s="131"/>
      <c r="QG136" s="131"/>
      <c r="QH136" s="131"/>
      <c r="QI136" s="131"/>
      <c r="QJ136" s="131"/>
    </row>
    <row r="137" spans="1:452" ht="15" x14ac:dyDescent="0.2">
      <c r="A137" s="131"/>
      <c r="B137" s="165"/>
      <c r="C137" s="165"/>
      <c r="D137" s="165"/>
      <c r="E137" s="165"/>
      <c r="F137" s="165"/>
      <c r="G137" s="165"/>
      <c r="H137" s="165"/>
      <c r="I137" s="165"/>
      <c r="J137" s="165"/>
      <c r="K137" s="131"/>
      <c r="L137" s="131"/>
      <c r="M137" s="131"/>
      <c r="N137" s="131"/>
      <c r="O137" s="131"/>
      <c r="P137" s="131"/>
      <c r="Q137" s="164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  <c r="EC137" s="131"/>
      <c r="ED137" s="131"/>
      <c r="EE137" s="131"/>
      <c r="EF137" s="131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31"/>
      <c r="FA137" s="131"/>
      <c r="FB137" s="131"/>
      <c r="FC137" s="131"/>
      <c r="FD137" s="131"/>
      <c r="FE137" s="131"/>
      <c r="FF137" s="131"/>
      <c r="FG137" s="131"/>
      <c r="FH137" s="131"/>
      <c r="FI137" s="131"/>
      <c r="FJ137" s="131"/>
      <c r="FK137" s="131"/>
      <c r="FL137" s="131"/>
      <c r="FM137" s="131"/>
      <c r="FN137" s="131"/>
      <c r="FO137" s="131"/>
      <c r="FP137" s="131"/>
      <c r="FQ137" s="131"/>
      <c r="FR137" s="131"/>
      <c r="FS137" s="131"/>
      <c r="FT137" s="131"/>
      <c r="FU137" s="131"/>
      <c r="FV137" s="131"/>
      <c r="FW137" s="131"/>
      <c r="FX137" s="131"/>
      <c r="FY137" s="131"/>
      <c r="FZ137" s="131"/>
      <c r="GA137" s="131"/>
      <c r="GB137" s="131"/>
      <c r="GC137" s="131"/>
      <c r="GD137" s="131"/>
      <c r="GE137" s="131"/>
      <c r="GF137" s="131"/>
      <c r="GG137" s="131"/>
      <c r="GH137" s="131"/>
      <c r="GI137" s="131"/>
      <c r="GJ137" s="131"/>
      <c r="GK137" s="131"/>
      <c r="GL137" s="131"/>
      <c r="GM137" s="131"/>
      <c r="GN137" s="131"/>
      <c r="GO137" s="131"/>
      <c r="GP137" s="131"/>
      <c r="GQ137" s="131"/>
      <c r="GR137" s="131"/>
      <c r="GS137" s="131"/>
      <c r="GT137" s="131"/>
      <c r="GU137" s="131"/>
      <c r="GV137" s="131"/>
      <c r="GW137" s="131"/>
      <c r="GX137" s="131"/>
      <c r="GY137" s="131"/>
      <c r="GZ137" s="131"/>
      <c r="HA137" s="131"/>
      <c r="HB137" s="131"/>
      <c r="HC137" s="131"/>
      <c r="HD137" s="131"/>
      <c r="HE137" s="131"/>
      <c r="HF137" s="131"/>
      <c r="HG137" s="131"/>
      <c r="HH137" s="131"/>
      <c r="HI137" s="131"/>
      <c r="HJ137" s="131"/>
      <c r="HK137" s="131"/>
      <c r="HL137" s="131"/>
      <c r="HM137" s="131"/>
      <c r="HN137" s="131"/>
      <c r="HO137" s="131"/>
      <c r="HP137" s="131"/>
      <c r="HQ137" s="131"/>
      <c r="HR137" s="131"/>
      <c r="HS137" s="131"/>
      <c r="HT137" s="131"/>
      <c r="HU137" s="131"/>
      <c r="HV137" s="131"/>
      <c r="HW137" s="131"/>
      <c r="HX137" s="131"/>
      <c r="HY137" s="131"/>
      <c r="HZ137" s="131"/>
      <c r="IA137" s="131"/>
      <c r="IB137" s="131"/>
      <c r="IC137" s="131"/>
      <c r="ID137" s="131"/>
      <c r="IE137" s="131"/>
      <c r="IF137" s="131"/>
      <c r="IG137" s="131"/>
      <c r="IH137" s="131"/>
      <c r="II137" s="131"/>
      <c r="IJ137" s="131"/>
      <c r="IK137" s="131"/>
      <c r="IL137" s="131"/>
      <c r="IM137" s="131"/>
      <c r="IN137" s="131"/>
      <c r="IO137" s="131"/>
      <c r="IP137" s="131"/>
      <c r="IQ137" s="131"/>
      <c r="IR137" s="131"/>
      <c r="IS137" s="131"/>
      <c r="IT137" s="131"/>
      <c r="IU137" s="131"/>
      <c r="IV137" s="131"/>
      <c r="IW137" s="131"/>
      <c r="IX137" s="131"/>
      <c r="IY137" s="131"/>
      <c r="IZ137" s="131"/>
      <c r="JA137" s="131"/>
      <c r="JB137" s="131"/>
      <c r="JC137" s="131"/>
      <c r="JD137" s="131"/>
      <c r="JE137" s="131"/>
      <c r="JF137" s="131"/>
      <c r="JG137" s="131"/>
      <c r="JH137" s="131"/>
      <c r="JI137" s="131"/>
      <c r="JJ137" s="131"/>
      <c r="JK137" s="131"/>
      <c r="JL137" s="131"/>
      <c r="JM137" s="131"/>
      <c r="JN137" s="131"/>
      <c r="JO137" s="131"/>
      <c r="JP137" s="131"/>
      <c r="JQ137" s="131"/>
      <c r="JR137" s="131"/>
      <c r="JS137" s="131"/>
      <c r="JT137" s="131"/>
      <c r="JU137" s="131"/>
      <c r="JV137" s="131"/>
      <c r="JW137" s="131"/>
      <c r="JX137" s="131"/>
      <c r="JY137" s="131"/>
      <c r="JZ137" s="131"/>
      <c r="KA137" s="131"/>
      <c r="KB137" s="131"/>
      <c r="KC137" s="131"/>
      <c r="KD137" s="131"/>
      <c r="KE137" s="131"/>
      <c r="KF137" s="131"/>
      <c r="KG137" s="131"/>
      <c r="KH137" s="131"/>
      <c r="KI137" s="131"/>
      <c r="KJ137" s="131"/>
      <c r="KK137" s="131"/>
      <c r="KL137" s="131"/>
      <c r="KM137" s="131"/>
      <c r="KN137" s="131"/>
      <c r="KO137" s="131"/>
      <c r="KP137" s="131"/>
      <c r="KQ137" s="131"/>
      <c r="KR137" s="131"/>
      <c r="KS137" s="131"/>
      <c r="KT137" s="131"/>
      <c r="KU137" s="131"/>
      <c r="KV137" s="131"/>
      <c r="KW137" s="131"/>
      <c r="KX137" s="131"/>
      <c r="KY137" s="131"/>
      <c r="KZ137" s="131"/>
      <c r="LA137" s="131"/>
      <c r="LB137" s="131"/>
      <c r="LC137" s="131"/>
      <c r="LD137" s="131"/>
      <c r="LE137" s="131"/>
      <c r="LF137" s="131"/>
      <c r="LG137" s="131"/>
      <c r="LH137" s="131"/>
      <c r="LI137" s="131"/>
      <c r="LJ137" s="131"/>
      <c r="LK137" s="131"/>
      <c r="LL137" s="131"/>
      <c r="LM137" s="131"/>
      <c r="LN137" s="131"/>
      <c r="LO137" s="131"/>
      <c r="LP137" s="131"/>
      <c r="LQ137" s="131"/>
      <c r="LR137" s="131"/>
      <c r="LS137" s="131"/>
      <c r="LT137" s="131"/>
      <c r="LU137" s="131"/>
      <c r="LV137" s="131"/>
      <c r="LW137" s="131"/>
      <c r="LX137" s="131"/>
      <c r="LY137" s="131"/>
      <c r="LZ137" s="131"/>
      <c r="MA137" s="131"/>
      <c r="MB137" s="131"/>
      <c r="MC137" s="131"/>
      <c r="MD137" s="131"/>
      <c r="ME137" s="131"/>
      <c r="MF137" s="131"/>
      <c r="MG137" s="131"/>
      <c r="MH137" s="131"/>
      <c r="MI137" s="131"/>
      <c r="MJ137" s="131"/>
      <c r="MK137" s="131"/>
      <c r="ML137" s="131"/>
      <c r="MM137" s="131"/>
      <c r="MN137" s="131"/>
      <c r="MO137" s="131"/>
      <c r="MP137" s="131"/>
      <c r="MQ137" s="131"/>
      <c r="MR137" s="131"/>
      <c r="MS137" s="131"/>
      <c r="MT137" s="131"/>
      <c r="MU137" s="131"/>
      <c r="MV137" s="131"/>
      <c r="MW137" s="131"/>
      <c r="MX137" s="131"/>
      <c r="MY137" s="131"/>
      <c r="MZ137" s="131"/>
      <c r="NA137" s="131"/>
      <c r="NB137" s="131"/>
      <c r="NC137" s="131"/>
      <c r="ND137" s="131"/>
      <c r="NE137" s="131"/>
      <c r="NF137" s="131"/>
      <c r="NG137" s="131"/>
      <c r="NH137" s="131"/>
      <c r="NI137" s="131"/>
      <c r="NJ137" s="131"/>
      <c r="NK137" s="131"/>
      <c r="NL137" s="131"/>
      <c r="NM137" s="131"/>
      <c r="NN137" s="131"/>
      <c r="NO137" s="131"/>
      <c r="NP137" s="131"/>
      <c r="NQ137" s="131"/>
      <c r="NR137" s="131"/>
      <c r="NS137" s="131"/>
      <c r="NT137" s="131"/>
      <c r="NU137" s="131"/>
      <c r="NV137" s="131"/>
      <c r="NW137" s="131"/>
      <c r="NX137" s="131"/>
      <c r="NY137" s="131"/>
      <c r="NZ137" s="131"/>
      <c r="OA137" s="131"/>
      <c r="OB137" s="131"/>
      <c r="OC137" s="131"/>
      <c r="OD137" s="131"/>
      <c r="OE137" s="131"/>
      <c r="OF137" s="131"/>
      <c r="OG137" s="131"/>
      <c r="OH137" s="131"/>
      <c r="OI137" s="131"/>
      <c r="OJ137" s="131"/>
      <c r="OK137" s="131"/>
      <c r="OL137" s="131"/>
      <c r="OM137" s="131"/>
      <c r="ON137" s="131"/>
      <c r="OO137" s="131"/>
      <c r="OP137" s="131"/>
      <c r="OQ137" s="131"/>
      <c r="OR137" s="131"/>
      <c r="OS137" s="131"/>
      <c r="OT137" s="131"/>
      <c r="OU137" s="131"/>
      <c r="OV137" s="131"/>
      <c r="OW137" s="131"/>
      <c r="OX137" s="131"/>
      <c r="OY137" s="131"/>
      <c r="OZ137" s="131"/>
      <c r="PA137" s="131"/>
      <c r="PB137" s="131"/>
      <c r="PC137" s="131"/>
      <c r="PD137" s="131"/>
      <c r="PE137" s="131"/>
      <c r="PF137" s="131"/>
      <c r="PG137" s="131"/>
      <c r="PH137" s="131"/>
      <c r="PI137" s="131"/>
      <c r="PJ137" s="131"/>
      <c r="PK137" s="131"/>
      <c r="PL137" s="131"/>
      <c r="PM137" s="131"/>
      <c r="PN137" s="131"/>
      <c r="PO137" s="131"/>
      <c r="PP137" s="131"/>
      <c r="PQ137" s="131"/>
      <c r="PR137" s="131"/>
      <c r="PS137" s="131"/>
      <c r="PT137" s="131"/>
      <c r="PU137" s="131"/>
      <c r="PV137" s="131"/>
      <c r="PW137" s="131"/>
      <c r="PX137" s="131"/>
      <c r="PY137" s="131"/>
      <c r="PZ137" s="131"/>
      <c r="QA137" s="131"/>
      <c r="QB137" s="131"/>
      <c r="QC137" s="131"/>
      <c r="QD137" s="131"/>
      <c r="QE137" s="131"/>
      <c r="QF137" s="131"/>
      <c r="QG137" s="131"/>
      <c r="QH137" s="131"/>
      <c r="QI137" s="131"/>
      <c r="QJ137" s="131"/>
    </row>
    <row r="138" spans="1:452" ht="15" x14ac:dyDescent="0.2">
      <c r="A138" s="131"/>
      <c r="B138" s="165"/>
      <c r="C138" s="165"/>
      <c r="D138" s="165"/>
      <c r="E138" s="165"/>
      <c r="F138" s="165"/>
      <c r="G138" s="165"/>
      <c r="H138" s="165"/>
      <c r="I138" s="165"/>
      <c r="J138" s="165"/>
      <c r="K138" s="131"/>
      <c r="L138" s="131"/>
      <c r="M138" s="131"/>
      <c r="N138" s="131"/>
      <c r="O138" s="131"/>
      <c r="P138" s="131"/>
      <c r="Q138" s="164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  <c r="EC138" s="131"/>
      <c r="ED138" s="131"/>
      <c r="EE138" s="131"/>
      <c r="EF138" s="131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31"/>
      <c r="FA138" s="131"/>
      <c r="FB138" s="131"/>
      <c r="FC138" s="131"/>
      <c r="FD138" s="131"/>
      <c r="FE138" s="131"/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31"/>
      <c r="FP138" s="131"/>
      <c r="FQ138" s="131"/>
      <c r="FR138" s="131"/>
      <c r="FS138" s="131"/>
      <c r="FT138" s="131"/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31"/>
      <c r="GE138" s="131"/>
      <c r="GF138" s="131"/>
      <c r="GG138" s="131"/>
      <c r="GH138" s="131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31"/>
      <c r="GT138" s="131"/>
      <c r="GU138" s="131"/>
      <c r="GV138" s="131"/>
      <c r="GW138" s="131"/>
      <c r="GX138" s="131"/>
      <c r="GY138" s="131"/>
      <c r="GZ138" s="131"/>
      <c r="HA138" s="131"/>
      <c r="HB138" s="131"/>
      <c r="HC138" s="131"/>
      <c r="HD138" s="131"/>
      <c r="HE138" s="131"/>
      <c r="HF138" s="131"/>
      <c r="HG138" s="131"/>
      <c r="HH138" s="131"/>
      <c r="HI138" s="131"/>
      <c r="HJ138" s="131"/>
      <c r="HK138" s="131"/>
      <c r="HL138" s="131"/>
      <c r="HM138" s="131"/>
      <c r="HN138" s="131"/>
      <c r="HO138" s="131"/>
      <c r="HP138" s="131"/>
      <c r="HQ138" s="131"/>
      <c r="HR138" s="131"/>
      <c r="HS138" s="131"/>
      <c r="HT138" s="131"/>
      <c r="HU138" s="131"/>
      <c r="HV138" s="131"/>
      <c r="HW138" s="131"/>
      <c r="HX138" s="131"/>
      <c r="HY138" s="131"/>
      <c r="HZ138" s="131"/>
      <c r="IA138" s="131"/>
      <c r="IB138" s="131"/>
      <c r="IC138" s="131"/>
      <c r="ID138" s="131"/>
      <c r="IE138" s="131"/>
      <c r="IF138" s="131"/>
      <c r="IG138" s="131"/>
      <c r="IH138" s="131"/>
      <c r="II138" s="131"/>
      <c r="IJ138" s="131"/>
      <c r="IK138" s="131"/>
      <c r="IL138" s="131"/>
      <c r="IM138" s="131"/>
      <c r="IN138" s="131"/>
      <c r="IO138" s="131"/>
      <c r="IP138" s="131"/>
      <c r="IQ138" s="131"/>
      <c r="IR138" s="131"/>
      <c r="IS138" s="131"/>
      <c r="IT138" s="131"/>
      <c r="IU138" s="131"/>
      <c r="IV138" s="131"/>
      <c r="IW138" s="131"/>
      <c r="IX138" s="131"/>
      <c r="IY138" s="131"/>
      <c r="IZ138" s="131"/>
      <c r="JA138" s="131"/>
      <c r="JB138" s="131"/>
      <c r="JC138" s="131"/>
      <c r="JD138" s="131"/>
      <c r="JE138" s="131"/>
      <c r="JF138" s="131"/>
      <c r="JG138" s="131"/>
      <c r="JH138" s="131"/>
      <c r="JI138" s="131"/>
      <c r="JJ138" s="131"/>
      <c r="JK138" s="131"/>
      <c r="JL138" s="131"/>
      <c r="JM138" s="131"/>
      <c r="JN138" s="131"/>
      <c r="JO138" s="131"/>
      <c r="JP138" s="131"/>
      <c r="JQ138" s="131"/>
      <c r="JR138" s="131"/>
      <c r="JS138" s="131"/>
      <c r="JT138" s="131"/>
      <c r="JU138" s="131"/>
      <c r="JV138" s="131"/>
      <c r="JW138" s="131"/>
      <c r="JX138" s="131"/>
      <c r="JY138" s="131"/>
      <c r="JZ138" s="131"/>
      <c r="KA138" s="131"/>
      <c r="KB138" s="131"/>
      <c r="KC138" s="131"/>
      <c r="KD138" s="131"/>
      <c r="KE138" s="131"/>
      <c r="KF138" s="131"/>
      <c r="KG138" s="131"/>
      <c r="KH138" s="131"/>
      <c r="KI138" s="131"/>
      <c r="KJ138" s="131"/>
      <c r="KK138" s="131"/>
      <c r="KL138" s="131"/>
      <c r="KM138" s="131"/>
      <c r="KN138" s="131"/>
      <c r="KO138" s="131"/>
      <c r="KP138" s="131"/>
      <c r="KQ138" s="131"/>
      <c r="KR138" s="131"/>
      <c r="KS138" s="131"/>
      <c r="KT138" s="131"/>
      <c r="KU138" s="131"/>
      <c r="KV138" s="131"/>
      <c r="KW138" s="131"/>
      <c r="KX138" s="131"/>
      <c r="KY138" s="131"/>
      <c r="KZ138" s="131"/>
      <c r="LA138" s="131"/>
      <c r="LB138" s="131"/>
      <c r="LC138" s="131"/>
      <c r="LD138" s="131"/>
      <c r="LE138" s="131"/>
      <c r="LF138" s="131"/>
      <c r="LG138" s="131"/>
      <c r="LH138" s="131"/>
      <c r="LI138" s="131"/>
      <c r="LJ138" s="131"/>
      <c r="LK138" s="131"/>
      <c r="LL138" s="131"/>
      <c r="LM138" s="131"/>
      <c r="LN138" s="131"/>
      <c r="LO138" s="131"/>
      <c r="LP138" s="131"/>
      <c r="LQ138" s="131"/>
      <c r="LR138" s="131"/>
      <c r="LS138" s="131"/>
      <c r="LT138" s="131"/>
      <c r="LU138" s="131"/>
      <c r="LV138" s="131"/>
      <c r="LW138" s="131"/>
      <c r="LX138" s="131"/>
      <c r="LY138" s="131"/>
      <c r="LZ138" s="131"/>
      <c r="MA138" s="131"/>
      <c r="MB138" s="131"/>
      <c r="MC138" s="131"/>
      <c r="MD138" s="131"/>
      <c r="ME138" s="131"/>
      <c r="MF138" s="131"/>
      <c r="MG138" s="131"/>
      <c r="MH138" s="131"/>
      <c r="MI138" s="131"/>
      <c r="MJ138" s="131"/>
      <c r="MK138" s="131"/>
      <c r="ML138" s="131"/>
      <c r="MM138" s="131"/>
      <c r="MN138" s="131"/>
      <c r="MO138" s="131"/>
      <c r="MP138" s="131"/>
      <c r="MQ138" s="131"/>
      <c r="MR138" s="131"/>
      <c r="MS138" s="131"/>
      <c r="MT138" s="131"/>
      <c r="MU138" s="131"/>
      <c r="MV138" s="131"/>
      <c r="MW138" s="131"/>
      <c r="MX138" s="131"/>
      <c r="MY138" s="131"/>
      <c r="MZ138" s="131"/>
      <c r="NA138" s="131"/>
      <c r="NB138" s="131"/>
      <c r="NC138" s="131"/>
      <c r="ND138" s="131"/>
      <c r="NE138" s="131"/>
      <c r="NF138" s="131"/>
      <c r="NG138" s="131"/>
      <c r="NH138" s="131"/>
      <c r="NI138" s="131"/>
      <c r="NJ138" s="131"/>
      <c r="NK138" s="131"/>
      <c r="NL138" s="131"/>
      <c r="NM138" s="131"/>
      <c r="NN138" s="131"/>
      <c r="NO138" s="131"/>
      <c r="NP138" s="131"/>
      <c r="NQ138" s="131"/>
      <c r="NR138" s="131"/>
      <c r="NS138" s="131"/>
      <c r="NT138" s="131"/>
      <c r="NU138" s="131"/>
      <c r="NV138" s="131"/>
      <c r="NW138" s="131"/>
      <c r="NX138" s="131"/>
      <c r="NY138" s="131"/>
      <c r="NZ138" s="131"/>
      <c r="OA138" s="131"/>
      <c r="OB138" s="131"/>
      <c r="OC138" s="131"/>
      <c r="OD138" s="131"/>
      <c r="OE138" s="131"/>
      <c r="OF138" s="131"/>
      <c r="OG138" s="131"/>
      <c r="OH138" s="131"/>
      <c r="OI138" s="131"/>
      <c r="OJ138" s="131"/>
      <c r="OK138" s="131"/>
      <c r="OL138" s="131"/>
      <c r="OM138" s="131"/>
      <c r="ON138" s="131"/>
      <c r="OO138" s="131"/>
      <c r="OP138" s="131"/>
      <c r="OQ138" s="131"/>
      <c r="OR138" s="131"/>
      <c r="OS138" s="131"/>
      <c r="OT138" s="131"/>
      <c r="OU138" s="131"/>
      <c r="OV138" s="131"/>
      <c r="OW138" s="131"/>
      <c r="OX138" s="131"/>
      <c r="OY138" s="131"/>
      <c r="OZ138" s="131"/>
      <c r="PA138" s="131"/>
      <c r="PB138" s="131"/>
      <c r="PC138" s="131"/>
      <c r="PD138" s="131"/>
      <c r="PE138" s="131"/>
      <c r="PF138" s="131"/>
      <c r="PG138" s="131"/>
      <c r="PH138" s="131"/>
      <c r="PI138" s="131"/>
      <c r="PJ138" s="131"/>
      <c r="PK138" s="131"/>
      <c r="PL138" s="131"/>
      <c r="PM138" s="131"/>
      <c r="PN138" s="131"/>
      <c r="PO138" s="131"/>
      <c r="PP138" s="131"/>
      <c r="PQ138" s="131"/>
      <c r="PR138" s="131"/>
      <c r="PS138" s="131"/>
      <c r="PT138" s="131"/>
      <c r="PU138" s="131"/>
      <c r="PV138" s="131"/>
      <c r="PW138" s="131"/>
      <c r="PX138" s="131"/>
      <c r="PY138" s="131"/>
      <c r="PZ138" s="131"/>
      <c r="QA138" s="131"/>
      <c r="QB138" s="131"/>
      <c r="QC138" s="131"/>
      <c r="QD138" s="131"/>
      <c r="QE138" s="131"/>
      <c r="QF138" s="131"/>
      <c r="QG138" s="131"/>
      <c r="QH138" s="131"/>
      <c r="QI138" s="131"/>
      <c r="QJ138" s="131"/>
    </row>
    <row r="139" spans="1:452" ht="15" x14ac:dyDescent="0.2">
      <c r="A139" s="131"/>
      <c r="B139" s="165"/>
      <c r="C139" s="165"/>
      <c r="D139" s="165"/>
      <c r="E139" s="165"/>
      <c r="F139" s="165"/>
      <c r="G139" s="165"/>
      <c r="H139" s="165"/>
      <c r="I139" s="165"/>
      <c r="J139" s="165"/>
      <c r="K139" s="131"/>
      <c r="L139" s="131"/>
      <c r="M139" s="131"/>
      <c r="N139" s="131"/>
      <c r="O139" s="131"/>
      <c r="P139" s="131"/>
      <c r="Q139" s="164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  <c r="EC139" s="131"/>
      <c r="ED139" s="131"/>
      <c r="EE139" s="131"/>
      <c r="EF139" s="131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31"/>
      <c r="FA139" s="131"/>
      <c r="FB139" s="131"/>
      <c r="FC139" s="131"/>
      <c r="FD139" s="131"/>
      <c r="FE139" s="131"/>
      <c r="FF139" s="131"/>
      <c r="FG139" s="131"/>
      <c r="FH139" s="131"/>
      <c r="FI139" s="131"/>
      <c r="FJ139" s="131"/>
      <c r="FK139" s="131"/>
      <c r="FL139" s="131"/>
      <c r="FM139" s="131"/>
      <c r="FN139" s="131"/>
      <c r="FO139" s="131"/>
      <c r="FP139" s="131"/>
      <c r="FQ139" s="131"/>
      <c r="FR139" s="131"/>
      <c r="FS139" s="131"/>
      <c r="FT139" s="131"/>
      <c r="FU139" s="131"/>
      <c r="FV139" s="131"/>
      <c r="FW139" s="131"/>
      <c r="FX139" s="131"/>
      <c r="FY139" s="131"/>
      <c r="FZ139" s="131"/>
      <c r="GA139" s="131"/>
      <c r="GB139" s="131"/>
      <c r="GC139" s="131"/>
      <c r="GD139" s="131"/>
      <c r="GE139" s="131"/>
      <c r="GF139" s="131"/>
      <c r="GG139" s="131"/>
      <c r="GH139" s="131"/>
      <c r="GI139" s="131"/>
      <c r="GJ139" s="131"/>
      <c r="GK139" s="131"/>
      <c r="GL139" s="131"/>
      <c r="GM139" s="131"/>
      <c r="GN139" s="131"/>
      <c r="GO139" s="131"/>
      <c r="GP139" s="131"/>
      <c r="GQ139" s="131"/>
      <c r="GR139" s="131"/>
      <c r="GS139" s="131"/>
      <c r="GT139" s="131"/>
      <c r="GU139" s="131"/>
      <c r="GV139" s="131"/>
      <c r="GW139" s="131"/>
      <c r="GX139" s="131"/>
      <c r="GY139" s="131"/>
      <c r="GZ139" s="131"/>
      <c r="HA139" s="131"/>
      <c r="HB139" s="131"/>
      <c r="HC139" s="131"/>
      <c r="HD139" s="131"/>
      <c r="HE139" s="131"/>
      <c r="HF139" s="131"/>
      <c r="HG139" s="131"/>
      <c r="HH139" s="131"/>
      <c r="HI139" s="131"/>
      <c r="HJ139" s="131"/>
      <c r="HK139" s="131"/>
      <c r="HL139" s="131"/>
      <c r="HM139" s="131"/>
      <c r="HN139" s="131"/>
      <c r="HO139" s="131"/>
      <c r="HP139" s="131"/>
      <c r="HQ139" s="131"/>
      <c r="HR139" s="131"/>
      <c r="HS139" s="131"/>
      <c r="HT139" s="131"/>
      <c r="HU139" s="131"/>
      <c r="HV139" s="131"/>
      <c r="HW139" s="131"/>
      <c r="HX139" s="131"/>
      <c r="HY139" s="131"/>
      <c r="HZ139" s="131"/>
      <c r="IA139" s="131"/>
      <c r="IB139" s="131"/>
      <c r="IC139" s="131"/>
      <c r="ID139" s="131"/>
      <c r="IE139" s="131"/>
      <c r="IF139" s="131"/>
      <c r="IG139" s="131"/>
      <c r="IH139" s="131"/>
      <c r="II139" s="131"/>
      <c r="IJ139" s="131"/>
      <c r="IK139" s="131"/>
      <c r="IL139" s="131"/>
      <c r="IM139" s="131"/>
      <c r="IN139" s="131"/>
      <c r="IO139" s="131"/>
      <c r="IP139" s="131"/>
      <c r="IQ139" s="131"/>
      <c r="IR139" s="131"/>
      <c r="IS139" s="131"/>
      <c r="IT139" s="131"/>
      <c r="IU139" s="131"/>
      <c r="IV139" s="131"/>
      <c r="IW139" s="131"/>
      <c r="IX139" s="131"/>
      <c r="IY139" s="131"/>
      <c r="IZ139" s="131"/>
      <c r="JA139" s="131"/>
      <c r="JB139" s="131"/>
      <c r="JC139" s="131"/>
      <c r="JD139" s="131"/>
      <c r="JE139" s="131"/>
      <c r="JF139" s="131"/>
      <c r="JG139" s="131"/>
      <c r="JH139" s="131"/>
      <c r="JI139" s="131"/>
      <c r="JJ139" s="131"/>
      <c r="JK139" s="131"/>
      <c r="JL139" s="131"/>
      <c r="JM139" s="131"/>
      <c r="JN139" s="131"/>
      <c r="JO139" s="131"/>
      <c r="JP139" s="131"/>
      <c r="JQ139" s="131"/>
      <c r="JR139" s="131"/>
      <c r="JS139" s="131"/>
      <c r="JT139" s="131"/>
      <c r="JU139" s="131"/>
      <c r="JV139" s="131"/>
      <c r="JW139" s="131"/>
      <c r="JX139" s="131"/>
      <c r="JY139" s="131"/>
      <c r="JZ139" s="131"/>
      <c r="KA139" s="131"/>
      <c r="KB139" s="131"/>
      <c r="KC139" s="131"/>
      <c r="KD139" s="131"/>
      <c r="KE139" s="131"/>
      <c r="KF139" s="131"/>
      <c r="KG139" s="131"/>
      <c r="KH139" s="131"/>
      <c r="KI139" s="131"/>
      <c r="KJ139" s="131"/>
      <c r="KK139" s="131"/>
      <c r="KL139" s="131"/>
      <c r="KM139" s="131"/>
      <c r="KN139" s="131"/>
      <c r="KO139" s="131"/>
      <c r="KP139" s="131"/>
      <c r="KQ139" s="131"/>
      <c r="KR139" s="131"/>
      <c r="KS139" s="131"/>
      <c r="KT139" s="131"/>
      <c r="KU139" s="131"/>
      <c r="KV139" s="131"/>
      <c r="KW139" s="131"/>
      <c r="KX139" s="131"/>
      <c r="KY139" s="131"/>
      <c r="KZ139" s="131"/>
      <c r="LA139" s="131"/>
      <c r="LB139" s="131"/>
      <c r="LC139" s="131"/>
      <c r="LD139" s="131"/>
      <c r="LE139" s="131"/>
      <c r="LF139" s="131"/>
      <c r="LG139" s="131"/>
      <c r="LH139" s="131"/>
      <c r="LI139" s="131"/>
      <c r="LJ139" s="131"/>
      <c r="LK139" s="131"/>
      <c r="LL139" s="131"/>
      <c r="LM139" s="131"/>
      <c r="LN139" s="131"/>
      <c r="LO139" s="131"/>
      <c r="LP139" s="131"/>
      <c r="LQ139" s="131"/>
      <c r="LR139" s="131"/>
      <c r="LS139" s="131"/>
      <c r="LT139" s="131"/>
      <c r="LU139" s="131"/>
      <c r="LV139" s="131"/>
      <c r="LW139" s="131"/>
      <c r="LX139" s="131"/>
      <c r="LY139" s="131"/>
      <c r="LZ139" s="131"/>
      <c r="MA139" s="131"/>
      <c r="MB139" s="131"/>
      <c r="MC139" s="131"/>
      <c r="MD139" s="131"/>
      <c r="ME139" s="131"/>
      <c r="MF139" s="131"/>
      <c r="MG139" s="131"/>
      <c r="MH139" s="131"/>
      <c r="MI139" s="131"/>
      <c r="MJ139" s="131"/>
      <c r="MK139" s="131"/>
      <c r="ML139" s="131"/>
      <c r="MM139" s="131"/>
      <c r="MN139" s="131"/>
      <c r="MO139" s="131"/>
      <c r="MP139" s="131"/>
      <c r="MQ139" s="131"/>
      <c r="MR139" s="131"/>
      <c r="MS139" s="131"/>
      <c r="MT139" s="131"/>
      <c r="MU139" s="131"/>
      <c r="MV139" s="131"/>
      <c r="MW139" s="131"/>
      <c r="MX139" s="131"/>
      <c r="MY139" s="131"/>
      <c r="MZ139" s="131"/>
      <c r="NA139" s="131"/>
      <c r="NB139" s="131"/>
      <c r="NC139" s="131"/>
      <c r="ND139" s="131"/>
      <c r="NE139" s="131"/>
      <c r="NF139" s="131"/>
      <c r="NG139" s="131"/>
      <c r="NH139" s="131"/>
      <c r="NI139" s="131"/>
      <c r="NJ139" s="131"/>
      <c r="NK139" s="131"/>
      <c r="NL139" s="131"/>
      <c r="NM139" s="131"/>
      <c r="NN139" s="131"/>
      <c r="NO139" s="131"/>
      <c r="NP139" s="131"/>
      <c r="NQ139" s="131"/>
      <c r="NR139" s="131"/>
      <c r="NS139" s="131"/>
      <c r="NT139" s="131"/>
      <c r="NU139" s="131"/>
      <c r="NV139" s="131"/>
      <c r="NW139" s="131"/>
      <c r="NX139" s="131"/>
      <c r="NY139" s="131"/>
      <c r="NZ139" s="131"/>
      <c r="OA139" s="131"/>
      <c r="OB139" s="131"/>
      <c r="OC139" s="131"/>
      <c r="OD139" s="131"/>
      <c r="OE139" s="131"/>
      <c r="OF139" s="131"/>
      <c r="OG139" s="131"/>
      <c r="OH139" s="131"/>
      <c r="OI139" s="131"/>
      <c r="OJ139" s="131"/>
      <c r="OK139" s="131"/>
      <c r="OL139" s="131"/>
      <c r="OM139" s="131"/>
      <c r="ON139" s="131"/>
      <c r="OO139" s="131"/>
      <c r="OP139" s="131"/>
      <c r="OQ139" s="131"/>
      <c r="OR139" s="131"/>
      <c r="OS139" s="131"/>
      <c r="OT139" s="131"/>
      <c r="OU139" s="131"/>
      <c r="OV139" s="131"/>
      <c r="OW139" s="131"/>
      <c r="OX139" s="131"/>
      <c r="OY139" s="131"/>
      <c r="OZ139" s="131"/>
      <c r="PA139" s="131"/>
      <c r="PB139" s="131"/>
      <c r="PC139" s="131"/>
      <c r="PD139" s="131"/>
      <c r="PE139" s="131"/>
      <c r="PF139" s="131"/>
      <c r="PG139" s="131"/>
      <c r="PH139" s="131"/>
      <c r="PI139" s="131"/>
      <c r="PJ139" s="131"/>
      <c r="PK139" s="131"/>
      <c r="PL139" s="131"/>
      <c r="PM139" s="131"/>
      <c r="PN139" s="131"/>
      <c r="PO139" s="131"/>
      <c r="PP139" s="131"/>
      <c r="PQ139" s="131"/>
      <c r="PR139" s="131"/>
      <c r="PS139" s="131"/>
      <c r="PT139" s="131"/>
      <c r="PU139" s="131"/>
      <c r="PV139" s="131"/>
      <c r="PW139" s="131"/>
      <c r="PX139" s="131"/>
      <c r="PY139" s="131"/>
      <c r="PZ139" s="131"/>
      <c r="QA139" s="131"/>
      <c r="QB139" s="131"/>
      <c r="QC139" s="131"/>
      <c r="QD139" s="131"/>
      <c r="QE139" s="131"/>
      <c r="QF139" s="131"/>
      <c r="QG139" s="131"/>
      <c r="QH139" s="131"/>
      <c r="QI139" s="131"/>
      <c r="QJ139" s="131"/>
    </row>
    <row r="140" spans="1:452" ht="15" x14ac:dyDescent="0.2">
      <c r="A140" s="131"/>
      <c r="B140" s="165"/>
      <c r="C140" s="165"/>
      <c r="D140" s="165"/>
      <c r="E140" s="165"/>
      <c r="F140" s="165"/>
      <c r="G140" s="165"/>
      <c r="H140" s="165"/>
      <c r="I140" s="165"/>
      <c r="J140" s="165"/>
      <c r="K140" s="131"/>
      <c r="L140" s="131"/>
      <c r="M140" s="131"/>
      <c r="N140" s="131"/>
      <c r="O140" s="131"/>
      <c r="P140" s="131"/>
      <c r="Q140" s="164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  <c r="EC140" s="131"/>
      <c r="ED140" s="131"/>
      <c r="EE140" s="131"/>
      <c r="EF140" s="131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31"/>
      <c r="FA140" s="131"/>
      <c r="FB140" s="131"/>
      <c r="FC140" s="131"/>
      <c r="FD140" s="131"/>
      <c r="FE140" s="131"/>
      <c r="FF140" s="131"/>
      <c r="FG140" s="131"/>
      <c r="FH140" s="131"/>
      <c r="FI140" s="131"/>
      <c r="FJ140" s="131"/>
      <c r="FK140" s="131"/>
      <c r="FL140" s="131"/>
      <c r="FM140" s="131"/>
      <c r="FN140" s="131"/>
      <c r="FO140" s="131"/>
      <c r="FP140" s="131"/>
      <c r="FQ140" s="131"/>
      <c r="FR140" s="131"/>
      <c r="FS140" s="131"/>
      <c r="FT140" s="131"/>
      <c r="FU140" s="131"/>
      <c r="FV140" s="131"/>
      <c r="FW140" s="131"/>
      <c r="FX140" s="131"/>
      <c r="FY140" s="131"/>
      <c r="FZ140" s="131"/>
      <c r="GA140" s="131"/>
      <c r="GB140" s="131"/>
      <c r="GC140" s="131"/>
      <c r="GD140" s="131"/>
      <c r="GE140" s="131"/>
      <c r="GF140" s="131"/>
      <c r="GG140" s="131"/>
      <c r="GH140" s="131"/>
      <c r="GI140" s="131"/>
      <c r="GJ140" s="131"/>
      <c r="GK140" s="131"/>
      <c r="GL140" s="131"/>
      <c r="GM140" s="131"/>
      <c r="GN140" s="131"/>
      <c r="GO140" s="131"/>
      <c r="GP140" s="131"/>
      <c r="GQ140" s="131"/>
      <c r="GR140" s="131"/>
      <c r="GS140" s="131"/>
      <c r="GT140" s="131"/>
      <c r="GU140" s="131"/>
      <c r="GV140" s="131"/>
      <c r="GW140" s="131"/>
      <c r="GX140" s="131"/>
      <c r="GY140" s="131"/>
      <c r="GZ140" s="131"/>
      <c r="HA140" s="131"/>
      <c r="HB140" s="131"/>
      <c r="HC140" s="131"/>
      <c r="HD140" s="131"/>
      <c r="HE140" s="131"/>
      <c r="HF140" s="131"/>
      <c r="HG140" s="131"/>
      <c r="HH140" s="131"/>
      <c r="HI140" s="131"/>
      <c r="HJ140" s="131"/>
      <c r="HK140" s="131"/>
      <c r="HL140" s="131"/>
      <c r="HM140" s="131"/>
      <c r="HN140" s="131"/>
      <c r="HO140" s="131"/>
      <c r="HP140" s="131"/>
      <c r="HQ140" s="131"/>
      <c r="HR140" s="131"/>
      <c r="HS140" s="131"/>
      <c r="HT140" s="131"/>
      <c r="HU140" s="131"/>
      <c r="HV140" s="131"/>
      <c r="HW140" s="131"/>
      <c r="HX140" s="131"/>
      <c r="HY140" s="131"/>
      <c r="HZ140" s="131"/>
      <c r="IA140" s="131"/>
      <c r="IB140" s="131"/>
      <c r="IC140" s="131"/>
      <c r="ID140" s="131"/>
      <c r="IE140" s="131"/>
      <c r="IF140" s="131"/>
      <c r="IG140" s="131"/>
      <c r="IH140" s="131"/>
      <c r="II140" s="131"/>
      <c r="IJ140" s="131"/>
      <c r="IK140" s="131"/>
      <c r="IL140" s="131"/>
      <c r="IM140" s="131"/>
      <c r="IN140" s="131"/>
      <c r="IO140" s="131"/>
      <c r="IP140" s="131"/>
      <c r="IQ140" s="131"/>
      <c r="IR140" s="131"/>
      <c r="IS140" s="131"/>
      <c r="IT140" s="131"/>
      <c r="IU140" s="131"/>
      <c r="IV140" s="131"/>
      <c r="IW140" s="131"/>
      <c r="IX140" s="131"/>
      <c r="IY140" s="131"/>
      <c r="IZ140" s="131"/>
      <c r="JA140" s="131"/>
      <c r="JB140" s="131"/>
      <c r="JC140" s="131"/>
      <c r="JD140" s="131"/>
      <c r="JE140" s="131"/>
      <c r="JF140" s="131"/>
      <c r="JG140" s="131"/>
      <c r="JH140" s="131"/>
      <c r="JI140" s="131"/>
      <c r="JJ140" s="131"/>
      <c r="JK140" s="131"/>
      <c r="JL140" s="131"/>
      <c r="JM140" s="131"/>
      <c r="JN140" s="131"/>
      <c r="JO140" s="131"/>
      <c r="JP140" s="131"/>
      <c r="JQ140" s="131"/>
      <c r="JR140" s="131"/>
      <c r="JS140" s="131"/>
      <c r="JT140" s="131"/>
      <c r="JU140" s="131"/>
      <c r="JV140" s="131"/>
      <c r="JW140" s="131"/>
      <c r="JX140" s="131"/>
      <c r="JY140" s="131"/>
      <c r="JZ140" s="131"/>
      <c r="KA140" s="131"/>
      <c r="KB140" s="131"/>
      <c r="KC140" s="131"/>
      <c r="KD140" s="131"/>
      <c r="KE140" s="131"/>
      <c r="KF140" s="131"/>
      <c r="KG140" s="131"/>
      <c r="KH140" s="131"/>
      <c r="KI140" s="131"/>
      <c r="KJ140" s="131"/>
      <c r="KK140" s="131"/>
      <c r="KL140" s="131"/>
      <c r="KM140" s="131"/>
      <c r="KN140" s="131"/>
      <c r="KO140" s="131"/>
      <c r="KP140" s="131"/>
      <c r="KQ140" s="131"/>
      <c r="KR140" s="131"/>
      <c r="KS140" s="131"/>
      <c r="KT140" s="131"/>
      <c r="KU140" s="131"/>
      <c r="KV140" s="131"/>
      <c r="KW140" s="131"/>
      <c r="KX140" s="131"/>
      <c r="KY140" s="131"/>
      <c r="KZ140" s="131"/>
      <c r="LA140" s="131"/>
      <c r="LB140" s="131"/>
      <c r="LC140" s="131"/>
      <c r="LD140" s="131"/>
      <c r="LE140" s="131"/>
      <c r="LF140" s="131"/>
      <c r="LG140" s="131"/>
      <c r="LH140" s="131"/>
      <c r="LI140" s="131"/>
      <c r="LJ140" s="131"/>
      <c r="LK140" s="131"/>
      <c r="LL140" s="131"/>
      <c r="LM140" s="131"/>
      <c r="LN140" s="131"/>
      <c r="LO140" s="131"/>
      <c r="LP140" s="131"/>
      <c r="LQ140" s="131"/>
      <c r="LR140" s="131"/>
      <c r="LS140" s="131"/>
      <c r="LT140" s="131"/>
      <c r="LU140" s="131"/>
      <c r="LV140" s="131"/>
      <c r="LW140" s="131"/>
      <c r="LX140" s="131"/>
      <c r="LY140" s="131"/>
      <c r="LZ140" s="131"/>
      <c r="MA140" s="131"/>
      <c r="MB140" s="131"/>
      <c r="MC140" s="131"/>
      <c r="MD140" s="131"/>
      <c r="ME140" s="131"/>
      <c r="MF140" s="131"/>
      <c r="MG140" s="131"/>
      <c r="MH140" s="131"/>
      <c r="MI140" s="131"/>
      <c r="MJ140" s="131"/>
      <c r="MK140" s="131"/>
      <c r="ML140" s="131"/>
      <c r="MM140" s="131"/>
      <c r="MN140" s="131"/>
      <c r="MO140" s="131"/>
      <c r="MP140" s="131"/>
      <c r="MQ140" s="131"/>
      <c r="MR140" s="131"/>
      <c r="MS140" s="131"/>
      <c r="MT140" s="131"/>
      <c r="MU140" s="131"/>
      <c r="MV140" s="131"/>
      <c r="MW140" s="131"/>
      <c r="MX140" s="131"/>
      <c r="MY140" s="131"/>
      <c r="MZ140" s="131"/>
      <c r="NA140" s="131"/>
      <c r="NB140" s="131"/>
      <c r="NC140" s="131"/>
      <c r="ND140" s="131"/>
      <c r="NE140" s="131"/>
      <c r="NF140" s="131"/>
      <c r="NG140" s="131"/>
      <c r="NH140" s="131"/>
      <c r="NI140" s="131"/>
      <c r="NJ140" s="131"/>
      <c r="NK140" s="131"/>
      <c r="NL140" s="131"/>
      <c r="NM140" s="131"/>
      <c r="NN140" s="131"/>
      <c r="NO140" s="131"/>
      <c r="NP140" s="131"/>
      <c r="NQ140" s="131"/>
      <c r="NR140" s="131"/>
      <c r="NS140" s="131"/>
      <c r="NT140" s="131"/>
      <c r="NU140" s="131"/>
      <c r="NV140" s="131"/>
      <c r="NW140" s="131"/>
      <c r="NX140" s="131"/>
      <c r="NY140" s="131"/>
      <c r="NZ140" s="131"/>
      <c r="OA140" s="131"/>
      <c r="OB140" s="131"/>
      <c r="OC140" s="131"/>
      <c r="OD140" s="131"/>
      <c r="OE140" s="131"/>
      <c r="OF140" s="131"/>
      <c r="OG140" s="131"/>
      <c r="OH140" s="131"/>
      <c r="OI140" s="131"/>
      <c r="OJ140" s="131"/>
      <c r="OK140" s="131"/>
      <c r="OL140" s="131"/>
      <c r="OM140" s="131"/>
      <c r="ON140" s="131"/>
      <c r="OO140" s="131"/>
      <c r="OP140" s="131"/>
      <c r="OQ140" s="131"/>
      <c r="OR140" s="131"/>
      <c r="OS140" s="131"/>
      <c r="OT140" s="131"/>
      <c r="OU140" s="131"/>
      <c r="OV140" s="131"/>
      <c r="OW140" s="131"/>
      <c r="OX140" s="131"/>
      <c r="OY140" s="131"/>
      <c r="OZ140" s="131"/>
      <c r="PA140" s="131"/>
      <c r="PB140" s="131"/>
      <c r="PC140" s="131"/>
      <c r="PD140" s="131"/>
      <c r="PE140" s="131"/>
      <c r="PF140" s="131"/>
      <c r="PG140" s="131"/>
      <c r="PH140" s="131"/>
      <c r="PI140" s="131"/>
      <c r="PJ140" s="131"/>
      <c r="PK140" s="131"/>
      <c r="PL140" s="131"/>
      <c r="PM140" s="131"/>
      <c r="PN140" s="131"/>
      <c r="PO140" s="131"/>
      <c r="PP140" s="131"/>
      <c r="PQ140" s="131"/>
      <c r="PR140" s="131"/>
      <c r="PS140" s="131"/>
      <c r="PT140" s="131"/>
      <c r="PU140" s="131"/>
      <c r="PV140" s="131"/>
      <c r="PW140" s="131"/>
      <c r="PX140" s="131"/>
      <c r="PY140" s="131"/>
      <c r="PZ140" s="131"/>
      <c r="QA140" s="131"/>
      <c r="QB140" s="131"/>
      <c r="QC140" s="131"/>
      <c r="QD140" s="131"/>
      <c r="QE140" s="131"/>
      <c r="QF140" s="131"/>
      <c r="QG140" s="131"/>
      <c r="QH140" s="131"/>
      <c r="QI140" s="131"/>
      <c r="QJ140" s="131"/>
    </row>
    <row r="141" spans="1:452" ht="15" x14ac:dyDescent="0.2">
      <c r="A141" s="131"/>
      <c r="B141" s="165"/>
      <c r="C141" s="165"/>
      <c r="D141" s="165"/>
      <c r="E141" s="165"/>
      <c r="F141" s="165"/>
      <c r="G141" s="165"/>
      <c r="H141" s="165"/>
      <c r="I141" s="165"/>
      <c r="J141" s="165"/>
      <c r="K141" s="131"/>
      <c r="L141" s="131"/>
      <c r="M141" s="131"/>
      <c r="N141" s="131"/>
      <c r="O141" s="131"/>
      <c r="P141" s="131"/>
      <c r="Q141" s="164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  <c r="EC141" s="131"/>
      <c r="ED141" s="131"/>
      <c r="EE141" s="131"/>
      <c r="EF141" s="131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31"/>
      <c r="FA141" s="131"/>
      <c r="FB141" s="131"/>
      <c r="FC141" s="131"/>
      <c r="FD141" s="131"/>
      <c r="FE141" s="131"/>
      <c r="FF141" s="131"/>
      <c r="FG141" s="131"/>
      <c r="FH141" s="131"/>
      <c r="FI141" s="131"/>
      <c r="FJ141" s="131"/>
      <c r="FK141" s="131"/>
      <c r="FL141" s="131"/>
      <c r="FM141" s="131"/>
      <c r="FN141" s="131"/>
      <c r="FO141" s="131"/>
      <c r="FP141" s="131"/>
      <c r="FQ141" s="131"/>
      <c r="FR141" s="131"/>
      <c r="FS141" s="131"/>
      <c r="FT141" s="131"/>
      <c r="FU141" s="131"/>
      <c r="FV141" s="131"/>
      <c r="FW141" s="131"/>
      <c r="FX141" s="131"/>
      <c r="FY141" s="131"/>
      <c r="FZ141" s="131"/>
      <c r="GA141" s="131"/>
      <c r="GB141" s="131"/>
      <c r="GC141" s="131"/>
      <c r="GD141" s="131"/>
      <c r="GE141" s="131"/>
      <c r="GF141" s="131"/>
      <c r="GG141" s="131"/>
      <c r="GH141" s="131"/>
      <c r="GI141" s="131"/>
      <c r="GJ141" s="131"/>
      <c r="GK141" s="131"/>
      <c r="GL141" s="131"/>
      <c r="GM141" s="131"/>
      <c r="GN141" s="131"/>
      <c r="GO141" s="131"/>
      <c r="GP141" s="131"/>
      <c r="GQ141" s="131"/>
      <c r="GR141" s="131"/>
      <c r="GS141" s="131"/>
      <c r="GT141" s="131"/>
      <c r="GU141" s="131"/>
      <c r="GV141" s="131"/>
      <c r="GW141" s="131"/>
      <c r="GX141" s="131"/>
      <c r="GY141" s="131"/>
      <c r="GZ141" s="131"/>
      <c r="HA141" s="131"/>
      <c r="HB141" s="131"/>
      <c r="HC141" s="131"/>
      <c r="HD141" s="131"/>
      <c r="HE141" s="131"/>
      <c r="HF141" s="131"/>
      <c r="HG141" s="131"/>
      <c r="HH141" s="131"/>
      <c r="HI141" s="131"/>
      <c r="HJ141" s="131"/>
      <c r="HK141" s="131"/>
      <c r="HL141" s="131"/>
      <c r="HM141" s="131"/>
      <c r="HN141" s="131"/>
      <c r="HO141" s="131"/>
      <c r="HP141" s="131"/>
      <c r="HQ141" s="131"/>
      <c r="HR141" s="131"/>
      <c r="HS141" s="131"/>
      <c r="HT141" s="131"/>
      <c r="HU141" s="131"/>
      <c r="HV141" s="131"/>
      <c r="HW141" s="131"/>
      <c r="HX141" s="131"/>
      <c r="HY141" s="131"/>
      <c r="HZ141" s="131"/>
      <c r="IA141" s="131"/>
      <c r="IB141" s="131"/>
      <c r="IC141" s="131"/>
      <c r="ID141" s="131"/>
      <c r="IE141" s="131"/>
      <c r="IF141" s="131"/>
      <c r="IG141" s="131"/>
      <c r="IH141" s="131"/>
      <c r="II141" s="131"/>
      <c r="IJ141" s="131"/>
      <c r="IK141" s="131"/>
      <c r="IL141" s="131"/>
      <c r="IM141" s="131"/>
      <c r="IN141" s="131"/>
      <c r="IO141" s="131"/>
      <c r="IP141" s="131"/>
      <c r="IQ141" s="131"/>
      <c r="IR141" s="131"/>
      <c r="IS141" s="131"/>
      <c r="IT141" s="131"/>
      <c r="IU141" s="131"/>
      <c r="IV141" s="131"/>
      <c r="IW141" s="131"/>
      <c r="IX141" s="131"/>
      <c r="IY141" s="131"/>
      <c r="IZ141" s="131"/>
      <c r="JA141" s="131"/>
      <c r="JB141" s="131"/>
      <c r="JC141" s="131"/>
      <c r="JD141" s="131"/>
      <c r="JE141" s="131"/>
      <c r="JF141" s="131"/>
      <c r="JG141" s="131"/>
      <c r="JH141" s="131"/>
      <c r="JI141" s="131"/>
      <c r="JJ141" s="131"/>
      <c r="JK141" s="131"/>
      <c r="JL141" s="131"/>
      <c r="JM141" s="131"/>
      <c r="JN141" s="131"/>
      <c r="JO141" s="131"/>
      <c r="JP141" s="131"/>
      <c r="JQ141" s="131"/>
      <c r="JR141" s="131"/>
      <c r="JS141" s="131"/>
      <c r="JT141" s="131"/>
      <c r="JU141" s="131"/>
      <c r="JV141" s="131"/>
      <c r="JW141" s="131"/>
      <c r="JX141" s="131"/>
      <c r="JY141" s="131"/>
      <c r="JZ141" s="131"/>
      <c r="KA141" s="131"/>
      <c r="KB141" s="131"/>
      <c r="KC141" s="131"/>
      <c r="KD141" s="131"/>
      <c r="KE141" s="131"/>
      <c r="KF141" s="131"/>
      <c r="KG141" s="131"/>
      <c r="KH141" s="131"/>
      <c r="KI141" s="131"/>
      <c r="KJ141" s="131"/>
      <c r="KK141" s="131"/>
      <c r="KL141" s="131"/>
      <c r="KM141" s="131"/>
      <c r="KN141" s="131"/>
      <c r="KO141" s="131"/>
      <c r="KP141" s="131"/>
      <c r="KQ141" s="131"/>
      <c r="KR141" s="131"/>
      <c r="KS141" s="131"/>
      <c r="KT141" s="131"/>
      <c r="KU141" s="131"/>
      <c r="KV141" s="131"/>
      <c r="KW141" s="131"/>
      <c r="KX141" s="131"/>
      <c r="KY141" s="131"/>
      <c r="KZ141" s="131"/>
      <c r="LA141" s="131"/>
      <c r="LB141" s="131"/>
      <c r="LC141" s="131"/>
      <c r="LD141" s="131"/>
      <c r="LE141" s="131"/>
      <c r="LF141" s="131"/>
      <c r="LG141" s="131"/>
      <c r="LH141" s="131"/>
      <c r="LI141" s="131"/>
      <c r="LJ141" s="131"/>
      <c r="LK141" s="131"/>
      <c r="LL141" s="131"/>
      <c r="LM141" s="131"/>
      <c r="LN141" s="131"/>
      <c r="LO141" s="131"/>
      <c r="LP141" s="131"/>
      <c r="LQ141" s="131"/>
      <c r="LR141" s="131"/>
      <c r="LS141" s="131"/>
      <c r="LT141" s="131"/>
      <c r="LU141" s="131"/>
      <c r="LV141" s="131"/>
      <c r="LW141" s="131"/>
      <c r="LX141" s="131"/>
      <c r="LY141" s="131"/>
      <c r="LZ141" s="131"/>
      <c r="MA141" s="131"/>
      <c r="MB141" s="131"/>
      <c r="MC141" s="131"/>
      <c r="MD141" s="131"/>
      <c r="ME141" s="131"/>
      <c r="MF141" s="131"/>
      <c r="MG141" s="131"/>
      <c r="MH141" s="131"/>
      <c r="MI141" s="131"/>
      <c r="MJ141" s="131"/>
      <c r="MK141" s="131"/>
      <c r="ML141" s="131"/>
      <c r="MM141" s="131"/>
      <c r="MN141" s="131"/>
      <c r="MO141" s="131"/>
      <c r="MP141" s="131"/>
      <c r="MQ141" s="131"/>
      <c r="MR141" s="131"/>
      <c r="MS141" s="131"/>
      <c r="MT141" s="131"/>
      <c r="MU141" s="131"/>
      <c r="MV141" s="131"/>
      <c r="MW141" s="131"/>
      <c r="MX141" s="131"/>
      <c r="MY141" s="131"/>
      <c r="MZ141" s="131"/>
      <c r="NA141" s="131"/>
      <c r="NB141" s="131"/>
      <c r="NC141" s="131"/>
      <c r="ND141" s="131"/>
      <c r="NE141" s="131"/>
      <c r="NF141" s="131"/>
      <c r="NG141" s="131"/>
      <c r="NH141" s="131"/>
      <c r="NI141" s="131"/>
      <c r="NJ141" s="131"/>
      <c r="NK141" s="131"/>
      <c r="NL141" s="131"/>
      <c r="NM141" s="131"/>
      <c r="NN141" s="131"/>
      <c r="NO141" s="131"/>
      <c r="NP141" s="131"/>
      <c r="NQ141" s="131"/>
      <c r="NR141" s="131"/>
      <c r="NS141" s="131"/>
      <c r="NT141" s="131"/>
      <c r="NU141" s="131"/>
      <c r="NV141" s="131"/>
      <c r="NW141" s="131"/>
      <c r="NX141" s="131"/>
      <c r="NY141" s="131"/>
      <c r="NZ141" s="131"/>
      <c r="OA141" s="131"/>
      <c r="OB141" s="131"/>
      <c r="OC141" s="131"/>
      <c r="OD141" s="131"/>
      <c r="OE141" s="131"/>
      <c r="OF141" s="131"/>
      <c r="OG141" s="131"/>
      <c r="OH141" s="131"/>
      <c r="OI141" s="131"/>
      <c r="OJ141" s="131"/>
      <c r="OK141" s="131"/>
      <c r="OL141" s="131"/>
      <c r="OM141" s="131"/>
      <c r="ON141" s="131"/>
      <c r="OO141" s="131"/>
      <c r="OP141" s="131"/>
      <c r="OQ141" s="131"/>
      <c r="OR141" s="131"/>
      <c r="OS141" s="131"/>
      <c r="OT141" s="131"/>
      <c r="OU141" s="131"/>
      <c r="OV141" s="131"/>
      <c r="OW141" s="131"/>
      <c r="OX141" s="131"/>
      <c r="OY141" s="131"/>
      <c r="OZ141" s="131"/>
      <c r="PA141" s="131"/>
      <c r="PB141" s="131"/>
      <c r="PC141" s="131"/>
      <c r="PD141" s="131"/>
      <c r="PE141" s="131"/>
      <c r="PF141" s="131"/>
      <c r="PG141" s="131"/>
      <c r="PH141" s="131"/>
      <c r="PI141" s="131"/>
      <c r="PJ141" s="131"/>
      <c r="PK141" s="131"/>
      <c r="PL141" s="131"/>
      <c r="PM141" s="131"/>
      <c r="PN141" s="131"/>
      <c r="PO141" s="131"/>
      <c r="PP141" s="131"/>
      <c r="PQ141" s="131"/>
      <c r="PR141" s="131"/>
      <c r="PS141" s="131"/>
      <c r="PT141" s="131"/>
      <c r="PU141" s="131"/>
      <c r="PV141" s="131"/>
      <c r="PW141" s="131"/>
      <c r="PX141" s="131"/>
      <c r="PY141" s="131"/>
      <c r="PZ141" s="131"/>
      <c r="QA141" s="131"/>
      <c r="QB141" s="131"/>
      <c r="QC141" s="131"/>
      <c r="QD141" s="131"/>
      <c r="QE141" s="131"/>
      <c r="QF141" s="131"/>
      <c r="QG141" s="131"/>
      <c r="QH141" s="131"/>
      <c r="QI141" s="131"/>
      <c r="QJ141" s="131"/>
    </row>
    <row r="142" spans="1:452" ht="15" x14ac:dyDescent="0.2">
      <c r="A142" s="131"/>
      <c r="B142" s="165"/>
      <c r="C142" s="165"/>
      <c r="D142" s="165"/>
      <c r="E142" s="165"/>
      <c r="F142" s="165"/>
      <c r="G142" s="165"/>
      <c r="H142" s="165"/>
      <c r="I142" s="165"/>
      <c r="J142" s="165"/>
      <c r="K142" s="131"/>
      <c r="L142" s="131"/>
      <c r="M142" s="131"/>
      <c r="N142" s="131"/>
      <c r="O142" s="131"/>
      <c r="P142" s="131"/>
      <c r="Q142" s="164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  <c r="EC142" s="131"/>
      <c r="ED142" s="131"/>
      <c r="EE142" s="131"/>
      <c r="EF142" s="131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31"/>
      <c r="FA142" s="131"/>
      <c r="FB142" s="131"/>
      <c r="FC142" s="131"/>
      <c r="FD142" s="131"/>
      <c r="FE142" s="131"/>
      <c r="FF142" s="131"/>
      <c r="FG142" s="131"/>
      <c r="FH142" s="131"/>
      <c r="FI142" s="131"/>
      <c r="FJ142" s="131"/>
      <c r="FK142" s="131"/>
      <c r="FL142" s="131"/>
      <c r="FM142" s="131"/>
      <c r="FN142" s="131"/>
      <c r="FO142" s="131"/>
      <c r="FP142" s="131"/>
      <c r="FQ142" s="131"/>
      <c r="FR142" s="131"/>
      <c r="FS142" s="131"/>
      <c r="FT142" s="131"/>
      <c r="FU142" s="131"/>
      <c r="FV142" s="131"/>
      <c r="FW142" s="131"/>
      <c r="FX142" s="131"/>
      <c r="FY142" s="131"/>
      <c r="FZ142" s="131"/>
      <c r="GA142" s="131"/>
      <c r="GB142" s="131"/>
      <c r="GC142" s="131"/>
      <c r="GD142" s="131"/>
      <c r="GE142" s="131"/>
      <c r="GF142" s="131"/>
      <c r="GG142" s="131"/>
      <c r="GH142" s="131"/>
      <c r="GI142" s="131"/>
      <c r="GJ142" s="131"/>
      <c r="GK142" s="131"/>
      <c r="GL142" s="131"/>
      <c r="GM142" s="131"/>
      <c r="GN142" s="131"/>
      <c r="GO142" s="131"/>
      <c r="GP142" s="131"/>
      <c r="GQ142" s="131"/>
      <c r="GR142" s="131"/>
      <c r="GS142" s="131"/>
      <c r="GT142" s="131"/>
      <c r="GU142" s="131"/>
      <c r="GV142" s="131"/>
      <c r="GW142" s="131"/>
      <c r="GX142" s="131"/>
      <c r="GY142" s="131"/>
      <c r="GZ142" s="131"/>
      <c r="HA142" s="131"/>
      <c r="HB142" s="131"/>
      <c r="HC142" s="131"/>
      <c r="HD142" s="131"/>
      <c r="HE142" s="131"/>
      <c r="HF142" s="131"/>
      <c r="HG142" s="131"/>
      <c r="HH142" s="131"/>
      <c r="HI142" s="131"/>
      <c r="HJ142" s="131"/>
      <c r="HK142" s="131"/>
      <c r="HL142" s="131"/>
      <c r="HM142" s="131"/>
      <c r="HN142" s="131"/>
      <c r="HO142" s="131"/>
      <c r="HP142" s="131"/>
      <c r="HQ142" s="131"/>
      <c r="HR142" s="131"/>
      <c r="HS142" s="131"/>
      <c r="HT142" s="131"/>
      <c r="HU142" s="131"/>
      <c r="HV142" s="131"/>
      <c r="HW142" s="131"/>
      <c r="HX142" s="131"/>
      <c r="HY142" s="131"/>
      <c r="HZ142" s="131"/>
      <c r="IA142" s="131"/>
      <c r="IB142" s="131"/>
      <c r="IC142" s="131"/>
      <c r="ID142" s="131"/>
      <c r="IE142" s="131"/>
      <c r="IF142" s="131"/>
      <c r="IG142" s="131"/>
      <c r="IH142" s="131"/>
      <c r="II142" s="131"/>
      <c r="IJ142" s="131"/>
      <c r="IK142" s="131"/>
      <c r="IL142" s="131"/>
      <c r="IM142" s="131"/>
      <c r="IN142" s="131"/>
      <c r="IO142" s="131"/>
      <c r="IP142" s="131"/>
      <c r="IQ142" s="131"/>
      <c r="IR142" s="131"/>
      <c r="IS142" s="131"/>
      <c r="IT142" s="131"/>
      <c r="IU142" s="131"/>
      <c r="IV142" s="131"/>
      <c r="IW142" s="131"/>
      <c r="IX142" s="131"/>
      <c r="IY142" s="131"/>
      <c r="IZ142" s="131"/>
      <c r="JA142" s="131"/>
      <c r="JB142" s="131"/>
      <c r="JC142" s="131"/>
      <c r="JD142" s="131"/>
      <c r="JE142" s="131"/>
      <c r="JF142" s="131"/>
      <c r="JG142" s="131"/>
      <c r="JH142" s="131"/>
      <c r="JI142" s="131"/>
      <c r="JJ142" s="131"/>
      <c r="JK142" s="131"/>
      <c r="JL142" s="131"/>
      <c r="JM142" s="131"/>
      <c r="JN142" s="131"/>
      <c r="JO142" s="131"/>
      <c r="JP142" s="131"/>
      <c r="JQ142" s="131"/>
      <c r="JR142" s="131"/>
      <c r="JS142" s="131"/>
      <c r="JT142" s="131"/>
      <c r="JU142" s="131"/>
      <c r="JV142" s="131"/>
      <c r="JW142" s="131"/>
      <c r="JX142" s="131"/>
      <c r="JY142" s="131"/>
      <c r="JZ142" s="131"/>
      <c r="KA142" s="131"/>
      <c r="KB142" s="131"/>
      <c r="KC142" s="131"/>
      <c r="KD142" s="131"/>
      <c r="KE142" s="131"/>
      <c r="KF142" s="131"/>
      <c r="KG142" s="131"/>
      <c r="KH142" s="131"/>
      <c r="KI142" s="131"/>
      <c r="KJ142" s="131"/>
      <c r="KK142" s="131"/>
      <c r="KL142" s="131"/>
      <c r="KM142" s="131"/>
      <c r="KN142" s="131"/>
      <c r="KO142" s="131"/>
      <c r="KP142" s="131"/>
      <c r="KQ142" s="131"/>
      <c r="KR142" s="131"/>
      <c r="KS142" s="131"/>
      <c r="KT142" s="131"/>
      <c r="KU142" s="131"/>
      <c r="KV142" s="131"/>
      <c r="KW142" s="131"/>
      <c r="KX142" s="131"/>
      <c r="KY142" s="131"/>
      <c r="KZ142" s="131"/>
      <c r="LA142" s="131"/>
      <c r="LB142" s="131"/>
      <c r="LC142" s="131"/>
      <c r="LD142" s="131"/>
      <c r="LE142" s="131"/>
      <c r="LF142" s="131"/>
      <c r="LG142" s="131"/>
      <c r="LH142" s="131"/>
      <c r="LI142" s="131"/>
      <c r="LJ142" s="131"/>
      <c r="LK142" s="131"/>
      <c r="LL142" s="131"/>
      <c r="LM142" s="131"/>
      <c r="LN142" s="131"/>
      <c r="LO142" s="131"/>
      <c r="LP142" s="131"/>
      <c r="LQ142" s="131"/>
      <c r="LR142" s="131"/>
      <c r="LS142" s="131"/>
      <c r="LT142" s="131"/>
      <c r="LU142" s="131"/>
      <c r="LV142" s="131"/>
      <c r="LW142" s="131"/>
      <c r="LX142" s="131"/>
      <c r="LY142" s="131"/>
      <c r="LZ142" s="131"/>
      <c r="MA142" s="131"/>
      <c r="MB142" s="131"/>
      <c r="MC142" s="131"/>
      <c r="MD142" s="131"/>
      <c r="ME142" s="131"/>
      <c r="MF142" s="131"/>
      <c r="MG142" s="131"/>
      <c r="MH142" s="131"/>
      <c r="MI142" s="131"/>
      <c r="MJ142" s="131"/>
      <c r="MK142" s="131"/>
      <c r="ML142" s="131"/>
      <c r="MM142" s="131"/>
      <c r="MN142" s="131"/>
      <c r="MO142" s="131"/>
      <c r="MP142" s="131"/>
      <c r="MQ142" s="131"/>
      <c r="MR142" s="131"/>
      <c r="MS142" s="131"/>
      <c r="MT142" s="131"/>
      <c r="MU142" s="131"/>
      <c r="MV142" s="131"/>
      <c r="MW142" s="131"/>
      <c r="MX142" s="131"/>
      <c r="MY142" s="131"/>
      <c r="MZ142" s="131"/>
      <c r="NA142" s="131"/>
      <c r="NB142" s="131"/>
      <c r="NC142" s="131"/>
      <c r="ND142" s="131"/>
      <c r="NE142" s="131"/>
      <c r="NF142" s="131"/>
      <c r="NG142" s="131"/>
      <c r="NH142" s="131"/>
      <c r="NI142" s="131"/>
      <c r="NJ142" s="131"/>
      <c r="NK142" s="131"/>
      <c r="NL142" s="131"/>
      <c r="NM142" s="131"/>
      <c r="NN142" s="131"/>
      <c r="NO142" s="131"/>
      <c r="NP142" s="131"/>
      <c r="NQ142" s="131"/>
      <c r="NR142" s="131"/>
      <c r="NS142" s="131"/>
      <c r="NT142" s="131"/>
      <c r="NU142" s="131"/>
      <c r="NV142" s="131"/>
      <c r="NW142" s="131"/>
      <c r="NX142" s="131"/>
      <c r="NY142" s="131"/>
      <c r="NZ142" s="131"/>
      <c r="OA142" s="131"/>
      <c r="OB142" s="131"/>
      <c r="OC142" s="131"/>
      <c r="OD142" s="131"/>
      <c r="OE142" s="131"/>
      <c r="OF142" s="131"/>
      <c r="OG142" s="131"/>
      <c r="OH142" s="131"/>
      <c r="OI142" s="131"/>
      <c r="OJ142" s="131"/>
      <c r="OK142" s="131"/>
      <c r="OL142" s="131"/>
      <c r="OM142" s="131"/>
      <c r="ON142" s="131"/>
      <c r="OO142" s="131"/>
      <c r="OP142" s="131"/>
      <c r="OQ142" s="131"/>
      <c r="OR142" s="131"/>
      <c r="OS142" s="131"/>
      <c r="OT142" s="131"/>
      <c r="OU142" s="131"/>
      <c r="OV142" s="131"/>
      <c r="OW142" s="131"/>
      <c r="OX142" s="131"/>
      <c r="OY142" s="131"/>
      <c r="OZ142" s="131"/>
      <c r="PA142" s="131"/>
      <c r="PB142" s="131"/>
      <c r="PC142" s="131"/>
      <c r="PD142" s="131"/>
      <c r="PE142" s="131"/>
      <c r="PF142" s="131"/>
      <c r="PG142" s="131"/>
      <c r="PH142" s="131"/>
      <c r="PI142" s="131"/>
      <c r="PJ142" s="131"/>
      <c r="PK142" s="131"/>
      <c r="PL142" s="131"/>
      <c r="PM142" s="131"/>
      <c r="PN142" s="131"/>
      <c r="PO142" s="131"/>
      <c r="PP142" s="131"/>
      <c r="PQ142" s="131"/>
      <c r="PR142" s="131"/>
      <c r="PS142" s="131"/>
      <c r="PT142" s="131"/>
      <c r="PU142" s="131"/>
      <c r="PV142" s="131"/>
      <c r="PW142" s="131"/>
      <c r="PX142" s="131"/>
      <c r="PY142" s="131"/>
      <c r="PZ142" s="131"/>
      <c r="QA142" s="131"/>
      <c r="QB142" s="131"/>
      <c r="QC142" s="131"/>
      <c r="QD142" s="131"/>
      <c r="QE142" s="131"/>
      <c r="QF142" s="131"/>
      <c r="QG142" s="131"/>
      <c r="QH142" s="131"/>
      <c r="QI142" s="131"/>
      <c r="QJ142" s="131"/>
    </row>
    <row r="143" spans="1:452" ht="15" x14ac:dyDescent="0.2">
      <c r="A143" s="131"/>
      <c r="B143" s="165"/>
      <c r="C143" s="165"/>
      <c r="D143" s="165"/>
      <c r="E143" s="165"/>
      <c r="F143" s="165"/>
      <c r="G143" s="165"/>
      <c r="H143" s="165"/>
      <c r="I143" s="165"/>
      <c r="J143" s="165"/>
      <c r="K143" s="131"/>
      <c r="L143" s="131"/>
      <c r="M143" s="131"/>
      <c r="N143" s="131"/>
      <c r="O143" s="131"/>
      <c r="P143" s="131"/>
      <c r="Q143" s="164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  <c r="EC143" s="131"/>
      <c r="ED143" s="131"/>
      <c r="EE143" s="131"/>
      <c r="EF143" s="131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31"/>
      <c r="FA143" s="131"/>
      <c r="FB143" s="131"/>
      <c r="FC143" s="131"/>
      <c r="FD143" s="131"/>
      <c r="FE143" s="131"/>
      <c r="FF143" s="131"/>
      <c r="FG143" s="131"/>
      <c r="FH143" s="131"/>
      <c r="FI143" s="131"/>
      <c r="FJ143" s="131"/>
      <c r="FK143" s="131"/>
      <c r="FL143" s="131"/>
      <c r="FM143" s="131"/>
      <c r="FN143" s="131"/>
      <c r="FO143" s="131"/>
      <c r="FP143" s="131"/>
      <c r="FQ143" s="131"/>
      <c r="FR143" s="131"/>
      <c r="FS143" s="131"/>
      <c r="FT143" s="131"/>
      <c r="FU143" s="131"/>
      <c r="FV143" s="131"/>
      <c r="FW143" s="131"/>
      <c r="FX143" s="131"/>
      <c r="FY143" s="131"/>
      <c r="FZ143" s="131"/>
      <c r="GA143" s="131"/>
      <c r="GB143" s="131"/>
      <c r="GC143" s="131"/>
      <c r="GD143" s="131"/>
      <c r="GE143" s="131"/>
      <c r="GF143" s="131"/>
      <c r="GG143" s="131"/>
      <c r="GH143" s="131"/>
      <c r="GI143" s="131"/>
      <c r="GJ143" s="131"/>
      <c r="GK143" s="131"/>
      <c r="GL143" s="131"/>
      <c r="GM143" s="131"/>
      <c r="GN143" s="131"/>
      <c r="GO143" s="131"/>
      <c r="GP143" s="131"/>
      <c r="GQ143" s="131"/>
      <c r="GR143" s="131"/>
      <c r="GS143" s="131"/>
      <c r="GT143" s="131"/>
      <c r="GU143" s="131"/>
      <c r="GV143" s="131"/>
      <c r="GW143" s="131"/>
      <c r="GX143" s="131"/>
      <c r="GY143" s="131"/>
      <c r="GZ143" s="131"/>
      <c r="HA143" s="131"/>
      <c r="HB143" s="131"/>
      <c r="HC143" s="131"/>
      <c r="HD143" s="131"/>
      <c r="HE143" s="131"/>
      <c r="HF143" s="131"/>
      <c r="HG143" s="131"/>
      <c r="HH143" s="131"/>
      <c r="HI143" s="131"/>
      <c r="HJ143" s="131"/>
      <c r="HK143" s="131"/>
      <c r="HL143" s="131"/>
      <c r="HM143" s="131"/>
      <c r="HN143" s="131"/>
      <c r="HO143" s="131"/>
      <c r="HP143" s="131"/>
      <c r="HQ143" s="131"/>
      <c r="HR143" s="131"/>
      <c r="HS143" s="131"/>
      <c r="HT143" s="131"/>
      <c r="HU143" s="131"/>
      <c r="HV143" s="131"/>
      <c r="HW143" s="131"/>
      <c r="HX143" s="131"/>
      <c r="HY143" s="131"/>
      <c r="HZ143" s="131"/>
      <c r="IA143" s="131"/>
      <c r="IB143" s="131"/>
      <c r="IC143" s="131"/>
      <c r="ID143" s="131"/>
      <c r="IE143" s="131"/>
      <c r="IF143" s="131"/>
      <c r="IG143" s="131"/>
      <c r="IH143" s="131"/>
      <c r="II143" s="131"/>
      <c r="IJ143" s="131"/>
      <c r="IK143" s="131"/>
      <c r="IL143" s="131"/>
      <c r="IM143" s="131"/>
      <c r="IN143" s="131"/>
      <c r="IO143" s="131"/>
      <c r="IP143" s="131"/>
      <c r="IQ143" s="131"/>
      <c r="IR143" s="131"/>
      <c r="IS143" s="131"/>
      <c r="IT143" s="131"/>
      <c r="IU143" s="131"/>
      <c r="IV143" s="131"/>
      <c r="IW143" s="131"/>
      <c r="IX143" s="131"/>
      <c r="IY143" s="131"/>
      <c r="IZ143" s="131"/>
      <c r="JA143" s="131"/>
      <c r="JB143" s="131"/>
      <c r="JC143" s="131"/>
      <c r="JD143" s="131"/>
      <c r="JE143" s="131"/>
      <c r="JF143" s="131"/>
      <c r="JG143" s="131"/>
      <c r="JH143" s="131"/>
      <c r="JI143" s="131"/>
      <c r="JJ143" s="131"/>
      <c r="JK143" s="131"/>
      <c r="JL143" s="131"/>
      <c r="JM143" s="131"/>
      <c r="JN143" s="131"/>
      <c r="JO143" s="131"/>
      <c r="JP143" s="131"/>
      <c r="JQ143" s="131"/>
      <c r="JR143" s="131"/>
      <c r="JS143" s="131"/>
      <c r="JT143" s="131"/>
      <c r="JU143" s="131"/>
      <c r="JV143" s="131"/>
      <c r="JW143" s="131"/>
      <c r="JX143" s="131"/>
      <c r="JY143" s="131"/>
      <c r="JZ143" s="131"/>
      <c r="KA143" s="131"/>
      <c r="KB143" s="131"/>
      <c r="KC143" s="131"/>
      <c r="KD143" s="131"/>
      <c r="KE143" s="131"/>
      <c r="KF143" s="131"/>
      <c r="KG143" s="131"/>
      <c r="KH143" s="131"/>
      <c r="KI143" s="131"/>
      <c r="KJ143" s="131"/>
      <c r="KK143" s="131"/>
      <c r="KL143" s="131"/>
      <c r="KM143" s="131"/>
      <c r="KN143" s="131"/>
      <c r="KO143" s="131"/>
      <c r="KP143" s="131"/>
      <c r="KQ143" s="131"/>
      <c r="KR143" s="131"/>
      <c r="KS143" s="131"/>
      <c r="KT143" s="131"/>
      <c r="KU143" s="131"/>
      <c r="KV143" s="131"/>
      <c r="KW143" s="131"/>
      <c r="KX143" s="131"/>
      <c r="KY143" s="131"/>
      <c r="KZ143" s="131"/>
      <c r="LA143" s="131"/>
      <c r="LB143" s="131"/>
      <c r="LC143" s="131"/>
      <c r="LD143" s="131"/>
      <c r="LE143" s="131"/>
      <c r="LF143" s="131"/>
      <c r="LG143" s="131"/>
      <c r="LH143" s="131"/>
      <c r="LI143" s="131"/>
      <c r="LJ143" s="131"/>
      <c r="LK143" s="131"/>
      <c r="LL143" s="131"/>
      <c r="LM143" s="131"/>
      <c r="LN143" s="131"/>
      <c r="LO143" s="131"/>
      <c r="LP143" s="131"/>
      <c r="LQ143" s="131"/>
      <c r="LR143" s="131"/>
      <c r="LS143" s="131"/>
      <c r="LT143" s="131"/>
      <c r="LU143" s="131"/>
      <c r="LV143" s="131"/>
      <c r="LW143" s="131"/>
      <c r="LX143" s="131"/>
      <c r="LY143" s="131"/>
      <c r="LZ143" s="131"/>
      <c r="MA143" s="131"/>
      <c r="MB143" s="131"/>
      <c r="MC143" s="131"/>
      <c r="MD143" s="131"/>
      <c r="ME143" s="131"/>
      <c r="MF143" s="131"/>
      <c r="MG143" s="131"/>
      <c r="MH143" s="131"/>
      <c r="MI143" s="131"/>
      <c r="MJ143" s="131"/>
      <c r="MK143" s="131"/>
      <c r="ML143" s="131"/>
      <c r="MM143" s="131"/>
      <c r="MN143" s="131"/>
      <c r="MO143" s="131"/>
      <c r="MP143" s="131"/>
      <c r="MQ143" s="131"/>
      <c r="MR143" s="131"/>
      <c r="MS143" s="131"/>
      <c r="MT143" s="131"/>
      <c r="MU143" s="131"/>
      <c r="MV143" s="131"/>
      <c r="MW143" s="131"/>
      <c r="MX143" s="131"/>
      <c r="MY143" s="131"/>
      <c r="MZ143" s="131"/>
      <c r="NA143" s="131"/>
      <c r="NB143" s="131"/>
      <c r="NC143" s="131"/>
      <c r="ND143" s="131"/>
      <c r="NE143" s="131"/>
      <c r="NF143" s="131"/>
      <c r="NG143" s="131"/>
      <c r="NH143" s="131"/>
      <c r="NI143" s="131"/>
      <c r="NJ143" s="131"/>
      <c r="NK143" s="131"/>
      <c r="NL143" s="131"/>
      <c r="NM143" s="131"/>
      <c r="NN143" s="131"/>
      <c r="NO143" s="131"/>
      <c r="NP143" s="131"/>
      <c r="NQ143" s="131"/>
      <c r="NR143" s="131"/>
      <c r="NS143" s="131"/>
      <c r="NT143" s="131"/>
      <c r="NU143" s="131"/>
      <c r="NV143" s="131"/>
      <c r="NW143" s="131"/>
      <c r="NX143" s="131"/>
      <c r="NY143" s="131"/>
      <c r="NZ143" s="131"/>
      <c r="OA143" s="131"/>
      <c r="OB143" s="131"/>
      <c r="OC143" s="131"/>
      <c r="OD143" s="131"/>
      <c r="OE143" s="131"/>
      <c r="OF143" s="131"/>
      <c r="OG143" s="131"/>
      <c r="OH143" s="131"/>
      <c r="OI143" s="131"/>
      <c r="OJ143" s="131"/>
      <c r="OK143" s="131"/>
      <c r="OL143" s="131"/>
      <c r="OM143" s="131"/>
      <c r="ON143" s="131"/>
      <c r="OO143" s="131"/>
      <c r="OP143" s="131"/>
      <c r="OQ143" s="131"/>
      <c r="OR143" s="131"/>
      <c r="OS143" s="131"/>
      <c r="OT143" s="131"/>
      <c r="OU143" s="131"/>
      <c r="OV143" s="131"/>
      <c r="OW143" s="131"/>
      <c r="OX143" s="131"/>
      <c r="OY143" s="131"/>
      <c r="OZ143" s="131"/>
      <c r="PA143" s="131"/>
      <c r="PB143" s="131"/>
      <c r="PC143" s="131"/>
      <c r="PD143" s="131"/>
      <c r="PE143" s="131"/>
      <c r="PF143" s="131"/>
      <c r="PG143" s="131"/>
      <c r="PH143" s="131"/>
      <c r="PI143" s="131"/>
      <c r="PJ143" s="131"/>
      <c r="PK143" s="131"/>
      <c r="PL143" s="131"/>
      <c r="PM143" s="131"/>
      <c r="PN143" s="131"/>
      <c r="PO143" s="131"/>
      <c r="PP143" s="131"/>
      <c r="PQ143" s="131"/>
      <c r="PR143" s="131"/>
      <c r="PS143" s="131"/>
      <c r="PT143" s="131"/>
      <c r="PU143" s="131"/>
      <c r="PV143" s="131"/>
      <c r="PW143" s="131"/>
      <c r="PX143" s="131"/>
      <c r="PY143" s="131"/>
      <c r="PZ143" s="131"/>
      <c r="QA143" s="131"/>
      <c r="QB143" s="131"/>
      <c r="QC143" s="131"/>
      <c r="QD143" s="131"/>
      <c r="QE143" s="131"/>
      <c r="QF143" s="131"/>
      <c r="QG143" s="131"/>
      <c r="QH143" s="131"/>
      <c r="QI143" s="131"/>
      <c r="QJ143" s="131"/>
    </row>
    <row r="144" spans="1:452" ht="15" x14ac:dyDescent="0.2">
      <c r="A144" s="131"/>
      <c r="B144" s="165"/>
      <c r="C144" s="165"/>
      <c r="D144" s="165"/>
      <c r="E144" s="165"/>
      <c r="F144" s="165"/>
      <c r="G144" s="165"/>
      <c r="H144" s="165"/>
      <c r="I144" s="165"/>
      <c r="J144" s="165"/>
      <c r="K144" s="131"/>
      <c r="L144" s="131"/>
      <c r="M144" s="131"/>
      <c r="N144" s="131"/>
      <c r="O144" s="131"/>
      <c r="P144" s="131"/>
      <c r="Q144" s="164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  <c r="EC144" s="131"/>
      <c r="ED144" s="131"/>
      <c r="EE144" s="131"/>
      <c r="EF144" s="131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31"/>
      <c r="FA144" s="131"/>
      <c r="FB144" s="131"/>
      <c r="FC144" s="131"/>
      <c r="FD144" s="131"/>
      <c r="FE144" s="131"/>
      <c r="FF144" s="131"/>
      <c r="FG144" s="131"/>
      <c r="FH144" s="131"/>
      <c r="FI144" s="131"/>
      <c r="FJ144" s="131"/>
      <c r="FK144" s="131"/>
      <c r="FL144" s="131"/>
      <c r="FM144" s="131"/>
      <c r="FN144" s="131"/>
      <c r="FO144" s="131"/>
      <c r="FP144" s="131"/>
      <c r="FQ144" s="131"/>
      <c r="FR144" s="131"/>
      <c r="FS144" s="131"/>
      <c r="FT144" s="131"/>
      <c r="FU144" s="131"/>
      <c r="FV144" s="131"/>
      <c r="FW144" s="131"/>
      <c r="FX144" s="131"/>
      <c r="FY144" s="131"/>
      <c r="FZ144" s="131"/>
      <c r="GA144" s="131"/>
      <c r="GB144" s="131"/>
      <c r="GC144" s="131"/>
      <c r="GD144" s="131"/>
      <c r="GE144" s="131"/>
      <c r="GF144" s="131"/>
      <c r="GG144" s="131"/>
      <c r="GH144" s="131"/>
      <c r="GI144" s="131"/>
      <c r="GJ144" s="131"/>
      <c r="GK144" s="131"/>
      <c r="GL144" s="131"/>
      <c r="GM144" s="131"/>
      <c r="GN144" s="131"/>
      <c r="GO144" s="131"/>
      <c r="GP144" s="131"/>
      <c r="GQ144" s="131"/>
      <c r="GR144" s="131"/>
      <c r="GS144" s="131"/>
      <c r="GT144" s="131"/>
      <c r="GU144" s="131"/>
      <c r="GV144" s="131"/>
      <c r="GW144" s="131"/>
      <c r="GX144" s="131"/>
      <c r="GY144" s="131"/>
      <c r="GZ144" s="131"/>
      <c r="HA144" s="131"/>
      <c r="HB144" s="131"/>
      <c r="HC144" s="131"/>
      <c r="HD144" s="131"/>
      <c r="HE144" s="131"/>
      <c r="HF144" s="131"/>
      <c r="HG144" s="131"/>
      <c r="HH144" s="131"/>
      <c r="HI144" s="131"/>
      <c r="HJ144" s="131"/>
      <c r="HK144" s="131"/>
      <c r="HL144" s="131"/>
      <c r="HM144" s="131"/>
      <c r="HN144" s="131"/>
      <c r="HO144" s="131"/>
      <c r="HP144" s="131"/>
      <c r="HQ144" s="131"/>
      <c r="HR144" s="131"/>
      <c r="HS144" s="131"/>
      <c r="HT144" s="131"/>
      <c r="HU144" s="131"/>
      <c r="HV144" s="131"/>
      <c r="HW144" s="131"/>
      <c r="HX144" s="131"/>
      <c r="HY144" s="131"/>
      <c r="HZ144" s="131"/>
      <c r="IA144" s="131"/>
      <c r="IB144" s="131"/>
      <c r="IC144" s="131"/>
      <c r="ID144" s="131"/>
      <c r="IE144" s="131"/>
      <c r="IF144" s="131"/>
      <c r="IG144" s="131"/>
      <c r="IH144" s="131"/>
      <c r="II144" s="131"/>
      <c r="IJ144" s="131"/>
      <c r="IK144" s="131"/>
      <c r="IL144" s="131"/>
      <c r="IM144" s="131"/>
      <c r="IN144" s="131"/>
      <c r="IO144" s="131"/>
      <c r="IP144" s="131"/>
      <c r="IQ144" s="131"/>
      <c r="IR144" s="131"/>
      <c r="IS144" s="131"/>
      <c r="IT144" s="131"/>
      <c r="IU144" s="131"/>
      <c r="IV144" s="131"/>
      <c r="IW144" s="131"/>
      <c r="IX144" s="131"/>
      <c r="IY144" s="131"/>
      <c r="IZ144" s="131"/>
      <c r="JA144" s="131"/>
      <c r="JB144" s="131"/>
      <c r="JC144" s="131"/>
      <c r="JD144" s="131"/>
      <c r="JE144" s="131"/>
      <c r="JF144" s="131"/>
      <c r="JG144" s="131"/>
      <c r="JH144" s="131"/>
      <c r="JI144" s="131"/>
      <c r="JJ144" s="131"/>
      <c r="JK144" s="131"/>
      <c r="JL144" s="131"/>
      <c r="JM144" s="131"/>
      <c r="JN144" s="131"/>
      <c r="JO144" s="131"/>
      <c r="JP144" s="131"/>
      <c r="JQ144" s="131"/>
      <c r="JR144" s="131"/>
      <c r="JS144" s="131"/>
      <c r="JT144" s="131"/>
      <c r="JU144" s="131"/>
      <c r="JV144" s="131"/>
      <c r="JW144" s="131"/>
      <c r="JX144" s="131"/>
      <c r="JY144" s="131"/>
      <c r="JZ144" s="131"/>
      <c r="KA144" s="131"/>
      <c r="KB144" s="131"/>
      <c r="KC144" s="131"/>
      <c r="KD144" s="131"/>
      <c r="KE144" s="131"/>
      <c r="KF144" s="131"/>
      <c r="KG144" s="131"/>
      <c r="KH144" s="131"/>
      <c r="KI144" s="131"/>
      <c r="KJ144" s="131"/>
      <c r="KK144" s="131"/>
      <c r="KL144" s="131"/>
      <c r="KM144" s="131"/>
      <c r="KN144" s="131"/>
      <c r="KO144" s="131"/>
      <c r="KP144" s="131"/>
      <c r="KQ144" s="131"/>
      <c r="KR144" s="131"/>
      <c r="KS144" s="131"/>
      <c r="KT144" s="131"/>
      <c r="KU144" s="131"/>
      <c r="KV144" s="131"/>
      <c r="KW144" s="131"/>
      <c r="KX144" s="131"/>
      <c r="KY144" s="131"/>
      <c r="KZ144" s="131"/>
      <c r="LA144" s="131"/>
      <c r="LB144" s="131"/>
      <c r="LC144" s="131"/>
      <c r="LD144" s="131"/>
      <c r="LE144" s="131"/>
      <c r="LF144" s="131"/>
      <c r="LG144" s="131"/>
      <c r="LH144" s="131"/>
      <c r="LI144" s="131"/>
      <c r="LJ144" s="131"/>
      <c r="LK144" s="131"/>
      <c r="LL144" s="131"/>
      <c r="LM144" s="131"/>
      <c r="LN144" s="131"/>
      <c r="LO144" s="131"/>
      <c r="LP144" s="131"/>
      <c r="LQ144" s="131"/>
      <c r="LR144" s="131"/>
      <c r="LS144" s="131"/>
      <c r="LT144" s="131"/>
      <c r="LU144" s="131"/>
      <c r="LV144" s="131"/>
      <c r="LW144" s="131"/>
      <c r="LX144" s="131"/>
      <c r="LY144" s="131"/>
      <c r="LZ144" s="131"/>
      <c r="MA144" s="131"/>
      <c r="MB144" s="131"/>
      <c r="MC144" s="131"/>
      <c r="MD144" s="131"/>
      <c r="ME144" s="131"/>
      <c r="MF144" s="131"/>
      <c r="MG144" s="131"/>
      <c r="MH144" s="131"/>
      <c r="MI144" s="131"/>
      <c r="MJ144" s="131"/>
      <c r="MK144" s="131"/>
      <c r="ML144" s="131"/>
      <c r="MM144" s="131"/>
      <c r="MN144" s="131"/>
      <c r="MO144" s="131"/>
      <c r="MP144" s="131"/>
      <c r="MQ144" s="131"/>
      <c r="MR144" s="131"/>
      <c r="MS144" s="131"/>
      <c r="MT144" s="131"/>
      <c r="MU144" s="131"/>
      <c r="MV144" s="131"/>
      <c r="MW144" s="131"/>
      <c r="MX144" s="131"/>
      <c r="MY144" s="131"/>
      <c r="MZ144" s="131"/>
      <c r="NA144" s="131"/>
      <c r="NB144" s="131"/>
      <c r="NC144" s="131"/>
      <c r="ND144" s="131"/>
      <c r="NE144" s="131"/>
      <c r="NF144" s="131"/>
      <c r="NG144" s="131"/>
      <c r="NH144" s="131"/>
      <c r="NI144" s="131"/>
      <c r="NJ144" s="131"/>
      <c r="NK144" s="131"/>
      <c r="NL144" s="131"/>
      <c r="NM144" s="131"/>
      <c r="NN144" s="131"/>
      <c r="NO144" s="131"/>
      <c r="NP144" s="131"/>
      <c r="NQ144" s="131"/>
      <c r="NR144" s="131"/>
      <c r="NS144" s="131"/>
      <c r="NT144" s="131"/>
      <c r="NU144" s="131"/>
      <c r="NV144" s="131"/>
      <c r="NW144" s="131"/>
      <c r="NX144" s="131"/>
      <c r="NY144" s="131"/>
      <c r="NZ144" s="131"/>
      <c r="OA144" s="131"/>
      <c r="OB144" s="131"/>
      <c r="OC144" s="131"/>
      <c r="OD144" s="131"/>
      <c r="OE144" s="131"/>
      <c r="OF144" s="131"/>
      <c r="OG144" s="131"/>
      <c r="OH144" s="131"/>
      <c r="OI144" s="131"/>
      <c r="OJ144" s="131"/>
      <c r="OK144" s="131"/>
      <c r="OL144" s="131"/>
      <c r="OM144" s="131"/>
      <c r="ON144" s="131"/>
      <c r="OO144" s="131"/>
      <c r="OP144" s="131"/>
      <c r="OQ144" s="131"/>
      <c r="OR144" s="131"/>
      <c r="OS144" s="131"/>
      <c r="OT144" s="131"/>
      <c r="OU144" s="131"/>
      <c r="OV144" s="131"/>
      <c r="OW144" s="131"/>
      <c r="OX144" s="131"/>
      <c r="OY144" s="131"/>
      <c r="OZ144" s="131"/>
      <c r="PA144" s="131"/>
      <c r="PB144" s="131"/>
      <c r="PC144" s="131"/>
      <c r="PD144" s="131"/>
      <c r="PE144" s="131"/>
      <c r="PF144" s="131"/>
      <c r="PG144" s="131"/>
      <c r="PH144" s="131"/>
      <c r="PI144" s="131"/>
      <c r="PJ144" s="131"/>
      <c r="PK144" s="131"/>
      <c r="PL144" s="131"/>
      <c r="PM144" s="131"/>
      <c r="PN144" s="131"/>
      <c r="PO144" s="131"/>
      <c r="PP144" s="131"/>
      <c r="PQ144" s="131"/>
      <c r="PR144" s="131"/>
      <c r="PS144" s="131"/>
      <c r="PT144" s="131"/>
      <c r="PU144" s="131"/>
      <c r="PV144" s="131"/>
      <c r="PW144" s="131"/>
      <c r="PX144" s="131"/>
      <c r="PY144" s="131"/>
      <c r="PZ144" s="131"/>
      <c r="QA144" s="131"/>
      <c r="QB144" s="131"/>
      <c r="QC144" s="131"/>
      <c r="QD144" s="131"/>
      <c r="QE144" s="131"/>
      <c r="QF144" s="131"/>
      <c r="QG144" s="131"/>
      <c r="QH144" s="131"/>
      <c r="QI144" s="131"/>
      <c r="QJ144" s="131"/>
    </row>
    <row r="145" spans="1:452" ht="15" x14ac:dyDescent="0.2">
      <c r="A145" s="131"/>
      <c r="B145" s="165"/>
      <c r="C145" s="165"/>
      <c r="D145" s="165"/>
      <c r="E145" s="165"/>
      <c r="F145" s="165"/>
      <c r="G145" s="165"/>
      <c r="H145" s="165"/>
      <c r="I145" s="165"/>
      <c r="J145" s="165"/>
      <c r="K145" s="131"/>
      <c r="L145" s="131"/>
      <c r="M145" s="131"/>
      <c r="N145" s="131"/>
      <c r="O145" s="131"/>
      <c r="P145" s="131"/>
      <c r="Q145" s="164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  <c r="EC145" s="131"/>
      <c r="ED145" s="131"/>
      <c r="EE145" s="131"/>
      <c r="EF145" s="131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31"/>
      <c r="FA145" s="131"/>
      <c r="FB145" s="131"/>
      <c r="FC145" s="131"/>
      <c r="FD145" s="131"/>
      <c r="FE145" s="131"/>
      <c r="FF145" s="131"/>
      <c r="FG145" s="131"/>
      <c r="FH145" s="131"/>
      <c r="FI145" s="131"/>
      <c r="FJ145" s="131"/>
      <c r="FK145" s="131"/>
      <c r="FL145" s="131"/>
      <c r="FM145" s="131"/>
      <c r="FN145" s="131"/>
      <c r="FO145" s="131"/>
      <c r="FP145" s="131"/>
      <c r="FQ145" s="131"/>
      <c r="FR145" s="131"/>
      <c r="FS145" s="131"/>
      <c r="FT145" s="131"/>
      <c r="FU145" s="131"/>
      <c r="FV145" s="131"/>
      <c r="FW145" s="131"/>
      <c r="FX145" s="131"/>
      <c r="FY145" s="131"/>
      <c r="FZ145" s="131"/>
      <c r="GA145" s="131"/>
      <c r="GB145" s="131"/>
      <c r="GC145" s="131"/>
      <c r="GD145" s="131"/>
      <c r="GE145" s="131"/>
      <c r="GF145" s="131"/>
      <c r="GG145" s="131"/>
      <c r="GH145" s="131"/>
      <c r="GI145" s="131"/>
      <c r="GJ145" s="131"/>
      <c r="GK145" s="131"/>
      <c r="GL145" s="131"/>
      <c r="GM145" s="131"/>
      <c r="GN145" s="131"/>
      <c r="GO145" s="131"/>
      <c r="GP145" s="131"/>
      <c r="GQ145" s="131"/>
      <c r="GR145" s="131"/>
      <c r="GS145" s="131"/>
      <c r="GT145" s="131"/>
      <c r="GU145" s="131"/>
      <c r="GV145" s="131"/>
      <c r="GW145" s="131"/>
      <c r="GX145" s="131"/>
      <c r="GY145" s="131"/>
      <c r="GZ145" s="131"/>
      <c r="HA145" s="131"/>
      <c r="HB145" s="131"/>
      <c r="HC145" s="131"/>
      <c r="HD145" s="131"/>
      <c r="HE145" s="131"/>
      <c r="HF145" s="131"/>
      <c r="HG145" s="131"/>
      <c r="HH145" s="131"/>
      <c r="HI145" s="131"/>
      <c r="HJ145" s="131"/>
      <c r="HK145" s="131"/>
      <c r="HL145" s="131"/>
      <c r="HM145" s="131"/>
      <c r="HN145" s="131"/>
      <c r="HO145" s="131"/>
      <c r="HP145" s="131"/>
      <c r="HQ145" s="131"/>
      <c r="HR145" s="131"/>
      <c r="HS145" s="131"/>
      <c r="HT145" s="131"/>
      <c r="HU145" s="131"/>
      <c r="HV145" s="131"/>
      <c r="HW145" s="131"/>
      <c r="HX145" s="131"/>
      <c r="HY145" s="131"/>
      <c r="HZ145" s="131"/>
      <c r="IA145" s="131"/>
      <c r="IB145" s="131"/>
      <c r="IC145" s="131"/>
      <c r="ID145" s="131"/>
      <c r="IE145" s="131"/>
      <c r="IF145" s="131"/>
      <c r="IG145" s="131"/>
      <c r="IH145" s="131"/>
      <c r="II145" s="131"/>
      <c r="IJ145" s="131"/>
      <c r="IK145" s="131"/>
      <c r="IL145" s="131"/>
      <c r="IM145" s="131"/>
      <c r="IN145" s="131"/>
      <c r="IO145" s="131"/>
      <c r="IP145" s="131"/>
      <c r="IQ145" s="131"/>
      <c r="IR145" s="131"/>
      <c r="IS145" s="131"/>
      <c r="IT145" s="131"/>
      <c r="IU145" s="131"/>
      <c r="IV145" s="131"/>
      <c r="IW145" s="131"/>
      <c r="IX145" s="131"/>
      <c r="IY145" s="131"/>
      <c r="IZ145" s="131"/>
      <c r="JA145" s="131"/>
      <c r="JB145" s="131"/>
      <c r="JC145" s="131"/>
      <c r="JD145" s="131"/>
      <c r="JE145" s="131"/>
      <c r="JF145" s="131"/>
      <c r="JG145" s="131"/>
      <c r="JH145" s="131"/>
      <c r="JI145" s="131"/>
      <c r="JJ145" s="131"/>
      <c r="JK145" s="131"/>
      <c r="JL145" s="131"/>
      <c r="JM145" s="131"/>
      <c r="JN145" s="131"/>
      <c r="JO145" s="131"/>
      <c r="JP145" s="131"/>
      <c r="JQ145" s="131"/>
      <c r="JR145" s="131"/>
      <c r="JS145" s="131"/>
      <c r="JT145" s="131"/>
      <c r="JU145" s="131"/>
      <c r="JV145" s="131"/>
      <c r="JW145" s="131"/>
      <c r="JX145" s="131"/>
      <c r="JY145" s="131"/>
      <c r="JZ145" s="131"/>
      <c r="KA145" s="131"/>
      <c r="KB145" s="131"/>
      <c r="KC145" s="131"/>
      <c r="KD145" s="131"/>
      <c r="KE145" s="131"/>
      <c r="KF145" s="131"/>
      <c r="KG145" s="131"/>
      <c r="KH145" s="131"/>
      <c r="KI145" s="131"/>
      <c r="KJ145" s="131"/>
      <c r="KK145" s="131"/>
      <c r="KL145" s="131"/>
      <c r="KM145" s="131"/>
      <c r="KN145" s="131"/>
      <c r="KO145" s="131"/>
      <c r="KP145" s="131"/>
      <c r="KQ145" s="131"/>
      <c r="KR145" s="131"/>
      <c r="KS145" s="131"/>
      <c r="KT145" s="131"/>
      <c r="KU145" s="131"/>
      <c r="KV145" s="131"/>
      <c r="KW145" s="131"/>
      <c r="KX145" s="131"/>
      <c r="KY145" s="131"/>
      <c r="KZ145" s="131"/>
      <c r="LA145" s="131"/>
      <c r="LB145" s="131"/>
      <c r="LC145" s="131"/>
      <c r="LD145" s="131"/>
      <c r="LE145" s="131"/>
      <c r="LF145" s="131"/>
      <c r="LG145" s="131"/>
      <c r="LH145" s="131"/>
      <c r="LI145" s="131"/>
      <c r="LJ145" s="131"/>
      <c r="LK145" s="131"/>
      <c r="LL145" s="131"/>
      <c r="LM145" s="131"/>
      <c r="LN145" s="131"/>
      <c r="LO145" s="131"/>
      <c r="LP145" s="131"/>
      <c r="LQ145" s="131"/>
      <c r="LR145" s="131"/>
      <c r="LS145" s="131"/>
      <c r="LT145" s="131"/>
      <c r="LU145" s="131"/>
      <c r="LV145" s="131"/>
      <c r="LW145" s="131"/>
      <c r="LX145" s="131"/>
      <c r="LY145" s="131"/>
      <c r="LZ145" s="131"/>
      <c r="MA145" s="131"/>
      <c r="MB145" s="131"/>
      <c r="MC145" s="131"/>
      <c r="MD145" s="131"/>
      <c r="ME145" s="131"/>
      <c r="MF145" s="131"/>
      <c r="MG145" s="131"/>
      <c r="MH145" s="131"/>
      <c r="MI145" s="131"/>
      <c r="MJ145" s="131"/>
      <c r="MK145" s="131"/>
      <c r="ML145" s="131"/>
      <c r="MM145" s="131"/>
      <c r="MN145" s="131"/>
      <c r="MO145" s="131"/>
      <c r="MP145" s="131"/>
      <c r="MQ145" s="131"/>
      <c r="MR145" s="131"/>
      <c r="MS145" s="131"/>
      <c r="MT145" s="131"/>
      <c r="MU145" s="131"/>
      <c r="MV145" s="131"/>
      <c r="MW145" s="131"/>
      <c r="MX145" s="131"/>
      <c r="MY145" s="131"/>
      <c r="MZ145" s="131"/>
      <c r="NA145" s="131"/>
      <c r="NB145" s="131"/>
      <c r="NC145" s="131"/>
      <c r="ND145" s="131"/>
      <c r="NE145" s="131"/>
      <c r="NF145" s="131"/>
      <c r="NG145" s="131"/>
      <c r="NH145" s="131"/>
      <c r="NI145" s="131"/>
      <c r="NJ145" s="131"/>
      <c r="NK145" s="131"/>
      <c r="NL145" s="131"/>
      <c r="NM145" s="131"/>
      <c r="NN145" s="131"/>
      <c r="NO145" s="131"/>
      <c r="NP145" s="131"/>
      <c r="NQ145" s="131"/>
      <c r="NR145" s="131"/>
      <c r="NS145" s="131"/>
      <c r="NT145" s="131"/>
      <c r="NU145" s="131"/>
      <c r="NV145" s="131"/>
      <c r="NW145" s="131"/>
      <c r="NX145" s="131"/>
      <c r="NY145" s="131"/>
      <c r="NZ145" s="131"/>
      <c r="OA145" s="131"/>
      <c r="OB145" s="131"/>
      <c r="OC145" s="131"/>
      <c r="OD145" s="131"/>
      <c r="OE145" s="131"/>
      <c r="OF145" s="131"/>
      <c r="OG145" s="131"/>
      <c r="OH145" s="131"/>
      <c r="OI145" s="131"/>
      <c r="OJ145" s="131"/>
      <c r="OK145" s="131"/>
      <c r="OL145" s="131"/>
      <c r="OM145" s="131"/>
      <c r="ON145" s="131"/>
      <c r="OO145" s="131"/>
      <c r="OP145" s="131"/>
      <c r="OQ145" s="131"/>
      <c r="OR145" s="131"/>
      <c r="OS145" s="131"/>
      <c r="OT145" s="131"/>
      <c r="OU145" s="131"/>
      <c r="OV145" s="131"/>
      <c r="OW145" s="131"/>
      <c r="OX145" s="131"/>
      <c r="OY145" s="131"/>
      <c r="OZ145" s="131"/>
      <c r="PA145" s="131"/>
      <c r="PB145" s="131"/>
      <c r="PC145" s="131"/>
      <c r="PD145" s="131"/>
      <c r="PE145" s="131"/>
      <c r="PF145" s="131"/>
      <c r="PG145" s="131"/>
      <c r="PH145" s="131"/>
      <c r="PI145" s="131"/>
      <c r="PJ145" s="131"/>
      <c r="PK145" s="131"/>
      <c r="PL145" s="131"/>
      <c r="PM145" s="131"/>
      <c r="PN145" s="131"/>
      <c r="PO145" s="131"/>
      <c r="PP145" s="131"/>
      <c r="PQ145" s="131"/>
      <c r="PR145" s="131"/>
      <c r="PS145" s="131"/>
      <c r="PT145" s="131"/>
      <c r="PU145" s="131"/>
      <c r="PV145" s="131"/>
      <c r="PW145" s="131"/>
      <c r="PX145" s="131"/>
      <c r="PY145" s="131"/>
      <c r="PZ145" s="131"/>
      <c r="QA145" s="131"/>
      <c r="QB145" s="131"/>
      <c r="QC145" s="131"/>
      <c r="QD145" s="131"/>
      <c r="QE145" s="131"/>
      <c r="QF145" s="131"/>
      <c r="QG145" s="131"/>
      <c r="QH145" s="131"/>
      <c r="QI145" s="131"/>
      <c r="QJ145" s="131"/>
    </row>
    <row r="146" spans="1:452" ht="15" x14ac:dyDescent="0.2">
      <c r="A146" s="131"/>
      <c r="B146" s="165"/>
      <c r="C146" s="165"/>
      <c r="D146" s="165"/>
      <c r="E146" s="165"/>
      <c r="F146" s="165"/>
      <c r="G146" s="165"/>
      <c r="H146" s="165"/>
      <c r="I146" s="165"/>
      <c r="J146" s="165"/>
      <c r="K146" s="131"/>
      <c r="L146" s="131"/>
      <c r="M146" s="131"/>
      <c r="N146" s="131"/>
      <c r="O146" s="131"/>
      <c r="P146" s="131"/>
      <c r="Q146" s="164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  <c r="EC146" s="131"/>
      <c r="ED146" s="131"/>
      <c r="EE146" s="131"/>
      <c r="EF146" s="131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31"/>
      <c r="FA146" s="131"/>
      <c r="FB146" s="131"/>
      <c r="FC146" s="131"/>
      <c r="FD146" s="131"/>
      <c r="FE146" s="131"/>
      <c r="FF146" s="131"/>
      <c r="FG146" s="131"/>
      <c r="FH146" s="131"/>
      <c r="FI146" s="131"/>
      <c r="FJ146" s="131"/>
      <c r="FK146" s="131"/>
      <c r="FL146" s="131"/>
      <c r="FM146" s="131"/>
      <c r="FN146" s="131"/>
      <c r="FO146" s="131"/>
      <c r="FP146" s="131"/>
      <c r="FQ146" s="131"/>
      <c r="FR146" s="131"/>
      <c r="FS146" s="131"/>
      <c r="FT146" s="131"/>
      <c r="FU146" s="131"/>
      <c r="FV146" s="131"/>
      <c r="FW146" s="131"/>
      <c r="FX146" s="131"/>
      <c r="FY146" s="131"/>
      <c r="FZ146" s="131"/>
      <c r="GA146" s="131"/>
      <c r="GB146" s="131"/>
      <c r="GC146" s="131"/>
      <c r="GD146" s="131"/>
      <c r="GE146" s="131"/>
      <c r="GF146" s="131"/>
      <c r="GG146" s="131"/>
      <c r="GH146" s="131"/>
      <c r="GI146" s="131"/>
      <c r="GJ146" s="131"/>
      <c r="GK146" s="131"/>
      <c r="GL146" s="131"/>
      <c r="GM146" s="131"/>
      <c r="GN146" s="131"/>
      <c r="GO146" s="131"/>
      <c r="GP146" s="131"/>
      <c r="GQ146" s="131"/>
      <c r="GR146" s="131"/>
      <c r="GS146" s="131"/>
      <c r="GT146" s="131"/>
      <c r="GU146" s="131"/>
      <c r="GV146" s="131"/>
      <c r="GW146" s="131"/>
      <c r="GX146" s="131"/>
      <c r="GY146" s="131"/>
      <c r="GZ146" s="131"/>
      <c r="HA146" s="131"/>
      <c r="HB146" s="131"/>
      <c r="HC146" s="131"/>
      <c r="HD146" s="131"/>
      <c r="HE146" s="131"/>
      <c r="HF146" s="131"/>
      <c r="HG146" s="131"/>
      <c r="HH146" s="131"/>
      <c r="HI146" s="131"/>
      <c r="HJ146" s="131"/>
      <c r="HK146" s="131"/>
      <c r="HL146" s="131"/>
      <c r="HM146" s="131"/>
      <c r="HN146" s="131"/>
      <c r="HO146" s="131"/>
      <c r="HP146" s="131"/>
      <c r="HQ146" s="131"/>
      <c r="HR146" s="131"/>
      <c r="HS146" s="131"/>
      <c r="HT146" s="131"/>
      <c r="HU146" s="131"/>
      <c r="HV146" s="131"/>
      <c r="HW146" s="131"/>
      <c r="HX146" s="131"/>
      <c r="HY146" s="131"/>
      <c r="HZ146" s="131"/>
      <c r="IA146" s="131"/>
      <c r="IB146" s="131"/>
      <c r="IC146" s="131"/>
      <c r="ID146" s="131"/>
      <c r="IE146" s="131"/>
      <c r="IF146" s="131"/>
      <c r="IG146" s="131"/>
      <c r="IH146" s="131"/>
      <c r="II146" s="131"/>
      <c r="IJ146" s="131"/>
      <c r="IK146" s="131"/>
      <c r="IL146" s="131"/>
      <c r="IM146" s="131"/>
      <c r="IN146" s="131"/>
      <c r="IO146" s="131"/>
      <c r="IP146" s="131"/>
      <c r="IQ146" s="131"/>
      <c r="IR146" s="131"/>
      <c r="IS146" s="131"/>
      <c r="IT146" s="131"/>
      <c r="IU146" s="131"/>
      <c r="IV146" s="131"/>
      <c r="IW146" s="131"/>
      <c r="IX146" s="131"/>
      <c r="IY146" s="131"/>
      <c r="IZ146" s="131"/>
      <c r="JA146" s="131"/>
      <c r="JB146" s="131"/>
      <c r="JC146" s="131"/>
      <c r="JD146" s="131"/>
      <c r="JE146" s="131"/>
      <c r="JF146" s="131"/>
      <c r="JG146" s="131"/>
      <c r="JH146" s="131"/>
      <c r="JI146" s="131"/>
      <c r="JJ146" s="131"/>
      <c r="JK146" s="131"/>
      <c r="JL146" s="131"/>
      <c r="JM146" s="131"/>
      <c r="JN146" s="131"/>
      <c r="JO146" s="131"/>
      <c r="JP146" s="131"/>
      <c r="JQ146" s="131"/>
      <c r="JR146" s="131"/>
      <c r="JS146" s="131"/>
      <c r="JT146" s="131"/>
      <c r="JU146" s="131"/>
      <c r="JV146" s="131"/>
      <c r="JW146" s="131"/>
      <c r="JX146" s="131"/>
      <c r="JY146" s="131"/>
      <c r="JZ146" s="131"/>
      <c r="KA146" s="131"/>
      <c r="KB146" s="131"/>
      <c r="KC146" s="131"/>
      <c r="KD146" s="131"/>
      <c r="KE146" s="131"/>
      <c r="KF146" s="131"/>
      <c r="KG146" s="131"/>
      <c r="KH146" s="131"/>
      <c r="KI146" s="131"/>
      <c r="KJ146" s="131"/>
      <c r="KK146" s="131"/>
      <c r="KL146" s="131"/>
      <c r="KM146" s="131"/>
      <c r="KN146" s="131"/>
      <c r="KO146" s="131"/>
      <c r="KP146" s="131"/>
      <c r="KQ146" s="131"/>
      <c r="KR146" s="131"/>
      <c r="KS146" s="131"/>
      <c r="KT146" s="131"/>
      <c r="KU146" s="131"/>
      <c r="KV146" s="131"/>
      <c r="KW146" s="131"/>
      <c r="KX146" s="131"/>
      <c r="KY146" s="131"/>
      <c r="KZ146" s="131"/>
      <c r="LA146" s="131"/>
      <c r="LB146" s="131"/>
      <c r="LC146" s="131"/>
      <c r="LD146" s="131"/>
      <c r="LE146" s="131"/>
      <c r="LF146" s="131"/>
      <c r="LG146" s="131"/>
      <c r="LH146" s="131"/>
      <c r="LI146" s="131"/>
      <c r="LJ146" s="131"/>
      <c r="LK146" s="131"/>
      <c r="LL146" s="131"/>
      <c r="LM146" s="131"/>
      <c r="LN146" s="131"/>
      <c r="LO146" s="131"/>
      <c r="LP146" s="131"/>
      <c r="LQ146" s="131"/>
      <c r="LR146" s="131"/>
      <c r="LS146" s="131"/>
      <c r="LT146" s="131"/>
      <c r="LU146" s="131"/>
      <c r="LV146" s="131"/>
      <c r="LW146" s="131"/>
      <c r="LX146" s="131"/>
      <c r="LY146" s="131"/>
      <c r="LZ146" s="131"/>
      <c r="MA146" s="131"/>
      <c r="MB146" s="131"/>
      <c r="MC146" s="131"/>
      <c r="MD146" s="131"/>
      <c r="ME146" s="131"/>
      <c r="MF146" s="131"/>
      <c r="MG146" s="131"/>
      <c r="MH146" s="131"/>
      <c r="MI146" s="131"/>
      <c r="MJ146" s="131"/>
      <c r="MK146" s="131"/>
      <c r="ML146" s="131"/>
      <c r="MM146" s="131"/>
      <c r="MN146" s="131"/>
      <c r="MO146" s="131"/>
      <c r="MP146" s="131"/>
      <c r="MQ146" s="131"/>
      <c r="MR146" s="131"/>
      <c r="MS146" s="131"/>
      <c r="MT146" s="131"/>
      <c r="MU146" s="131"/>
      <c r="MV146" s="131"/>
      <c r="MW146" s="131"/>
      <c r="MX146" s="131"/>
      <c r="MY146" s="131"/>
      <c r="MZ146" s="131"/>
      <c r="NA146" s="131"/>
      <c r="NB146" s="131"/>
      <c r="NC146" s="131"/>
      <c r="ND146" s="131"/>
      <c r="NE146" s="131"/>
      <c r="NF146" s="131"/>
      <c r="NG146" s="131"/>
      <c r="NH146" s="131"/>
      <c r="NI146" s="131"/>
      <c r="NJ146" s="131"/>
      <c r="NK146" s="131"/>
      <c r="NL146" s="131"/>
      <c r="NM146" s="131"/>
      <c r="NN146" s="131"/>
      <c r="NO146" s="131"/>
      <c r="NP146" s="131"/>
      <c r="NQ146" s="131"/>
      <c r="NR146" s="131"/>
      <c r="NS146" s="131"/>
      <c r="NT146" s="131"/>
      <c r="NU146" s="131"/>
      <c r="NV146" s="131"/>
      <c r="NW146" s="131"/>
      <c r="NX146" s="131"/>
      <c r="NY146" s="131"/>
      <c r="NZ146" s="131"/>
      <c r="OA146" s="131"/>
      <c r="OB146" s="131"/>
      <c r="OC146" s="131"/>
      <c r="OD146" s="131"/>
      <c r="OE146" s="131"/>
      <c r="OF146" s="131"/>
      <c r="OG146" s="131"/>
      <c r="OH146" s="131"/>
      <c r="OI146" s="131"/>
      <c r="OJ146" s="131"/>
      <c r="OK146" s="131"/>
      <c r="OL146" s="131"/>
      <c r="OM146" s="131"/>
      <c r="ON146" s="131"/>
      <c r="OO146" s="131"/>
      <c r="OP146" s="131"/>
      <c r="OQ146" s="131"/>
      <c r="OR146" s="131"/>
      <c r="OS146" s="131"/>
      <c r="OT146" s="131"/>
      <c r="OU146" s="131"/>
      <c r="OV146" s="131"/>
      <c r="OW146" s="131"/>
      <c r="OX146" s="131"/>
      <c r="OY146" s="131"/>
      <c r="OZ146" s="131"/>
      <c r="PA146" s="131"/>
      <c r="PB146" s="131"/>
      <c r="PC146" s="131"/>
      <c r="PD146" s="131"/>
      <c r="PE146" s="131"/>
      <c r="PF146" s="131"/>
      <c r="PG146" s="131"/>
      <c r="PH146" s="131"/>
      <c r="PI146" s="131"/>
      <c r="PJ146" s="131"/>
      <c r="PK146" s="131"/>
      <c r="PL146" s="131"/>
      <c r="PM146" s="131"/>
      <c r="PN146" s="131"/>
      <c r="PO146" s="131"/>
      <c r="PP146" s="131"/>
      <c r="PQ146" s="131"/>
      <c r="PR146" s="131"/>
      <c r="PS146" s="131"/>
      <c r="PT146" s="131"/>
      <c r="PU146" s="131"/>
      <c r="PV146" s="131"/>
      <c r="PW146" s="131"/>
      <c r="PX146" s="131"/>
      <c r="PY146" s="131"/>
      <c r="PZ146" s="131"/>
      <c r="QA146" s="131"/>
      <c r="QB146" s="131"/>
      <c r="QC146" s="131"/>
      <c r="QD146" s="131"/>
      <c r="QE146" s="131"/>
      <c r="QF146" s="131"/>
      <c r="QG146" s="131"/>
      <c r="QH146" s="131"/>
      <c r="QI146" s="131"/>
      <c r="QJ146" s="131"/>
    </row>
    <row r="147" spans="1:452" ht="15" x14ac:dyDescent="0.2">
      <c r="A147" s="131"/>
      <c r="B147" s="165"/>
      <c r="C147" s="165"/>
      <c r="D147" s="165"/>
      <c r="E147" s="165"/>
      <c r="F147" s="165"/>
      <c r="G147" s="165"/>
      <c r="H147" s="165"/>
      <c r="I147" s="165"/>
      <c r="J147" s="165"/>
      <c r="K147" s="131"/>
      <c r="L147" s="131"/>
      <c r="M147" s="131"/>
      <c r="N147" s="131"/>
      <c r="O147" s="131"/>
      <c r="P147" s="131"/>
      <c r="Q147" s="164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  <c r="EC147" s="131"/>
      <c r="ED147" s="131"/>
      <c r="EE147" s="131"/>
      <c r="EF147" s="131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31"/>
      <c r="FJ147" s="131"/>
      <c r="FK147" s="131"/>
      <c r="FL147" s="131"/>
      <c r="FM147" s="131"/>
      <c r="FN147" s="131"/>
      <c r="FO147" s="131"/>
      <c r="FP147" s="131"/>
      <c r="FQ147" s="131"/>
      <c r="FR147" s="131"/>
      <c r="FS147" s="131"/>
      <c r="FT147" s="131"/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31"/>
      <c r="GE147" s="131"/>
      <c r="GF147" s="131"/>
      <c r="GG147" s="131"/>
      <c r="GH147" s="131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31"/>
      <c r="GT147" s="131"/>
      <c r="GU147" s="131"/>
      <c r="GV147" s="131"/>
      <c r="GW147" s="131"/>
      <c r="GX147" s="131"/>
      <c r="GY147" s="131"/>
      <c r="GZ147" s="131"/>
      <c r="HA147" s="131"/>
      <c r="HB147" s="131"/>
      <c r="HC147" s="131"/>
      <c r="HD147" s="131"/>
      <c r="HE147" s="131"/>
      <c r="HF147" s="131"/>
      <c r="HG147" s="131"/>
      <c r="HH147" s="131"/>
      <c r="HI147" s="131"/>
      <c r="HJ147" s="131"/>
      <c r="HK147" s="131"/>
      <c r="HL147" s="131"/>
      <c r="HM147" s="131"/>
      <c r="HN147" s="131"/>
      <c r="HO147" s="131"/>
      <c r="HP147" s="131"/>
      <c r="HQ147" s="131"/>
      <c r="HR147" s="131"/>
      <c r="HS147" s="131"/>
      <c r="HT147" s="131"/>
      <c r="HU147" s="131"/>
      <c r="HV147" s="131"/>
      <c r="HW147" s="131"/>
      <c r="HX147" s="131"/>
      <c r="HY147" s="131"/>
      <c r="HZ147" s="131"/>
      <c r="IA147" s="131"/>
      <c r="IB147" s="131"/>
      <c r="IC147" s="131"/>
      <c r="ID147" s="131"/>
      <c r="IE147" s="131"/>
      <c r="IF147" s="131"/>
      <c r="IG147" s="131"/>
      <c r="IH147" s="131"/>
      <c r="II147" s="131"/>
      <c r="IJ147" s="131"/>
      <c r="IK147" s="131"/>
      <c r="IL147" s="131"/>
      <c r="IM147" s="131"/>
      <c r="IN147" s="131"/>
      <c r="IO147" s="131"/>
      <c r="IP147" s="131"/>
      <c r="IQ147" s="131"/>
      <c r="IR147" s="131"/>
      <c r="IS147" s="131"/>
      <c r="IT147" s="131"/>
      <c r="IU147" s="131"/>
      <c r="IV147" s="131"/>
      <c r="IW147" s="131"/>
      <c r="IX147" s="131"/>
      <c r="IY147" s="131"/>
      <c r="IZ147" s="131"/>
      <c r="JA147" s="131"/>
      <c r="JB147" s="131"/>
      <c r="JC147" s="131"/>
      <c r="JD147" s="131"/>
      <c r="JE147" s="131"/>
      <c r="JF147" s="131"/>
      <c r="JG147" s="131"/>
      <c r="JH147" s="131"/>
      <c r="JI147" s="131"/>
      <c r="JJ147" s="131"/>
      <c r="JK147" s="131"/>
      <c r="JL147" s="131"/>
      <c r="JM147" s="131"/>
      <c r="JN147" s="131"/>
      <c r="JO147" s="131"/>
      <c r="JP147" s="131"/>
      <c r="JQ147" s="131"/>
      <c r="JR147" s="131"/>
      <c r="JS147" s="131"/>
      <c r="JT147" s="131"/>
      <c r="JU147" s="131"/>
      <c r="JV147" s="131"/>
      <c r="JW147" s="131"/>
      <c r="JX147" s="131"/>
      <c r="JY147" s="131"/>
      <c r="JZ147" s="131"/>
      <c r="KA147" s="131"/>
      <c r="KB147" s="131"/>
      <c r="KC147" s="131"/>
      <c r="KD147" s="131"/>
      <c r="KE147" s="131"/>
      <c r="KF147" s="131"/>
      <c r="KG147" s="131"/>
      <c r="KH147" s="131"/>
      <c r="KI147" s="131"/>
      <c r="KJ147" s="131"/>
      <c r="KK147" s="131"/>
      <c r="KL147" s="131"/>
      <c r="KM147" s="131"/>
      <c r="KN147" s="131"/>
      <c r="KO147" s="131"/>
      <c r="KP147" s="131"/>
      <c r="KQ147" s="131"/>
      <c r="KR147" s="131"/>
      <c r="KS147" s="131"/>
      <c r="KT147" s="131"/>
      <c r="KU147" s="131"/>
      <c r="KV147" s="131"/>
      <c r="KW147" s="131"/>
      <c r="KX147" s="131"/>
      <c r="KY147" s="131"/>
      <c r="KZ147" s="131"/>
      <c r="LA147" s="131"/>
      <c r="LB147" s="131"/>
      <c r="LC147" s="131"/>
      <c r="LD147" s="131"/>
      <c r="LE147" s="131"/>
      <c r="LF147" s="131"/>
      <c r="LG147" s="131"/>
      <c r="LH147" s="131"/>
      <c r="LI147" s="131"/>
      <c r="LJ147" s="131"/>
      <c r="LK147" s="131"/>
      <c r="LL147" s="131"/>
      <c r="LM147" s="131"/>
      <c r="LN147" s="131"/>
      <c r="LO147" s="131"/>
      <c r="LP147" s="131"/>
      <c r="LQ147" s="131"/>
      <c r="LR147" s="131"/>
      <c r="LS147" s="131"/>
      <c r="LT147" s="131"/>
      <c r="LU147" s="131"/>
      <c r="LV147" s="131"/>
      <c r="LW147" s="131"/>
      <c r="LX147" s="131"/>
      <c r="LY147" s="131"/>
      <c r="LZ147" s="131"/>
      <c r="MA147" s="131"/>
      <c r="MB147" s="131"/>
      <c r="MC147" s="131"/>
      <c r="MD147" s="131"/>
      <c r="ME147" s="131"/>
      <c r="MF147" s="131"/>
      <c r="MG147" s="131"/>
      <c r="MH147" s="131"/>
      <c r="MI147" s="131"/>
      <c r="MJ147" s="131"/>
      <c r="MK147" s="131"/>
      <c r="ML147" s="131"/>
      <c r="MM147" s="131"/>
      <c r="MN147" s="131"/>
      <c r="MO147" s="131"/>
      <c r="MP147" s="131"/>
      <c r="MQ147" s="131"/>
      <c r="MR147" s="131"/>
      <c r="MS147" s="131"/>
      <c r="MT147" s="131"/>
      <c r="MU147" s="131"/>
      <c r="MV147" s="131"/>
      <c r="MW147" s="131"/>
      <c r="MX147" s="131"/>
      <c r="MY147" s="131"/>
      <c r="MZ147" s="131"/>
      <c r="NA147" s="131"/>
      <c r="NB147" s="131"/>
      <c r="NC147" s="131"/>
      <c r="ND147" s="131"/>
      <c r="NE147" s="131"/>
      <c r="NF147" s="131"/>
      <c r="NG147" s="131"/>
      <c r="NH147" s="131"/>
      <c r="NI147" s="131"/>
      <c r="NJ147" s="131"/>
      <c r="NK147" s="131"/>
      <c r="NL147" s="131"/>
      <c r="NM147" s="131"/>
      <c r="NN147" s="131"/>
      <c r="NO147" s="131"/>
      <c r="NP147" s="131"/>
      <c r="NQ147" s="131"/>
      <c r="NR147" s="131"/>
      <c r="NS147" s="131"/>
      <c r="NT147" s="131"/>
      <c r="NU147" s="131"/>
      <c r="NV147" s="131"/>
      <c r="NW147" s="131"/>
      <c r="NX147" s="131"/>
      <c r="NY147" s="131"/>
      <c r="NZ147" s="131"/>
      <c r="OA147" s="131"/>
      <c r="OB147" s="131"/>
      <c r="OC147" s="131"/>
      <c r="OD147" s="131"/>
      <c r="OE147" s="131"/>
      <c r="OF147" s="131"/>
      <c r="OG147" s="131"/>
      <c r="OH147" s="131"/>
      <c r="OI147" s="131"/>
      <c r="OJ147" s="131"/>
      <c r="OK147" s="131"/>
      <c r="OL147" s="131"/>
      <c r="OM147" s="131"/>
      <c r="ON147" s="131"/>
      <c r="OO147" s="131"/>
      <c r="OP147" s="131"/>
      <c r="OQ147" s="131"/>
      <c r="OR147" s="131"/>
      <c r="OS147" s="131"/>
      <c r="OT147" s="131"/>
      <c r="OU147" s="131"/>
      <c r="OV147" s="131"/>
      <c r="OW147" s="131"/>
      <c r="OX147" s="131"/>
      <c r="OY147" s="131"/>
      <c r="OZ147" s="131"/>
      <c r="PA147" s="131"/>
      <c r="PB147" s="131"/>
      <c r="PC147" s="131"/>
      <c r="PD147" s="131"/>
      <c r="PE147" s="131"/>
      <c r="PF147" s="131"/>
      <c r="PG147" s="131"/>
      <c r="PH147" s="131"/>
      <c r="PI147" s="131"/>
      <c r="PJ147" s="131"/>
      <c r="PK147" s="131"/>
      <c r="PL147" s="131"/>
      <c r="PM147" s="131"/>
      <c r="PN147" s="131"/>
      <c r="PO147" s="131"/>
      <c r="PP147" s="131"/>
      <c r="PQ147" s="131"/>
      <c r="PR147" s="131"/>
      <c r="PS147" s="131"/>
      <c r="PT147" s="131"/>
      <c r="PU147" s="131"/>
      <c r="PV147" s="131"/>
      <c r="PW147" s="131"/>
      <c r="PX147" s="131"/>
      <c r="PY147" s="131"/>
      <c r="PZ147" s="131"/>
      <c r="QA147" s="131"/>
      <c r="QB147" s="131"/>
      <c r="QC147" s="131"/>
      <c r="QD147" s="131"/>
      <c r="QE147" s="131"/>
      <c r="QF147" s="131"/>
      <c r="QG147" s="131"/>
      <c r="QH147" s="131"/>
      <c r="QI147" s="131"/>
      <c r="QJ147" s="131"/>
    </row>
    <row r="148" spans="1:452" ht="15" x14ac:dyDescent="0.2">
      <c r="A148" s="131"/>
      <c r="B148" s="165"/>
      <c r="C148" s="165"/>
      <c r="D148" s="165"/>
      <c r="E148" s="165"/>
      <c r="F148" s="165"/>
      <c r="G148" s="165"/>
      <c r="H148" s="165"/>
      <c r="I148" s="165"/>
      <c r="J148" s="165"/>
      <c r="K148" s="131"/>
      <c r="L148" s="131"/>
      <c r="M148" s="131"/>
      <c r="N148" s="131"/>
      <c r="O148" s="131"/>
      <c r="P148" s="131"/>
      <c r="Q148" s="164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31"/>
      <c r="FP148" s="131"/>
      <c r="FQ148" s="131"/>
      <c r="FR148" s="131"/>
      <c r="FS148" s="131"/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31"/>
      <c r="GE148" s="131"/>
      <c r="GF148" s="131"/>
      <c r="GG148" s="131"/>
      <c r="GH148" s="131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31"/>
      <c r="GT148" s="131"/>
      <c r="GU148" s="131"/>
      <c r="GV148" s="131"/>
      <c r="GW148" s="131"/>
      <c r="GX148" s="131"/>
      <c r="GY148" s="131"/>
      <c r="GZ148" s="131"/>
      <c r="HA148" s="131"/>
      <c r="HB148" s="131"/>
      <c r="HC148" s="131"/>
      <c r="HD148" s="131"/>
      <c r="HE148" s="131"/>
      <c r="HF148" s="131"/>
      <c r="HG148" s="131"/>
      <c r="HH148" s="131"/>
      <c r="HI148" s="131"/>
      <c r="HJ148" s="131"/>
      <c r="HK148" s="131"/>
      <c r="HL148" s="131"/>
      <c r="HM148" s="131"/>
      <c r="HN148" s="131"/>
      <c r="HO148" s="131"/>
      <c r="HP148" s="131"/>
      <c r="HQ148" s="131"/>
      <c r="HR148" s="131"/>
      <c r="HS148" s="131"/>
      <c r="HT148" s="131"/>
      <c r="HU148" s="131"/>
      <c r="HV148" s="131"/>
      <c r="HW148" s="131"/>
      <c r="HX148" s="131"/>
      <c r="HY148" s="131"/>
      <c r="HZ148" s="131"/>
      <c r="IA148" s="131"/>
      <c r="IB148" s="131"/>
      <c r="IC148" s="131"/>
      <c r="ID148" s="131"/>
      <c r="IE148" s="131"/>
      <c r="IF148" s="131"/>
      <c r="IG148" s="131"/>
      <c r="IH148" s="131"/>
      <c r="II148" s="131"/>
      <c r="IJ148" s="131"/>
      <c r="IK148" s="131"/>
      <c r="IL148" s="131"/>
      <c r="IM148" s="131"/>
      <c r="IN148" s="131"/>
      <c r="IO148" s="131"/>
      <c r="IP148" s="131"/>
      <c r="IQ148" s="131"/>
      <c r="IR148" s="131"/>
      <c r="IS148" s="131"/>
      <c r="IT148" s="131"/>
      <c r="IU148" s="131"/>
      <c r="IV148" s="131"/>
      <c r="IW148" s="131"/>
      <c r="IX148" s="131"/>
      <c r="IY148" s="131"/>
      <c r="IZ148" s="131"/>
      <c r="JA148" s="131"/>
      <c r="JB148" s="131"/>
      <c r="JC148" s="131"/>
      <c r="JD148" s="131"/>
      <c r="JE148" s="131"/>
      <c r="JF148" s="131"/>
      <c r="JG148" s="131"/>
      <c r="JH148" s="131"/>
      <c r="JI148" s="131"/>
      <c r="JJ148" s="131"/>
      <c r="JK148" s="131"/>
      <c r="JL148" s="131"/>
      <c r="JM148" s="131"/>
      <c r="JN148" s="131"/>
      <c r="JO148" s="131"/>
      <c r="JP148" s="131"/>
      <c r="JQ148" s="131"/>
      <c r="JR148" s="131"/>
      <c r="JS148" s="131"/>
      <c r="JT148" s="131"/>
      <c r="JU148" s="131"/>
      <c r="JV148" s="131"/>
      <c r="JW148" s="131"/>
      <c r="JX148" s="131"/>
      <c r="JY148" s="131"/>
      <c r="JZ148" s="131"/>
      <c r="KA148" s="131"/>
      <c r="KB148" s="131"/>
      <c r="KC148" s="131"/>
      <c r="KD148" s="131"/>
      <c r="KE148" s="131"/>
      <c r="KF148" s="131"/>
      <c r="KG148" s="131"/>
      <c r="KH148" s="131"/>
      <c r="KI148" s="131"/>
      <c r="KJ148" s="131"/>
      <c r="KK148" s="131"/>
      <c r="KL148" s="131"/>
      <c r="KM148" s="131"/>
      <c r="KN148" s="131"/>
      <c r="KO148" s="131"/>
      <c r="KP148" s="131"/>
      <c r="KQ148" s="131"/>
      <c r="KR148" s="131"/>
      <c r="KS148" s="131"/>
      <c r="KT148" s="131"/>
      <c r="KU148" s="131"/>
      <c r="KV148" s="131"/>
      <c r="KW148" s="131"/>
      <c r="KX148" s="131"/>
      <c r="KY148" s="131"/>
      <c r="KZ148" s="131"/>
      <c r="LA148" s="131"/>
      <c r="LB148" s="131"/>
      <c r="LC148" s="131"/>
      <c r="LD148" s="131"/>
      <c r="LE148" s="131"/>
      <c r="LF148" s="131"/>
      <c r="LG148" s="131"/>
      <c r="LH148" s="131"/>
      <c r="LI148" s="131"/>
      <c r="LJ148" s="131"/>
      <c r="LK148" s="131"/>
      <c r="LL148" s="131"/>
      <c r="LM148" s="131"/>
      <c r="LN148" s="131"/>
      <c r="LO148" s="131"/>
      <c r="LP148" s="131"/>
      <c r="LQ148" s="131"/>
      <c r="LR148" s="131"/>
      <c r="LS148" s="131"/>
      <c r="LT148" s="131"/>
      <c r="LU148" s="131"/>
      <c r="LV148" s="131"/>
      <c r="LW148" s="131"/>
      <c r="LX148" s="131"/>
      <c r="LY148" s="131"/>
      <c r="LZ148" s="131"/>
      <c r="MA148" s="131"/>
      <c r="MB148" s="131"/>
      <c r="MC148" s="131"/>
      <c r="MD148" s="131"/>
      <c r="ME148" s="131"/>
      <c r="MF148" s="131"/>
      <c r="MG148" s="131"/>
      <c r="MH148" s="131"/>
      <c r="MI148" s="131"/>
      <c r="MJ148" s="131"/>
      <c r="MK148" s="131"/>
      <c r="ML148" s="131"/>
      <c r="MM148" s="131"/>
      <c r="MN148" s="131"/>
      <c r="MO148" s="131"/>
      <c r="MP148" s="131"/>
      <c r="MQ148" s="131"/>
      <c r="MR148" s="131"/>
      <c r="MS148" s="131"/>
      <c r="MT148" s="131"/>
      <c r="MU148" s="131"/>
      <c r="MV148" s="131"/>
      <c r="MW148" s="131"/>
      <c r="MX148" s="131"/>
      <c r="MY148" s="131"/>
      <c r="MZ148" s="131"/>
      <c r="NA148" s="131"/>
      <c r="NB148" s="131"/>
      <c r="NC148" s="131"/>
      <c r="ND148" s="131"/>
      <c r="NE148" s="131"/>
      <c r="NF148" s="131"/>
      <c r="NG148" s="131"/>
      <c r="NH148" s="131"/>
      <c r="NI148" s="131"/>
      <c r="NJ148" s="131"/>
      <c r="NK148" s="131"/>
      <c r="NL148" s="131"/>
      <c r="NM148" s="131"/>
      <c r="NN148" s="131"/>
      <c r="NO148" s="131"/>
      <c r="NP148" s="131"/>
      <c r="NQ148" s="131"/>
      <c r="NR148" s="131"/>
      <c r="NS148" s="131"/>
      <c r="NT148" s="131"/>
      <c r="NU148" s="131"/>
      <c r="NV148" s="131"/>
      <c r="NW148" s="131"/>
      <c r="NX148" s="131"/>
      <c r="NY148" s="131"/>
      <c r="NZ148" s="131"/>
      <c r="OA148" s="131"/>
      <c r="OB148" s="131"/>
      <c r="OC148" s="131"/>
      <c r="OD148" s="131"/>
      <c r="OE148" s="131"/>
      <c r="OF148" s="131"/>
      <c r="OG148" s="131"/>
      <c r="OH148" s="131"/>
      <c r="OI148" s="131"/>
      <c r="OJ148" s="131"/>
      <c r="OK148" s="131"/>
      <c r="OL148" s="131"/>
      <c r="OM148" s="131"/>
      <c r="ON148" s="131"/>
      <c r="OO148" s="131"/>
      <c r="OP148" s="131"/>
      <c r="OQ148" s="131"/>
      <c r="OR148" s="131"/>
      <c r="OS148" s="131"/>
      <c r="OT148" s="131"/>
      <c r="OU148" s="131"/>
      <c r="OV148" s="131"/>
      <c r="OW148" s="131"/>
      <c r="OX148" s="131"/>
      <c r="OY148" s="131"/>
      <c r="OZ148" s="131"/>
      <c r="PA148" s="131"/>
      <c r="PB148" s="131"/>
      <c r="PC148" s="131"/>
      <c r="PD148" s="131"/>
      <c r="PE148" s="131"/>
      <c r="PF148" s="131"/>
      <c r="PG148" s="131"/>
      <c r="PH148" s="131"/>
      <c r="PI148" s="131"/>
      <c r="PJ148" s="131"/>
      <c r="PK148" s="131"/>
      <c r="PL148" s="131"/>
      <c r="PM148" s="131"/>
      <c r="PN148" s="131"/>
      <c r="PO148" s="131"/>
      <c r="PP148" s="131"/>
      <c r="PQ148" s="131"/>
      <c r="PR148" s="131"/>
      <c r="PS148" s="131"/>
      <c r="PT148" s="131"/>
      <c r="PU148" s="131"/>
      <c r="PV148" s="131"/>
      <c r="PW148" s="131"/>
      <c r="PX148" s="131"/>
      <c r="PY148" s="131"/>
      <c r="PZ148" s="131"/>
      <c r="QA148" s="131"/>
      <c r="QB148" s="131"/>
      <c r="QC148" s="131"/>
      <c r="QD148" s="131"/>
      <c r="QE148" s="131"/>
      <c r="QF148" s="131"/>
      <c r="QG148" s="131"/>
      <c r="QH148" s="131"/>
      <c r="QI148" s="131"/>
      <c r="QJ148" s="131"/>
    </row>
    <row r="149" spans="1:452" ht="15" x14ac:dyDescent="0.2">
      <c r="A149" s="131"/>
      <c r="B149" s="165"/>
      <c r="C149" s="165"/>
      <c r="D149" s="165"/>
      <c r="E149" s="165"/>
      <c r="F149" s="165"/>
      <c r="G149" s="165"/>
      <c r="H149" s="165"/>
      <c r="I149" s="165"/>
      <c r="J149" s="165"/>
      <c r="K149" s="131"/>
      <c r="L149" s="131"/>
      <c r="M149" s="131"/>
      <c r="N149" s="131"/>
      <c r="O149" s="131"/>
      <c r="P149" s="131"/>
      <c r="Q149" s="164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  <c r="EC149" s="131"/>
      <c r="ED149" s="131"/>
      <c r="EE149" s="131"/>
      <c r="EF149" s="131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31"/>
      <c r="FA149" s="131"/>
      <c r="FB149" s="131"/>
      <c r="FC149" s="131"/>
      <c r="FD149" s="131"/>
      <c r="FE149" s="131"/>
      <c r="FF149" s="131"/>
      <c r="FG149" s="131"/>
      <c r="FH149" s="131"/>
      <c r="FI149" s="131"/>
      <c r="FJ149" s="131"/>
      <c r="FK149" s="131"/>
      <c r="FL149" s="131"/>
      <c r="FM149" s="131"/>
      <c r="FN149" s="131"/>
      <c r="FO149" s="131"/>
      <c r="FP149" s="131"/>
      <c r="FQ149" s="131"/>
      <c r="FR149" s="131"/>
      <c r="FS149" s="131"/>
      <c r="FT149" s="131"/>
      <c r="FU149" s="131"/>
      <c r="FV149" s="131"/>
      <c r="FW149" s="131"/>
      <c r="FX149" s="131"/>
      <c r="FY149" s="131"/>
      <c r="FZ149" s="131"/>
      <c r="GA149" s="131"/>
      <c r="GB149" s="131"/>
      <c r="GC149" s="131"/>
      <c r="GD149" s="131"/>
      <c r="GE149" s="131"/>
      <c r="GF149" s="131"/>
      <c r="GG149" s="131"/>
      <c r="GH149" s="131"/>
      <c r="GI149" s="131"/>
      <c r="GJ149" s="131"/>
      <c r="GK149" s="131"/>
      <c r="GL149" s="131"/>
      <c r="GM149" s="131"/>
      <c r="GN149" s="131"/>
      <c r="GO149" s="131"/>
      <c r="GP149" s="131"/>
      <c r="GQ149" s="131"/>
      <c r="GR149" s="131"/>
      <c r="GS149" s="131"/>
      <c r="GT149" s="131"/>
      <c r="GU149" s="131"/>
      <c r="GV149" s="131"/>
      <c r="GW149" s="131"/>
      <c r="GX149" s="131"/>
      <c r="GY149" s="131"/>
      <c r="GZ149" s="131"/>
      <c r="HA149" s="131"/>
      <c r="HB149" s="131"/>
      <c r="HC149" s="131"/>
      <c r="HD149" s="131"/>
      <c r="HE149" s="131"/>
      <c r="HF149" s="131"/>
      <c r="HG149" s="131"/>
      <c r="HH149" s="131"/>
      <c r="HI149" s="131"/>
      <c r="HJ149" s="131"/>
      <c r="HK149" s="131"/>
      <c r="HL149" s="131"/>
      <c r="HM149" s="131"/>
      <c r="HN149" s="131"/>
      <c r="HO149" s="131"/>
      <c r="HP149" s="131"/>
      <c r="HQ149" s="131"/>
      <c r="HR149" s="131"/>
      <c r="HS149" s="131"/>
      <c r="HT149" s="131"/>
      <c r="HU149" s="131"/>
      <c r="HV149" s="131"/>
      <c r="HW149" s="131"/>
      <c r="HX149" s="131"/>
      <c r="HY149" s="131"/>
      <c r="HZ149" s="131"/>
      <c r="IA149" s="131"/>
      <c r="IB149" s="131"/>
      <c r="IC149" s="131"/>
      <c r="ID149" s="131"/>
      <c r="IE149" s="131"/>
      <c r="IF149" s="131"/>
      <c r="IG149" s="131"/>
      <c r="IH149" s="131"/>
      <c r="II149" s="131"/>
      <c r="IJ149" s="131"/>
      <c r="IK149" s="131"/>
      <c r="IL149" s="131"/>
      <c r="IM149" s="131"/>
      <c r="IN149" s="131"/>
      <c r="IO149" s="131"/>
      <c r="IP149" s="131"/>
      <c r="IQ149" s="131"/>
      <c r="IR149" s="131"/>
      <c r="IS149" s="131"/>
      <c r="IT149" s="131"/>
      <c r="IU149" s="131"/>
      <c r="IV149" s="131"/>
      <c r="IW149" s="131"/>
      <c r="IX149" s="131"/>
      <c r="IY149" s="131"/>
      <c r="IZ149" s="131"/>
      <c r="JA149" s="131"/>
      <c r="JB149" s="131"/>
      <c r="JC149" s="131"/>
      <c r="JD149" s="131"/>
      <c r="JE149" s="131"/>
      <c r="JF149" s="131"/>
      <c r="JG149" s="131"/>
      <c r="JH149" s="131"/>
      <c r="JI149" s="131"/>
      <c r="JJ149" s="131"/>
      <c r="JK149" s="131"/>
      <c r="JL149" s="131"/>
      <c r="JM149" s="131"/>
      <c r="JN149" s="131"/>
      <c r="JO149" s="131"/>
      <c r="JP149" s="131"/>
      <c r="JQ149" s="131"/>
      <c r="JR149" s="131"/>
      <c r="JS149" s="131"/>
      <c r="JT149" s="131"/>
      <c r="JU149" s="131"/>
      <c r="JV149" s="131"/>
      <c r="JW149" s="131"/>
      <c r="JX149" s="131"/>
      <c r="JY149" s="131"/>
      <c r="JZ149" s="131"/>
      <c r="KA149" s="131"/>
      <c r="KB149" s="131"/>
      <c r="KC149" s="131"/>
      <c r="KD149" s="131"/>
      <c r="KE149" s="131"/>
      <c r="KF149" s="131"/>
      <c r="KG149" s="131"/>
      <c r="KH149" s="131"/>
      <c r="KI149" s="131"/>
      <c r="KJ149" s="131"/>
      <c r="KK149" s="131"/>
      <c r="KL149" s="131"/>
      <c r="KM149" s="131"/>
      <c r="KN149" s="131"/>
      <c r="KO149" s="131"/>
      <c r="KP149" s="131"/>
      <c r="KQ149" s="131"/>
      <c r="KR149" s="131"/>
      <c r="KS149" s="131"/>
      <c r="KT149" s="131"/>
      <c r="KU149" s="131"/>
      <c r="KV149" s="131"/>
      <c r="KW149" s="131"/>
      <c r="KX149" s="131"/>
      <c r="KY149" s="131"/>
      <c r="KZ149" s="131"/>
      <c r="LA149" s="131"/>
      <c r="LB149" s="131"/>
      <c r="LC149" s="131"/>
      <c r="LD149" s="131"/>
      <c r="LE149" s="131"/>
      <c r="LF149" s="131"/>
      <c r="LG149" s="131"/>
      <c r="LH149" s="131"/>
      <c r="LI149" s="131"/>
      <c r="LJ149" s="131"/>
      <c r="LK149" s="131"/>
      <c r="LL149" s="131"/>
      <c r="LM149" s="131"/>
      <c r="LN149" s="131"/>
      <c r="LO149" s="131"/>
      <c r="LP149" s="131"/>
      <c r="LQ149" s="131"/>
      <c r="LR149" s="131"/>
      <c r="LS149" s="131"/>
      <c r="LT149" s="131"/>
      <c r="LU149" s="131"/>
      <c r="LV149" s="131"/>
      <c r="LW149" s="131"/>
      <c r="LX149" s="131"/>
      <c r="LY149" s="131"/>
      <c r="LZ149" s="131"/>
      <c r="MA149" s="131"/>
      <c r="MB149" s="131"/>
      <c r="MC149" s="131"/>
      <c r="MD149" s="131"/>
      <c r="ME149" s="131"/>
      <c r="MF149" s="131"/>
      <c r="MG149" s="131"/>
      <c r="MH149" s="131"/>
      <c r="MI149" s="131"/>
      <c r="MJ149" s="131"/>
      <c r="MK149" s="131"/>
      <c r="ML149" s="131"/>
      <c r="MM149" s="131"/>
      <c r="MN149" s="131"/>
      <c r="MO149" s="131"/>
      <c r="MP149" s="131"/>
      <c r="MQ149" s="131"/>
      <c r="MR149" s="131"/>
      <c r="MS149" s="131"/>
      <c r="MT149" s="131"/>
      <c r="MU149" s="131"/>
      <c r="MV149" s="131"/>
      <c r="MW149" s="131"/>
      <c r="MX149" s="131"/>
      <c r="MY149" s="131"/>
      <c r="MZ149" s="131"/>
      <c r="NA149" s="131"/>
      <c r="NB149" s="131"/>
      <c r="NC149" s="131"/>
      <c r="ND149" s="131"/>
      <c r="NE149" s="131"/>
      <c r="NF149" s="131"/>
      <c r="NG149" s="131"/>
      <c r="NH149" s="131"/>
      <c r="NI149" s="131"/>
      <c r="NJ149" s="131"/>
      <c r="NK149" s="131"/>
      <c r="NL149" s="131"/>
      <c r="NM149" s="131"/>
      <c r="NN149" s="131"/>
      <c r="NO149" s="131"/>
      <c r="NP149" s="131"/>
      <c r="NQ149" s="131"/>
      <c r="NR149" s="131"/>
      <c r="NS149" s="131"/>
      <c r="NT149" s="131"/>
      <c r="NU149" s="131"/>
      <c r="NV149" s="131"/>
      <c r="NW149" s="131"/>
      <c r="NX149" s="131"/>
      <c r="NY149" s="131"/>
      <c r="NZ149" s="131"/>
      <c r="OA149" s="131"/>
      <c r="OB149" s="131"/>
      <c r="OC149" s="131"/>
      <c r="OD149" s="131"/>
      <c r="OE149" s="131"/>
      <c r="OF149" s="131"/>
      <c r="OG149" s="131"/>
      <c r="OH149" s="131"/>
      <c r="OI149" s="131"/>
      <c r="OJ149" s="131"/>
      <c r="OK149" s="131"/>
      <c r="OL149" s="131"/>
      <c r="OM149" s="131"/>
      <c r="ON149" s="131"/>
      <c r="OO149" s="131"/>
      <c r="OP149" s="131"/>
      <c r="OQ149" s="131"/>
      <c r="OR149" s="131"/>
      <c r="OS149" s="131"/>
      <c r="OT149" s="131"/>
      <c r="OU149" s="131"/>
      <c r="OV149" s="131"/>
      <c r="OW149" s="131"/>
      <c r="OX149" s="131"/>
      <c r="OY149" s="131"/>
      <c r="OZ149" s="131"/>
      <c r="PA149" s="131"/>
      <c r="PB149" s="131"/>
      <c r="PC149" s="131"/>
      <c r="PD149" s="131"/>
      <c r="PE149" s="131"/>
      <c r="PF149" s="131"/>
      <c r="PG149" s="131"/>
      <c r="PH149" s="131"/>
      <c r="PI149" s="131"/>
      <c r="PJ149" s="131"/>
      <c r="PK149" s="131"/>
      <c r="PL149" s="131"/>
      <c r="PM149" s="131"/>
      <c r="PN149" s="131"/>
      <c r="PO149" s="131"/>
      <c r="PP149" s="131"/>
      <c r="PQ149" s="131"/>
      <c r="PR149" s="131"/>
      <c r="PS149" s="131"/>
      <c r="PT149" s="131"/>
      <c r="PU149" s="131"/>
      <c r="PV149" s="131"/>
      <c r="PW149" s="131"/>
      <c r="PX149" s="131"/>
      <c r="PY149" s="131"/>
      <c r="PZ149" s="131"/>
      <c r="QA149" s="131"/>
      <c r="QB149" s="131"/>
      <c r="QC149" s="131"/>
      <c r="QD149" s="131"/>
      <c r="QE149" s="131"/>
      <c r="QF149" s="131"/>
      <c r="QG149" s="131"/>
      <c r="QH149" s="131"/>
      <c r="QI149" s="131"/>
      <c r="QJ149" s="131"/>
    </row>
    <row r="150" spans="1:452" ht="15" x14ac:dyDescent="0.2">
      <c r="A150" s="131"/>
      <c r="B150" s="165"/>
      <c r="C150" s="165"/>
      <c r="D150" s="165"/>
      <c r="E150" s="165"/>
      <c r="F150" s="165"/>
      <c r="G150" s="165"/>
      <c r="H150" s="165"/>
      <c r="I150" s="165"/>
      <c r="J150" s="165"/>
      <c r="K150" s="131"/>
      <c r="L150" s="131"/>
      <c r="M150" s="131"/>
      <c r="N150" s="131"/>
      <c r="O150" s="131"/>
      <c r="P150" s="131"/>
      <c r="Q150" s="164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  <c r="EC150" s="131"/>
      <c r="ED150" s="131"/>
      <c r="EE150" s="131"/>
      <c r="EF150" s="131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31"/>
      <c r="FA150" s="131"/>
      <c r="FB150" s="131"/>
      <c r="FC150" s="131"/>
      <c r="FD150" s="131"/>
      <c r="FE150" s="131"/>
      <c r="FF150" s="131"/>
      <c r="FG150" s="131"/>
      <c r="FH150" s="131"/>
      <c r="FI150" s="131"/>
      <c r="FJ150" s="131"/>
      <c r="FK150" s="131"/>
      <c r="FL150" s="131"/>
      <c r="FM150" s="131"/>
      <c r="FN150" s="131"/>
      <c r="FO150" s="131"/>
      <c r="FP150" s="131"/>
      <c r="FQ150" s="131"/>
      <c r="FR150" s="131"/>
      <c r="FS150" s="131"/>
      <c r="FT150" s="131"/>
      <c r="FU150" s="131"/>
      <c r="FV150" s="131"/>
      <c r="FW150" s="131"/>
      <c r="FX150" s="131"/>
      <c r="FY150" s="131"/>
      <c r="FZ150" s="131"/>
      <c r="GA150" s="131"/>
      <c r="GB150" s="131"/>
      <c r="GC150" s="131"/>
      <c r="GD150" s="131"/>
      <c r="GE150" s="131"/>
      <c r="GF150" s="131"/>
      <c r="GG150" s="131"/>
      <c r="GH150" s="131"/>
      <c r="GI150" s="131"/>
      <c r="GJ150" s="131"/>
      <c r="GK150" s="131"/>
      <c r="GL150" s="131"/>
      <c r="GM150" s="131"/>
      <c r="GN150" s="131"/>
      <c r="GO150" s="131"/>
      <c r="GP150" s="131"/>
      <c r="GQ150" s="131"/>
      <c r="GR150" s="131"/>
      <c r="GS150" s="131"/>
      <c r="GT150" s="131"/>
      <c r="GU150" s="131"/>
      <c r="GV150" s="131"/>
      <c r="GW150" s="131"/>
      <c r="GX150" s="131"/>
      <c r="GY150" s="131"/>
      <c r="GZ150" s="131"/>
      <c r="HA150" s="131"/>
      <c r="HB150" s="131"/>
      <c r="HC150" s="131"/>
      <c r="HD150" s="131"/>
      <c r="HE150" s="131"/>
      <c r="HF150" s="131"/>
      <c r="HG150" s="131"/>
      <c r="HH150" s="131"/>
      <c r="HI150" s="131"/>
      <c r="HJ150" s="131"/>
      <c r="HK150" s="131"/>
      <c r="HL150" s="131"/>
      <c r="HM150" s="131"/>
      <c r="HN150" s="131"/>
      <c r="HO150" s="131"/>
      <c r="HP150" s="131"/>
      <c r="HQ150" s="131"/>
      <c r="HR150" s="131"/>
      <c r="HS150" s="131"/>
      <c r="HT150" s="131"/>
      <c r="HU150" s="131"/>
      <c r="HV150" s="131"/>
      <c r="HW150" s="131"/>
      <c r="HX150" s="131"/>
      <c r="HY150" s="131"/>
      <c r="HZ150" s="131"/>
      <c r="IA150" s="131"/>
      <c r="IB150" s="131"/>
      <c r="IC150" s="131"/>
      <c r="ID150" s="131"/>
      <c r="IE150" s="131"/>
      <c r="IF150" s="131"/>
      <c r="IG150" s="131"/>
      <c r="IH150" s="131"/>
      <c r="II150" s="131"/>
      <c r="IJ150" s="131"/>
      <c r="IK150" s="131"/>
      <c r="IL150" s="131"/>
      <c r="IM150" s="131"/>
      <c r="IN150" s="131"/>
      <c r="IO150" s="131"/>
      <c r="IP150" s="131"/>
      <c r="IQ150" s="131"/>
      <c r="IR150" s="131"/>
      <c r="IS150" s="131"/>
      <c r="IT150" s="131"/>
      <c r="IU150" s="131"/>
      <c r="IV150" s="131"/>
      <c r="IW150" s="131"/>
      <c r="IX150" s="131"/>
      <c r="IY150" s="131"/>
      <c r="IZ150" s="131"/>
      <c r="JA150" s="131"/>
      <c r="JB150" s="131"/>
      <c r="JC150" s="131"/>
      <c r="JD150" s="131"/>
      <c r="JE150" s="131"/>
      <c r="JF150" s="131"/>
      <c r="JG150" s="131"/>
      <c r="JH150" s="131"/>
      <c r="JI150" s="131"/>
      <c r="JJ150" s="131"/>
      <c r="JK150" s="131"/>
      <c r="JL150" s="131"/>
      <c r="JM150" s="131"/>
      <c r="JN150" s="131"/>
      <c r="JO150" s="131"/>
      <c r="JP150" s="131"/>
      <c r="JQ150" s="131"/>
      <c r="JR150" s="131"/>
      <c r="JS150" s="131"/>
      <c r="JT150" s="131"/>
      <c r="JU150" s="131"/>
      <c r="JV150" s="131"/>
      <c r="JW150" s="131"/>
      <c r="JX150" s="131"/>
      <c r="JY150" s="131"/>
      <c r="JZ150" s="131"/>
      <c r="KA150" s="131"/>
      <c r="KB150" s="131"/>
      <c r="KC150" s="131"/>
      <c r="KD150" s="131"/>
      <c r="KE150" s="131"/>
      <c r="KF150" s="131"/>
      <c r="KG150" s="131"/>
      <c r="KH150" s="131"/>
      <c r="KI150" s="131"/>
      <c r="KJ150" s="131"/>
      <c r="KK150" s="131"/>
      <c r="KL150" s="131"/>
      <c r="KM150" s="131"/>
      <c r="KN150" s="131"/>
      <c r="KO150" s="131"/>
      <c r="KP150" s="131"/>
      <c r="KQ150" s="131"/>
      <c r="KR150" s="131"/>
      <c r="KS150" s="131"/>
      <c r="KT150" s="131"/>
      <c r="KU150" s="131"/>
      <c r="KV150" s="131"/>
      <c r="KW150" s="131"/>
      <c r="KX150" s="131"/>
      <c r="KY150" s="131"/>
      <c r="KZ150" s="131"/>
      <c r="LA150" s="131"/>
      <c r="LB150" s="131"/>
      <c r="LC150" s="131"/>
      <c r="LD150" s="131"/>
      <c r="LE150" s="131"/>
      <c r="LF150" s="131"/>
      <c r="LG150" s="131"/>
      <c r="LH150" s="131"/>
      <c r="LI150" s="131"/>
      <c r="LJ150" s="131"/>
      <c r="LK150" s="131"/>
      <c r="LL150" s="131"/>
      <c r="LM150" s="131"/>
      <c r="LN150" s="131"/>
      <c r="LO150" s="131"/>
      <c r="LP150" s="131"/>
      <c r="LQ150" s="131"/>
      <c r="LR150" s="131"/>
      <c r="LS150" s="131"/>
      <c r="LT150" s="131"/>
      <c r="LU150" s="131"/>
      <c r="LV150" s="131"/>
      <c r="LW150" s="131"/>
      <c r="LX150" s="131"/>
      <c r="LY150" s="131"/>
      <c r="LZ150" s="131"/>
      <c r="MA150" s="131"/>
      <c r="MB150" s="131"/>
      <c r="MC150" s="131"/>
      <c r="MD150" s="131"/>
      <c r="ME150" s="131"/>
      <c r="MF150" s="131"/>
      <c r="MG150" s="131"/>
      <c r="MH150" s="131"/>
      <c r="MI150" s="131"/>
      <c r="MJ150" s="131"/>
      <c r="MK150" s="131"/>
      <c r="ML150" s="131"/>
      <c r="MM150" s="131"/>
      <c r="MN150" s="131"/>
      <c r="MO150" s="131"/>
      <c r="MP150" s="131"/>
      <c r="MQ150" s="131"/>
      <c r="MR150" s="131"/>
      <c r="MS150" s="131"/>
      <c r="MT150" s="131"/>
      <c r="MU150" s="131"/>
      <c r="MV150" s="131"/>
      <c r="MW150" s="131"/>
      <c r="MX150" s="131"/>
      <c r="MY150" s="131"/>
      <c r="MZ150" s="131"/>
      <c r="NA150" s="131"/>
      <c r="NB150" s="131"/>
      <c r="NC150" s="131"/>
      <c r="ND150" s="131"/>
      <c r="NE150" s="131"/>
      <c r="NF150" s="131"/>
      <c r="NG150" s="131"/>
      <c r="NH150" s="131"/>
      <c r="NI150" s="131"/>
      <c r="NJ150" s="131"/>
      <c r="NK150" s="131"/>
      <c r="NL150" s="131"/>
      <c r="NM150" s="131"/>
      <c r="NN150" s="131"/>
      <c r="NO150" s="131"/>
      <c r="NP150" s="131"/>
      <c r="NQ150" s="131"/>
      <c r="NR150" s="131"/>
      <c r="NS150" s="131"/>
      <c r="NT150" s="131"/>
      <c r="NU150" s="131"/>
      <c r="NV150" s="131"/>
      <c r="NW150" s="131"/>
      <c r="NX150" s="131"/>
      <c r="NY150" s="131"/>
      <c r="NZ150" s="131"/>
      <c r="OA150" s="131"/>
      <c r="OB150" s="131"/>
      <c r="OC150" s="131"/>
      <c r="OD150" s="131"/>
      <c r="OE150" s="131"/>
      <c r="OF150" s="131"/>
      <c r="OG150" s="131"/>
      <c r="OH150" s="131"/>
      <c r="OI150" s="131"/>
      <c r="OJ150" s="131"/>
      <c r="OK150" s="131"/>
      <c r="OL150" s="131"/>
      <c r="OM150" s="131"/>
      <c r="ON150" s="131"/>
      <c r="OO150" s="131"/>
      <c r="OP150" s="131"/>
      <c r="OQ150" s="131"/>
      <c r="OR150" s="131"/>
      <c r="OS150" s="131"/>
      <c r="OT150" s="131"/>
      <c r="OU150" s="131"/>
      <c r="OV150" s="131"/>
      <c r="OW150" s="131"/>
      <c r="OX150" s="131"/>
      <c r="OY150" s="131"/>
      <c r="OZ150" s="131"/>
      <c r="PA150" s="131"/>
      <c r="PB150" s="131"/>
      <c r="PC150" s="131"/>
      <c r="PD150" s="131"/>
      <c r="PE150" s="131"/>
      <c r="PF150" s="131"/>
      <c r="PG150" s="131"/>
      <c r="PH150" s="131"/>
      <c r="PI150" s="131"/>
      <c r="PJ150" s="131"/>
      <c r="PK150" s="131"/>
      <c r="PL150" s="131"/>
      <c r="PM150" s="131"/>
      <c r="PN150" s="131"/>
      <c r="PO150" s="131"/>
      <c r="PP150" s="131"/>
      <c r="PQ150" s="131"/>
      <c r="PR150" s="131"/>
      <c r="PS150" s="131"/>
      <c r="PT150" s="131"/>
      <c r="PU150" s="131"/>
      <c r="PV150" s="131"/>
      <c r="PW150" s="131"/>
      <c r="PX150" s="131"/>
      <c r="PY150" s="131"/>
      <c r="PZ150" s="131"/>
      <c r="QA150" s="131"/>
      <c r="QB150" s="131"/>
      <c r="QC150" s="131"/>
      <c r="QD150" s="131"/>
      <c r="QE150" s="131"/>
      <c r="QF150" s="131"/>
      <c r="QG150" s="131"/>
      <c r="QH150" s="131"/>
      <c r="QI150" s="131"/>
      <c r="QJ150" s="131"/>
    </row>
    <row r="151" spans="1:452" ht="15" x14ac:dyDescent="0.2">
      <c r="A151" s="131"/>
      <c r="B151" s="165"/>
      <c r="C151" s="165"/>
      <c r="D151" s="165"/>
      <c r="E151" s="165"/>
      <c r="F151" s="165"/>
      <c r="G151" s="165"/>
      <c r="H151" s="165"/>
      <c r="I151" s="165"/>
      <c r="J151" s="165"/>
      <c r="K151" s="131"/>
      <c r="L151" s="131"/>
      <c r="M151" s="131"/>
      <c r="N151" s="131"/>
      <c r="O151" s="131"/>
      <c r="P151" s="131"/>
      <c r="Q151" s="164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  <c r="EC151" s="131"/>
      <c r="ED151" s="131"/>
      <c r="EE151" s="131"/>
      <c r="EF151" s="131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31"/>
      <c r="FA151" s="131"/>
      <c r="FB151" s="131"/>
      <c r="FC151" s="131"/>
      <c r="FD151" s="131"/>
      <c r="FE151" s="131"/>
      <c r="FF151" s="131"/>
      <c r="FG151" s="131"/>
      <c r="FH151" s="131"/>
      <c r="FI151" s="131"/>
      <c r="FJ151" s="131"/>
      <c r="FK151" s="131"/>
      <c r="FL151" s="131"/>
      <c r="FM151" s="131"/>
      <c r="FN151" s="131"/>
      <c r="FO151" s="131"/>
      <c r="FP151" s="131"/>
      <c r="FQ151" s="131"/>
      <c r="FR151" s="131"/>
      <c r="FS151" s="131"/>
      <c r="FT151" s="131"/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31"/>
      <c r="GE151" s="131"/>
      <c r="GF151" s="131"/>
      <c r="GG151" s="131"/>
      <c r="GH151" s="131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31"/>
      <c r="GT151" s="131"/>
      <c r="GU151" s="131"/>
      <c r="GV151" s="131"/>
      <c r="GW151" s="131"/>
      <c r="GX151" s="131"/>
      <c r="GY151" s="131"/>
      <c r="GZ151" s="131"/>
      <c r="HA151" s="131"/>
      <c r="HB151" s="131"/>
      <c r="HC151" s="131"/>
      <c r="HD151" s="131"/>
      <c r="HE151" s="131"/>
      <c r="HF151" s="131"/>
      <c r="HG151" s="131"/>
      <c r="HH151" s="131"/>
      <c r="HI151" s="131"/>
      <c r="HJ151" s="131"/>
      <c r="HK151" s="131"/>
      <c r="HL151" s="131"/>
      <c r="HM151" s="131"/>
      <c r="HN151" s="131"/>
      <c r="HO151" s="131"/>
      <c r="HP151" s="131"/>
      <c r="HQ151" s="131"/>
      <c r="HR151" s="131"/>
      <c r="HS151" s="131"/>
      <c r="HT151" s="131"/>
      <c r="HU151" s="131"/>
      <c r="HV151" s="131"/>
      <c r="HW151" s="131"/>
      <c r="HX151" s="131"/>
      <c r="HY151" s="131"/>
      <c r="HZ151" s="131"/>
      <c r="IA151" s="131"/>
      <c r="IB151" s="131"/>
      <c r="IC151" s="131"/>
      <c r="ID151" s="131"/>
      <c r="IE151" s="131"/>
      <c r="IF151" s="131"/>
      <c r="IG151" s="131"/>
      <c r="IH151" s="131"/>
      <c r="II151" s="131"/>
      <c r="IJ151" s="131"/>
      <c r="IK151" s="131"/>
      <c r="IL151" s="131"/>
      <c r="IM151" s="131"/>
      <c r="IN151" s="131"/>
      <c r="IO151" s="131"/>
      <c r="IP151" s="131"/>
      <c r="IQ151" s="131"/>
      <c r="IR151" s="131"/>
      <c r="IS151" s="131"/>
      <c r="IT151" s="131"/>
      <c r="IU151" s="131"/>
      <c r="IV151" s="131"/>
      <c r="IW151" s="131"/>
      <c r="IX151" s="131"/>
      <c r="IY151" s="131"/>
      <c r="IZ151" s="131"/>
      <c r="JA151" s="131"/>
      <c r="JB151" s="131"/>
      <c r="JC151" s="131"/>
      <c r="JD151" s="131"/>
      <c r="JE151" s="131"/>
      <c r="JF151" s="131"/>
      <c r="JG151" s="131"/>
      <c r="JH151" s="131"/>
      <c r="JI151" s="131"/>
      <c r="JJ151" s="131"/>
      <c r="JK151" s="131"/>
      <c r="JL151" s="131"/>
      <c r="JM151" s="131"/>
      <c r="JN151" s="131"/>
      <c r="JO151" s="131"/>
      <c r="JP151" s="131"/>
      <c r="JQ151" s="131"/>
      <c r="JR151" s="131"/>
      <c r="JS151" s="131"/>
      <c r="JT151" s="131"/>
      <c r="JU151" s="131"/>
      <c r="JV151" s="131"/>
      <c r="JW151" s="131"/>
      <c r="JX151" s="131"/>
      <c r="JY151" s="131"/>
      <c r="JZ151" s="131"/>
      <c r="KA151" s="131"/>
      <c r="KB151" s="131"/>
      <c r="KC151" s="131"/>
      <c r="KD151" s="131"/>
      <c r="KE151" s="131"/>
      <c r="KF151" s="131"/>
      <c r="KG151" s="131"/>
      <c r="KH151" s="131"/>
      <c r="KI151" s="131"/>
      <c r="KJ151" s="131"/>
      <c r="KK151" s="131"/>
      <c r="KL151" s="131"/>
      <c r="KM151" s="131"/>
      <c r="KN151" s="131"/>
      <c r="KO151" s="131"/>
      <c r="KP151" s="131"/>
      <c r="KQ151" s="131"/>
      <c r="KR151" s="131"/>
      <c r="KS151" s="131"/>
      <c r="KT151" s="131"/>
      <c r="KU151" s="131"/>
      <c r="KV151" s="131"/>
      <c r="KW151" s="131"/>
      <c r="KX151" s="131"/>
      <c r="KY151" s="131"/>
      <c r="KZ151" s="131"/>
      <c r="LA151" s="131"/>
      <c r="LB151" s="131"/>
      <c r="LC151" s="131"/>
      <c r="LD151" s="131"/>
      <c r="LE151" s="131"/>
      <c r="LF151" s="131"/>
      <c r="LG151" s="131"/>
      <c r="LH151" s="131"/>
      <c r="LI151" s="131"/>
      <c r="LJ151" s="131"/>
      <c r="LK151" s="131"/>
      <c r="LL151" s="131"/>
      <c r="LM151" s="131"/>
      <c r="LN151" s="131"/>
      <c r="LO151" s="131"/>
      <c r="LP151" s="131"/>
      <c r="LQ151" s="131"/>
      <c r="LR151" s="131"/>
      <c r="LS151" s="131"/>
      <c r="LT151" s="131"/>
      <c r="LU151" s="131"/>
      <c r="LV151" s="131"/>
      <c r="LW151" s="131"/>
      <c r="LX151" s="131"/>
      <c r="LY151" s="131"/>
      <c r="LZ151" s="131"/>
      <c r="MA151" s="131"/>
      <c r="MB151" s="131"/>
      <c r="MC151" s="131"/>
      <c r="MD151" s="131"/>
      <c r="ME151" s="131"/>
      <c r="MF151" s="131"/>
      <c r="MG151" s="131"/>
      <c r="MH151" s="131"/>
      <c r="MI151" s="131"/>
      <c r="MJ151" s="131"/>
      <c r="MK151" s="131"/>
      <c r="ML151" s="131"/>
      <c r="MM151" s="131"/>
      <c r="MN151" s="131"/>
      <c r="MO151" s="131"/>
      <c r="MP151" s="131"/>
      <c r="MQ151" s="131"/>
      <c r="MR151" s="131"/>
      <c r="MS151" s="131"/>
      <c r="MT151" s="131"/>
      <c r="MU151" s="131"/>
      <c r="MV151" s="131"/>
      <c r="MW151" s="131"/>
      <c r="MX151" s="131"/>
      <c r="MY151" s="131"/>
      <c r="MZ151" s="131"/>
      <c r="NA151" s="131"/>
      <c r="NB151" s="131"/>
      <c r="NC151" s="131"/>
      <c r="ND151" s="131"/>
      <c r="NE151" s="131"/>
      <c r="NF151" s="131"/>
      <c r="NG151" s="131"/>
      <c r="NH151" s="131"/>
      <c r="NI151" s="131"/>
      <c r="NJ151" s="131"/>
      <c r="NK151" s="131"/>
      <c r="NL151" s="131"/>
      <c r="NM151" s="131"/>
      <c r="NN151" s="131"/>
      <c r="NO151" s="131"/>
      <c r="NP151" s="131"/>
      <c r="NQ151" s="131"/>
      <c r="NR151" s="131"/>
      <c r="NS151" s="131"/>
      <c r="NT151" s="131"/>
      <c r="NU151" s="131"/>
      <c r="NV151" s="131"/>
      <c r="NW151" s="131"/>
      <c r="NX151" s="131"/>
      <c r="NY151" s="131"/>
      <c r="NZ151" s="131"/>
      <c r="OA151" s="131"/>
      <c r="OB151" s="131"/>
      <c r="OC151" s="131"/>
      <c r="OD151" s="131"/>
      <c r="OE151" s="131"/>
      <c r="OF151" s="131"/>
      <c r="OG151" s="131"/>
      <c r="OH151" s="131"/>
      <c r="OI151" s="131"/>
      <c r="OJ151" s="131"/>
      <c r="OK151" s="131"/>
      <c r="OL151" s="131"/>
      <c r="OM151" s="131"/>
      <c r="ON151" s="131"/>
      <c r="OO151" s="131"/>
      <c r="OP151" s="131"/>
      <c r="OQ151" s="131"/>
      <c r="OR151" s="131"/>
      <c r="OS151" s="131"/>
      <c r="OT151" s="131"/>
      <c r="OU151" s="131"/>
      <c r="OV151" s="131"/>
      <c r="OW151" s="131"/>
      <c r="OX151" s="131"/>
      <c r="OY151" s="131"/>
      <c r="OZ151" s="131"/>
      <c r="PA151" s="131"/>
      <c r="PB151" s="131"/>
      <c r="PC151" s="131"/>
      <c r="PD151" s="131"/>
      <c r="PE151" s="131"/>
      <c r="PF151" s="131"/>
      <c r="PG151" s="131"/>
      <c r="PH151" s="131"/>
      <c r="PI151" s="131"/>
      <c r="PJ151" s="131"/>
      <c r="PK151" s="131"/>
      <c r="PL151" s="131"/>
      <c r="PM151" s="131"/>
      <c r="PN151" s="131"/>
      <c r="PO151" s="131"/>
      <c r="PP151" s="131"/>
      <c r="PQ151" s="131"/>
      <c r="PR151" s="131"/>
      <c r="PS151" s="131"/>
      <c r="PT151" s="131"/>
      <c r="PU151" s="131"/>
      <c r="PV151" s="131"/>
      <c r="PW151" s="131"/>
      <c r="PX151" s="131"/>
      <c r="PY151" s="131"/>
      <c r="PZ151" s="131"/>
      <c r="QA151" s="131"/>
      <c r="QB151" s="131"/>
      <c r="QC151" s="131"/>
      <c r="QD151" s="131"/>
      <c r="QE151" s="131"/>
      <c r="QF151" s="131"/>
      <c r="QG151" s="131"/>
      <c r="QH151" s="131"/>
      <c r="QI151" s="131"/>
      <c r="QJ151" s="131"/>
    </row>
    <row r="152" spans="1:452" ht="15" x14ac:dyDescent="0.2">
      <c r="A152" s="131"/>
      <c r="B152" s="165"/>
      <c r="C152" s="165"/>
      <c r="D152" s="165"/>
      <c r="E152" s="165"/>
      <c r="F152" s="165"/>
      <c r="G152" s="165"/>
      <c r="H152" s="165"/>
      <c r="I152" s="165"/>
      <c r="J152" s="165"/>
      <c r="K152" s="131"/>
      <c r="L152" s="131"/>
      <c r="M152" s="131"/>
      <c r="N152" s="131"/>
      <c r="O152" s="131"/>
      <c r="P152" s="131"/>
      <c r="Q152" s="164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  <c r="EC152" s="131"/>
      <c r="ED152" s="131"/>
      <c r="EE152" s="131"/>
      <c r="EF152" s="131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31"/>
      <c r="FA152" s="131"/>
      <c r="FB152" s="131"/>
      <c r="FC152" s="131"/>
      <c r="FD152" s="131"/>
      <c r="FE152" s="131"/>
      <c r="FF152" s="131"/>
      <c r="FG152" s="131"/>
      <c r="FH152" s="131"/>
      <c r="FI152" s="131"/>
      <c r="FJ152" s="131"/>
      <c r="FK152" s="131"/>
      <c r="FL152" s="131"/>
      <c r="FM152" s="131"/>
      <c r="FN152" s="131"/>
      <c r="FO152" s="131"/>
      <c r="FP152" s="131"/>
      <c r="FQ152" s="131"/>
      <c r="FR152" s="131"/>
      <c r="FS152" s="131"/>
      <c r="FT152" s="131"/>
      <c r="FU152" s="131"/>
      <c r="FV152" s="131"/>
      <c r="FW152" s="131"/>
      <c r="FX152" s="131"/>
      <c r="FY152" s="131"/>
      <c r="FZ152" s="131"/>
      <c r="GA152" s="131"/>
      <c r="GB152" s="131"/>
      <c r="GC152" s="131"/>
      <c r="GD152" s="131"/>
      <c r="GE152" s="131"/>
      <c r="GF152" s="131"/>
      <c r="GG152" s="131"/>
      <c r="GH152" s="131"/>
      <c r="GI152" s="131"/>
      <c r="GJ152" s="131"/>
      <c r="GK152" s="131"/>
      <c r="GL152" s="131"/>
      <c r="GM152" s="131"/>
      <c r="GN152" s="131"/>
      <c r="GO152" s="131"/>
      <c r="GP152" s="131"/>
      <c r="GQ152" s="131"/>
      <c r="GR152" s="131"/>
      <c r="GS152" s="131"/>
      <c r="GT152" s="131"/>
      <c r="GU152" s="131"/>
      <c r="GV152" s="131"/>
      <c r="GW152" s="131"/>
      <c r="GX152" s="131"/>
      <c r="GY152" s="131"/>
      <c r="GZ152" s="131"/>
      <c r="HA152" s="131"/>
      <c r="HB152" s="131"/>
      <c r="HC152" s="131"/>
      <c r="HD152" s="131"/>
      <c r="HE152" s="131"/>
      <c r="HF152" s="131"/>
      <c r="HG152" s="131"/>
      <c r="HH152" s="131"/>
      <c r="HI152" s="131"/>
      <c r="HJ152" s="131"/>
      <c r="HK152" s="131"/>
      <c r="HL152" s="131"/>
      <c r="HM152" s="131"/>
      <c r="HN152" s="131"/>
      <c r="HO152" s="131"/>
      <c r="HP152" s="131"/>
      <c r="HQ152" s="131"/>
      <c r="HR152" s="131"/>
      <c r="HS152" s="131"/>
      <c r="HT152" s="131"/>
      <c r="HU152" s="131"/>
      <c r="HV152" s="131"/>
      <c r="HW152" s="131"/>
      <c r="HX152" s="131"/>
      <c r="HY152" s="131"/>
      <c r="HZ152" s="131"/>
      <c r="IA152" s="131"/>
      <c r="IB152" s="131"/>
      <c r="IC152" s="131"/>
      <c r="ID152" s="131"/>
      <c r="IE152" s="131"/>
      <c r="IF152" s="131"/>
      <c r="IG152" s="131"/>
      <c r="IH152" s="131"/>
      <c r="II152" s="131"/>
      <c r="IJ152" s="131"/>
      <c r="IK152" s="131"/>
      <c r="IL152" s="131"/>
      <c r="IM152" s="131"/>
      <c r="IN152" s="131"/>
      <c r="IO152" s="131"/>
      <c r="IP152" s="131"/>
      <c r="IQ152" s="131"/>
      <c r="IR152" s="131"/>
      <c r="IS152" s="131"/>
      <c r="IT152" s="131"/>
      <c r="IU152" s="131"/>
      <c r="IV152" s="131"/>
      <c r="IW152" s="131"/>
      <c r="IX152" s="131"/>
      <c r="IY152" s="131"/>
      <c r="IZ152" s="131"/>
      <c r="JA152" s="131"/>
      <c r="JB152" s="131"/>
      <c r="JC152" s="131"/>
      <c r="JD152" s="131"/>
      <c r="JE152" s="131"/>
      <c r="JF152" s="131"/>
      <c r="JG152" s="131"/>
      <c r="JH152" s="131"/>
      <c r="JI152" s="131"/>
      <c r="JJ152" s="131"/>
      <c r="JK152" s="131"/>
      <c r="JL152" s="131"/>
      <c r="JM152" s="131"/>
      <c r="JN152" s="131"/>
      <c r="JO152" s="131"/>
      <c r="JP152" s="131"/>
      <c r="JQ152" s="131"/>
      <c r="JR152" s="131"/>
      <c r="JS152" s="131"/>
      <c r="JT152" s="131"/>
      <c r="JU152" s="131"/>
      <c r="JV152" s="131"/>
      <c r="JW152" s="131"/>
      <c r="JX152" s="131"/>
      <c r="JY152" s="131"/>
      <c r="JZ152" s="131"/>
      <c r="KA152" s="131"/>
      <c r="KB152" s="131"/>
      <c r="KC152" s="131"/>
      <c r="KD152" s="131"/>
      <c r="KE152" s="131"/>
      <c r="KF152" s="131"/>
      <c r="KG152" s="131"/>
      <c r="KH152" s="131"/>
      <c r="KI152" s="131"/>
      <c r="KJ152" s="131"/>
      <c r="KK152" s="131"/>
      <c r="KL152" s="131"/>
      <c r="KM152" s="131"/>
      <c r="KN152" s="131"/>
      <c r="KO152" s="131"/>
      <c r="KP152" s="131"/>
      <c r="KQ152" s="131"/>
      <c r="KR152" s="131"/>
      <c r="KS152" s="131"/>
      <c r="KT152" s="131"/>
      <c r="KU152" s="131"/>
      <c r="KV152" s="131"/>
      <c r="KW152" s="131"/>
      <c r="KX152" s="131"/>
      <c r="KY152" s="131"/>
      <c r="KZ152" s="131"/>
      <c r="LA152" s="131"/>
      <c r="LB152" s="131"/>
      <c r="LC152" s="131"/>
      <c r="LD152" s="131"/>
      <c r="LE152" s="131"/>
      <c r="LF152" s="131"/>
      <c r="LG152" s="131"/>
      <c r="LH152" s="131"/>
      <c r="LI152" s="131"/>
      <c r="LJ152" s="131"/>
      <c r="LK152" s="131"/>
      <c r="LL152" s="131"/>
      <c r="LM152" s="131"/>
      <c r="LN152" s="131"/>
      <c r="LO152" s="131"/>
      <c r="LP152" s="131"/>
      <c r="LQ152" s="131"/>
      <c r="LR152" s="131"/>
      <c r="LS152" s="131"/>
      <c r="LT152" s="131"/>
      <c r="LU152" s="131"/>
      <c r="LV152" s="131"/>
      <c r="LW152" s="131"/>
      <c r="LX152" s="131"/>
      <c r="LY152" s="131"/>
      <c r="LZ152" s="131"/>
      <c r="MA152" s="131"/>
      <c r="MB152" s="131"/>
      <c r="MC152" s="131"/>
      <c r="MD152" s="131"/>
      <c r="ME152" s="131"/>
      <c r="MF152" s="131"/>
      <c r="MG152" s="131"/>
      <c r="MH152" s="131"/>
      <c r="MI152" s="131"/>
      <c r="MJ152" s="131"/>
      <c r="MK152" s="131"/>
      <c r="ML152" s="131"/>
      <c r="MM152" s="131"/>
      <c r="MN152" s="131"/>
      <c r="MO152" s="131"/>
      <c r="MP152" s="131"/>
      <c r="MQ152" s="131"/>
      <c r="MR152" s="131"/>
      <c r="MS152" s="131"/>
      <c r="MT152" s="131"/>
      <c r="MU152" s="131"/>
      <c r="MV152" s="131"/>
      <c r="MW152" s="131"/>
      <c r="MX152" s="131"/>
      <c r="MY152" s="131"/>
      <c r="MZ152" s="131"/>
      <c r="NA152" s="131"/>
      <c r="NB152" s="131"/>
      <c r="NC152" s="131"/>
      <c r="ND152" s="131"/>
      <c r="NE152" s="131"/>
      <c r="NF152" s="131"/>
      <c r="NG152" s="131"/>
      <c r="NH152" s="131"/>
      <c r="NI152" s="131"/>
      <c r="NJ152" s="131"/>
      <c r="NK152" s="131"/>
      <c r="NL152" s="131"/>
      <c r="NM152" s="131"/>
      <c r="NN152" s="131"/>
      <c r="NO152" s="131"/>
      <c r="NP152" s="131"/>
      <c r="NQ152" s="131"/>
      <c r="NR152" s="131"/>
      <c r="NS152" s="131"/>
      <c r="NT152" s="131"/>
      <c r="NU152" s="131"/>
      <c r="NV152" s="131"/>
      <c r="NW152" s="131"/>
      <c r="NX152" s="131"/>
      <c r="NY152" s="131"/>
      <c r="NZ152" s="131"/>
      <c r="OA152" s="131"/>
      <c r="OB152" s="131"/>
      <c r="OC152" s="131"/>
      <c r="OD152" s="131"/>
      <c r="OE152" s="131"/>
      <c r="OF152" s="131"/>
      <c r="OG152" s="131"/>
      <c r="OH152" s="131"/>
      <c r="OI152" s="131"/>
      <c r="OJ152" s="131"/>
      <c r="OK152" s="131"/>
      <c r="OL152" s="131"/>
      <c r="OM152" s="131"/>
      <c r="ON152" s="131"/>
      <c r="OO152" s="131"/>
      <c r="OP152" s="131"/>
      <c r="OQ152" s="131"/>
      <c r="OR152" s="131"/>
      <c r="OS152" s="131"/>
      <c r="OT152" s="131"/>
      <c r="OU152" s="131"/>
      <c r="OV152" s="131"/>
      <c r="OW152" s="131"/>
      <c r="OX152" s="131"/>
      <c r="OY152" s="131"/>
      <c r="OZ152" s="131"/>
      <c r="PA152" s="131"/>
      <c r="PB152" s="131"/>
      <c r="PC152" s="131"/>
      <c r="PD152" s="131"/>
      <c r="PE152" s="131"/>
      <c r="PF152" s="131"/>
      <c r="PG152" s="131"/>
      <c r="PH152" s="131"/>
      <c r="PI152" s="131"/>
      <c r="PJ152" s="131"/>
      <c r="PK152" s="131"/>
      <c r="PL152" s="131"/>
      <c r="PM152" s="131"/>
      <c r="PN152" s="131"/>
      <c r="PO152" s="131"/>
      <c r="PP152" s="131"/>
      <c r="PQ152" s="131"/>
      <c r="PR152" s="131"/>
      <c r="PS152" s="131"/>
      <c r="PT152" s="131"/>
      <c r="PU152" s="131"/>
      <c r="PV152" s="131"/>
      <c r="PW152" s="131"/>
      <c r="PX152" s="131"/>
      <c r="PY152" s="131"/>
      <c r="PZ152" s="131"/>
      <c r="QA152" s="131"/>
      <c r="QB152" s="131"/>
      <c r="QC152" s="131"/>
      <c r="QD152" s="131"/>
      <c r="QE152" s="131"/>
      <c r="QF152" s="131"/>
      <c r="QG152" s="131"/>
      <c r="QH152" s="131"/>
      <c r="QI152" s="131"/>
      <c r="QJ152" s="131"/>
    </row>
    <row r="153" spans="1:452" ht="15" x14ac:dyDescent="0.2">
      <c r="A153" s="131"/>
      <c r="B153" s="165"/>
      <c r="C153" s="165"/>
      <c r="D153" s="165"/>
      <c r="E153" s="165"/>
      <c r="F153" s="165"/>
      <c r="G153" s="165"/>
      <c r="H153" s="165"/>
      <c r="I153" s="165"/>
      <c r="J153" s="165"/>
      <c r="K153" s="131"/>
      <c r="L153" s="131"/>
      <c r="M153" s="131"/>
      <c r="N153" s="131"/>
      <c r="O153" s="131"/>
      <c r="P153" s="131"/>
      <c r="Q153" s="164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  <c r="EC153" s="131"/>
      <c r="ED153" s="131"/>
      <c r="EE153" s="131"/>
      <c r="EF153" s="131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31"/>
      <c r="FA153" s="131"/>
      <c r="FB153" s="131"/>
      <c r="FC153" s="131"/>
      <c r="FD153" s="131"/>
      <c r="FE153" s="131"/>
      <c r="FF153" s="131"/>
      <c r="FG153" s="131"/>
      <c r="FH153" s="131"/>
      <c r="FI153" s="131"/>
      <c r="FJ153" s="131"/>
      <c r="FK153" s="131"/>
      <c r="FL153" s="131"/>
      <c r="FM153" s="131"/>
      <c r="FN153" s="131"/>
      <c r="FO153" s="131"/>
      <c r="FP153" s="131"/>
      <c r="FQ153" s="131"/>
      <c r="FR153" s="131"/>
      <c r="FS153" s="131"/>
      <c r="FT153" s="131"/>
      <c r="FU153" s="131"/>
      <c r="FV153" s="131"/>
      <c r="FW153" s="131"/>
      <c r="FX153" s="131"/>
      <c r="FY153" s="131"/>
      <c r="FZ153" s="131"/>
      <c r="GA153" s="131"/>
      <c r="GB153" s="131"/>
      <c r="GC153" s="131"/>
      <c r="GD153" s="131"/>
      <c r="GE153" s="131"/>
      <c r="GF153" s="131"/>
      <c r="GG153" s="131"/>
      <c r="GH153" s="131"/>
      <c r="GI153" s="131"/>
      <c r="GJ153" s="131"/>
      <c r="GK153" s="131"/>
      <c r="GL153" s="131"/>
      <c r="GM153" s="131"/>
      <c r="GN153" s="131"/>
      <c r="GO153" s="131"/>
      <c r="GP153" s="131"/>
      <c r="GQ153" s="131"/>
      <c r="GR153" s="131"/>
      <c r="GS153" s="131"/>
      <c r="GT153" s="131"/>
      <c r="GU153" s="131"/>
      <c r="GV153" s="131"/>
      <c r="GW153" s="131"/>
      <c r="GX153" s="131"/>
      <c r="GY153" s="131"/>
      <c r="GZ153" s="131"/>
      <c r="HA153" s="131"/>
      <c r="HB153" s="131"/>
      <c r="HC153" s="131"/>
      <c r="HD153" s="131"/>
      <c r="HE153" s="131"/>
      <c r="HF153" s="131"/>
      <c r="HG153" s="131"/>
      <c r="HH153" s="131"/>
      <c r="HI153" s="131"/>
      <c r="HJ153" s="131"/>
      <c r="HK153" s="131"/>
      <c r="HL153" s="131"/>
      <c r="HM153" s="131"/>
      <c r="HN153" s="131"/>
      <c r="HO153" s="131"/>
      <c r="HP153" s="131"/>
      <c r="HQ153" s="131"/>
      <c r="HR153" s="131"/>
      <c r="HS153" s="131"/>
      <c r="HT153" s="131"/>
      <c r="HU153" s="131"/>
      <c r="HV153" s="131"/>
      <c r="HW153" s="131"/>
      <c r="HX153" s="131"/>
      <c r="HY153" s="131"/>
      <c r="HZ153" s="131"/>
      <c r="IA153" s="131"/>
      <c r="IB153" s="131"/>
      <c r="IC153" s="131"/>
      <c r="ID153" s="131"/>
      <c r="IE153" s="131"/>
      <c r="IF153" s="131"/>
      <c r="IG153" s="131"/>
      <c r="IH153" s="131"/>
      <c r="II153" s="131"/>
      <c r="IJ153" s="131"/>
      <c r="IK153" s="131"/>
      <c r="IL153" s="131"/>
      <c r="IM153" s="131"/>
      <c r="IN153" s="131"/>
      <c r="IO153" s="131"/>
      <c r="IP153" s="131"/>
      <c r="IQ153" s="131"/>
      <c r="IR153" s="131"/>
      <c r="IS153" s="131"/>
      <c r="IT153" s="131"/>
      <c r="IU153" s="131"/>
      <c r="IV153" s="131"/>
      <c r="IW153" s="131"/>
      <c r="IX153" s="131"/>
      <c r="IY153" s="131"/>
      <c r="IZ153" s="131"/>
      <c r="JA153" s="131"/>
      <c r="JB153" s="131"/>
      <c r="JC153" s="131"/>
      <c r="JD153" s="131"/>
      <c r="JE153" s="131"/>
      <c r="JF153" s="131"/>
      <c r="JG153" s="131"/>
      <c r="JH153" s="131"/>
      <c r="JI153" s="131"/>
      <c r="JJ153" s="131"/>
      <c r="JK153" s="131"/>
      <c r="JL153" s="131"/>
      <c r="JM153" s="131"/>
      <c r="JN153" s="131"/>
      <c r="JO153" s="131"/>
      <c r="JP153" s="131"/>
      <c r="JQ153" s="131"/>
      <c r="JR153" s="131"/>
      <c r="JS153" s="131"/>
      <c r="JT153" s="131"/>
      <c r="JU153" s="131"/>
      <c r="JV153" s="131"/>
      <c r="JW153" s="131"/>
      <c r="JX153" s="131"/>
      <c r="JY153" s="131"/>
      <c r="JZ153" s="131"/>
      <c r="KA153" s="131"/>
      <c r="KB153" s="131"/>
      <c r="KC153" s="131"/>
      <c r="KD153" s="131"/>
      <c r="KE153" s="131"/>
      <c r="KF153" s="131"/>
      <c r="KG153" s="131"/>
      <c r="KH153" s="131"/>
      <c r="KI153" s="131"/>
      <c r="KJ153" s="131"/>
      <c r="KK153" s="131"/>
      <c r="KL153" s="131"/>
      <c r="KM153" s="131"/>
      <c r="KN153" s="131"/>
      <c r="KO153" s="131"/>
      <c r="KP153" s="131"/>
      <c r="KQ153" s="131"/>
      <c r="KR153" s="131"/>
      <c r="KS153" s="131"/>
      <c r="KT153" s="131"/>
      <c r="KU153" s="131"/>
      <c r="KV153" s="131"/>
      <c r="KW153" s="131"/>
      <c r="KX153" s="131"/>
      <c r="KY153" s="131"/>
      <c r="KZ153" s="131"/>
      <c r="LA153" s="131"/>
      <c r="LB153" s="131"/>
      <c r="LC153" s="131"/>
      <c r="LD153" s="131"/>
      <c r="LE153" s="131"/>
      <c r="LF153" s="131"/>
      <c r="LG153" s="131"/>
      <c r="LH153" s="131"/>
      <c r="LI153" s="131"/>
      <c r="LJ153" s="131"/>
      <c r="LK153" s="131"/>
      <c r="LL153" s="131"/>
      <c r="LM153" s="131"/>
      <c r="LN153" s="131"/>
      <c r="LO153" s="131"/>
      <c r="LP153" s="131"/>
      <c r="LQ153" s="131"/>
      <c r="LR153" s="131"/>
      <c r="LS153" s="131"/>
      <c r="LT153" s="131"/>
      <c r="LU153" s="131"/>
      <c r="LV153" s="131"/>
      <c r="LW153" s="131"/>
      <c r="LX153" s="131"/>
      <c r="LY153" s="131"/>
      <c r="LZ153" s="131"/>
      <c r="MA153" s="131"/>
      <c r="MB153" s="131"/>
      <c r="MC153" s="131"/>
      <c r="MD153" s="131"/>
      <c r="ME153" s="131"/>
      <c r="MF153" s="131"/>
      <c r="MG153" s="131"/>
      <c r="MH153" s="131"/>
      <c r="MI153" s="131"/>
      <c r="MJ153" s="131"/>
      <c r="MK153" s="131"/>
      <c r="ML153" s="131"/>
      <c r="MM153" s="131"/>
      <c r="MN153" s="131"/>
      <c r="MO153" s="131"/>
      <c r="MP153" s="131"/>
      <c r="MQ153" s="131"/>
      <c r="MR153" s="131"/>
      <c r="MS153" s="131"/>
      <c r="MT153" s="131"/>
      <c r="MU153" s="131"/>
      <c r="MV153" s="131"/>
      <c r="MW153" s="131"/>
      <c r="MX153" s="131"/>
      <c r="MY153" s="131"/>
      <c r="MZ153" s="131"/>
      <c r="NA153" s="131"/>
      <c r="NB153" s="131"/>
      <c r="NC153" s="131"/>
      <c r="ND153" s="131"/>
      <c r="NE153" s="131"/>
      <c r="NF153" s="131"/>
      <c r="NG153" s="131"/>
      <c r="NH153" s="131"/>
      <c r="NI153" s="131"/>
      <c r="NJ153" s="131"/>
      <c r="NK153" s="131"/>
      <c r="NL153" s="131"/>
      <c r="NM153" s="131"/>
      <c r="NN153" s="131"/>
      <c r="NO153" s="131"/>
      <c r="NP153" s="131"/>
      <c r="NQ153" s="131"/>
      <c r="NR153" s="131"/>
      <c r="NS153" s="131"/>
      <c r="NT153" s="131"/>
      <c r="NU153" s="131"/>
      <c r="NV153" s="131"/>
      <c r="NW153" s="131"/>
      <c r="NX153" s="131"/>
      <c r="NY153" s="131"/>
      <c r="NZ153" s="131"/>
      <c r="OA153" s="131"/>
      <c r="OB153" s="131"/>
      <c r="OC153" s="131"/>
      <c r="OD153" s="131"/>
      <c r="OE153" s="131"/>
      <c r="OF153" s="131"/>
      <c r="OG153" s="131"/>
      <c r="OH153" s="131"/>
      <c r="OI153" s="131"/>
      <c r="OJ153" s="131"/>
      <c r="OK153" s="131"/>
      <c r="OL153" s="131"/>
      <c r="OM153" s="131"/>
      <c r="ON153" s="131"/>
      <c r="OO153" s="131"/>
      <c r="OP153" s="131"/>
      <c r="OQ153" s="131"/>
      <c r="OR153" s="131"/>
      <c r="OS153" s="131"/>
      <c r="OT153" s="131"/>
      <c r="OU153" s="131"/>
      <c r="OV153" s="131"/>
      <c r="OW153" s="131"/>
      <c r="OX153" s="131"/>
      <c r="OY153" s="131"/>
      <c r="OZ153" s="131"/>
      <c r="PA153" s="131"/>
      <c r="PB153" s="131"/>
      <c r="PC153" s="131"/>
      <c r="PD153" s="131"/>
      <c r="PE153" s="131"/>
      <c r="PF153" s="131"/>
      <c r="PG153" s="131"/>
      <c r="PH153" s="131"/>
      <c r="PI153" s="131"/>
      <c r="PJ153" s="131"/>
      <c r="PK153" s="131"/>
      <c r="PL153" s="131"/>
      <c r="PM153" s="131"/>
      <c r="PN153" s="131"/>
      <c r="PO153" s="131"/>
      <c r="PP153" s="131"/>
      <c r="PQ153" s="131"/>
      <c r="PR153" s="131"/>
      <c r="PS153" s="131"/>
      <c r="PT153" s="131"/>
      <c r="PU153" s="131"/>
      <c r="PV153" s="131"/>
      <c r="PW153" s="131"/>
      <c r="PX153" s="131"/>
      <c r="PY153" s="131"/>
      <c r="PZ153" s="131"/>
      <c r="QA153" s="131"/>
      <c r="QB153" s="131"/>
      <c r="QC153" s="131"/>
      <c r="QD153" s="131"/>
      <c r="QE153" s="131"/>
      <c r="QF153" s="131"/>
      <c r="QG153" s="131"/>
      <c r="QH153" s="131"/>
      <c r="QI153" s="131"/>
      <c r="QJ153" s="131"/>
    </row>
    <row r="154" spans="1:452" ht="15" x14ac:dyDescent="0.2">
      <c r="A154" s="131"/>
      <c r="B154" s="165"/>
      <c r="C154" s="165"/>
      <c r="D154" s="165"/>
      <c r="E154" s="165"/>
      <c r="F154" s="165"/>
      <c r="G154" s="165"/>
      <c r="H154" s="165"/>
      <c r="I154" s="165"/>
      <c r="J154" s="165"/>
      <c r="K154" s="131"/>
      <c r="L154" s="131"/>
      <c r="M154" s="131"/>
      <c r="N154" s="131"/>
      <c r="O154" s="131"/>
      <c r="P154" s="131"/>
      <c r="Q154" s="164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  <c r="EC154" s="131"/>
      <c r="ED154" s="131"/>
      <c r="EE154" s="131"/>
      <c r="EF154" s="131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31"/>
      <c r="FA154" s="131"/>
      <c r="FB154" s="131"/>
      <c r="FC154" s="131"/>
      <c r="FD154" s="131"/>
      <c r="FE154" s="131"/>
      <c r="FF154" s="131"/>
      <c r="FG154" s="131"/>
      <c r="FH154" s="131"/>
      <c r="FI154" s="131"/>
      <c r="FJ154" s="131"/>
      <c r="FK154" s="131"/>
      <c r="FL154" s="131"/>
      <c r="FM154" s="131"/>
      <c r="FN154" s="131"/>
      <c r="FO154" s="131"/>
      <c r="FP154" s="131"/>
      <c r="FQ154" s="131"/>
      <c r="FR154" s="131"/>
      <c r="FS154" s="131"/>
      <c r="FT154" s="131"/>
      <c r="FU154" s="131"/>
      <c r="FV154" s="131"/>
      <c r="FW154" s="131"/>
      <c r="FX154" s="131"/>
      <c r="FY154" s="131"/>
      <c r="FZ154" s="131"/>
      <c r="GA154" s="131"/>
      <c r="GB154" s="131"/>
      <c r="GC154" s="131"/>
      <c r="GD154" s="131"/>
      <c r="GE154" s="131"/>
      <c r="GF154" s="131"/>
      <c r="GG154" s="131"/>
      <c r="GH154" s="131"/>
      <c r="GI154" s="131"/>
      <c r="GJ154" s="131"/>
      <c r="GK154" s="131"/>
      <c r="GL154" s="131"/>
      <c r="GM154" s="131"/>
      <c r="GN154" s="131"/>
      <c r="GO154" s="131"/>
      <c r="GP154" s="131"/>
      <c r="GQ154" s="131"/>
      <c r="GR154" s="131"/>
      <c r="GS154" s="131"/>
      <c r="GT154" s="131"/>
      <c r="GU154" s="131"/>
      <c r="GV154" s="131"/>
      <c r="GW154" s="131"/>
      <c r="GX154" s="131"/>
      <c r="GY154" s="131"/>
      <c r="GZ154" s="131"/>
      <c r="HA154" s="131"/>
      <c r="HB154" s="131"/>
      <c r="HC154" s="131"/>
      <c r="HD154" s="131"/>
      <c r="HE154" s="131"/>
      <c r="HF154" s="131"/>
      <c r="HG154" s="131"/>
      <c r="HH154" s="131"/>
      <c r="HI154" s="131"/>
      <c r="HJ154" s="131"/>
      <c r="HK154" s="131"/>
      <c r="HL154" s="131"/>
      <c r="HM154" s="131"/>
      <c r="HN154" s="131"/>
      <c r="HO154" s="131"/>
      <c r="HP154" s="131"/>
      <c r="HQ154" s="131"/>
      <c r="HR154" s="131"/>
      <c r="HS154" s="131"/>
      <c r="HT154" s="131"/>
      <c r="HU154" s="131"/>
      <c r="HV154" s="131"/>
      <c r="HW154" s="131"/>
      <c r="HX154" s="131"/>
      <c r="HY154" s="131"/>
      <c r="HZ154" s="131"/>
      <c r="IA154" s="131"/>
      <c r="IB154" s="131"/>
      <c r="IC154" s="131"/>
      <c r="ID154" s="131"/>
      <c r="IE154" s="131"/>
      <c r="IF154" s="131"/>
      <c r="IG154" s="131"/>
      <c r="IH154" s="131"/>
      <c r="II154" s="131"/>
      <c r="IJ154" s="131"/>
      <c r="IK154" s="131"/>
      <c r="IL154" s="131"/>
      <c r="IM154" s="131"/>
      <c r="IN154" s="131"/>
      <c r="IO154" s="131"/>
      <c r="IP154" s="131"/>
      <c r="IQ154" s="131"/>
      <c r="IR154" s="131"/>
      <c r="IS154" s="131"/>
      <c r="IT154" s="131"/>
      <c r="IU154" s="131"/>
      <c r="IV154" s="131"/>
      <c r="IW154" s="131"/>
      <c r="IX154" s="131"/>
      <c r="IY154" s="131"/>
      <c r="IZ154" s="131"/>
      <c r="JA154" s="131"/>
      <c r="JB154" s="131"/>
      <c r="JC154" s="131"/>
      <c r="JD154" s="131"/>
      <c r="JE154" s="131"/>
      <c r="JF154" s="131"/>
      <c r="JG154" s="131"/>
      <c r="JH154" s="131"/>
      <c r="JI154" s="131"/>
      <c r="JJ154" s="131"/>
      <c r="JK154" s="131"/>
      <c r="JL154" s="131"/>
      <c r="JM154" s="131"/>
      <c r="JN154" s="131"/>
      <c r="JO154" s="131"/>
      <c r="JP154" s="131"/>
      <c r="JQ154" s="131"/>
      <c r="JR154" s="131"/>
      <c r="JS154" s="131"/>
      <c r="JT154" s="131"/>
      <c r="JU154" s="131"/>
      <c r="JV154" s="131"/>
      <c r="JW154" s="131"/>
      <c r="JX154" s="131"/>
      <c r="JY154" s="131"/>
      <c r="JZ154" s="131"/>
      <c r="KA154" s="131"/>
      <c r="KB154" s="131"/>
      <c r="KC154" s="131"/>
      <c r="KD154" s="131"/>
      <c r="KE154" s="131"/>
      <c r="KF154" s="131"/>
      <c r="KG154" s="131"/>
      <c r="KH154" s="131"/>
      <c r="KI154" s="131"/>
      <c r="KJ154" s="131"/>
      <c r="KK154" s="131"/>
      <c r="KL154" s="131"/>
      <c r="KM154" s="131"/>
      <c r="KN154" s="131"/>
      <c r="KO154" s="131"/>
      <c r="KP154" s="131"/>
      <c r="KQ154" s="131"/>
      <c r="KR154" s="131"/>
      <c r="KS154" s="131"/>
      <c r="KT154" s="131"/>
      <c r="KU154" s="131"/>
      <c r="KV154" s="131"/>
      <c r="KW154" s="131"/>
      <c r="KX154" s="131"/>
      <c r="KY154" s="131"/>
      <c r="KZ154" s="131"/>
      <c r="LA154" s="131"/>
      <c r="LB154" s="131"/>
      <c r="LC154" s="131"/>
      <c r="LD154" s="131"/>
      <c r="LE154" s="131"/>
      <c r="LF154" s="131"/>
      <c r="LG154" s="131"/>
      <c r="LH154" s="131"/>
      <c r="LI154" s="131"/>
      <c r="LJ154" s="131"/>
      <c r="LK154" s="131"/>
      <c r="LL154" s="131"/>
      <c r="LM154" s="131"/>
      <c r="LN154" s="131"/>
      <c r="LO154" s="131"/>
      <c r="LP154" s="131"/>
      <c r="LQ154" s="131"/>
      <c r="LR154" s="131"/>
      <c r="LS154" s="131"/>
      <c r="LT154" s="131"/>
      <c r="LU154" s="131"/>
      <c r="LV154" s="131"/>
      <c r="LW154" s="131"/>
      <c r="LX154" s="131"/>
      <c r="LY154" s="131"/>
      <c r="LZ154" s="131"/>
      <c r="MA154" s="131"/>
      <c r="MB154" s="131"/>
      <c r="MC154" s="131"/>
      <c r="MD154" s="131"/>
      <c r="ME154" s="131"/>
      <c r="MF154" s="131"/>
      <c r="MG154" s="131"/>
      <c r="MH154" s="131"/>
      <c r="MI154" s="131"/>
      <c r="MJ154" s="131"/>
      <c r="MK154" s="131"/>
      <c r="ML154" s="131"/>
      <c r="MM154" s="131"/>
      <c r="MN154" s="131"/>
      <c r="MO154" s="131"/>
      <c r="MP154" s="131"/>
      <c r="MQ154" s="131"/>
      <c r="MR154" s="131"/>
      <c r="MS154" s="131"/>
      <c r="MT154" s="131"/>
      <c r="MU154" s="131"/>
      <c r="MV154" s="131"/>
      <c r="MW154" s="131"/>
      <c r="MX154" s="131"/>
      <c r="MY154" s="131"/>
      <c r="MZ154" s="131"/>
      <c r="NA154" s="131"/>
      <c r="NB154" s="131"/>
      <c r="NC154" s="131"/>
      <c r="ND154" s="131"/>
      <c r="NE154" s="131"/>
      <c r="NF154" s="131"/>
      <c r="NG154" s="131"/>
      <c r="NH154" s="131"/>
      <c r="NI154" s="131"/>
      <c r="NJ154" s="131"/>
      <c r="NK154" s="131"/>
      <c r="NL154" s="131"/>
      <c r="NM154" s="131"/>
      <c r="NN154" s="131"/>
      <c r="NO154" s="131"/>
      <c r="NP154" s="131"/>
      <c r="NQ154" s="131"/>
      <c r="NR154" s="131"/>
      <c r="NS154" s="131"/>
      <c r="NT154" s="131"/>
      <c r="NU154" s="131"/>
      <c r="NV154" s="131"/>
      <c r="NW154" s="131"/>
      <c r="NX154" s="131"/>
      <c r="NY154" s="131"/>
      <c r="NZ154" s="131"/>
      <c r="OA154" s="131"/>
      <c r="OB154" s="131"/>
      <c r="OC154" s="131"/>
      <c r="OD154" s="131"/>
      <c r="OE154" s="131"/>
      <c r="OF154" s="131"/>
      <c r="OG154" s="131"/>
      <c r="OH154" s="131"/>
      <c r="OI154" s="131"/>
      <c r="OJ154" s="131"/>
      <c r="OK154" s="131"/>
      <c r="OL154" s="131"/>
      <c r="OM154" s="131"/>
      <c r="ON154" s="131"/>
      <c r="OO154" s="131"/>
      <c r="OP154" s="131"/>
      <c r="OQ154" s="131"/>
      <c r="OR154" s="131"/>
      <c r="OS154" s="131"/>
      <c r="OT154" s="131"/>
      <c r="OU154" s="131"/>
      <c r="OV154" s="131"/>
      <c r="OW154" s="131"/>
      <c r="OX154" s="131"/>
      <c r="OY154" s="131"/>
      <c r="OZ154" s="131"/>
      <c r="PA154" s="131"/>
      <c r="PB154" s="131"/>
      <c r="PC154" s="131"/>
      <c r="PD154" s="131"/>
      <c r="PE154" s="131"/>
      <c r="PF154" s="131"/>
      <c r="PG154" s="131"/>
      <c r="PH154" s="131"/>
      <c r="PI154" s="131"/>
      <c r="PJ154" s="131"/>
      <c r="PK154" s="131"/>
      <c r="PL154" s="131"/>
      <c r="PM154" s="131"/>
      <c r="PN154" s="131"/>
      <c r="PO154" s="131"/>
      <c r="PP154" s="131"/>
      <c r="PQ154" s="131"/>
      <c r="PR154" s="131"/>
      <c r="PS154" s="131"/>
      <c r="PT154" s="131"/>
      <c r="PU154" s="131"/>
      <c r="PV154" s="131"/>
      <c r="PW154" s="131"/>
      <c r="PX154" s="131"/>
      <c r="PY154" s="131"/>
      <c r="PZ154" s="131"/>
      <c r="QA154" s="131"/>
      <c r="QB154" s="131"/>
      <c r="QC154" s="131"/>
      <c r="QD154" s="131"/>
      <c r="QE154" s="131"/>
      <c r="QF154" s="131"/>
      <c r="QG154" s="131"/>
      <c r="QH154" s="131"/>
      <c r="QI154" s="131"/>
      <c r="QJ154" s="131"/>
    </row>
    <row r="155" spans="1:452" ht="15" x14ac:dyDescent="0.2">
      <c r="A155" s="131"/>
      <c r="B155" s="165"/>
      <c r="C155" s="165"/>
      <c r="D155" s="165"/>
      <c r="E155" s="165"/>
      <c r="F155" s="165"/>
      <c r="G155" s="165"/>
      <c r="H155" s="165"/>
      <c r="I155" s="165"/>
      <c r="J155" s="165"/>
      <c r="K155" s="131"/>
      <c r="L155" s="131"/>
      <c r="M155" s="131"/>
      <c r="N155" s="131"/>
      <c r="O155" s="131"/>
      <c r="P155" s="131"/>
      <c r="Q155" s="164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  <c r="EC155" s="131"/>
      <c r="ED155" s="131"/>
      <c r="EE155" s="131"/>
      <c r="EF155" s="131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31"/>
      <c r="FA155" s="131"/>
      <c r="FB155" s="131"/>
      <c r="FC155" s="131"/>
      <c r="FD155" s="131"/>
      <c r="FE155" s="131"/>
      <c r="FF155" s="131"/>
      <c r="FG155" s="131"/>
      <c r="FH155" s="131"/>
      <c r="FI155" s="131"/>
      <c r="FJ155" s="131"/>
      <c r="FK155" s="131"/>
      <c r="FL155" s="131"/>
      <c r="FM155" s="131"/>
      <c r="FN155" s="131"/>
      <c r="FO155" s="131"/>
      <c r="FP155" s="131"/>
      <c r="FQ155" s="131"/>
      <c r="FR155" s="131"/>
      <c r="FS155" s="131"/>
      <c r="FT155" s="131"/>
      <c r="FU155" s="131"/>
      <c r="FV155" s="131"/>
      <c r="FW155" s="131"/>
      <c r="FX155" s="131"/>
      <c r="FY155" s="131"/>
      <c r="FZ155" s="131"/>
      <c r="GA155" s="131"/>
      <c r="GB155" s="131"/>
      <c r="GC155" s="131"/>
      <c r="GD155" s="131"/>
      <c r="GE155" s="131"/>
      <c r="GF155" s="131"/>
      <c r="GG155" s="131"/>
      <c r="GH155" s="131"/>
      <c r="GI155" s="131"/>
      <c r="GJ155" s="131"/>
      <c r="GK155" s="131"/>
      <c r="GL155" s="131"/>
      <c r="GM155" s="131"/>
      <c r="GN155" s="131"/>
      <c r="GO155" s="131"/>
      <c r="GP155" s="131"/>
      <c r="GQ155" s="131"/>
      <c r="GR155" s="131"/>
      <c r="GS155" s="131"/>
      <c r="GT155" s="131"/>
      <c r="GU155" s="131"/>
      <c r="GV155" s="131"/>
      <c r="GW155" s="131"/>
      <c r="GX155" s="131"/>
      <c r="GY155" s="131"/>
      <c r="GZ155" s="131"/>
      <c r="HA155" s="131"/>
      <c r="HB155" s="131"/>
      <c r="HC155" s="131"/>
      <c r="HD155" s="131"/>
      <c r="HE155" s="131"/>
      <c r="HF155" s="131"/>
      <c r="HG155" s="131"/>
      <c r="HH155" s="131"/>
      <c r="HI155" s="131"/>
      <c r="HJ155" s="131"/>
      <c r="HK155" s="131"/>
      <c r="HL155" s="131"/>
      <c r="HM155" s="131"/>
      <c r="HN155" s="131"/>
      <c r="HO155" s="131"/>
      <c r="HP155" s="131"/>
      <c r="HQ155" s="131"/>
      <c r="HR155" s="131"/>
      <c r="HS155" s="131"/>
      <c r="HT155" s="131"/>
      <c r="HU155" s="131"/>
      <c r="HV155" s="131"/>
      <c r="HW155" s="131"/>
      <c r="HX155" s="131"/>
      <c r="HY155" s="131"/>
      <c r="HZ155" s="131"/>
      <c r="IA155" s="131"/>
      <c r="IB155" s="131"/>
      <c r="IC155" s="131"/>
      <c r="ID155" s="131"/>
      <c r="IE155" s="131"/>
      <c r="IF155" s="131"/>
      <c r="IG155" s="131"/>
      <c r="IH155" s="131"/>
      <c r="II155" s="131"/>
      <c r="IJ155" s="131"/>
      <c r="IK155" s="131"/>
      <c r="IL155" s="131"/>
      <c r="IM155" s="131"/>
      <c r="IN155" s="131"/>
      <c r="IO155" s="131"/>
      <c r="IP155" s="131"/>
      <c r="IQ155" s="131"/>
      <c r="IR155" s="131"/>
      <c r="IS155" s="131"/>
      <c r="IT155" s="131"/>
      <c r="IU155" s="131"/>
      <c r="IV155" s="131"/>
      <c r="IW155" s="131"/>
      <c r="IX155" s="131"/>
      <c r="IY155" s="131"/>
      <c r="IZ155" s="131"/>
      <c r="JA155" s="131"/>
      <c r="JB155" s="131"/>
      <c r="JC155" s="131"/>
      <c r="JD155" s="131"/>
      <c r="JE155" s="131"/>
      <c r="JF155" s="131"/>
      <c r="JG155" s="131"/>
      <c r="JH155" s="131"/>
      <c r="JI155" s="131"/>
      <c r="JJ155" s="131"/>
      <c r="JK155" s="131"/>
      <c r="JL155" s="131"/>
      <c r="JM155" s="131"/>
      <c r="JN155" s="131"/>
      <c r="JO155" s="131"/>
      <c r="JP155" s="131"/>
      <c r="JQ155" s="131"/>
      <c r="JR155" s="131"/>
      <c r="JS155" s="131"/>
      <c r="JT155" s="131"/>
      <c r="JU155" s="131"/>
      <c r="JV155" s="131"/>
      <c r="JW155" s="131"/>
      <c r="JX155" s="131"/>
      <c r="JY155" s="131"/>
      <c r="JZ155" s="131"/>
      <c r="KA155" s="131"/>
      <c r="KB155" s="131"/>
      <c r="KC155" s="131"/>
      <c r="KD155" s="131"/>
      <c r="KE155" s="131"/>
      <c r="KF155" s="131"/>
      <c r="KG155" s="131"/>
      <c r="KH155" s="131"/>
      <c r="KI155" s="131"/>
      <c r="KJ155" s="131"/>
      <c r="KK155" s="131"/>
      <c r="KL155" s="131"/>
      <c r="KM155" s="131"/>
      <c r="KN155" s="131"/>
      <c r="KO155" s="131"/>
      <c r="KP155" s="131"/>
      <c r="KQ155" s="131"/>
      <c r="KR155" s="131"/>
      <c r="KS155" s="131"/>
      <c r="KT155" s="131"/>
      <c r="KU155" s="131"/>
      <c r="KV155" s="131"/>
      <c r="KW155" s="131"/>
      <c r="KX155" s="131"/>
      <c r="KY155" s="131"/>
      <c r="KZ155" s="131"/>
      <c r="LA155" s="131"/>
      <c r="LB155" s="131"/>
      <c r="LC155" s="131"/>
      <c r="LD155" s="131"/>
      <c r="LE155" s="131"/>
      <c r="LF155" s="131"/>
      <c r="LG155" s="131"/>
      <c r="LH155" s="131"/>
      <c r="LI155" s="131"/>
      <c r="LJ155" s="131"/>
      <c r="LK155" s="131"/>
      <c r="LL155" s="131"/>
      <c r="LM155" s="131"/>
      <c r="LN155" s="131"/>
      <c r="LO155" s="131"/>
      <c r="LP155" s="131"/>
      <c r="LQ155" s="131"/>
      <c r="LR155" s="131"/>
      <c r="LS155" s="131"/>
      <c r="LT155" s="131"/>
      <c r="LU155" s="131"/>
      <c r="LV155" s="131"/>
      <c r="LW155" s="131"/>
      <c r="LX155" s="131"/>
      <c r="LY155" s="131"/>
      <c r="LZ155" s="131"/>
      <c r="MA155" s="131"/>
      <c r="MB155" s="131"/>
      <c r="MC155" s="131"/>
      <c r="MD155" s="131"/>
      <c r="ME155" s="131"/>
      <c r="MF155" s="131"/>
      <c r="MG155" s="131"/>
      <c r="MH155" s="131"/>
      <c r="MI155" s="131"/>
      <c r="MJ155" s="131"/>
      <c r="MK155" s="131"/>
      <c r="ML155" s="131"/>
      <c r="MM155" s="131"/>
      <c r="MN155" s="131"/>
      <c r="MO155" s="131"/>
      <c r="MP155" s="131"/>
      <c r="MQ155" s="131"/>
      <c r="MR155" s="131"/>
      <c r="MS155" s="131"/>
      <c r="MT155" s="131"/>
      <c r="MU155" s="131"/>
      <c r="MV155" s="131"/>
      <c r="MW155" s="131"/>
      <c r="MX155" s="131"/>
      <c r="MY155" s="131"/>
      <c r="MZ155" s="131"/>
      <c r="NA155" s="131"/>
      <c r="NB155" s="131"/>
      <c r="NC155" s="131"/>
      <c r="ND155" s="131"/>
      <c r="NE155" s="131"/>
      <c r="NF155" s="131"/>
      <c r="NG155" s="131"/>
      <c r="NH155" s="131"/>
      <c r="NI155" s="131"/>
      <c r="NJ155" s="131"/>
      <c r="NK155" s="131"/>
      <c r="NL155" s="131"/>
      <c r="NM155" s="131"/>
      <c r="NN155" s="131"/>
      <c r="NO155" s="131"/>
      <c r="NP155" s="131"/>
      <c r="NQ155" s="131"/>
      <c r="NR155" s="131"/>
      <c r="NS155" s="131"/>
      <c r="NT155" s="131"/>
      <c r="NU155" s="131"/>
      <c r="NV155" s="131"/>
      <c r="NW155" s="131"/>
      <c r="NX155" s="131"/>
      <c r="NY155" s="131"/>
      <c r="NZ155" s="131"/>
      <c r="OA155" s="131"/>
      <c r="OB155" s="131"/>
      <c r="OC155" s="131"/>
      <c r="OD155" s="131"/>
      <c r="OE155" s="131"/>
      <c r="OF155" s="131"/>
      <c r="OG155" s="131"/>
      <c r="OH155" s="131"/>
      <c r="OI155" s="131"/>
      <c r="OJ155" s="131"/>
      <c r="OK155" s="131"/>
      <c r="OL155" s="131"/>
      <c r="OM155" s="131"/>
      <c r="ON155" s="131"/>
      <c r="OO155" s="131"/>
      <c r="OP155" s="131"/>
      <c r="OQ155" s="131"/>
      <c r="OR155" s="131"/>
      <c r="OS155" s="131"/>
      <c r="OT155" s="131"/>
      <c r="OU155" s="131"/>
      <c r="OV155" s="131"/>
      <c r="OW155" s="131"/>
      <c r="OX155" s="131"/>
      <c r="OY155" s="131"/>
      <c r="OZ155" s="131"/>
      <c r="PA155" s="131"/>
      <c r="PB155" s="131"/>
      <c r="PC155" s="131"/>
      <c r="PD155" s="131"/>
      <c r="PE155" s="131"/>
      <c r="PF155" s="131"/>
      <c r="PG155" s="131"/>
      <c r="PH155" s="131"/>
      <c r="PI155" s="131"/>
      <c r="PJ155" s="131"/>
      <c r="PK155" s="131"/>
      <c r="PL155" s="131"/>
      <c r="PM155" s="131"/>
      <c r="PN155" s="131"/>
      <c r="PO155" s="131"/>
      <c r="PP155" s="131"/>
      <c r="PQ155" s="131"/>
      <c r="PR155" s="131"/>
      <c r="PS155" s="131"/>
      <c r="PT155" s="131"/>
      <c r="PU155" s="131"/>
      <c r="PV155" s="131"/>
      <c r="PW155" s="131"/>
      <c r="PX155" s="131"/>
      <c r="PY155" s="131"/>
      <c r="PZ155" s="131"/>
      <c r="QA155" s="131"/>
      <c r="QB155" s="131"/>
      <c r="QC155" s="131"/>
      <c r="QD155" s="131"/>
      <c r="QE155" s="131"/>
      <c r="QF155" s="131"/>
      <c r="QG155" s="131"/>
      <c r="QH155" s="131"/>
      <c r="QI155" s="131"/>
      <c r="QJ155" s="131"/>
    </row>
    <row r="156" spans="1:452" ht="15" x14ac:dyDescent="0.2">
      <c r="A156" s="131"/>
      <c r="B156" s="165"/>
      <c r="C156" s="165"/>
      <c r="D156" s="165"/>
      <c r="E156" s="165"/>
      <c r="F156" s="165"/>
      <c r="G156" s="165"/>
      <c r="H156" s="165"/>
      <c r="I156" s="165"/>
      <c r="J156" s="165"/>
      <c r="K156" s="131"/>
      <c r="L156" s="131"/>
      <c r="M156" s="131"/>
      <c r="N156" s="131"/>
      <c r="O156" s="131"/>
      <c r="P156" s="131"/>
      <c r="Q156" s="164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  <c r="EC156" s="131"/>
      <c r="ED156" s="131"/>
      <c r="EE156" s="131"/>
      <c r="EF156" s="131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31"/>
      <c r="FA156" s="131"/>
      <c r="FB156" s="131"/>
      <c r="FC156" s="131"/>
      <c r="FD156" s="131"/>
      <c r="FE156" s="131"/>
      <c r="FF156" s="131"/>
      <c r="FG156" s="131"/>
      <c r="FH156" s="131"/>
      <c r="FI156" s="131"/>
      <c r="FJ156" s="131"/>
      <c r="FK156" s="131"/>
      <c r="FL156" s="131"/>
      <c r="FM156" s="131"/>
      <c r="FN156" s="131"/>
      <c r="FO156" s="131"/>
      <c r="FP156" s="131"/>
      <c r="FQ156" s="131"/>
      <c r="FR156" s="131"/>
      <c r="FS156" s="131"/>
      <c r="FT156" s="131"/>
      <c r="FU156" s="131"/>
      <c r="FV156" s="131"/>
      <c r="FW156" s="131"/>
      <c r="FX156" s="131"/>
      <c r="FY156" s="131"/>
      <c r="FZ156" s="131"/>
      <c r="GA156" s="131"/>
      <c r="GB156" s="131"/>
      <c r="GC156" s="131"/>
      <c r="GD156" s="131"/>
      <c r="GE156" s="131"/>
      <c r="GF156" s="131"/>
      <c r="GG156" s="131"/>
      <c r="GH156" s="131"/>
      <c r="GI156" s="131"/>
      <c r="GJ156" s="131"/>
      <c r="GK156" s="131"/>
      <c r="GL156" s="131"/>
      <c r="GM156" s="131"/>
      <c r="GN156" s="131"/>
      <c r="GO156" s="131"/>
      <c r="GP156" s="131"/>
      <c r="GQ156" s="131"/>
      <c r="GR156" s="131"/>
      <c r="GS156" s="131"/>
      <c r="GT156" s="131"/>
      <c r="GU156" s="131"/>
      <c r="GV156" s="131"/>
      <c r="GW156" s="131"/>
      <c r="GX156" s="131"/>
      <c r="GY156" s="131"/>
      <c r="GZ156" s="131"/>
      <c r="HA156" s="131"/>
      <c r="HB156" s="131"/>
      <c r="HC156" s="131"/>
      <c r="HD156" s="131"/>
      <c r="HE156" s="131"/>
      <c r="HF156" s="131"/>
      <c r="HG156" s="131"/>
      <c r="HH156" s="131"/>
      <c r="HI156" s="131"/>
      <c r="HJ156" s="131"/>
      <c r="HK156" s="131"/>
      <c r="HL156" s="131"/>
      <c r="HM156" s="131"/>
      <c r="HN156" s="131"/>
      <c r="HO156" s="131"/>
      <c r="HP156" s="131"/>
      <c r="HQ156" s="131"/>
      <c r="HR156" s="131"/>
      <c r="HS156" s="131"/>
      <c r="HT156" s="131"/>
      <c r="HU156" s="131"/>
      <c r="HV156" s="131"/>
      <c r="HW156" s="131"/>
      <c r="HX156" s="131"/>
      <c r="HY156" s="131"/>
      <c r="HZ156" s="131"/>
      <c r="IA156" s="131"/>
      <c r="IB156" s="131"/>
      <c r="IC156" s="131"/>
      <c r="ID156" s="131"/>
      <c r="IE156" s="131"/>
      <c r="IF156" s="131"/>
      <c r="IG156" s="131"/>
      <c r="IH156" s="131"/>
      <c r="II156" s="131"/>
      <c r="IJ156" s="131"/>
      <c r="IK156" s="131"/>
      <c r="IL156" s="131"/>
      <c r="IM156" s="131"/>
      <c r="IN156" s="131"/>
      <c r="IO156" s="131"/>
      <c r="IP156" s="131"/>
      <c r="IQ156" s="131"/>
      <c r="IR156" s="131"/>
      <c r="IS156" s="131"/>
      <c r="IT156" s="131"/>
      <c r="IU156" s="131"/>
      <c r="IV156" s="131"/>
      <c r="IW156" s="131"/>
      <c r="IX156" s="131"/>
      <c r="IY156" s="131"/>
      <c r="IZ156" s="131"/>
      <c r="JA156" s="131"/>
      <c r="JB156" s="131"/>
      <c r="JC156" s="131"/>
      <c r="JD156" s="131"/>
      <c r="JE156" s="131"/>
      <c r="JF156" s="131"/>
      <c r="JG156" s="131"/>
      <c r="JH156" s="131"/>
      <c r="JI156" s="131"/>
      <c r="JJ156" s="131"/>
      <c r="JK156" s="131"/>
      <c r="JL156" s="131"/>
      <c r="JM156" s="131"/>
      <c r="JN156" s="131"/>
      <c r="JO156" s="131"/>
      <c r="JP156" s="131"/>
      <c r="JQ156" s="131"/>
      <c r="JR156" s="131"/>
      <c r="JS156" s="131"/>
      <c r="JT156" s="131"/>
      <c r="JU156" s="131"/>
      <c r="JV156" s="131"/>
      <c r="JW156" s="131"/>
      <c r="JX156" s="131"/>
      <c r="JY156" s="131"/>
      <c r="JZ156" s="131"/>
      <c r="KA156" s="131"/>
      <c r="KB156" s="131"/>
      <c r="KC156" s="131"/>
      <c r="KD156" s="131"/>
      <c r="KE156" s="131"/>
      <c r="KF156" s="131"/>
      <c r="KG156" s="131"/>
      <c r="KH156" s="131"/>
      <c r="KI156" s="131"/>
      <c r="KJ156" s="131"/>
      <c r="KK156" s="131"/>
      <c r="KL156" s="131"/>
      <c r="KM156" s="131"/>
      <c r="KN156" s="131"/>
      <c r="KO156" s="131"/>
      <c r="KP156" s="131"/>
      <c r="KQ156" s="131"/>
      <c r="KR156" s="131"/>
      <c r="KS156" s="131"/>
      <c r="KT156" s="131"/>
      <c r="KU156" s="131"/>
      <c r="KV156" s="131"/>
      <c r="KW156" s="131"/>
      <c r="KX156" s="131"/>
      <c r="KY156" s="131"/>
      <c r="KZ156" s="131"/>
      <c r="LA156" s="131"/>
      <c r="LB156" s="131"/>
      <c r="LC156" s="131"/>
      <c r="LD156" s="131"/>
      <c r="LE156" s="131"/>
      <c r="LF156" s="131"/>
      <c r="LG156" s="131"/>
      <c r="LH156" s="131"/>
      <c r="LI156" s="131"/>
      <c r="LJ156" s="131"/>
      <c r="LK156" s="131"/>
      <c r="LL156" s="131"/>
      <c r="LM156" s="131"/>
      <c r="LN156" s="131"/>
      <c r="LO156" s="131"/>
      <c r="LP156" s="131"/>
      <c r="LQ156" s="131"/>
      <c r="LR156" s="131"/>
      <c r="LS156" s="131"/>
      <c r="LT156" s="131"/>
      <c r="LU156" s="131"/>
      <c r="LV156" s="131"/>
      <c r="LW156" s="131"/>
      <c r="LX156" s="131"/>
      <c r="LY156" s="131"/>
      <c r="LZ156" s="131"/>
      <c r="MA156" s="131"/>
      <c r="MB156" s="131"/>
      <c r="MC156" s="131"/>
      <c r="MD156" s="131"/>
      <c r="ME156" s="131"/>
      <c r="MF156" s="131"/>
      <c r="MG156" s="131"/>
      <c r="MH156" s="131"/>
      <c r="MI156" s="131"/>
      <c r="MJ156" s="131"/>
      <c r="MK156" s="131"/>
      <c r="ML156" s="131"/>
      <c r="MM156" s="131"/>
      <c r="MN156" s="131"/>
      <c r="MO156" s="131"/>
      <c r="MP156" s="131"/>
      <c r="MQ156" s="131"/>
      <c r="MR156" s="131"/>
      <c r="MS156" s="131"/>
      <c r="MT156" s="131"/>
      <c r="MU156" s="131"/>
      <c r="MV156" s="131"/>
      <c r="MW156" s="131"/>
      <c r="MX156" s="131"/>
      <c r="MY156" s="131"/>
      <c r="MZ156" s="131"/>
      <c r="NA156" s="131"/>
      <c r="NB156" s="131"/>
      <c r="NC156" s="131"/>
      <c r="ND156" s="131"/>
      <c r="NE156" s="131"/>
      <c r="NF156" s="131"/>
      <c r="NG156" s="131"/>
      <c r="NH156" s="131"/>
      <c r="NI156" s="131"/>
      <c r="NJ156" s="131"/>
      <c r="NK156" s="131"/>
      <c r="NL156" s="131"/>
      <c r="NM156" s="131"/>
      <c r="NN156" s="131"/>
      <c r="NO156" s="131"/>
      <c r="NP156" s="131"/>
      <c r="NQ156" s="131"/>
      <c r="NR156" s="131"/>
      <c r="NS156" s="131"/>
      <c r="NT156" s="131"/>
      <c r="NU156" s="131"/>
      <c r="NV156" s="131"/>
      <c r="NW156" s="131"/>
      <c r="NX156" s="131"/>
      <c r="NY156" s="131"/>
      <c r="NZ156" s="131"/>
      <c r="OA156" s="131"/>
      <c r="OB156" s="131"/>
      <c r="OC156" s="131"/>
      <c r="OD156" s="131"/>
      <c r="OE156" s="131"/>
      <c r="OF156" s="131"/>
      <c r="OG156" s="131"/>
      <c r="OH156" s="131"/>
      <c r="OI156" s="131"/>
      <c r="OJ156" s="131"/>
      <c r="OK156" s="131"/>
      <c r="OL156" s="131"/>
      <c r="OM156" s="131"/>
      <c r="ON156" s="131"/>
      <c r="OO156" s="131"/>
      <c r="OP156" s="131"/>
      <c r="OQ156" s="131"/>
      <c r="OR156" s="131"/>
      <c r="OS156" s="131"/>
      <c r="OT156" s="131"/>
      <c r="OU156" s="131"/>
      <c r="OV156" s="131"/>
      <c r="OW156" s="131"/>
      <c r="OX156" s="131"/>
      <c r="OY156" s="131"/>
      <c r="OZ156" s="131"/>
      <c r="PA156" s="131"/>
      <c r="PB156" s="131"/>
      <c r="PC156" s="131"/>
      <c r="PD156" s="131"/>
      <c r="PE156" s="131"/>
      <c r="PF156" s="131"/>
      <c r="PG156" s="131"/>
      <c r="PH156" s="131"/>
      <c r="PI156" s="131"/>
      <c r="PJ156" s="131"/>
      <c r="PK156" s="131"/>
      <c r="PL156" s="131"/>
      <c r="PM156" s="131"/>
      <c r="PN156" s="131"/>
      <c r="PO156" s="131"/>
      <c r="PP156" s="131"/>
      <c r="PQ156" s="131"/>
      <c r="PR156" s="131"/>
      <c r="PS156" s="131"/>
      <c r="PT156" s="131"/>
      <c r="PU156" s="131"/>
      <c r="PV156" s="131"/>
      <c r="PW156" s="131"/>
      <c r="PX156" s="131"/>
      <c r="PY156" s="131"/>
      <c r="PZ156" s="131"/>
      <c r="QA156" s="131"/>
      <c r="QB156" s="131"/>
      <c r="QC156" s="131"/>
      <c r="QD156" s="131"/>
      <c r="QE156" s="131"/>
      <c r="QF156" s="131"/>
      <c r="QG156" s="131"/>
      <c r="QH156" s="131"/>
      <c r="QI156" s="131"/>
      <c r="QJ156" s="131"/>
    </row>
    <row r="157" spans="1:452" ht="15" x14ac:dyDescent="0.2">
      <c r="A157" s="131"/>
      <c r="B157" s="165"/>
      <c r="C157" s="165"/>
      <c r="D157" s="165"/>
      <c r="E157" s="165"/>
      <c r="F157" s="165"/>
      <c r="G157" s="165"/>
      <c r="H157" s="165"/>
      <c r="I157" s="165"/>
      <c r="J157" s="165"/>
      <c r="K157" s="131"/>
      <c r="L157" s="131"/>
      <c r="M157" s="131"/>
      <c r="N157" s="131"/>
      <c r="O157" s="131"/>
      <c r="P157" s="131"/>
      <c r="Q157" s="164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  <c r="EC157" s="131"/>
      <c r="ED157" s="131"/>
      <c r="EE157" s="131"/>
      <c r="EF157" s="131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31"/>
      <c r="FA157" s="131"/>
      <c r="FB157" s="131"/>
      <c r="FC157" s="131"/>
      <c r="FD157" s="131"/>
      <c r="FE157" s="131"/>
      <c r="FF157" s="131"/>
      <c r="FG157" s="131"/>
      <c r="FH157" s="131"/>
      <c r="FI157" s="131"/>
      <c r="FJ157" s="131"/>
      <c r="FK157" s="131"/>
      <c r="FL157" s="131"/>
      <c r="FM157" s="131"/>
      <c r="FN157" s="131"/>
      <c r="FO157" s="131"/>
      <c r="FP157" s="131"/>
      <c r="FQ157" s="131"/>
      <c r="FR157" s="131"/>
      <c r="FS157" s="131"/>
      <c r="FT157" s="131"/>
      <c r="FU157" s="131"/>
      <c r="FV157" s="131"/>
      <c r="FW157" s="131"/>
      <c r="FX157" s="131"/>
      <c r="FY157" s="131"/>
      <c r="FZ157" s="131"/>
      <c r="GA157" s="131"/>
      <c r="GB157" s="131"/>
      <c r="GC157" s="131"/>
      <c r="GD157" s="131"/>
      <c r="GE157" s="131"/>
      <c r="GF157" s="131"/>
      <c r="GG157" s="131"/>
      <c r="GH157" s="131"/>
      <c r="GI157" s="131"/>
      <c r="GJ157" s="131"/>
      <c r="GK157" s="131"/>
      <c r="GL157" s="131"/>
      <c r="GM157" s="131"/>
      <c r="GN157" s="131"/>
      <c r="GO157" s="131"/>
      <c r="GP157" s="131"/>
      <c r="GQ157" s="131"/>
      <c r="GR157" s="131"/>
      <c r="GS157" s="131"/>
      <c r="GT157" s="131"/>
      <c r="GU157" s="131"/>
      <c r="GV157" s="131"/>
      <c r="GW157" s="131"/>
      <c r="GX157" s="131"/>
      <c r="GY157" s="131"/>
      <c r="GZ157" s="131"/>
      <c r="HA157" s="131"/>
      <c r="HB157" s="131"/>
      <c r="HC157" s="131"/>
      <c r="HD157" s="131"/>
      <c r="HE157" s="131"/>
      <c r="HF157" s="131"/>
      <c r="HG157" s="131"/>
      <c r="HH157" s="131"/>
      <c r="HI157" s="131"/>
      <c r="HJ157" s="131"/>
      <c r="HK157" s="131"/>
      <c r="HL157" s="131"/>
      <c r="HM157" s="131"/>
      <c r="HN157" s="131"/>
      <c r="HO157" s="131"/>
      <c r="HP157" s="131"/>
      <c r="HQ157" s="131"/>
      <c r="HR157" s="131"/>
      <c r="HS157" s="131"/>
      <c r="HT157" s="131"/>
      <c r="HU157" s="131"/>
      <c r="HV157" s="131"/>
      <c r="HW157" s="131"/>
      <c r="HX157" s="131"/>
      <c r="HY157" s="131"/>
      <c r="HZ157" s="131"/>
      <c r="IA157" s="131"/>
      <c r="IB157" s="131"/>
      <c r="IC157" s="131"/>
      <c r="ID157" s="131"/>
      <c r="IE157" s="131"/>
      <c r="IF157" s="131"/>
      <c r="IG157" s="131"/>
      <c r="IH157" s="131"/>
      <c r="II157" s="131"/>
      <c r="IJ157" s="131"/>
      <c r="IK157" s="131"/>
      <c r="IL157" s="131"/>
      <c r="IM157" s="131"/>
      <c r="IN157" s="131"/>
      <c r="IO157" s="131"/>
      <c r="IP157" s="131"/>
      <c r="IQ157" s="131"/>
      <c r="IR157" s="131"/>
      <c r="IS157" s="131"/>
      <c r="IT157" s="131"/>
      <c r="IU157" s="131"/>
      <c r="IV157" s="131"/>
      <c r="IW157" s="131"/>
      <c r="IX157" s="131"/>
      <c r="IY157" s="131"/>
      <c r="IZ157" s="131"/>
      <c r="JA157" s="131"/>
      <c r="JB157" s="131"/>
      <c r="JC157" s="131"/>
      <c r="JD157" s="131"/>
      <c r="JE157" s="131"/>
      <c r="JF157" s="131"/>
      <c r="JG157" s="131"/>
      <c r="JH157" s="131"/>
      <c r="JI157" s="131"/>
      <c r="JJ157" s="131"/>
      <c r="JK157" s="131"/>
      <c r="JL157" s="131"/>
      <c r="JM157" s="131"/>
      <c r="JN157" s="131"/>
      <c r="JO157" s="131"/>
      <c r="JP157" s="131"/>
      <c r="JQ157" s="131"/>
      <c r="JR157" s="131"/>
      <c r="JS157" s="131"/>
      <c r="JT157" s="131"/>
      <c r="JU157" s="131"/>
      <c r="JV157" s="131"/>
      <c r="JW157" s="131"/>
      <c r="JX157" s="131"/>
      <c r="JY157" s="131"/>
      <c r="JZ157" s="131"/>
      <c r="KA157" s="131"/>
      <c r="KB157" s="131"/>
      <c r="KC157" s="131"/>
      <c r="KD157" s="131"/>
      <c r="KE157" s="131"/>
      <c r="KF157" s="131"/>
      <c r="KG157" s="131"/>
      <c r="KH157" s="131"/>
      <c r="KI157" s="131"/>
      <c r="KJ157" s="131"/>
      <c r="KK157" s="131"/>
      <c r="KL157" s="131"/>
      <c r="KM157" s="131"/>
      <c r="KN157" s="131"/>
      <c r="KO157" s="131"/>
      <c r="KP157" s="131"/>
      <c r="KQ157" s="131"/>
      <c r="KR157" s="131"/>
      <c r="KS157" s="131"/>
      <c r="KT157" s="131"/>
      <c r="KU157" s="131"/>
      <c r="KV157" s="131"/>
      <c r="KW157" s="131"/>
      <c r="KX157" s="131"/>
      <c r="KY157" s="131"/>
      <c r="KZ157" s="131"/>
      <c r="LA157" s="131"/>
      <c r="LB157" s="131"/>
      <c r="LC157" s="131"/>
      <c r="LD157" s="131"/>
      <c r="LE157" s="131"/>
      <c r="LF157" s="131"/>
      <c r="LG157" s="131"/>
      <c r="LH157" s="131"/>
      <c r="LI157" s="131"/>
      <c r="LJ157" s="131"/>
      <c r="LK157" s="131"/>
      <c r="LL157" s="131"/>
      <c r="LM157" s="131"/>
      <c r="LN157" s="131"/>
      <c r="LO157" s="131"/>
      <c r="LP157" s="131"/>
      <c r="LQ157" s="131"/>
      <c r="LR157" s="131"/>
      <c r="LS157" s="131"/>
      <c r="LT157" s="131"/>
      <c r="LU157" s="131"/>
      <c r="LV157" s="131"/>
      <c r="LW157" s="131"/>
      <c r="LX157" s="131"/>
      <c r="LY157" s="131"/>
      <c r="LZ157" s="131"/>
      <c r="MA157" s="131"/>
      <c r="MB157" s="131"/>
      <c r="MC157" s="131"/>
      <c r="MD157" s="131"/>
      <c r="ME157" s="131"/>
      <c r="MF157" s="131"/>
      <c r="MG157" s="131"/>
      <c r="MH157" s="131"/>
      <c r="MI157" s="131"/>
      <c r="MJ157" s="131"/>
      <c r="MK157" s="131"/>
      <c r="ML157" s="131"/>
      <c r="MM157" s="131"/>
      <c r="MN157" s="131"/>
      <c r="MO157" s="131"/>
      <c r="MP157" s="131"/>
      <c r="MQ157" s="131"/>
      <c r="MR157" s="131"/>
      <c r="MS157" s="131"/>
      <c r="MT157" s="131"/>
      <c r="MU157" s="131"/>
      <c r="MV157" s="131"/>
      <c r="MW157" s="131"/>
      <c r="MX157" s="131"/>
      <c r="MY157" s="131"/>
      <c r="MZ157" s="131"/>
      <c r="NA157" s="131"/>
      <c r="NB157" s="131"/>
      <c r="NC157" s="131"/>
      <c r="ND157" s="131"/>
      <c r="NE157" s="131"/>
      <c r="NF157" s="131"/>
      <c r="NG157" s="131"/>
      <c r="NH157" s="131"/>
      <c r="NI157" s="131"/>
      <c r="NJ157" s="131"/>
      <c r="NK157" s="131"/>
      <c r="NL157" s="131"/>
      <c r="NM157" s="131"/>
      <c r="NN157" s="131"/>
      <c r="NO157" s="131"/>
      <c r="NP157" s="131"/>
      <c r="NQ157" s="131"/>
      <c r="NR157" s="131"/>
      <c r="NS157" s="131"/>
      <c r="NT157" s="131"/>
      <c r="NU157" s="131"/>
      <c r="NV157" s="131"/>
      <c r="NW157" s="131"/>
      <c r="NX157" s="131"/>
      <c r="NY157" s="131"/>
      <c r="NZ157" s="131"/>
      <c r="OA157" s="131"/>
      <c r="OB157" s="131"/>
      <c r="OC157" s="131"/>
      <c r="OD157" s="131"/>
      <c r="OE157" s="131"/>
      <c r="OF157" s="131"/>
      <c r="OG157" s="131"/>
      <c r="OH157" s="131"/>
      <c r="OI157" s="131"/>
      <c r="OJ157" s="131"/>
      <c r="OK157" s="131"/>
      <c r="OL157" s="131"/>
      <c r="OM157" s="131"/>
      <c r="ON157" s="131"/>
      <c r="OO157" s="131"/>
      <c r="OP157" s="131"/>
      <c r="OQ157" s="131"/>
      <c r="OR157" s="131"/>
      <c r="OS157" s="131"/>
      <c r="OT157" s="131"/>
      <c r="OU157" s="131"/>
      <c r="OV157" s="131"/>
      <c r="OW157" s="131"/>
      <c r="OX157" s="131"/>
      <c r="OY157" s="131"/>
      <c r="OZ157" s="131"/>
      <c r="PA157" s="131"/>
      <c r="PB157" s="131"/>
      <c r="PC157" s="131"/>
      <c r="PD157" s="131"/>
      <c r="PE157" s="131"/>
      <c r="PF157" s="131"/>
      <c r="PG157" s="131"/>
      <c r="PH157" s="131"/>
      <c r="PI157" s="131"/>
      <c r="PJ157" s="131"/>
      <c r="PK157" s="131"/>
      <c r="PL157" s="131"/>
      <c r="PM157" s="131"/>
      <c r="PN157" s="131"/>
      <c r="PO157" s="131"/>
      <c r="PP157" s="131"/>
      <c r="PQ157" s="131"/>
      <c r="PR157" s="131"/>
      <c r="PS157" s="131"/>
      <c r="PT157" s="131"/>
      <c r="PU157" s="131"/>
      <c r="PV157" s="131"/>
      <c r="PW157" s="131"/>
      <c r="PX157" s="131"/>
      <c r="PY157" s="131"/>
      <c r="PZ157" s="131"/>
      <c r="QA157" s="131"/>
      <c r="QB157" s="131"/>
      <c r="QC157" s="131"/>
      <c r="QD157" s="131"/>
      <c r="QE157" s="131"/>
      <c r="QF157" s="131"/>
      <c r="QG157" s="131"/>
      <c r="QH157" s="131"/>
      <c r="QI157" s="131"/>
      <c r="QJ157" s="131"/>
    </row>
    <row r="158" spans="1:452" ht="15" x14ac:dyDescent="0.2">
      <c r="A158" s="131"/>
      <c r="B158" s="165"/>
      <c r="C158" s="165"/>
      <c r="D158" s="165"/>
      <c r="E158" s="165"/>
      <c r="F158" s="165"/>
      <c r="G158" s="165"/>
      <c r="H158" s="165"/>
      <c r="I158" s="165"/>
      <c r="J158" s="165"/>
      <c r="K158" s="131"/>
      <c r="L158" s="131"/>
      <c r="M158" s="131"/>
      <c r="N158" s="131"/>
      <c r="O158" s="131"/>
      <c r="P158" s="131"/>
      <c r="Q158" s="164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  <c r="EC158" s="131"/>
      <c r="ED158" s="131"/>
      <c r="EE158" s="131"/>
      <c r="EF158" s="131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31"/>
      <c r="FA158" s="131"/>
      <c r="FB158" s="131"/>
      <c r="FC158" s="131"/>
      <c r="FD158" s="131"/>
      <c r="FE158" s="131"/>
      <c r="FF158" s="131"/>
      <c r="FG158" s="131"/>
      <c r="FH158" s="131"/>
      <c r="FI158" s="131"/>
      <c r="FJ158" s="131"/>
      <c r="FK158" s="131"/>
      <c r="FL158" s="131"/>
      <c r="FM158" s="131"/>
      <c r="FN158" s="131"/>
      <c r="FO158" s="131"/>
      <c r="FP158" s="131"/>
      <c r="FQ158" s="131"/>
      <c r="FR158" s="131"/>
      <c r="FS158" s="131"/>
      <c r="FT158" s="131"/>
      <c r="FU158" s="131"/>
      <c r="FV158" s="131"/>
      <c r="FW158" s="131"/>
      <c r="FX158" s="131"/>
      <c r="FY158" s="131"/>
      <c r="FZ158" s="131"/>
      <c r="GA158" s="131"/>
      <c r="GB158" s="131"/>
      <c r="GC158" s="131"/>
      <c r="GD158" s="131"/>
      <c r="GE158" s="131"/>
      <c r="GF158" s="131"/>
      <c r="GG158" s="131"/>
      <c r="GH158" s="131"/>
      <c r="GI158" s="131"/>
      <c r="GJ158" s="131"/>
      <c r="GK158" s="131"/>
      <c r="GL158" s="131"/>
      <c r="GM158" s="131"/>
      <c r="GN158" s="131"/>
      <c r="GO158" s="131"/>
      <c r="GP158" s="131"/>
      <c r="GQ158" s="131"/>
      <c r="GR158" s="131"/>
      <c r="GS158" s="131"/>
      <c r="GT158" s="131"/>
      <c r="GU158" s="131"/>
      <c r="GV158" s="131"/>
      <c r="GW158" s="131"/>
      <c r="GX158" s="131"/>
      <c r="GY158" s="131"/>
      <c r="GZ158" s="131"/>
      <c r="HA158" s="131"/>
      <c r="HB158" s="131"/>
      <c r="HC158" s="131"/>
      <c r="HD158" s="131"/>
      <c r="HE158" s="131"/>
      <c r="HF158" s="131"/>
      <c r="HG158" s="131"/>
      <c r="HH158" s="131"/>
      <c r="HI158" s="131"/>
      <c r="HJ158" s="131"/>
      <c r="HK158" s="131"/>
      <c r="HL158" s="131"/>
      <c r="HM158" s="131"/>
      <c r="HN158" s="131"/>
      <c r="HO158" s="131"/>
      <c r="HP158" s="131"/>
      <c r="HQ158" s="131"/>
      <c r="HR158" s="131"/>
      <c r="HS158" s="131"/>
      <c r="HT158" s="131"/>
      <c r="HU158" s="131"/>
      <c r="HV158" s="131"/>
      <c r="HW158" s="131"/>
      <c r="HX158" s="131"/>
      <c r="HY158" s="131"/>
      <c r="HZ158" s="131"/>
      <c r="IA158" s="131"/>
      <c r="IB158" s="131"/>
      <c r="IC158" s="131"/>
      <c r="ID158" s="131"/>
      <c r="IE158" s="131"/>
      <c r="IF158" s="131"/>
      <c r="IG158" s="131"/>
      <c r="IH158" s="131"/>
      <c r="II158" s="131"/>
      <c r="IJ158" s="131"/>
      <c r="IK158" s="131"/>
      <c r="IL158" s="131"/>
      <c r="IM158" s="131"/>
      <c r="IN158" s="131"/>
      <c r="IO158" s="131"/>
      <c r="IP158" s="131"/>
      <c r="IQ158" s="131"/>
      <c r="IR158" s="131"/>
      <c r="IS158" s="131"/>
      <c r="IT158" s="131"/>
      <c r="IU158" s="131"/>
      <c r="IV158" s="131"/>
      <c r="IW158" s="131"/>
      <c r="IX158" s="131"/>
      <c r="IY158" s="131"/>
      <c r="IZ158" s="131"/>
      <c r="JA158" s="131"/>
      <c r="JB158" s="131"/>
      <c r="JC158" s="131"/>
      <c r="JD158" s="131"/>
      <c r="JE158" s="131"/>
      <c r="JF158" s="131"/>
      <c r="JG158" s="131"/>
      <c r="JH158" s="131"/>
      <c r="JI158" s="131"/>
      <c r="JJ158" s="131"/>
      <c r="JK158" s="131"/>
      <c r="JL158" s="131"/>
      <c r="JM158" s="131"/>
      <c r="JN158" s="131"/>
      <c r="JO158" s="131"/>
      <c r="JP158" s="131"/>
      <c r="JQ158" s="131"/>
      <c r="JR158" s="131"/>
      <c r="JS158" s="131"/>
      <c r="JT158" s="131"/>
      <c r="JU158" s="131"/>
      <c r="JV158" s="131"/>
      <c r="JW158" s="131"/>
      <c r="JX158" s="131"/>
      <c r="JY158" s="131"/>
      <c r="JZ158" s="131"/>
      <c r="KA158" s="131"/>
      <c r="KB158" s="131"/>
      <c r="KC158" s="131"/>
      <c r="KD158" s="131"/>
      <c r="KE158" s="131"/>
      <c r="KF158" s="131"/>
      <c r="KG158" s="131"/>
      <c r="KH158" s="131"/>
      <c r="KI158" s="131"/>
      <c r="KJ158" s="131"/>
      <c r="KK158" s="131"/>
      <c r="KL158" s="131"/>
      <c r="KM158" s="131"/>
      <c r="KN158" s="131"/>
      <c r="KO158" s="131"/>
      <c r="KP158" s="131"/>
      <c r="KQ158" s="131"/>
      <c r="KR158" s="131"/>
      <c r="KS158" s="131"/>
      <c r="KT158" s="131"/>
      <c r="KU158" s="131"/>
      <c r="KV158" s="131"/>
      <c r="KW158" s="131"/>
      <c r="KX158" s="131"/>
      <c r="KY158" s="131"/>
      <c r="KZ158" s="131"/>
      <c r="LA158" s="131"/>
      <c r="LB158" s="131"/>
      <c r="LC158" s="131"/>
      <c r="LD158" s="131"/>
      <c r="LE158" s="131"/>
      <c r="LF158" s="131"/>
      <c r="LG158" s="131"/>
      <c r="LH158" s="131"/>
      <c r="LI158" s="131"/>
      <c r="LJ158" s="131"/>
      <c r="LK158" s="131"/>
      <c r="LL158" s="131"/>
      <c r="LM158" s="131"/>
      <c r="LN158" s="131"/>
      <c r="LO158" s="131"/>
      <c r="LP158" s="131"/>
      <c r="LQ158" s="131"/>
      <c r="LR158" s="131"/>
      <c r="LS158" s="131"/>
      <c r="LT158" s="131"/>
      <c r="LU158" s="131"/>
      <c r="LV158" s="131"/>
      <c r="LW158" s="131"/>
      <c r="LX158" s="131"/>
      <c r="LY158" s="131"/>
      <c r="LZ158" s="131"/>
      <c r="MA158" s="131"/>
      <c r="MB158" s="131"/>
      <c r="MC158" s="131"/>
      <c r="MD158" s="131"/>
      <c r="ME158" s="131"/>
      <c r="MF158" s="131"/>
      <c r="MG158" s="131"/>
      <c r="MH158" s="131"/>
      <c r="MI158" s="131"/>
      <c r="MJ158" s="131"/>
      <c r="MK158" s="131"/>
      <c r="ML158" s="131"/>
      <c r="MM158" s="131"/>
      <c r="MN158" s="131"/>
      <c r="MO158" s="131"/>
      <c r="MP158" s="131"/>
      <c r="MQ158" s="131"/>
      <c r="MR158" s="131"/>
      <c r="MS158" s="131"/>
      <c r="MT158" s="131"/>
      <c r="MU158" s="131"/>
      <c r="MV158" s="131"/>
      <c r="MW158" s="131"/>
      <c r="MX158" s="131"/>
      <c r="MY158" s="131"/>
      <c r="MZ158" s="131"/>
      <c r="NA158" s="131"/>
      <c r="NB158" s="131"/>
      <c r="NC158" s="131"/>
      <c r="ND158" s="131"/>
      <c r="NE158" s="131"/>
      <c r="NF158" s="131"/>
      <c r="NG158" s="131"/>
      <c r="NH158" s="131"/>
      <c r="NI158" s="131"/>
      <c r="NJ158" s="131"/>
      <c r="NK158" s="131"/>
      <c r="NL158" s="131"/>
      <c r="NM158" s="131"/>
      <c r="NN158" s="131"/>
      <c r="NO158" s="131"/>
      <c r="NP158" s="131"/>
      <c r="NQ158" s="131"/>
      <c r="NR158" s="131"/>
      <c r="NS158" s="131"/>
      <c r="NT158" s="131"/>
      <c r="NU158" s="131"/>
      <c r="NV158" s="131"/>
      <c r="NW158" s="131"/>
      <c r="NX158" s="131"/>
      <c r="NY158" s="131"/>
      <c r="NZ158" s="131"/>
      <c r="OA158" s="131"/>
      <c r="OB158" s="131"/>
      <c r="OC158" s="131"/>
      <c r="OD158" s="131"/>
      <c r="OE158" s="131"/>
      <c r="OF158" s="131"/>
      <c r="OG158" s="131"/>
      <c r="OH158" s="131"/>
      <c r="OI158" s="131"/>
      <c r="OJ158" s="131"/>
      <c r="OK158" s="131"/>
      <c r="OL158" s="131"/>
      <c r="OM158" s="131"/>
      <c r="ON158" s="131"/>
      <c r="OO158" s="131"/>
      <c r="OP158" s="131"/>
      <c r="OQ158" s="131"/>
      <c r="OR158" s="131"/>
      <c r="OS158" s="131"/>
      <c r="OT158" s="131"/>
      <c r="OU158" s="131"/>
      <c r="OV158" s="131"/>
      <c r="OW158" s="131"/>
      <c r="OX158" s="131"/>
      <c r="OY158" s="131"/>
      <c r="OZ158" s="131"/>
      <c r="PA158" s="131"/>
      <c r="PB158" s="131"/>
      <c r="PC158" s="131"/>
      <c r="PD158" s="131"/>
      <c r="PE158" s="131"/>
      <c r="PF158" s="131"/>
      <c r="PG158" s="131"/>
      <c r="PH158" s="131"/>
      <c r="PI158" s="131"/>
      <c r="PJ158" s="131"/>
      <c r="PK158" s="131"/>
      <c r="PL158" s="131"/>
      <c r="PM158" s="131"/>
      <c r="PN158" s="131"/>
      <c r="PO158" s="131"/>
      <c r="PP158" s="131"/>
      <c r="PQ158" s="131"/>
      <c r="PR158" s="131"/>
      <c r="PS158" s="131"/>
      <c r="PT158" s="131"/>
      <c r="PU158" s="131"/>
      <c r="PV158" s="131"/>
      <c r="PW158" s="131"/>
      <c r="PX158" s="131"/>
      <c r="PY158" s="131"/>
      <c r="PZ158" s="131"/>
      <c r="QA158" s="131"/>
      <c r="QB158" s="131"/>
      <c r="QC158" s="131"/>
      <c r="QD158" s="131"/>
      <c r="QE158" s="131"/>
      <c r="QF158" s="131"/>
      <c r="QG158" s="131"/>
      <c r="QH158" s="131"/>
      <c r="QI158" s="131"/>
      <c r="QJ158" s="131"/>
    </row>
    <row r="159" spans="1:452" ht="15" x14ac:dyDescent="0.2">
      <c r="A159" s="131"/>
      <c r="B159" s="165"/>
      <c r="C159" s="165"/>
      <c r="D159" s="165"/>
      <c r="E159" s="165"/>
      <c r="F159" s="165"/>
      <c r="G159" s="165"/>
      <c r="H159" s="165"/>
      <c r="I159" s="165"/>
      <c r="J159" s="165"/>
      <c r="K159" s="131"/>
      <c r="L159" s="131"/>
      <c r="M159" s="131"/>
      <c r="N159" s="131"/>
      <c r="O159" s="131"/>
      <c r="P159" s="131"/>
      <c r="Q159" s="164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  <c r="EC159" s="131"/>
      <c r="ED159" s="131"/>
      <c r="EE159" s="131"/>
      <c r="EF159" s="131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131"/>
      <c r="FK159" s="131"/>
      <c r="FL159" s="131"/>
      <c r="FM159" s="131"/>
      <c r="FN159" s="131"/>
      <c r="FO159" s="131"/>
      <c r="FP159" s="131"/>
      <c r="FQ159" s="131"/>
      <c r="FR159" s="131"/>
      <c r="FS159" s="131"/>
      <c r="FT159" s="131"/>
      <c r="FU159" s="131"/>
      <c r="FV159" s="131"/>
      <c r="FW159" s="131"/>
      <c r="FX159" s="131"/>
      <c r="FY159" s="131"/>
      <c r="FZ159" s="131"/>
      <c r="GA159" s="131"/>
      <c r="GB159" s="131"/>
      <c r="GC159" s="131"/>
      <c r="GD159" s="131"/>
      <c r="GE159" s="131"/>
      <c r="GF159" s="131"/>
      <c r="GG159" s="131"/>
      <c r="GH159" s="131"/>
      <c r="GI159" s="131"/>
      <c r="GJ159" s="131"/>
      <c r="GK159" s="131"/>
      <c r="GL159" s="131"/>
      <c r="GM159" s="131"/>
      <c r="GN159" s="131"/>
      <c r="GO159" s="131"/>
      <c r="GP159" s="131"/>
      <c r="GQ159" s="131"/>
      <c r="GR159" s="131"/>
      <c r="GS159" s="131"/>
      <c r="GT159" s="131"/>
      <c r="GU159" s="131"/>
      <c r="GV159" s="131"/>
      <c r="GW159" s="131"/>
      <c r="GX159" s="131"/>
      <c r="GY159" s="131"/>
      <c r="GZ159" s="131"/>
      <c r="HA159" s="131"/>
      <c r="HB159" s="131"/>
      <c r="HC159" s="131"/>
      <c r="HD159" s="131"/>
      <c r="HE159" s="131"/>
      <c r="HF159" s="131"/>
      <c r="HG159" s="131"/>
      <c r="HH159" s="131"/>
      <c r="HI159" s="131"/>
      <c r="HJ159" s="131"/>
      <c r="HK159" s="131"/>
      <c r="HL159" s="131"/>
      <c r="HM159" s="131"/>
      <c r="HN159" s="131"/>
      <c r="HO159" s="131"/>
      <c r="HP159" s="131"/>
      <c r="HQ159" s="131"/>
      <c r="HR159" s="131"/>
      <c r="HS159" s="131"/>
      <c r="HT159" s="131"/>
      <c r="HU159" s="131"/>
      <c r="HV159" s="131"/>
      <c r="HW159" s="131"/>
      <c r="HX159" s="131"/>
      <c r="HY159" s="131"/>
      <c r="HZ159" s="131"/>
      <c r="IA159" s="131"/>
      <c r="IB159" s="131"/>
      <c r="IC159" s="131"/>
      <c r="ID159" s="131"/>
      <c r="IE159" s="131"/>
      <c r="IF159" s="131"/>
      <c r="IG159" s="131"/>
      <c r="IH159" s="131"/>
      <c r="II159" s="131"/>
      <c r="IJ159" s="131"/>
      <c r="IK159" s="131"/>
      <c r="IL159" s="131"/>
      <c r="IM159" s="131"/>
      <c r="IN159" s="131"/>
      <c r="IO159" s="131"/>
      <c r="IP159" s="131"/>
      <c r="IQ159" s="131"/>
      <c r="IR159" s="131"/>
      <c r="IS159" s="131"/>
      <c r="IT159" s="131"/>
      <c r="IU159" s="131"/>
      <c r="IV159" s="131"/>
      <c r="IW159" s="131"/>
      <c r="IX159" s="131"/>
      <c r="IY159" s="131"/>
      <c r="IZ159" s="131"/>
      <c r="JA159" s="131"/>
      <c r="JB159" s="131"/>
      <c r="JC159" s="131"/>
      <c r="JD159" s="131"/>
      <c r="JE159" s="131"/>
      <c r="JF159" s="131"/>
      <c r="JG159" s="131"/>
      <c r="JH159" s="131"/>
      <c r="JI159" s="131"/>
      <c r="JJ159" s="131"/>
      <c r="JK159" s="131"/>
      <c r="JL159" s="131"/>
      <c r="JM159" s="131"/>
      <c r="JN159" s="131"/>
      <c r="JO159" s="131"/>
      <c r="JP159" s="131"/>
      <c r="JQ159" s="131"/>
      <c r="JR159" s="131"/>
      <c r="JS159" s="131"/>
      <c r="JT159" s="131"/>
      <c r="JU159" s="131"/>
      <c r="JV159" s="131"/>
      <c r="JW159" s="131"/>
      <c r="JX159" s="131"/>
      <c r="JY159" s="131"/>
      <c r="JZ159" s="131"/>
      <c r="KA159" s="131"/>
      <c r="KB159" s="131"/>
      <c r="KC159" s="131"/>
      <c r="KD159" s="131"/>
      <c r="KE159" s="131"/>
      <c r="KF159" s="131"/>
      <c r="KG159" s="131"/>
      <c r="KH159" s="131"/>
      <c r="KI159" s="131"/>
      <c r="KJ159" s="131"/>
      <c r="KK159" s="131"/>
      <c r="KL159" s="131"/>
      <c r="KM159" s="131"/>
      <c r="KN159" s="131"/>
      <c r="KO159" s="131"/>
      <c r="KP159" s="131"/>
      <c r="KQ159" s="131"/>
      <c r="KR159" s="131"/>
      <c r="KS159" s="131"/>
      <c r="KT159" s="131"/>
      <c r="KU159" s="131"/>
      <c r="KV159" s="131"/>
      <c r="KW159" s="131"/>
      <c r="KX159" s="131"/>
      <c r="KY159" s="131"/>
      <c r="KZ159" s="131"/>
      <c r="LA159" s="131"/>
      <c r="LB159" s="131"/>
      <c r="LC159" s="131"/>
      <c r="LD159" s="131"/>
      <c r="LE159" s="131"/>
      <c r="LF159" s="131"/>
      <c r="LG159" s="131"/>
      <c r="LH159" s="131"/>
      <c r="LI159" s="131"/>
      <c r="LJ159" s="131"/>
      <c r="LK159" s="131"/>
      <c r="LL159" s="131"/>
      <c r="LM159" s="131"/>
      <c r="LN159" s="131"/>
      <c r="LO159" s="131"/>
      <c r="LP159" s="131"/>
      <c r="LQ159" s="131"/>
      <c r="LR159" s="131"/>
      <c r="LS159" s="131"/>
      <c r="LT159" s="131"/>
      <c r="LU159" s="131"/>
      <c r="LV159" s="131"/>
      <c r="LW159" s="131"/>
      <c r="LX159" s="131"/>
      <c r="LY159" s="131"/>
      <c r="LZ159" s="131"/>
      <c r="MA159" s="131"/>
      <c r="MB159" s="131"/>
      <c r="MC159" s="131"/>
      <c r="MD159" s="131"/>
      <c r="ME159" s="131"/>
      <c r="MF159" s="131"/>
      <c r="MG159" s="131"/>
      <c r="MH159" s="131"/>
      <c r="MI159" s="131"/>
      <c r="MJ159" s="131"/>
      <c r="MK159" s="131"/>
      <c r="ML159" s="131"/>
      <c r="MM159" s="131"/>
      <c r="MN159" s="131"/>
      <c r="MO159" s="131"/>
      <c r="MP159" s="131"/>
      <c r="MQ159" s="131"/>
      <c r="MR159" s="131"/>
      <c r="MS159" s="131"/>
      <c r="MT159" s="131"/>
      <c r="MU159" s="131"/>
      <c r="MV159" s="131"/>
      <c r="MW159" s="131"/>
      <c r="MX159" s="131"/>
      <c r="MY159" s="131"/>
      <c r="MZ159" s="131"/>
      <c r="NA159" s="131"/>
      <c r="NB159" s="131"/>
      <c r="NC159" s="131"/>
      <c r="ND159" s="131"/>
      <c r="NE159" s="131"/>
      <c r="NF159" s="131"/>
      <c r="NG159" s="131"/>
      <c r="NH159" s="131"/>
      <c r="NI159" s="131"/>
      <c r="NJ159" s="131"/>
      <c r="NK159" s="131"/>
      <c r="NL159" s="131"/>
      <c r="NM159" s="131"/>
      <c r="NN159" s="131"/>
      <c r="NO159" s="131"/>
      <c r="NP159" s="131"/>
      <c r="NQ159" s="131"/>
      <c r="NR159" s="131"/>
      <c r="NS159" s="131"/>
      <c r="NT159" s="131"/>
      <c r="NU159" s="131"/>
      <c r="NV159" s="131"/>
      <c r="NW159" s="131"/>
      <c r="NX159" s="131"/>
      <c r="NY159" s="131"/>
      <c r="NZ159" s="131"/>
      <c r="OA159" s="131"/>
      <c r="OB159" s="131"/>
      <c r="OC159" s="131"/>
      <c r="OD159" s="131"/>
      <c r="OE159" s="131"/>
      <c r="OF159" s="131"/>
      <c r="OG159" s="131"/>
      <c r="OH159" s="131"/>
      <c r="OI159" s="131"/>
      <c r="OJ159" s="131"/>
      <c r="OK159" s="131"/>
      <c r="OL159" s="131"/>
      <c r="OM159" s="131"/>
      <c r="ON159" s="131"/>
      <c r="OO159" s="131"/>
      <c r="OP159" s="131"/>
      <c r="OQ159" s="131"/>
      <c r="OR159" s="131"/>
      <c r="OS159" s="131"/>
      <c r="OT159" s="131"/>
      <c r="OU159" s="131"/>
      <c r="OV159" s="131"/>
      <c r="OW159" s="131"/>
      <c r="OX159" s="131"/>
      <c r="OY159" s="131"/>
      <c r="OZ159" s="131"/>
      <c r="PA159" s="131"/>
      <c r="PB159" s="131"/>
      <c r="PC159" s="131"/>
      <c r="PD159" s="131"/>
      <c r="PE159" s="131"/>
      <c r="PF159" s="131"/>
      <c r="PG159" s="131"/>
      <c r="PH159" s="131"/>
      <c r="PI159" s="131"/>
      <c r="PJ159" s="131"/>
      <c r="PK159" s="131"/>
      <c r="PL159" s="131"/>
      <c r="PM159" s="131"/>
      <c r="PN159" s="131"/>
      <c r="PO159" s="131"/>
      <c r="PP159" s="131"/>
      <c r="PQ159" s="131"/>
      <c r="PR159" s="131"/>
      <c r="PS159" s="131"/>
      <c r="PT159" s="131"/>
      <c r="PU159" s="131"/>
      <c r="PV159" s="131"/>
      <c r="PW159" s="131"/>
      <c r="PX159" s="131"/>
      <c r="PY159" s="131"/>
      <c r="PZ159" s="131"/>
      <c r="QA159" s="131"/>
      <c r="QB159" s="131"/>
      <c r="QC159" s="131"/>
      <c r="QD159" s="131"/>
      <c r="QE159" s="131"/>
      <c r="QF159" s="131"/>
      <c r="QG159" s="131"/>
      <c r="QH159" s="131"/>
      <c r="QI159" s="131"/>
      <c r="QJ159" s="131"/>
    </row>
    <row r="160" spans="1:452" ht="15" x14ac:dyDescent="0.2">
      <c r="A160" s="131"/>
      <c r="B160" s="165"/>
      <c r="C160" s="165"/>
      <c r="D160" s="165"/>
      <c r="E160" s="165"/>
      <c r="F160" s="165"/>
      <c r="G160" s="165"/>
      <c r="H160" s="165"/>
      <c r="I160" s="165"/>
      <c r="J160" s="165"/>
      <c r="K160" s="131"/>
      <c r="L160" s="131"/>
      <c r="M160" s="131"/>
      <c r="N160" s="131"/>
      <c r="O160" s="131"/>
      <c r="P160" s="131"/>
      <c r="Q160" s="164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  <c r="EC160" s="131"/>
      <c r="ED160" s="131"/>
      <c r="EE160" s="131"/>
      <c r="EF160" s="131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31"/>
      <c r="FA160" s="131"/>
      <c r="FB160" s="131"/>
      <c r="FC160" s="131"/>
      <c r="FD160" s="131"/>
      <c r="FE160" s="131"/>
      <c r="FF160" s="131"/>
      <c r="FG160" s="131"/>
      <c r="FH160" s="131"/>
      <c r="FI160" s="131"/>
      <c r="FJ160" s="131"/>
      <c r="FK160" s="131"/>
      <c r="FL160" s="131"/>
      <c r="FM160" s="131"/>
      <c r="FN160" s="131"/>
      <c r="FO160" s="131"/>
      <c r="FP160" s="131"/>
      <c r="FQ160" s="131"/>
      <c r="FR160" s="131"/>
      <c r="FS160" s="131"/>
      <c r="FT160" s="131"/>
      <c r="FU160" s="131"/>
      <c r="FV160" s="131"/>
      <c r="FW160" s="131"/>
      <c r="FX160" s="131"/>
      <c r="FY160" s="131"/>
      <c r="FZ160" s="131"/>
      <c r="GA160" s="131"/>
      <c r="GB160" s="131"/>
      <c r="GC160" s="131"/>
      <c r="GD160" s="131"/>
      <c r="GE160" s="131"/>
      <c r="GF160" s="131"/>
      <c r="GG160" s="131"/>
      <c r="GH160" s="131"/>
      <c r="GI160" s="131"/>
      <c r="GJ160" s="131"/>
      <c r="GK160" s="131"/>
      <c r="GL160" s="131"/>
      <c r="GM160" s="131"/>
      <c r="GN160" s="131"/>
      <c r="GO160" s="131"/>
      <c r="GP160" s="131"/>
      <c r="GQ160" s="131"/>
      <c r="GR160" s="131"/>
      <c r="GS160" s="131"/>
      <c r="GT160" s="131"/>
      <c r="GU160" s="131"/>
      <c r="GV160" s="131"/>
      <c r="GW160" s="131"/>
      <c r="GX160" s="131"/>
      <c r="GY160" s="131"/>
      <c r="GZ160" s="131"/>
      <c r="HA160" s="131"/>
      <c r="HB160" s="131"/>
      <c r="HC160" s="131"/>
      <c r="HD160" s="131"/>
      <c r="HE160" s="131"/>
      <c r="HF160" s="131"/>
      <c r="HG160" s="131"/>
      <c r="HH160" s="131"/>
      <c r="HI160" s="131"/>
      <c r="HJ160" s="131"/>
      <c r="HK160" s="131"/>
      <c r="HL160" s="131"/>
      <c r="HM160" s="131"/>
      <c r="HN160" s="131"/>
      <c r="HO160" s="131"/>
      <c r="HP160" s="131"/>
      <c r="HQ160" s="131"/>
      <c r="HR160" s="131"/>
      <c r="HS160" s="131"/>
      <c r="HT160" s="131"/>
      <c r="HU160" s="131"/>
      <c r="HV160" s="131"/>
      <c r="HW160" s="131"/>
      <c r="HX160" s="131"/>
      <c r="HY160" s="131"/>
      <c r="HZ160" s="131"/>
      <c r="IA160" s="131"/>
      <c r="IB160" s="131"/>
      <c r="IC160" s="131"/>
      <c r="ID160" s="131"/>
      <c r="IE160" s="131"/>
      <c r="IF160" s="131"/>
      <c r="IG160" s="131"/>
      <c r="IH160" s="131"/>
      <c r="II160" s="131"/>
      <c r="IJ160" s="131"/>
      <c r="IK160" s="131"/>
      <c r="IL160" s="131"/>
      <c r="IM160" s="131"/>
      <c r="IN160" s="131"/>
      <c r="IO160" s="131"/>
      <c r="IP160" s="131"/>
      <c r="IQ160" s="131"/>
      <c r="IR160" s="131"/>
      <c r="IS160" s="131"/>
      <c r="IT160" s="131"/>
      <c r="IU160" s="131"/>
      <c r="IV160" s="131"/>
      <c r="IW160" s="131"/>
      <c r="IX160" s="131"/>
      <c r="IY160" s="131"/>
      <c r="IZ160" s="131"/>
      <c r="JA160" s="131"/>
      <c r="JB160" s="131"/>
      <c r="JC160" s="131"/>
      <c r="JD160" s="131"/>
      <c r="JE160" s="131"/>
      <c r="JF160" s="131"/>
      <c r="JG160" s="131"/>
      <c r="JH160" s="131"/>
      <c r="JI160" s="131"/>
      <c r="JJ160" s="131"/>
      <c r="JK160" s="131"/>
      <c r="JL160" s="131"/>
      <c r="JM160" s="131"/>
      <c r="JN160" s="131"/>
      <c r="JO160" s="131"/>
      <c r="JP160" s="131"/>
      <c r="JQ160" s="131"/>
      <c r="JR160" s="131"/>
      <c r="JS160" s="131"/>
      <c r="JT160" s="131"/>
      <c r="JU160" s="131"/>
      <c r="JV160" s="131"/>
      <c r="JW160" s="131"/>
      <c r="JX160" s="131"/>
      <c r="JY160" s="131"/>
      <c r="JZ160" s="131"/>
      <c r="KA160" s="131"/>
      <c r="KB160" s="131"/>
      <c r="KC160" s="131"/>
      <c r="KD160" s="131"/>
      <c r="KE160" s="131"/>
      <c r="KF160" s="131"/>
      <c r="KG160" s="131"/>
      <c r="KH160" s="131"/>
      <c r="KI160" s="131"/>
      <c r="KJ160" s="131"/>
      <c r="KK160" s="131"/>
      <c r="KL160" s="131"/>
      <c r="KM160" s="131"/>
      <c r="KN160" s="131"/>
      <c r="KO160" s="131"/>
      <c r="KP160" s="131"/>
      <c r="KQ160" s="131"/>
      <c r="KR160" s="131"/>
      <c r="KS160" s="131"/>
      <c r="KT160" s="131"/>
      <c r="KU160" s="131"/>
      <c r="KV160" s="131"/>
      <c r="KW160" s="131"/>
      <c r="KX160" s="131"/>
      <c r="KY160" s="131"/>
      <c r="KZ160" s="131"/>
      <c r="LA160" s="131"/>
      <c r="LB160" s="131"/>
      <c r="LC160" s="131"/>
      <c r="LD160" s="131"/>
      <c r="LE160" s="131"/>
      <c r="LF160" s="131"/>
      <c r="LG160" s="131"/>
      <c r="LH160" s="131"/>
      <c r="LI160" s="131"/>
      <c r="LJ160" s="131"/>
      <c r="LK160" s="131"/>
      <c r="LL160" s="131"/>
      <c r="LM160" s="131"/>
      <c r="LN160" s="131"/>
      <c r="LO160" s="131"/>
      <c r="LP160" s="131"/>
      <c r="LQ160" s="131"/>
      <c r="LR160" s="131"/>
      <c r="LS160" s="131"/>
      <c r="LT160" s="131"/>
      <c r="LU160" s="131"/>
      <c r="LV160" s="131"/>
      <c r="LW160" s="131"/>
      <c r="LX160" s="131"/>
      <c r="LY160" s="131"/>
      <c r="LZ160" s="131"/>
      <c r="MA160" s="131"/>
      <c r="MB160" s="131"/>
      <c r="MC160" s="131"/>
      <c r="MD160" s="131"/>
      <c r="ME160" s="131"/>
      <c r="MF160" s="131"/>
      <c r="MG160" s="131"/>
      <c r="MH160" s="131"/>
      <c r="MI160" s="131"/>
      <c r="MJ160" s="131"/>
      <c r="MK160" s="131"/>
      <c r="ML160" s="131"/>
      <c r="MM160" s="131"/>
      <c r="MN160" s="131"/>
      <c r="MO160" s="131"/>
      <c r="MP160" s="131"/>
      <c r="MQ160" s="131"/>
      <c r="MR160" s="131"/>
      <c r="MS160" s="131"/>
      <c r="MT160" s="131"/>
      <c r="MU160" s="131"/>
      <c r="MV160" s="131"/>
      <c r="MW160" s="131"/>
      <c r="MX160" s="131"/>
      <c r="MY160" s="131"/>
      <c r="MZ160" s="131"/>
      <c r="NA160" s="131"/>
      <c r="NB160" s="131"/>
      <c r="NC160" s="131"/>
      <c r="ND160" s="131"/>
      <c r="NE160" s="131"/>
      <c r="NF160" s="131"/>
      <c r="NG160" s="131"/>
      <c r="NH160" s="131"/>
      <c r="NI160" s="131"/>
      <c r="NJ160" s="131"/>
      <c r="NK160" s="131"/>
      <c r="NL160" s="131"/>
      <c r="NM160" s="131"/>
      <c r="NN160" s="131"/>
      <c r="NO160" s="131"/>
      <c r="NP160" s="131"/>
      <c r="NQ160" s="131"/>
      <c r="NR160" s="131"/>
      <c r="NS160" s="131"/>
      <c r="NT160" s="131"/>
      <c r="NU160" s="131"/>
      <c r="NV160" s="131"/>
      <c r="NW160" s="131"/>
      <c r="NX160" s="131"/>
      <c r="NY160" s="131"/>
      <c r="NZ160" s="131"/>
      <c r="OA160" s="131"/>
      <c r="OB160" s="131"/>
      <c r="OC160" s="131"/>
      <c r="OD160" s="131"/>
      <c r="OE160" s="131"/>
      <c r="OF160" s="131"/>
      <c r="OG160" s="131"/>
      <c r="OH160" s="131"/>
      <c r="OI160" s="131"/>
      <c r="OJ160" s="131"/>
      <c r="OK160" s="131"/>
      <c r="OL160" s="131"/>
      <c r="OM160" s="131"/>
      <c r="ON160" s="131"/>
      <c r="OO160" s="131"/>
      <c r="OP160" s="131"/>
      <c r="OQ160" s="131"/>
      <c r="OR160" s="131"/>
      <c r="OS160" s="131"/>
      <c r="OT160" s="131"/>
      <c r="OU160" s="131"/>
      <c r="OV160" s="131"/>
      <c r="OW160" s="131"/>
      <c r="OX160" s="131"/>
      <c r="OY160" s="131"/>
      <c r="OZ160" s="131"/>
      <c r="PA160" s="131"/>
      <c r="PB160" s="131"/>
      <c r="PC160" s="131"/>
      <c r="PD160" s="131"/>
      <c r="PE160" s="131"/>
      <c r="PF160" s="131"/>
      <c r="PG160" s="131"/>
      <c r="PH160" s="131"/>
      <c r="PI160" s="131"/>
      <c r="PJ160" s="131"/>
      <c r="PK160" s="131"/>
      <c r="PL160" s="131"/>
      <c r="PM160" s="131"/>
      <c r="PN160" s="131"/>
      <c r="PO160" s="131"/>
      <c r="PP160" s="131"/>
      <c r="PQ160" s="131"/>
      <c r="PR160" s="131"/>
      <c r="PS160" s="131"/>
      <c r="PT160" s="131"/>
      <c r="PU160" s="131"/>
      <c r="PV160" s="131"/>
      <c r="PW160" s="131"/>
      <c r="PX160" s="131"/>
      <c r="PY160" s="131"/>
      <c r="PZ160" s="131"/>
      <c r="QA160" s="131"/>
      <c r="QB160" s="131"/>
      <c r="QC160" s="131"/>
      <c r="QD160" s="131"/>
      <c r="QE160" s="131"/>
      <c r="QF160" s="131"/>
      <c r="QG160" s="131"/>
      <c r="QH160" s="131"/>
      <c r="QI160" s="131"/>
      <c r="QJ160" s="131"/>
    </row>
    <row r="161" spans="1:452" ht="15" x14ac:dyDescent="0.2">
      <c r="A161" s="131"/>
      <c r="B161" s="165"/>
      <c r="C161" s="165"/>
      <c r="D161" s="165"/>
      <c r="E161" s="165"/>
      <c r="F161" s="165"/>
      <c r="G161" s="165"/>
      <c r="H161" s="165"/>
      <c r="I161" s="165"/>
      <c r="J161" s="165"/>
      <c r="K161" s="131"/>
      <c r="L161" s="131"/>
      <c r="M161" s="131"/>
      <c r="N161" s="131"/>
      <c r="O161" s="131"/>
      <c r="P161" s="131"/>
      <c r="Q161" s="164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  <c r="EC161" s="131"/>
      <c r="ED161" s="131"/>
      <c r="EE161" s="131"/>
      <c r="EF161" s="131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31"/>
      <c r="FA161" s="131"/>
      <c r="FB161" s="131"/>
      <c r="FC161" s="131"/>
      <c r="FD161" s="131"/>
      <c r="FE161" s="131"/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31"/>
      <c r="FP161" s="131"/>
      <c r="FQ161" s="131"/>
      <c r="FR161" s="131"/>
      <c r="FS161" s="131"/>
      <c r="FT161" s="131"/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31"/>
      <c r="GE161" s="131"/>
      <c r="GF161" s="131"/>
      <c r="GG161" s="131"/>
      <c r="GH161" s="131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31"/>
      <c r="GT161" s="131"/>
      <c r="GU161" s="131"/>
      <c r="GV161" s="131"/>
      <c r="GW161" s="131"/>
      <c r="GX161" s="131"/>
      <c r="GY161" s="131"/>
      <c r="GZ161" s="131"/>
      <c r="HA161" s="131"/>
      <c r="HB161" s="131"/>
      <c r="HC161" s="131"/>
      <c r="HD161" s="131"/>
      <c r="HE161" s="131"/>
      <c r="HF161" s="131"/>
      <c r="HG161" s="131"/>
      <c r="HH161" s="131"/>
      <c r="HI161" s="131"/>
      <c r="HJ161" s="131"/>
      <c r="HK161" s="131"/>
      <c r="HL161" s="131"/>
      <c r="HM161" s="131"/>
      <c r="HN161" s="131"/>
      <c r="HO161" s="131"/>
      <c r="HP161" s="131"/>
      <c r="HQ161" s="131"/>
      <c r="HR161" s="131"/>
      <c r="HS161" s="131"/>
      <c r="HT161" s="131"/>
      <c r="HU161" s="131"/>
      <c r="HV161" s="131"/>
      <c r="HW161" s="131"/>
      <c r="HX161" s="131"/>
      <c r="HY161" s="131"/>
      <c r="HZ161" s="131"/>
      <c r="IA161" s="131"/>
      <c r="IB161" s="131"/>
      <c r="IC161" s="131"/>
      <c r="ID161" s="131"/>
      <c r="IE161" s="131"/>
      <c r="IF161" s="131"/>
      <c r="IG161" s="131"/>
      <c r="IH161" s="131"/>
      <c r="II161" s="131"/>
      <c r="IJ161" s="131"/>
      <c r="IK161" s="131"/>
      <c r="IL161" s="131"/>
      <c r="IM161" s="131"/>
      <c r="IN161" s="131"/>
      <c r="IO161" s="131"/>
      <c r="IP161" s="131"/>
      <c r="IQ161" s="131"/>
      <c r="IR161" s="131"/>
      <c r="IS161" s="131"/>
      <c r="IT161" s="131"/>
      <c r="IU161" s="131"/>
      <c r="IV161" s="131"/>
      <c r="IW161" s="131"/>
      <c r="IX161" s="131"/>
      <c r="IY161" s="131"/>
      <c r="IZ161" s="131"/>
      <c r="JA161" s="131"/>
      <c r="JB161" s="131"/>
      <c r="JC161" s="131"/>
      <c r="JD161" s="131"/>
      <c r="JE161" s="131"/>
      <c r="JF161" s="131"/>
      <c r="JG161" s="131"/>
      <c r="JH161" s="131"/>
      <c r="JI161" s="131"/>
      <c r="JJ161" s="131"/>
      <c r="JK161" s="131"/>
      <c r="JL161" s="131"/>
      <c r="JM161" s="131"/>
      <c r="JN161" s="131"/>
      <c r="JO161" s="131"/>
      <c r="JP161" s="131"/>
      <c r="JQ161" s="131"/>
      <c r="JR161" s="131"/>
      <c r="JS161" s="131"/>
      <c r="JT161" s="131"/>
      <c r="JU161" s="131"/>
      <c r="JV161" s="131"/>
      <c r="JW161" s="131"/>
      <c r="JX161" s="131"/>
      <c r="JY161" s="131"/>
      <c r="JZ161" s="131"/>
      <c r="KA161" s="131"/>
      <c r="KB161" s="131"/>
      <c r="KC161" s="131"/>
      <c r="KD161" s="131"/>
      <c r="KE161" s="131"/>
      <c r="KF161" s="131"/>
      <c r="KG161" s="131"/>
      <c r="KH161" s="131"/>
      <c r="KI161" s="131"/>
      <c r="KJ161" s="131"/>
      <c r="KK161" s="131"/>
      <c r="KL161" s="131"/>
      <c r="KM161" s="131"/>
      <c r="KN161" s="131"/>
      <c r="KO161" s="131"/>
      <c r="KP161" s="131"/>
      <c r="KQ161" s="131"/>
      <c r="KR161" s="131"/>
      <c r="KS161" s="131"/>
      <c r="KT161" s="131"/>
      <c r="KU161" s="131"/>
      <c r="KV161" s="131"/>
      <c r="KW161" s="131"/>
      <c r="KX161" s="131"/>
      <c r="KY161" s="131"/>
      <c r="KZ161" s="131"/>
      <c r="LA161" s="131"/>
      <c r="LB161" s="131"/>
      <c r="LC161" s="131"/>
      <c r="LD161" s="131"/>
      <c r="LE161" s="131"/>
      <c r="LF161" s="131"/>
      <c r="LG161" s="131"/>
      <c r="LH161" s="131"/>
      <c r="LI161" s="131"/>
      <c r="LJ161" s="131"/>
      <c r="LK161" s="131"/>
      <c r="LL161" s="131"/>
      <c r="LM161" s="131"/>
      <c r="LN161" s="131"/>
      <c r="LO161" s="131"/>
      <c r="LP161" s="131"/>
      <c r="LQ161" s="131"/>
      <c r="LR161" s="131"/>
      <c r="LS161" s="131"/>
      <c r="LT161" s="131"/>
      <c r="LU161" s="131"/>
      <c r="LV161" s="131"/>
      <c r="LW161" s="131"/>
      <c r="LX161" s="131"/>
      <c r="LY161" s="131"/>
      <c r="LZ161" s="131"/>
      <c r="MA161" s="131"/>
      <c r="MB161" s="131"/>
      <c r="MC161" s="131"/>
      <c r="MD161" s="131"/>
      <c r="ME161" s="131"/>
      <c r="MF161" s="131"/>
      <c r="MG161" s="131"/>
      <c r="MH161" s="131"/>
      <c r="MI161" s="131"/>
      <c r="MJ161" s="131"/>
      <c r="MK161" s="131"/>
      <c r="ML161" s="131"/>
      <c r="MM161" s="131"/>
      <c r="MN161" s="131"/>
      <c r="MO161" s="131"/>
      <c r="MP161" s="131"/>
      <c r="MQ161" s="131"/>
      <c r="MR161" s="131"/>
      <c r="MS161" s="131"/>
      <c r="MT161" s="131"/>
      <c r="MU161" s="131"/>
      <c r="MV161" s="131"/>
      <c r="MW161" s="131"/>
      <c r="MX161" s="131"/>
      <c r="MY161" s="131"/>
      <c r="MZ161" s="131"/>
      <c r="NA161" s="131"/>
      <c r="NB161" s="131"/>
      <c r="NC161" s="131"/>
      <c r="ND161" s="131"/>
      <c r="NE161" s="131"/>
      <c r="NF161" s="131"/>
      <c r="NG161" s="131"/>
      <c r="NH161" s="131"/>
      <c r="NI161" s="131"/>
      <c r="NJ161" s="131"/>
      <c r="NK161" s="131"/>
      <c r="NL161" s="131"/>
      <c r="NM161" s="131"/>
      <c r="NN161" s="131"/>
      <c r="NO161" s="131"/>
      <c r="NP161" s="131"/>
      <c r="NQ161" s="131"/>
      <c r="NR161" s="131"/>
      <c r="NS161" s="131"/>
      <c r="NT161" s="131"/>
      <c r="NU161" s="131"/>
      <c r="NV161" s="131"/>
      <c r="NW161" s="131"/>
      <c r="NX161" s="131"/>
      <c r="NY161" s="131"/>
      <c r="NZ161" s="131"/>
      <c r="OA161" s="131"/>
      <c r="OB161" s="131"/>
      <c r="OC161" s="131"/>
      <c r="OD161" s="131"/>
      <c r="OE161" s="131"/>
      <c r="OF161" s="131"/>
      <c r="OG161" s="131"/>
      <c r="OH161" s="131"/>
      <c r="OI161" s="131"/>
      <c r="OJ161" s="131"/>
      <c r="OK161" s="131"/>
      <c r="OL161" s="131"/>
      <c r="OM161" s="131"/>
      <c r="ON161" s="131"/>
      <c r="OO161" s="131"/>
      <c r="OP161" s="131"/>
      <c r="OQ161" s="131"/>
      <c r="OR161" s="131"/>
      <c r="OS161" s="131"/>
      <c r="OT161" s="131"/>
      <c r="OU161" s="131"/>
      <c r="OV161" s="131"/>
      <c r="OW161" s="131"/>
      <c r="OX161" s="131"/>
      <c r="OY161" s="131"/>
      <c r="OZ161" s="131"/>
      <c r="PA161" s="131"/>
      <c r="PB161" s="131"/>
      <c r="PC161" s="131"/>
      <c r="PD161" s="131"/>
      <c r="PE161" s="131"/>
      <c r="PF161" s="131"/>
      <c r="PG161" s="131"/>
      <c r="PH161" s="131"/>
      <c r="PI161" s="131"/>
      <c r="PJ161" s="131"/>
      <c r="PK161" s="131"/>
      <c r="PL161" s="131"/>
      <c r="PM161" s="131"/>
      <c r="PN161" s="131"/>
      <c r="PO161" s="131"/>
      <c r="PP161" s="131"/>
      <c r="PQ161" s="131"/>
      <c r="PR161" s="131"/>
      <c r="PS161" s="131"/>
      <c r="PT161" s="131"/>
      <c r="PU161" s="131"/>
      <c r="PV161" s="131"/>
      <c r="PW161" s="131"/>
      <c r="PX161" s="131"/>
      <c r="PY161" s="131"/>
      <c r="PZ161" s="131"/>
      <c r="QA161" s="131"/>
      <c r="QB161" s="131"/>
      <c r="QC161" s="131"/>
      <c r="QD161" s="131"/>
      <c r="QE161" s="131"/>
      <c r="QF161" s="131"/>
      <c r="QG161" s="131"/>
      <c r="QH161" s="131"/>
      <c r="QI161" s="131"/>
      <c r="QJ161" s="131"/>
    </row>
    <row r="162" spans="1:452" ht="15" x14ac:dyDescent="0.2">
      <c r="A162" s="131"/>
      <c r="B162" s="165"/>
      <c r="C162" s="165"/>
      <c r="D162" s="165"/>
      <c r="E162" s="165"/>
      <c r="F162" s="165"/>
      <c r="G162" s="165"/>
      <c r="H162" s="165"/>
      <c r="I162" s="165"/>
      <c r="J162" s="165"/>
      <c r="K162" s="131"/>
      <c r="L162" s="131"/>
      <c r="M162" s="131"/>
      <c r="N162" s="131"/>
      <c r="O162" s="131"/>
      <c r="P162" s="131"/>
      <c r="Q162" s="164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  <c r="EC162" s="131"/>
      <c r="ED162" s="131"/>
      <c r="EE162" s="131"/>
      <c r="EF162" s="131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31"/>
      <c r="FA162" s="131"/>
      <c r="FB162" s="131"/>
      <c r="FC162" s="131"/>
      <c r="FD162" s="131"/>
      <c r="FE162" s="131"/>
      <c r="FF162" s="131"/>
      <c r="FG162" s="131"/>
      <c r="FH162" s="131"/>
      <c r="FI162" s="131"/>
      <c r="FJ162" s="131"/>
      <c r="FK162" s="131"/>
      <c r="FL162" s="131"/>
      <c r="FM162" s="131"/>
      <c r="FN162" s="131"/>
      <c r="FO162" s="131"/>
      <c r="FP162" s="131"/>
      <c r="FQ162" s="131"/>
      <c r="FR162" s="131"/>
      <c r="FS162" s="131"/>
      <c r="FT162" s="131"/>
      <c r="FU162" s="131"/>
      <c r="FV162" s="131"/>
      <c r="FW162" s="131"/>
      <c r="FX162" s="131"/>
      <c r="FY162" s="131"/>
      <c r="FZ162" s="131"/>
      <c r="GA162" s="131"/>
      <c r="GB162" s="131"/>
      <c r="GC162" s="131"/>
      <c r="GD162" s="131"/>
      <c r="GE162" s="131"/>
      <c r="GF162" s="131"/>
      <c r="GG162" s="131"/>
      <c r="GH162" s="131"/>
      <c r="GI162" s="131"/>
      <c r="GJ162" s="131"/>
      <c r="GK162" s="131"/>
      <c r="GL162" s="131"/>
      <c r="GM162" s="131"/>
      <c r="GN162" s="131"/>
      <c r="GO162" s="131"/>
      <c r="GP162" s="131"/>
      <c r="GQ162" s="131"/>
      <c r="GR162" s="131"/>
      <c r="GS162" s="131"/>
      <c r="GT162" s="131"/>
      <c r="GU162" s="131"/>
      <c r="GV162" s="131"/>
      <c r="GW162" s="131"/>
      <c r="GX162" s="131"/>
      <c r="GY162" s="131"/>
      <c r="GZ162" s="131"/>
      <c r="HA162" s="131"/>
      <c r="HB162" s="131"/>
      <c r="HC162" s="131"/>
      <c r="HD162" s="131"/>
      <c r="HE162" s="131"/>
      <c r="HF162" s="131"/>
      <c r="HG162" s="131"/>
      <c r="HH162" s="131"/>
      <c r="HI162" s="131"/>
      <c r="HJ162" s="131"/>
      <c r="HK162" s="131"/>
      <c r="HL162" s="131"/>
      <c r="HM162" s="131"/>
      <c r="HN162" s="131"/>
      <c r="HO162" s="131"/>
      <c r="HP162" s="131"/>
      <c r="HQ162" s="131"/>
      <c r="HR162" s="131"/>
      <c r="HS162" s="131"/>
      <c r="HT162" s="131"/>
      <c r="HU162" s="131"/>
      <c r="HV162" s="131"/>
      <c r="HW162" s="131"/>
      <c r="HX162" s="131"/>
      <c r="HY162" s="131"/>
      <c r="HZ162" s="131"/>
      <c r="IA162" s="131"/>
      <c r="IB162" s="131"/>
      <c r="IC162" s="131"/>
      <c r="ID162" s="131"/>
      <c r="IE162" s="131"/>
      <c r="IF162" s="131"/>
      <c r="IG162" s="131"/>
      <c r="IH162" s="131"/>
      <c r="II162" s="131"/>
      <c r="IJ162" s="131"/>
      <c r="IK162" s="131"/>
      <c r="IL162" s="131"/>
      <c r="IM162" s="131"/>
      <c r="IN162" s="131"/>
      <c r="IO162" s="131"/>
      <c r="IP162" s="131"/>
      <c r="IQ162" s="131"/>
      <c r="IR162" s="131"/>
      <c r="IS162" s="131"/>
      <c r="IT162" s="131"/>
      <c r="IU162" s="131"/>
      <c r="IV162" s="131"/>
      <c r="IW162" s="131"/>
      <c r="IX162" s="131"/>
      <c r="IY162" s="131"/>
      <c r="IZ162" s="131"/>
      <c r="JA162" s="131"/>
      <c r="JB162" s="131"/>
      <c r="JC162" s="131"/>
      <c r="JD162" s="131"/>
      <c r="JE162" s="131"/>
      <c r="JF162" s="131"/>
      <c r="JG162" s="131"/>
      <c r="JH162" s="131"/>
      <c r="JI162" s="131"/>
      <c r="JJ162" s="131"/>
      <c r="JK162" s="131"/>
      <c r="JL162" s="131"/>
      <c r="JM162" s="131"/>
      <c r="JN162" s="131"/>
      <c r="JO162" s="131"/>
      <c r="JP162" s="131"/>
      <c r="JQ162" s="131"/>
      <c r="JR162" s="131"/>
      <c r="JS162" s="131"/>
      <c r="JT162" s="131"/>
      <c r="JU162" s="131"/>
      <c r="JV162" s="131"/>
      <c r="JW162" s="131"/>
      <c r="JX162" s="131"/>
      <c r="JY162" s="131"/>
      <c r="JZ162" s="131"/>
      <c r="KA162" s="131"/>
      <c r="KB162" s="131"/>
      <c r="KC162" s="131"/>
      <c r="KD162" s="131"/>
      <c r="KE162" s="131"/>
      <c r="KF162" s="131"/>
      <c r="KG162" s="131"/>
      <c r="KH162" s="131"/>
      <c r="KI162" s="131"/>
      <c r="KJ162" s="131"/>
      <c r="KK162" s="131"/>
      <c r="KL162" s="131"/>
      <c r="KM162" s="131"/>
      <c r="KN162" s="131"/>
      <c r="KO162" s="131"/>
      <c r="KP162" s="131"/>
      <c r="KQ162" s="131"/>
      <c r="KR162" s="131"/>
      <c r="KS162" s="131"/>
      <c r="KT162" s="131"/>
      <c r="KU162" s="131"/>
      <c r="KV162" s="131"/>
      <c r="KW162" s="131"/>
      <c r="KX162" s="131"/>
      <c r="KY162" s="131"/>
      <c r="KZ162" s="131"/>
      <c r="LA162" s="131"/>
      <c r="LB162" s="131"/>
      <c r="LC162" s="131"/>
      <c r="LD162" s="131"/>
      <c r="LE162" s="131"/>
      <c r="LF162" s="131"/>
      <c r="LG162" s="131"/>
      <c r="LH162" s="131"/>
      <c r="LI162" s="131"/>
      <c r="LJ162" s="131"/>
      <c r="LK162" s="131"/>
      <c r="LL162" s="131"/>
      <c r="LM162" s="131"/>
      <c r="LN162" s="131"/>
      <c r="LO162" s="131"/>
      <c r="LP162" s="131"/>
      <c r="LQ162" s="131"/>
      <c r="LR162" s="131"/>
      <c r="LS162" s="131"/>
      <c r="LT162" s="131"/>
      <c r="LU162" s="131"/>
      <c r="LV162" s="131"/>
      <c r="LW162" s="131"/>
      <c r="LX162" s="131"/>
      <c r="LY162" s="131"/>
      <c r="LZ162" s="131"/>
      <c r="MA162" s="131"/>
      <c r="MB162" s="131"/>
      <c r="MC162" s="131"/>
      <c r="MD162" s="131"/>
      <c r="ME162" s="131"/>
      <c r="MF162" s="131"/>
      <c r="MG162" s="131"/>
      <c r="MH162" s="131"/>
      <c r="MI162" s="131"/>
      <c r="MJ162" s="131"/>
      <c r="MK162" s="131"/>
      <c r="ML162" s="131"/>
      <c r="MM162" s="131"/>
      <c r="MN162" s="131"/>
      <c r="MO162" s="131"/>
      <c r="MP162" s="131"/>
      <c r="MQ162" s="131"/>
      <c r="MR162" s="131"/>
      <c r="MS162" s="131"/>
      <c r="MT162" s="131"/>
      <c r="MU162" s="131"/>
      <c r="MV162" s="131"/>
      <c r="MW162" s="131"/>
      <c r="MX162" s="131"/>
      <c r="MY162" s="131"/>
      <c r="MZ162" s="131"/>
      <c r="NA162" s="131"/>
      <c r="NB162" s="131"/>
      <c r="NC162" s="131"/>
      <c r="ND162" s="131"/>
      <c r="NE162" s="131"/>
      <c r="NF162" s="131"/>
      <c r="NG162" s="131"/>
      <c r="NH162" s="131"/>
      <c r="NI162" s="131"/>
      <c r="NJ162" s="131"/>
      <c r="NK162" s="131"/>
      <c r="NL162" s="131"/>
      <c r="NM162" s="131"/>
      <c r="NN162" s="131"/>
      <c r="NO162" s="131"/>
      <c r="NP162" s="131"/>
      <c r="NQ162" s="131"/>
      <c r="NR162" s="131"/>
      <c r="NS162" s="131"/>
      <c r="NT162" s="131"/>
      <c r="NU162" s="131"/>
      <c r="NV162" s="131"/>
      <c r="NW162" s="131"/>
      <c r="NX162" s="131"/>
      <c r="NY162" s="131"/>
      <c r="NZ162" s="131"/>
      <c r="OA162" s="131"/>
      <c r="OB162" s="131"/>
      <c r="OC162" s="131"/>
      <c r="OD162" s="131"/>
      <c r="OE162" s="131"/>
      <c r="OF162" s="131"/>
      <c r="OG162" s="131"/>
      <c r="OH162" s="131"/>
      <c r="OI162" s="131"/>
      <c r="OJ162" s="131"/>
      <c r="OK162" s="131"/>
      <c r="OL162" s="131"/>
      <c r="OM162" s="131"/>
      <c r="ON162" s="131"/>
      <c r="OO162" s="131"/>
      <c r="OP162" s="131"/>
      <c r="OQ162" s="131"/>
      <c r="OR162" s="131"/>
      <c r="OS162" s="131"/>
      <c r="OT162" s="131"/>
      <c r="OU162" s="131"/>
      <c r="OV162" s="131"/>
      <c r="OW162" s="131"/>
      <c r="OX162" s="131"/>
      <c r="OY162" s="131"/>
      <c r="OZ162" s="131"/>
      <c r="PA162" s="131"/>
      <c r="PB162" s="131"/>
      <c r="PC162" s="131"/>
      <c r="PD162" s="131"/>
      <c r="PE162" s="131"/>
      <c r="PF162" s="131"/>
      <c r="PG162" s="131"/>
      <c r="PH162" s="131"/>
      <c r="PI162" s="131"/>
      <c r="PJ162" s="131"/>
      <c r="PK162" s="131"/>
      <c r="PL162" s="131"/>
      <c r="PM162" s="131"/>
      <c r="PN162" s="131"/>
      <c r="PO162" s="131"/>
      <c r="PP162" s="131"/>
      <c r="PQ162" s="131"/>
      <c r="PR162" s="131"/>
      <c r="PS162" s="131"/>
      <c r="PT162" s="131"/>
      <c r="PU162" s="131"/>
      <c r="PV162" s="131"/>
      <c r="PW162" s="131"/>
      <c r="PX162" s="131"/>
      <c r="PY162" s="131"/>
      <c r="PZ162" s="131"/>
      <c r="QA162" s="131"/>
      <c r="QB162" s="131"/>
      <c r="QC162" s="131"/>
      <c r="QD162" s="131"/>
      <c r="QE162" s="131"/>
      <c r="QF162" s="131"/>
      <c r="QG162" s="131"/>
      <c r="QH162" s="131"/>
      <c r="QI162" s="131"/>
      <c r="QJ162" s="131"/>
    </row>
    <row r="163" spans="1:452" ht="15" x14ac:dyDescent="0.2">
      <c r="A163" s="131"/>
      <c r="B163" s="165"/>
      <c r="C163" s="165"/>
      <c r="D163" s="165"/>
      <c r="E163" s="165"/>
      <c r="F163" s="165"/>
      <c r="G163" s="165"/>
      <c r="H163" s="165"/>
      <c r="I163" s="165"/>
      <c r="J163" s="165"/>
      <c r="K163" s="131"/>
      <c r="L163" s="131"/>
      <c r="M163" s="131"/>
      <c r="N163" s="131"/>
      <c r="O163" s="131"/>
      <c r="P163" s="131"/>
      <c r="Q163" s="164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31"/>
      <c r="FA163" s="131"/>
      <c r="FB163" s="131"/>
      <c r="FC163" s="131"/>
      <c r="FD163" s="131"/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31"/>
      <c r="FP163" s="131"/>
      <c r="FQ163" s="131"/>
      <c r="FR163" s="131"/>
      <c r="FS163" s="131"/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31"/>
      <c r="GE163" s="131"/>
      <c r="GF163" s="131"/>
      <c r="GG163" s="131"/>
      <c r="GH163" s="131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31"/>
      <c r="GT163" s="131"/>
      <c r="GU163" s="131"/>
      <c r="GV163" s="131"/>
      <c r="GW163" s="131"/>
      <c r="GX163" s="131"/>
      <c r="GY163" s="131"/>
      <c r="GZ163" s="131"/>
      <c r="HA163" s="131"/>
      <c r="HB163" s="131"/>
      <c r="HC163" s="131"/>
      <c r="HD163" s="131"/>
      <c r="HE163" s="131"/>
      <c r="HF163" s="131"/>
      <c r="HG163" s="131"/>
      <c r="HH163" s="131"/>
      <c r="HI163" s="131"/>
      <c r="HJ163" s="131"/>
      <c r="HK163" s="131"/>
      <c r="HL163" s="131"/>
      <c r="HM163" s="131"/>
      <c r="HN163" s="131"/>
      <c r="HO163" s="131"/>
      <c r="HP163" s="131"/>
      <c r="HQ163" s="131"/>
      <c r="HR163" s="131"/>
      <c r="HS163" s="131"/>
      <c r="HT163" s="131"/>
      <c r="HU163" s="131"/>
      <c r="HV163" s="131"/>
      <c r="HW163" s="131"/>
      <c r="HX163" s="131"/>
      <c r="HY163" s="131"/>
      <c r="HZ163" s="131"/>
      <c r="IA163" s="131"/>
      <c r="IB163" s="131"/>
      <c r="IC163" s="131"/>
      <c r="ID163" s="131"/>
      <c r="IE163" s="131"/>
      <c r="IF163" s="131"/>
      <c r="IG163" s="131"/>
      <c r="IH163" s="131"/>
      <c r="II163" s="131"/>
      <c r="IJ163" s="131"/>
      <c r="IK163" s="131"/>
      <c r="IL163" s="131"/>
      <c r="IM163" s="131"/>
      <c r="IN163" s="131"/>
      <c r="IO163" s="131"/>
      <c r="IP163" s="131"/>
      <c r="IQ163" s="131"/>
      <c r="IR163" s="131"/>
      <c r="IS163" s="131"/>
      <c r="IT163" s="131"/>
      <c r="IU163" s="131"/>
      <c r="IV163" s="131"/>
      <c r="IW163" s="131"/>
      <c r="IX163" s="131"/>
      <c r="IY163" s="131"/>
      <c r="IZ163" s="131"/>
      <c r="JA163" s="131"/>
      <c r="JB163" s="131"/>
      <c r="JC163" s="131"/>
      <c r="JD163" s="131"/>
      <c r="JE163" s="131"/>
      <c r="JF163" s="131"/>
      <c r="JG163" s="131"/>
      <c r="JH163" s="131"/>
      <c r="JI163" s="131"/>
      <c r="JJ163" s="131"/>
      <c r="JK163" s="131"/>
      <c r="JL163" s="131"/>
      <c r="JM163" s="131"/>
      <c r="JN163" s="131"/>
      <c r="JO163" s="131"/>
      <c r="JP163" s="131"/>
      <c r="JQ163" s="131"/>
      <c r="JR163" s="131"/>
      <c r="JS163" s="131"/>
      <c r="JT163" s="131"/>
      <c r="JU163" s="131"/>
      <c r="JV163" s="131"/>
      <c r="JW163" s="131"/>
      <c r="JX163" s="131"/>
      <c r="JY163" s="131"/>
      <c r="JZ163" s="131"/>
      <c r="KA163" s="131"/>
      <c r="KB163" s="131"/>
      <c r="KC163" s="131"/>
      <c r="KD163" s="131"/>
      <c r="KE163" s="131"/>
      <c r="KF163" s="131"/>
      <c r="KG163" s="131"/>
      <c r="KH163" s="131"/>
      <c r="KI163" s="131"/>
      <c r="KJ163" s="131"/>
      <c r="KK163" s="131"/>
      <c r="KL163" s="131"/>
      <c r="KM163" s="131"/>
      <c r="KN163" s="131"/>
      <c r="KO163" s="131"/>
      <c r="KP163" s="131"/>
      <c r="KQ163" s="131"/>
      <c r="KR163" s="131"/>
      <c r="KS163" s="131"/>
      <c r="KT163" s="131"/>
      <c r="KU163" s="131"/>
      <c r="KV163" s="131"/>
      <c r="KW163" s="131"/>
      <c r="KX163" s="131"/>
      <c r="KY163" s="131"/>
      <c r="KZ163" s="131"/>
      <c r="LA163" s="131"/>
      <c r="LB163" s="131"/>
      <c r="LC163" s="131"/>
      <c r="LD163" s="131"/>
      <c r="LE163" s="131"/>
      <c r="LF163" s="131"/>
      <c r="LG163" s="131"/>
      <c r="LH163" s="131"/>
      <c r="LI163" s="131"/>
      <c r="LJ163" s="131"/>
      <c r="LK163" s="131"/>
      <c r="LL163" s="131"/>
      <c r="LM163" s="131"/>
      <c r="LN163" s="131"/>
      <c r="LO163" s="131"/>
      <c r="LP163" s="131"/>
      <c r="LQ163" s="131"/>
      <c r="LR163" s="131"/>
      <c r="LS163" s="131"/>
      <c r="LT163" s="131"/>
      <c r="LU163" s="131"/>
      <c r="LV163" s="131"/>
      <c r="LW163" s="131"/>
      <c r="LX163" s="131"/>
      <c r="LY163" s="131"/>
      <c r="LZ163" s="131"/>
      <c r="MA163" s="131"/>
      <c r="MB163" s="131"/>
      <c r="MC163" s="131"/>
      <c r="MD163" s="131"/>
      <c r="ME163" s="131"/>
      <c r="MF163" s="131"/>
      <c r="MG163" s="131"/>
      <c r="MH163" s="131"/>
      <c r="MI163" s="131"/>
      <c r="MJ163" s="131"/>
      <c r="MK163" s="131"/>
      <c r="ML163" s="131"/>
      <c r="MM163" s="131"/>
      <c r="MN163" s="131"/>
      <c r="MO163" s="131"/>
      <c r="MP163" s="131"/>
      <c r="MQ163" s="131"/>
      <c r="MR163" s="131"/>
      <c r="MS163" s="131"/>
      <c r="MT163" s="131"/>
      <c r="MU163" s="131"/>
      <c r="MV163" s="131"/>
      <c r="MW163" s="131"/>
      <c r="MX163" s="131"/>
      <c r="MY163" s="131"/>
      <c r="MZ163" s="131"/>
      <c r="NA163" s="131"/>
      <c r="NB163" s="131"/>
      <c r="NC163" s="131"/>
      <c r="ND163" s="131"/>
      <c r="NE163" s="131"/>
      <c r="NF163" s="131"/>
      <c r="NG163" s="131"/>
      <c r="NH163" s="131"/>
      <c r="NI163" s="131"/>
      <c r="NJ163" s="131"/>
      <c r="NK163" s="131"/>
      <c r="NL163" s="131"/>
      <c r="NM163" s="131"/>
      <c r="NN163" s="131"/>
      <c r="NO163" s="131"/>
      <c r="NP163" s="131"/>
      <c r="NQ163" s="131"/>
      <c r="NR163" s="131"/>
      <c r="NS163" s="131"/>
      <c r="NT163" s="131"/>
      <c r="NU163" s="131"/>
      <c r="NV163" s="131"/>
      <c r="NW163" s="131"/>
      <c r="NX163" s="131"/>
      <c r="NY163" s="131"/>
      <c r="NZ163" s="131"/>
      <c r="OA163" s="131"/>
      <c r="OB163" s="131"/>
      <c r="OC163" s="131"/>
      <c r="OD163" s="131"/>
      <c r="OE163" s="131"/>
      <c r="OF163" s="131"/>
      <c r="OG163" s="131"/>
      <c r="OH163" s="131"/>
      <c r="OI163" s="131"/>
      <c r="OJ163" s="131"/>
      <c r="OK163" s="131"/>
      <c r="OL163" s="131"/>
      <c r="OM163" s="131"/>
      <c r="ON163" s="131"/>
      <c r="OO163" s="131"/>
      <c r="OP163" s="131"/>
      <c r="OQ163" s="131"/>
      <c r="OR163" s="131"/>
      <c r="OS163" s="131"/>
      <c r="OT163" s="131"/>
      <c r="OU163" s="131"/>
      <c r="OV163" s="131"/>
      <c r="OW163" s="131"/>
      <c r="OX163" s="131"/>
      <c r="OY163" s="131"/>
      <c r="OZ163" s="131"/>
      <c r="PA163" s="131"/>
      <c r="PB163" s="131"/>
      <c r="PC163" s="131"/>
      <c r="PD163" s="131"/>
      <c r="PE163" s="131"/>
      <c r="PF163" s="131"/>
      <c r="PG163" s="131"/>
      <c r="PH163" s="131"/>
      <c r="PI163" s="131"/>
      <c r="PJ163" s="131"/>
      <c r="PK163" s="131"/>
      <c r="PL163" s="131"/>
      <c r="PM163" s="131"/>
      <c r="PN163" s="131"/>
      <c r="PO163" s="131"/>
      <c r="PP163" s="131"/>
      <c r="PQ163" s="131"/>
      <c r="PR163" s="131"/>
      <c r="PS163" s="131"/>
      <c r="PT163" s="131"/>
      <c r="PU163" s="131"/>
      <c r="PV163" s="131"/>
      <c r="PW163" s="131"/>
      <c r="PX163" s="131"/>
      <c r="PY163" s="131"/>
      <c r="PZ163" s="131"/>
      <c r="QA163" s="131"/>
      <c r="QB163" s="131"/>
      <c r="QC163" s="131"/>
      <c r="QD163" s="131"/>
      <c r="QE163" s="131"/>
      <c r="QF163" s="131"/>
      <c r="QG163" s="131"/>
      <c r="QH163" s="131"/>
      <c r="QI163" s="131"/>
      <c r="QJ163" s="131"/>
    </row>
    <row r="164" spans="1:452" ht="15" x14ac:dyDescent="0.2">
      <c r="A164" s="131"/>
      <c r="B164" s="165"/>
      <c r="C164" s="165"/>
      <c r="D164" s="165"/>
      <c r="E164" s="165"/>
      <c r="F164" s="165"/>
      <c r="G164" s="165"/>
      <c r="H164" s="165"/>
      <c r="I164" s="165"/>
      <c r="J164" s="165"/>
      <c r="K164" s="131"/>
      <c r="L164" s="131"/>
      <c r="M164" s="131"/>
      <c r="N164" s="131"/>
      <c r="O164" s="131"/>
      <c r="P164" s="131"/>
      <c r="Q164" s="164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31"/>
      <c r="FA164" s="131"/>
      <c r="FB164" s="131"/>
      <c r="FC164" s="131"/>
      <c r="FD164" s="131"/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31"/>
      <c r="FP164" s="131"/>
      <c r="FQ164" s="131"/>
      <c r="FR164" s="131"/>
      <c r="FS164" s="131"/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31"/>
      <c r="GE164" s="131"/>
      <c r="GF164" s="131"/>
      <c r="GG164" s="131"/>
      <c r="GH164" s="131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31"/>
      <c r="GT164" s="131"/>
      <c r="GU164" s="131"/>
      <c r="GV164" s="131"/>
      <c r="GW164" s="131"/>
      <c r="GX164" s="131"/>
      <c r="GY164" s="131"/>
      <c r="GZ164" s="131"/>
      <c r="HA164" s="131"/>
      <c r="HB164" s="131"/>
      <c r="HC164" s="131"/>
      <c r="HD164" s="131"/>
      <c r="HE164" s="131"/>
      <c r="HF164" s="131"/>
      <c r="HG164" s="131"/>
      <c r="HH164" s="131"/>
      <c r="HI164" s="131"/>
      <c r="HJ164" s="131"/>
      <c r="HK164" s="131"/>
      <c r="HL164" s="131"/>
      <c r="HM164" s="131"/>
      <c r="HN164" s="131"/>
      <c r="HO164" s="131"/>
      <c r="HP164" s="131"/>
      <c r="HQ164" s="131"/>
      <c r="HR164" s="131"/>
      <c r="HS164" s="131"/>
      <c r="HT164" s="131"/>
      <c r="HU164" s="131"/>
      <c r="HV164" s="131"/>
      <c r="HW164" s="131"/>
      <c r="HX164" s="131"/>
      <c r="HY164" s="131"/>
      <c r="HZ164" s="131"/>
      <c r="IA164" s="131"/>
      <c r="IB164" s="131"/>
      <c r="IC164" s="131"/>
      <c r="ID164" s="131"/>
      <c r="IE164" s="131"/>
      <c r="IF164" s="131"/>
      <c r="IG164" s="131"/>
      <c r="IH164" s="131"/>
      <c r="II164" s="131"/>
      <c r="IJ164" s="131"/>
      <c r="IK164" s="131"/>
      <c r="IL164" s="131"/>
      <c r="IM164" s="131"/>
      <c r="IN164" s="131"/>
      <c r="IO164" s="131"/>
      <c r="IP164" s="131"/>
      <c r="IQ164" s="131"/>
      <c r="IR164" s="131"/>
      <c r="IS164" s="131"/>
      <c r="IT164" s="131"/>
      <c r="IU164" s="131"/>
      <c r="IV164" s="131"/>
      <c r="IW164" s="131"/>
      <c r="IX164" s="131"/>
      <c r="IY164" s="131"/>
      <c r="IZ164" s="131"/>
      <c r="JA164" s="131"/>
      <c r="JB164" s="131"/>
      <c r="JC164" s="131"/>
      <c r="JD164" s="131"/>
      <c r="JE164" s="131"/>
      <c r="JF164" s="131"/>
      <c r="JG164" s="131"/>
      <c r="JH164" s="131"/>
      <c r="JI164" s="131"/>
      <c r="JJ164" s="131"/>
      <c r="JK164" s="131"/>
      <c r="JL164" s="131"/>
      <c r="JM164" s="131"/>
      <c r="JN164" s="131"/>
      <c r="JO164" s="131"/>
      <c r="JP164" s="131"/>
      <c r="JQ164" s="131"/>
      <c r="JR164" s="131"/>
      <c r="JS164" s="131"/>
      <c r="JT164" s="131"/>
      <c r="JU164" s="131"/>
      <c r="JV164" s="131"/>
      <c r="JW164" s="131"/>
      <c r="JX164" s="131"/>
      <c r="JY164" s="131"/>
      <c r="JZ164" s="131"/>
      <c r="KA164" s="131"/>
      <c r="KB164" s="131"/>
      <c r="KC164" s="131"/>
      <c r="KD164" s="131"/>
      <c r="KE164" s="131"/>
      <c r="KF164" s="131"/>
      <c r="KG164" s="131"/>
      <c r="KH164" s="131"/>
      <c r="KI164" s="131"/>
      <c r="KJ164" s="131"/>
      <c r="KK164" s="131"/>
      <c r="KL164" s="131"/>
      <c r="KM164" s="131"/>
      <c r="KN164" s="131"/>
      <c r="KO164" s="131"/>
      <c r="KP164" s="131"/>
      <c r="KQ164" s="131"/>
      <c r="KR164" s="131"/>
      <c r="KS164" s="131"/>
      <c r="KT164" s="131"/>
      <c r="KU164" s="131"/>
      <c r="KV164" s="131"/>
      <c r="KW164" s="131"/>
      <c r="KX164" s="131"/>
      <c r="KY164" s="131"/>
      <c r="KZ164" s="131"/>
      <c r="LA164" s="131"/>
      <c r="LB164" s="131"/>
      <c r="LC164" s="131"/>
      <c r="LD164" s="131"/>
      <c r="LE164" s="131"/>
      <c r="LF164" s="131"/>
      <c r="LG164" s="131"/>
      <c r="LH164" s="131"/>
      <c r="LI164" s="131"/>
      <c r="LJ164" s="131"/>
      <c r="LK164" s="131"/>
      <c r="LL164" s="131"/>
      <c r="LM164" s="131"/>
      <c r="LN164" s="131"/>
      <c r="LO164" s="131"/>
      <c r="LP164" s="131"/>
      <c r="LQ164" s="131"/>
      <c r="LR164" s="131"/>
      <c r="LS164" s="131"/>
      <c r="LT164" s="131"/>
      <c r="LU164" s="131"/>
      <c r="LV164" s="131"/>
      <c r="LW164" s="131"/>
      <c r="LX164" s="131"/>
      <c r="LY164" s="131"/>
      <c r="LZ164" s="131"/>
      <c r="MA164" s="131"/>
      <c r="MB164" s="131"/>
      <c r="MC164" s="131"/>
      <c r="MD164" s="131"/>
      <c r="ME164" s="131"/>
      <c r="MF164" s="131"/>
      <c r="MG164" s="131"/>
      <c r="MH164" s="131"/>
      <c r="MI164" s="131"/>
      <c r="MJ164" s="131"/>
      <c r="MK164" s="131"/>
      <c r="ML164" s="131"/>
      <c r="MM164" s="131"/>
      <c r="MN164" s="131"/>
      <c r="MO164" s="131"/>
      <c r="MP164" s="131"/>
      <c r="MQ164" s="131"/>
      <c r="MR164" s="131"/>
      <c r="MS164" s="131"/>
      <c r="MT164" s="131"/>
      <c r="MU164" s="131"/>
      <c r="MV164" s="131"/>
      <c r="MW164" s="131"/>
      <c r="MX164" s="131"/>
      <c r="MY164" s="131"/>
      <c r="MZ164" s="131"/>
      <c r="NA164" s="131"/>
      <c r="NB164" s="131"/>
      <c r="NC164" s="131"/>
      <c r="ND164" s="131"/>
      <c r="NE164" s="131"/>
      <c r="NF164" s="131"/>
      <c r="NG164" s="131"/>
      <c r="NH164" s="131"/>
      <c r="NI164" s="131"/>
      <c r="NJ164" s="131"/>
      <c r="NK164" s="131"/>
      <c r="NL164" s="131"/>
      <c r="NM164" s="131"/>
      <c r="NN164" s="131"/>
      <c r="NO164" s="131"/>
      <c r="NP164" s="131"/>
      <c r="NQ164" s="131"/>
      <c r="NR164" s="131"/>
      <c r="NS164" s="131"/>
      <c r="NT164" s="131"/>
      <c r="NU164" s="131"/>
      <c r="NV164" s="131"/>
      <c r="NW164" s="131"/>
      <c r="NX164" s="131"/>
      <c r="NY164" s="131"/>
      <c r="NZ164" s="131"/>
      <c r="OA164" s="131"/>
      <c r="OB164" s="131"/>
      <c r="OC164" s="131"/>
      <c r="OD164" s="131"/>
      <c r="OE164" s="131"/>
      <c r="OF164" s="131"/>
      <c r="OG164" s="131"/>
      <c r="OH164" s="131"/>
      <c r="OI164" s="131"/>
      <c r="OJ164" s="131"/>
      <c r="OK164" s="131"/>
      <c r="OL164" s="131"/>
      <c r="OM164" s="131"/>
      <c r="ON164" s="131"/>
      <c r="OO164" s="131"/>
      <c r="OP164" s="131"/>
      <c r="OQ164" s="131"/>
      <c r="OR164" s="131"/>
      <c r="OS164" s="131"/>
      <c r="OT164" s="131"/>
      <c r="OU164" s="131"/>
      <c r="OV164" s="131"/>
      <c r="OW164" s="131"/>
      <c r="OX164" s="131"/>
      <c r="OY164" s="131"/>
      <c r="OZ164" s="131"/>
      <c r="PA164" s="131"/>
      <c r="PB164" s="131"/>
      <c r="PC164" s="131"/>
      <c r="PD164" s="131"/>
      <c r="PE164" s="131"/>
      <c r="PF164" s="131"/>
      <c r="PG164" s="131"/>
      <c r="PH164" s="131"/>
      <c r="PI164" s="131"/>
      <c r="PJ164" s="131"/>
      <c r="PK164" s="131"/>
      <c r="PL164" s="131"/>
      <c r="PM164" s="131"/>
      <c r="PN164" s="131"/>
      <c r="PO164" s="131"/>
      <c r="PP164" s="131"/>
      <c r="PQ164" s="131"/>
      <c r="PR164" s="131"/>
      <c r="PS164" s="131"/>
      <c r="PT164" s="131"/>
      <c r="PU164" s="131"/>
      <c r="PV164" s="131"/>
      <c r="PW164" s="131"/>
      <c r="PX164" s="131"/>
      <c r="PY164" s="131"/>
      <c r="PZ164" s="131"/>
      <c r="QA164" s="131"/>
      <c r="QB164" s="131"/>
      <c r="QC164" s="131"/>
      <c r="QD164" s="131"/>
      <c r="QE164" s="131"/>
      <c r="QF164" s="131"/>
      <c r="QG164" s="131"/>
      <c r="QH164" s="131"/>
      <c r="QI164" s="131"/>
      <c r="QJ164" s="131"/>
    </row>
    <row r="165" spans="1:452" ht="15" x14ac:dyDescent="0.2">
      <c r="A165" s="131"/>
      <c r="B165" s="165"/>
      <c r="C165" s="165"/>
      <c r="D165" s="165"/>
      <c r="E165" s="165"/>
      <c r="F165" s="165"/>
      <c r="G165" s="165"/>
      <c r="H165" s="165"/>
      <c r="I165" s="165"/>
      <c r="J165" s="165"/>
      <c r="K165" s="131"/>
      <c r="L165" s="131"/>
      <c r="M165" s="131"/>
      <c r="N165" s="131"/>
      <c r="O165" s="131"/>
      <c r="P165" s="131"/>
      <c r="Q165" s="164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1"/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31"/>
      <c r="IH165" s="131"/>
      <c r="II165" s="131"/>
      <c r="IJ165" s="131"/>
      <c r="IK165" s="131"/>
      <c r="IL165" s="131"/>
      <c r="IM165" s="131"/>
      <c r="IN165" s="131"/>
      <c r="IO165" s="131"/>
      <c r="IP165" s="131"/>
      <c r="IQ165" s="131"/>
      <c r="IR165" s="131"/>
      <c r="IS165" s="131"/>
      <c r="IT165" s="131"/>
      <c r="IU165" s="131"/>
      <c r="IV165" s="131"/>
      <c r="IW165" s="131"/>
      <c r="IX165" s="131"/>
      <c r="IY165" s="131"/>
      <c r="IZ165" s="131"/>
      <c r="JA165" s="131"/>
      <c r="JB165" s="131"/>
      <c r="JC165" s="131"/>
      <c r="JD165" s="131"/>
      <c r="JE165" s="131"/>
      <c r="JF165" s="131"/>
      <c r="JG165" s="131"/>
      <c r="JH165" s="131"/>
      <c r="JI165" s="131"/>
      <c r="JJ165" s="131"/>
      <c r="JK165" s="131"/>
      <c r="JL165" s="131"/>
      <c r="JM165" s="131"/>
      <c r="JN165" s="131"/>
      <c r="JO165" s="131"/>
      <c r="JP165" s="131"/>
      <c r="JQ165" s="131"/>
      <c r="JR165" s="131"/>
      <c r="JS165" s="131"/>
      <c r="JT165" s="131"/>
      <c r="JU165" s="131"/>
      <c r="JV165" s="131"/>
      <c r="JW165" s="131"/>
      <c r="JX165" s="131"/>
      <c r="JY165" s="131"/>
      <c r="JZ165" s="131"/>
      <c r="KA165" s="131"/>
      <c r="KB165" s="131"/>
      <c r="KC165" s="131"/>
      <c r="KD165" s="131"/>
      <c r="KE165" s="131"/>
      <c r="KF165" s="131"/>
      <c r="KG165" s="131"/>
      <c r="KH165" s="131"/>
      <c r="KI165" s="131"/>
      <c r="KJ165" s="131"/>
      <c r="KK165" s="131"/>
      <c r="KL165" s="131"/>
      <c r="KM165" s="131"/>
      <c r="KN165" s="131"/>
      <c r="KO165" s="131"/>
      <c r="KP165" s="131"/>
      <c r="KQ165" s="131"/>
      <c r="KR165" s="131"/>
      <c r="KS165" s="131"/>
      <c r="KT165" s="131"/>
      <c r="KU165" s="131"/>
      <c r="KV165" s="131"/>
      <c r="KW165" s="131"/>
      <c r="KX165" s="131"/>
      <c r="KY165" s="131"/>
      <c r="KZ165" s="131"/>
      <c r="LA165" s="131"/>
      <c r="LB165" s="131"/>
      <c r="LC165" s="131"/>
      <c r="LD165" s="131"/>
      <c r="LE165" s="131"/>
      <c r="LF165" s="131"/>
      <c r="LG165" s="131"/>
      <c r="LH165" s="131"/>
      <c r="LI165" s="131"/>
      <c r="LJ165" s="131"/>
      <c r="LK165" s="131"/>
      <c r="LL165" s="131"/>
      <c r="LM165" s="131"/>
      <c r="LN165" s="131"/>
      <c r="LO165" s="131"/>
      <c r="LP165" s="131"/>
      <c r="LQ165" s="131"/>
      <c r="LR165" s="131"/>
      <c r="LS165" s="131"/>
      <c r="LT165" s="131"/>
      <c r="LU165" s="131"/>
      <c r="LV165" s="131"/>
      <c r="LW165" s="131"/>
      <c r="LX165" s="131"/>
      <c r="LY165" s="131"/>
      <c r="LZ165" s="131"/>
      <c r="MA165" s="131"/>
      <c r="MB165" s="131"/>
      <c r="MC165" s="131"/>
      <c r="MD165" s="131"/>
      <c r="ME165" s="131"/>
      <c r="MF165" s="131"/>
      <c r="MG165" s="131"/>
      <c r="MH165" s="131"/>
      <c r="MI165" s="131"/>
      <c r="MJ165" s="131"/>
      <c r="MK165" s="131"/>
      <c r="ML165" s="131"/>
      <c r="MM165" s="131"/>
      <c r="MN165" s="131"/>
      <c r="MO165" s="131"/>
      <c r="MP165" s="131"/>
      <c r="MQ165" s="131"/>
      <c r="MR165" s="131"/>
      <c r="MS165" s="131"/>
      <c r="MT165" s="131"/>
      <c r="MU165" s="131"/>
      <c r="MV165" s="131"/>
      <c r="MW165" s="131"/>
      <c r="MX165" s="131"/>
      <c r="MY165" s="131"/>
      <c r="MZ165" s="131"/>
      <c r="NA165" s="131"/>
      <c r="NB165" s="131"/>
      <c r="NC165" s="131"/>
      <c r="ND165" s="131"/>
      <c r="NE165" s="131"/>
      <c r="NF165" s="131"/>
      <c r="NG165" s="131"/>
      <c r="NH165" s="131"/>
      <c r="NI165" s="131"/>
      <c r="NJ165" s="131"/>
      <c r="NK165" s="131"/>
      <c r="NL165" s="131"/>
      <c r="NM165" s="131"/>
      <c r="NN165" s="131"/>
      <c r="NO165" s="131"/>
      <c r="NP165" s="131"/>
      <c r="NQ165" s="131"/>
      <c r="NR165" s="131"/>
      <c r="NS165" s="131"/>
      <c r="NT165" s="131"/>
      <c r="NU165" s="131"/>
      <c r="NV165" s="131"/>
      <c r="NW165" s="131"/>
      <c r="NX165" s="131"/>
      <c r="NY165" s="131"/>
      <c r="NZ165" s="131"/>
      <c r="OA165" s="131"/>
      <c r="OB165" s="131"/>
      <c r="OC165" s="131"/>
      <c r="OD165" s="131"/>
      <c r="OE165" s="131"/>
      <c r="OF165" s="131"/>
      <c r="OG165" s="131"/>
      <c r="OH165" s="131"/>
      <c r="OI165" s="131"/>
      <c r="OJ165" s="131"/>
      <c r="OK165" s="131"/>
      <c r="OL165" s="131"/>
      <c r="OM165" s="131"/>
      <c r="ON165" s="131"/>
      <c r="OO165" s="131"/>
      <c r="OP165" s="131"/>
      <c r="OQ165" s="131"/>
      <c r="OR165" s="131"/>
      <c r="OS165" s="131"/>
      <c r="OT165" s="131"/>
      <c r="OU165" s="131"/>
      <c r="OV165" s="131"/>
      <c r="OW165" s="131"/>
      <c r="OX165" s="131"/>
      <c r="OY165" s="131"/>
      <c r="OZ165" s="131"/>
      <c r="PA165" s="131"/>
      <c r="PB165" s="131"/>
      <c r="PC165" s="131"/>
      <c r="PD165" s="131"/>
      <c r="PE165" s="131"/>
      <c r="PF165" s="131"/>
      <c r="PG165" s="131"/>
      <c r="PH165" s="131"/>
      <c r="PI165" s="131"/>
      <c r="PJ165" s="131"/>
      <c r="PK165" s="131"/>
      <c r="PL165" s="131"/>
      <c r="PM165" s="131"/>
      <c r="PN165" s="131"/>
      <c r="PO165" s="131"/>
      <c r="PP165" s="131"/>
      <c r="PQ165" s="131"/>
      <c r="PR165" s="131"/>
      <c r="PS165" s="131"/>
      <c r="PT165" s="131"/>
      <c r="PU165" s="131"/>
      <c r="PV165" s="131"/>
      <c r="PW165" s="131"/>
      <c r="PX165" s="131"/>
      <c r="PY165" s="131"/>
      <c r="PZ165" s="131"/>
      <c r="QA165" s="131"/>
      <c r="QB165" s="131"/>
      <c r="QC165" s="131"/>
      <c r="QD165" s="131"/>
      <c r="QE165" s="131"/>
      <c r="QF165" s="131"/>
      <c r="QG165" s="131"/>
      <c r="QH165" s="131"/>
      <c r="QI165" s="131"/>
      <c r="QJ165" s="131"/>
    </row>
    <row r="166" spans="1:452" ht="15" x14ac:dyDescent="0.2">
      <c r="A166" s="131"/>
      <c r="B166" s="165"/>
      <c r="C166" s="165"/>
      <c r="D166" s="165"/>
      <c r="E166" s="165"/>
      <c r="F166" s="165"/>
      <c r="G166" s="165"/>
      <c r="H166" s="165"/>
      <c r="I166" s="165"/>
      <c r="J166" s="165"/>
      <c r="K166" s="131"/>
      <c r="L166" s="131"/>
      <c r="M166" s="131"/>
      <c r="N166" s="131"/>
      <c r="O166" s="131"/>
      <c r="P166" s="131"/>
      <c r="Q166" s="164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131"/>
      <c r="FJ166" s="131"/>
      <c r="FK166" s="131"/>
      <c r="FL166" s="131"/>
      <c r="FM166" s="131"/>
      <c r="FN166" s="131"/>
      <c r="FO166" s="131"/>
      <c r="FP166" s="131"/>
      <c r="FQ166" s="131"/>
      <c r="FR166" s="131"/>
      <c r="FS166" s="131"/>
      <c r="FT166" s="131"/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31"/>
      <c r="GE166" s="131"/>
      <c r="GF166" s="131"/>
      <c r="GG166" s="131"/>
      <c r="GH166" s="131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31"/>
      <c r="GT166" s="131"/>
      <c r="GU166" s="131"/>
      <c r="GV166" s="131"/>
      <c r="GW166" s="131"/>
      <c r="GX166" s="131"/>
      <c r="GY166" s="131"/>
      <c r="GZ166" s="131"/>
      <c r="HA166" s="131"/>
      <c r="HB166" s="131"/>
      <c r="HC166" s="131"/>
      <c r="HD166" s="131"/>
      <c r="HE166" s="131"/>
      <c r="HF166" s="131"/>
      <c r="HG166" s="131"/>
      <c r="HH166" s="131"/>
      <c r="HI166" s="131"/>
      <c r="HJ166" s="131"/>
      <c r="HK166" s="131"/>
      <c r="HL166" s="131"/>
      <c r="HM166" s="131"/>
      <c r="HN166" s="131"/>
      <c r="HO166" s="131"/>
      <c r="HP166" s="131"/>
      <c r="HQ166" s="131"/>
      <c r="HR166" s="131"/>
      <c r="HS166" s="131"/>
      <c r="HT166" s="131"/>
      <c r="HU166" s="131"/>
      <c r="HV166" s="131"/>
      <c r="HW166" s="131"/>
      <c r="HX166" s="131"/>
      <c r="HY166" s="131"/>
      <c r="HZ166" s="131"/>
      <c r="IA166" s="131"/>
      <c r="IB166" s="131"/>
      <c r="IC166" s="131"/>
      <c r="ID166" s="131"/>
      <c r="IE166" s="131"/>
      <c r="IF166" s="131"/>
      <c r="IG166" s="131"/>
      <c r="IH166" s="131"/>
      <c r="II166" s="131"/>
      <c r="IJ166" s="131"/>
      <c r="IK166" s="131"/>
      <c r="IL166" s="131"/>
      <c r="IM166" s="131"/>
      <c r="IN166" s="131"/>
      <c r="IO166" s="131"/>
      <c r="IP166" s="131"/>
      <c r="IQ166" s="131"/>
      <c r="IR166" s="131"/>
      <c r="IS166" s="131"/>
      <c r="IT166" s="131"/>
      <c r="IU166" s="131"/>
      <c r="IV166" s="131"/>
      <c r="IW166" s="131"/>
      <c r="IX166" s="131"/>
      <c r="IY166" s="131"/>
      <c r="IZ166" s="131"/>
      <c r="JA166" s="131"/>
      <c r="JB166" s="131"/>
      <c r="JC166" s="131"/>
      <c r="JD166" s="131"/>
      <c r="JE166" s="131"/>
      <c r="JF166" s="131"/>
      <c r="JG166" s="131"/>
      <c r="JH166" s="131"/>
      <c r="JI166" s="131"/>
      <c r="JJ166" s="131"/>
      <c r="JK166" s="131"/>
      <c r="JL166" s="131"/>
      <c r="JM166" s="131"/>
      <c r="JN166" s="131"/>
      <c r="JO166" s="131"/>
      <c r="JP166" s="131"/>
      <c r="JQ166" s="131"/>
      <c r="JR166" s="131"/>
      <c r="JS166" s="131"/>
      <c r="JT166" s="131"/>
      <c r="JU166" s="131"/>
      <c r="JV166" s="131"/>
      <c r="JW166" s="131"/>
      <c r="JX166" s="131"/>
      <c r="JY166" s="131"/>
      <c r="JZ166" s="131"/>
      <c r="KA166" s="131"/>
      <c r="KB166" s="131"/>
      <c r="KC166" s="131"/>
      <c r="KD166" s="131"/>
      <c r="KE166" s="131"/>
      <c r="KF166" s="131"/>
      <c r="KG166" s="131"/>
      <c r="KH166" s="131"/>
      <c r="KI166" s="131"/>
      <c r="KJ166" s="131"/>
      <c r="KK166" s="131"/>
      <c r="KL166" s="131"/>
      <c r="KM166" s="131"/>
      <c r="KN166" s="131"/>
      <c r="KO166" s="131"/>
      <c r="KP166" s="131"/>
      <c r="KQ166" s="131"/>
      <c r="KR166" s="131"/>
      <c r="KS166" s="131"/>
      <c r="KT166" s="131"/>
      <c r="KU166" s="131"/>
      <c r="KV166" s="131"/>
      <c r="KW166" s="131"/>
      <c r="KX166" s="131"/>
      <c r="KY166" s="131"/>
      <c r="KZ166" s="131"/>
      <c r="LA166" s="131"/>
      <c r="LB166" s="131"/>
      <c r="LC166" s="131"/>
      <c r="LD166" s="131"/>
      <c r="LE166" s="131"/>
      <c r="LF166" s="131"/>
      <c r="LG166" s="131"/>
      <c r="LH166" s="131"/>
      <c r="LI166" s="131"/>
      <c r="LJ166" s="131"/>
      <c r="LK166" s="131"/>
      <c r="LL166" s="131"/>
      <c r="LM166" s="131"/>
      <c r="LN166" s="131"/>
      <c r="LO166" s="131"/>
      <c r="LP166" s="131"/>
      <c r="LQ166" s="131"/>
      <c r="LR166" s="131"/>
      <c r="LS166" s="131"/>
      <c r="LT166" s="131"/>
      <c r="LU166" s="131"/>
      <c r="LV166" s="131"/>
      <c r="LW166" s="131"/>
      <c r="LX166" s="131"/>
      <c r="LY166" s="131"/>
      <c r="LZ166" s="131"/>
      <c r="MA166" s="131"/>
      <c r="MB166" s="131"/>
      <c r="MC166" s="131"/>
      <c r="MD166" s="131"/>
      <c r="ME166" s="131"/>
      <c r="MF166" s="131"/>
      <c r="MG166" s="131"/>
      <c r="MH166" s="131"/>
      <c r="MI166" s="131"/>
      <c r="MJ166" s="131"/>
      <c r="MK166" s="131"/>
      <c r="ML166" s="131"/>
      <c r="MM166" s="131"/>
      <c r="MN166" s="131"/>
      <c r="MO166" s="131"/>
      <c r="MP166" s="131"/>
      <c r="MQ166" s="131"/>
      <c r="MR166" s="131"/>
      <c r="MS166" s="131"/>
      <c r="MT166" s="131"/>
      <c r="MU166" s="131"/>
      <c r="MV166" s="131"/>
      <c r="MW166" s="131"/>
      <c r="MX166" s="131"/>
      <c r="MY166" s="131"/>
      <c r="MZ166" s="131"/>
      <c r="NA166" s="131"/>
      <c r="NB166" s="131"/>
      <c r="NC166" s="131"/>
      <c r="ND166" s="131"/>
      <c r="NE166" s="131"/>
      <c r="NF166" s="131"/>
      <c r="NG166" s="131"/>
      <c r="NH166" s="131"/>
      <c r="NI166" s="131"/>
      <c r="NJ166" s="131"/>
      <c r="NK166" s="131"/>
      <c r="NL166" s="131"/>
      <c r="NM166" s="131"/>
      <c r="NN166" s="131"/>
      <c r="NO166" s="131"/>
      <c r="NP166" s="131"/>
      <c r="NQ166" s="131"/>
      <c r="NR166" s="131"/>
      <c r="NS166" s="131"/>
      <c r="NT166" s="131"/>
      <c r="NU166" s="131"/>
      <c r="NV166" s="131"/>
      <c r="NW166" s="131"/>
      <c r="NX166" s="131"/>
      <c r="NY166" s="131"/>
      <c r="NZ166" s="131"/>
      <c r="OA166" s="131"/>
      <c r="OB166" s="131"/>
      <c r="OC166" s="131"/>
      <c r="OD166" s="131"/>
      <c r="OE166" s="131"/>
      <c r="OF166" s="131"/>
      <c r="OG166" s="131"/>
      <c r="OH166" s="131"/>
      <c r="OI166" s="131"/>
      <c r="OJ166" s="131"/>
      <c r="OK166" s="131"/>
      <c r="OL166" s="131"/>
      <c r="OM166" s="131"/>
      <c r="ON166" s="131"/>
      <c r="OO166" s="131"/>
      <c r="OP166" s="131"/>
      <c r="OQ166" s="131"/>
      <c r="OR166" s="131"/>
      <c r="OS166" s="131"/>
      <c r="OT166" s="131"/>
      <c r="OU166" s="131"/>
      <c r="OV166" s="131"/>
      <c r="OW166" s="131"/>
      <c r="OX166" s="131"/>
      <c r="OY166" s="131"/>
      <c r="OZ166" s="131"/>
      <c r="PA166" s="131"/>
      <c r="PB166" s="131"/>
      <c r="PC166" s="131"/>
      <c r="PD166" s="131"/>
      <c r="PE166" s="131"/>
      <c r="PF166" s="131"/>
      <c r="PG166" s="131"/>
      <c r="PH166" s="131"/>
      <c r="PI166" s="131"/>
      <c r="PJ166" s="131"/>
      <c r="PK166" s="131"/>
      <c r="PL166" s="131"/>
      <c r="PM166" s="131"/>
      <c r="PN166" s="131"/>
      <c r="PO166" s="131"/>
      <c r="PP166" s="131"/>
      <c r="PQ166" s="131"/>
      <c r="PR166" s="131"/>
      <c r="PS166" s="131"/>
      <c r="PT166" s="131"/>
      <c r="PU166" s="131"/>
      <c r="PV166" s="131"/>
      <c r="PW166" s="131"/>
      <c r="PX166" s="131"/>
      <c r="PY166" s="131"/>
      <c r="PZ166" s="131"/>
      <c r="QA166" s="131"/>
      <c r="QB166" s="131"/>
      <c r="QC166" s="131"/>
      <c r="QD166" s="131"/>
      <c r="QE166" s="131"/>
      <c r="QF166" s="131"/>
      <c r="QG166" s="131"/>
      <c r="QH166" s="131"/>
      <c r="QI166" s="131"/>
      <c r="QJ166" s="131"/>
    </row>
    <row r="167" spans="1:452" ht="15" x14ac:dyDescent="0.2">
      <c r="A167" s="131"/>
      <c r="B167" s="165"/>
      <c r="C167" s="165"/>
      <c r="D167" s="165"/>
      <c r="E167" s="165"/>
      <c r="F167" s="165"/>
      <c r="G167" s="165"/>
      <c r="H167" s="165"/>
      <c r="I167" s="165"/>
      <c r="J167" s="165"/>
      <c r="K167" s="131"/>
      <c r="L167" s="131"/>
      <c r="M167" s="131"/>
      <c r="N167" s="131"/>
      <c r="O167" s="131"/>
      <c r="P167" s="131"/>
      <c r="Q167" s="164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  <c r="EC167" s="131"/>
      <c r="ED167" s="131"/>
      <c r="EE167" s="131"/>
      <c r="EF167" s="131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31"/>
      <c r="FA167" s="131"/>
      <c r="FB167" s="131"/>
      <c r="FC167" s="131"/>
      <c r="FD167" s="131"/>
      <c r="FE167" s="131"/>
      <c r="FF167" s="131"/>
      <c r="FG167" s="131"/>
      <c r="FH167" s="131"/>
      <c r="FI167" s="131"/>
      <c r="FJ167" s="131"/>
      <c r="FK167" s="131"/>
      <c r="FL167" s="131"/>
      <c r="FM167" s="131"/>
      <c r="FN167" s="131"/>
      <c r="FO167" s="131"/>
      <c r="FP167" s="131"/>
      <c r="FQ167" s="131"/>
      <c r="FR167" s="131"/>
      <c r="FS167" s="131"/>
      <c r="FT167" s="131"/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31"/>
      <c r="GE167" s="131"/>
      <c r="GF167" s="131"/>
      <c r="GG167" s="131"/>
      <c r="GH167" s="131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31"/>
      <c r="GT167" s="131"/>
      <c r="GU167" s="131"/>
      <c r="GV167" s="131"/>
      <c r="GW167" s="131"/>
      <c r="GX167" s="131"/>
      <c r="GY167" s="131"/>
      <c r="GZ167" s="131"/>
      <c r="HA167" s="131"/>
      <c r="HB167" s="131"/>
      <c r="HC167" s="131"/>
      <c r="HD167" s="131"/>
      <c r="HE167" s="131"/>
      <c r="HF167" s="131"/>
      <c r="HG167" s="131"/>
      <c r="HH167" s="131"/>
      <c r="HI167" s="131"/>
      <c r="HJ167" s="131"/>
      <c r="HK167" s="131"/>
      <c r="HL167" s="131"/>
      <c r="HM167" s="131"/>
      <c r="HN167" s="131"/>
      <c r="HO167" s="131"/>
      <c r="HP167" s="131"/>
      <c r="HQ167" s="131"/>
      <c r="HR167" s="131"/>
      <c r="HS167" s="131"/>
      <c r="HT167" s="131"/>
      <c r="HU167" s="131"/>
      <c r="HV167" s="131"/>
      <c r="HW167" s="131"/>
      <c r="HX167" s="131"/>
      <c r="HY167" s="131"/>
      <c r="HZ167" s="131"/>
      <c r="IA167" s="131"/>
      <c r="IB167" s="131"/>
      <c r="IC167" s="131"/>
      <c r="ID167" s="131"/>
      <c r="IE167" s="131"/>
      <c r="IF167" s="131"/>
      <c r="IG167" s="131"/>
      <c r="IH167" s="131"/>
      <c r="II167" s="131"/>
      <c r="IJ167" s="131"/>
      <c r="IK167" s="131"/>
      <c r="IL167" s="131"/>
      <c r="IM167" s="131"/>
      <c r="IN167" s="131"/>
      <c r="IO167" s="131"/>
      <c r="IP167" s="131"/>
      <c r="IQ167" s="131"/>
      <c r="IR167" s="131"/>
      <c r="IS167" s="131"/>
      <c r="IT167" s="131"/>
      <c r="IU167" s="131"/>
      <c r="IV167" s="131"/>
      <c r="IW167" s="131"/>
      <c r="IX167" s="131"/>
      <c r="IY167" s="131"/>
      <c r="IZ167" s="131"/>
      <c r="JA167" s="131"/>
      <c r="JB167" s="131"/>
      <c r="JC167" s="131"/>
      <c r="JD167" s="131"/>
      <c r="JE167" s="131"/>
      <c r="JF167" s="131"/>
      <c r="JG167" s="131"/>
      <c r="JH167" s="131"/>
      <c r="JI167" s="131"/>
      <c r="JJ167" s="131"/>
      <c r="JK167" s="131"/>
      <c r="JL167" s="131"/>
      <c r="JM167" s="131"/>
      <c r="JN167" s="131"/>
      <c r="JO167" s="131"/>
      <c r="JP167" s="131"/>
      <c r="JQ167" s="131"/>
      <c r="JR167" s="131"/>
      <c r="JS167" s="131"/>
      <c r="JT167" s="131"/>
      <c r="JU167" s="131"/>
      <c r="JV167" s="131"/>
      <c r="JW167" s="131"/>
      <c r="JX167" s="131"/>
      <c r="JY167" s="131"/>
      <c r="JZ167" s="131"/>
      <c r="KA167" s="131"/>
      <c r="KB167" s="131"/>
      <c r="KC167" s="131"/>
      <c r="KD167" s="131"/>
      <c r="KE167" s="131"/>
      <c r="KF167" s="131"/>
      <c r="KG167" s="131"/>
      <c r="KH167" s="131"/>
      <c r="KI167" s="131"/>
      <c r="KJ167" s="131"/>
      <c r="KK167" s="131"/>
      <c r="KL167" s="131"/>
      <c r="KM167" s="131"/>
      <c r="KN167" s="131"/>
      <c r="KO167" s="131"/>
      <c r="KP167" s="131"/>
      <c r="KQ167" s="131"/>
      <c r="KR167" s="131"/>
      <c r="KS167" s="131"/>
      <c r="KT167" s="131"/>
      <c r="KU167" s="131"/>
      <c r="KV167" s="131"/>
      <c r="KW167" s="131"/>
      <c r="KX167" s="131"/>
      <c r="KY167" s="131"/>
      <c r="KZ167" s="131"/>
      <c r="LA167" s="131"/>
      <c r="LB167" s="131"/>
      <c r="LC167" s="131"/>
      <c r="LD167" s="131"/>
      <c r="LE167" s="131"/>
      <c r="LF167" s="131"/>
      <c r="LG167" s="131"/>
      <c r="LH167" s="131"/>
      <c r="LI167" s="131"/>
      <c r="LJ167" s="131"/>
      <c r="LK167" s="131"/>
      <c r="LL167" s="131"/>
      <c r="LM167" s="131"/>
      <c r="LN167" s="131"/>
      <c r="LO167" s="131"/>
      <c r="LP167" s="131"/>
      <c r="LQ167" s="131"/>
      <c r="LR167" s="131"/>
      <c r="LS167" s="131"/>
      <c r="LT167" s="131"/>
      <c r="LU167" s="131"/>
      <c r="LV167" s="131"/>
      <c r="LW167" s="131"/>
      <c r="LX167" s="131"/>
      <c r="LY167" s="131"/>
      <c r="LZ167" s="131"/>
      <c r="MA167" s="131"/>
      <c r="MB167" s="131"/>
      <c r="MC167" s="131"/>
      <c r="MD167" s="131"/>
      <c r="ME167" s="131"/>
      <c r="MF167" s="131"/>
      <c r="MG167" s="131"/>
      <c r="MH167" s="131"/>
      <c r="MI167" s="131"/>
      <c r="MJ167" s="131"/>
      <c r="MK167" s="131"/>
      <c r="ML167" s="131"/>
      <c r="MM167" s="131"/>
      <c r="MN167" s="131"/>
      <c r="MO167" s="131"/>
      <c r="MP167" s="131"/>
      <c r="MQ167" s="131"/>
      <c r="MR167" s="131"/>
      <c r="MS167" s="131"/>
      <c r="MT167" s="131"/>
      <c r="MU167" s="131"/>
      <c r="MV167" s="131"/>
      <c r="MW167" s="131"/>
      <c r="MX167" s="131"/>
      <c r="MY167" s="131"/>
      <c r="MZ167" s="131"/>
      <c r="NA167" s="131"/>
      <c r="NB167" s="131"/>
      <c r="NC167" s="131"/>
      <c r="ND167" s="131"/>
      <c r="NE167" s="131"/>
      <c r="NF167" s="131"/>
      <c r="NG167" s="131"/>
      <c r="NH167" s="131"/>
      <c r="NI167" s="131"/>
      <c r="NJ167" s="131"/>
      <c r="NK167" s="131"/>
      <c r="NL167" s="131"/>
      <c r="NM167" s="131"/>
      <c r="NN167" s="131"/>
      <c r="NO167" s="131"/>
      <c r="NP167" s="131"/>
      <c r="NQ167" s="131"/>
      <c r="NR167" s="131"/>
      <c r="NS167" s="131"/>
      <c r="NT167" s="131"/>
      <c r="NU167" s="131"/>
      <c r="NV167" s="131"/>
      <c r="NW167" s="131"/>
      <c r="NX167" s="131"/>
      <c r="NY167" s="131"/>
      <c r="NZ167" s="131"/>
      <c r="OA167" s="131"/>
      <c r="OB167" s="131"/>
      <c r="OC167" s="131"/>
      <c r="OD167" s="131"/>
      <c r="OE167" s="131"/>
      <c r="OF167" s="131"/>
      <c r="OG167" s="131"/>
      <c r="OH167" s="131"/>
      <c r="OI167" s="131"/>
      <c r="OJ167" s="131"/>
      <c r="OK167" s="131"/>
      <c r="OL167" s="131"/>
      <c r="OM167" s="131"/>
      <c r="ON167" s="131"/>
      <c r="OO167" s="131"/>
      <c r="OP167" s="131"/>
      <c r="OQ167" s="131"/>
      <c r="OR167" s="131"/>
      <c r="OS167" s="131"/>
      <c r="OT167" s="131"/>
      <c r="OU167" s="131"/>
      <c r="OV167" s="131"/>
      <c r="OW167" s="131"/>
      <c r="OX167" s="131"/>
      <c r="OY167" s="131"/>
      <c r="OZ167" s="131"/>
      <c r="PA167" s="131"/>
      <c r="PB167" s="131"/>
      <c r="PC167" s="131"/>
      <c r="PD167" s="131"/>
      <c r="PE167" s="131"/>
      <c r="PF167" s="131"/>
      <c r="PG167" s="131"/>
      <c r="PH167" s="131"/>
      <c r="PI167" s="131"/>
      <c r="PJ167" s="131"/>
      <c r="PK167" s="131"/>
      <c r="PL167" s="131"/>
      <c r="PM167" s="131"/>
      <c r="PN167" s="131"/>
      <c r="PO167" s="131"/>
      <c r="PP167" s="131"/>
      <c r="PQ167" s="131"/>
      <c r="PR167" s="131"/>
      <c r="PS167" s="131"/>
      <c r="PT167" s="131"/>
      <c r="PU167" s="131"/>
      <c r="PV167" s="131"/>
      <c r="PW167" s="131"/>
      <c r="PX167" s="131"/>
      <c r="PY167" s="131"/>
      <c r="PZ167" s="131"/>
      <c r="QA167" s="131"/>
      <c r="QB167" s="131"/>
      <c r="QC167" s="131"/>
      <c r="QD167" s="131"/>
      <c r="QE167" s="131"/>
      <c r="QF167" s="131"/>
      <c r="QG167" s="131"/>
      <c r="QH167" s="131"/>
      <c r="QI167" s="131"/>
      <c r="QJ167" s="131"/>
    </row>
    <row r="168" spans="1:452" ht="15" x14ac:dyDescent="0.2">
      <c r="A168" s="131"/>
      <c r="B168" s="165"/>
      <c r="C168" s="165"/>
      <c r="D168" s="165"/>
      <c r="E168" s="165"/>
      <c r="F168" s="165"/>
      <c r="G168" s="165"/>
      <c r="H168" s="165"/>
      <c r="I168" s="165"/>
      <c r="J168" s="165"/>
      <c r="K168" s="131"/>
      <c r="L168" s="131"/>
      <c r="M168" s="131"/>
      <c r="N168" s="131"/>
      <c r="O168" s="131"/>
      <c r="P168" s="131"/>
      <c r="Q168" s="164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  <c r="EC168" s="131"/>
      <c r="ED168" s="131"/>
      <c r="EE168" s="131"/>
      <c r="EF168" s="131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31"/>
      <c r="FJ168" s="131"/>
      <c r="FK168" s="131"/>
      <c r="FL168" s="131"/>
      <c r="FM168" s="131"/>
      <c r="FN168" s="131"/>
      <c r="FO168" s="131"/>
      <c r="FP168" s="131"/>
      <c r="FQ168" s="131"/>
      <c r="FR168" s="131"/>
      <c r="FS168" s="131"/>
      <c r="FT168" s="131"/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31"/>
      <c r="GE168" s="131"/>
      <c r="GF168" s="131"/>
      <c r="GG168" s="131"/>
      <c r="GH168" s="131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31"/>
      <c r="GT168" s="131"/>
      <c r="GU168" s="131"/>
      <c r="GV168" s="131"/>
      <c r="GW168" s="131"/>
      <c r="GX168" s="131"/>
      <c r="GY168" s="131"/>
      <c r="GZ168" s="131"/>
      <c r="HA168" s="131"/>
      <c r="HB168" s="131"/>
      <c r="HC168" s="131"/>
      <c r="HD168" s="131"/>
      <c r="HE168" s="131"/>
      <c r="HF168" s="131"/>
      <c r="HG168" s="131"/>
      <c r="HH168" s="131"/>
      <c r="HI168" s="131"/>
      <c r="HJ168" s="131"/>
      <c r="HK168" s="131"/>
      <c r="HL168" s="131"/>
      <c r="HM168" s="131"/>
      <c r="HN168" s="131"/>
      <c r="HO168" s="131"/>
      <c r="HP168" s="131"/>
      <c r="HQ168" s="131"/>
      <c r="HR168" s="131"/>
      <c r="HS168" s="131"/>
      <c r="HT168" s="131"/>
      <c r="HU168" s="131"/>
      <c r="HV168" s="131"/>
      <c r="HW168" s="131"/>
      <c r="HX168" s="131"/>
      <c r="HY168" s="131"/>
      <c r="HZ168" s="131"/>
      <c r="IA168" s="131"/>
      <c r="IB168" s="131"/>
      <c r="IC168" s="131"/>
      <c r="ID168" s="131"/>
      <c r="IE168" s="131"/>
      <c r="IF168" s="131"/>
      <c r="IG168" s="131"/>
      <c r="IH168" s="131"/>
      <c r="II168" s="131"/>
      <c r="IJ168" s="131"/>
      <c r="IK168" s="131"/>
      <c r="IL168" s="131"/>
      <c r="IM168" s="131"/>
      <c r="IN168" s="131"/>
      <c r="IO168" s="131"/>
      <c r="IP168" s="131"/>
      <c r="IQ168" s="131"/>
      <c r="IR168" s="131"/>
      <c r="IS168" s="131"/>
      <c r="IT168" s="131"/>
      <c r="IU168" s="131"/>
      <c r="IV168" s="131"/>
      <c r="IW168" s="131"/>
      <c r="IX168" s="131"/>
      <c r="IY168" s="131"/>
      <c r="IZ168" s="131"/>
      <c r="JA168" s="131"/>
      <c r="JB168" s="131"/>
      <c r="JC168" s="131"/>
      <c r="JD168" s="131"/>
      <c r="JE168" s="131"/>
      <c r="JF168" s="131"/>
      <c r="JG168" s="131"/>
      <c r="JH168" s="131"/>
      <c r="JI168" s="131"/>
      <c r="JJ168" s="131"/>
      <c r="JK168" s="131"/>
      <c r="JL168" s="131"/>
      <c r="JM168" s="131"/>
      <c r="JN168" s="131"/>
      <c r="JO168" s="131"/>
      <c r="JP168" s="131"/>
      <c r="JQ168" s="131"/>
      <c r="JR168" s="131"/>
      <c r="JS168" s="131"/>
      <c r="JT168" s="131"/>
      <c r="JU168" s="131"/>
      <c r="JV168" s="131"/>
      <c r="JW168" s="131"/>
      <c r="JX168" s="131"/>
      <c r="JY168" s="131"/>
      <c r="JZ168" s="131"/>
      <c r="KA168" s="131"/>
      <c r="KB168" s="131"/>
      <c r="KC168" s="131"/>
      <c r="KD168" s="131"/>
      <c r="KE168" s="131"/>
      <c r="KF168" s="131"/>
      <c r="KG168" s="131"/>
      <c r="KH168" s="131"/>
      <c r="KI168" s="131"/>
      <c r="KJ168" s="131"/>
      <c r="KK168" s="131"/>
      <c r="KL168" s="131"/>
      <c r="KM168" s="131"/>
      <c r="KN168" s="131"/>
      <c r="KO168" s="131"/>
      <c r="KP168" s="131"/>
      <c r="KQ168" s="131"/>
      <c r="KR168" s="131"/>
      <c r="KS168" s="131"/>
      <c r="KT168" s="131"/>
      <c r="KU168" s="131"/>
      <c r="KV168" s="131"/>
      <c r="KW168" s="131"/>
      <c r="KX168" s="131"/>
      <c r="KY168" s="131"/>
      <c r="KZ168" s="131"/>
      <c r="LA168" s="131"/>
      <c r="LB168" s="131"/>
      <c r="LC168" s="131"/>
      <c r="LD168" s="131"/>
      <c r="LE168" s="131"/>
      <c r="LF168" s="131"/>
      <c r="LG168" s="131"/>
      <c r="LH168" s="131"/>
      <c r="LI168" s="131"/>
      <c r="LJ168" s="131"/>
      <c r="LK168" s="131"/>
      <c r="LL168" s="131"/>
      <c r="LM168" s="131"/>
      <c r="LN168" s="131"/>
      <c r="LO168" s="131"/>
      <c r="LP168" s="131"/>
      <c r="LQ168" s="131"/>
      <c r="LR168" s="131"/>
      <c r="LS168" s="131"/>
      <c r="LT168" s="131"/>
      <c r="LU168" s="131"/>
      <c r="LV168" s="131"/>
      <c r="LW168" s="131"/>
      <c r="LX168" s="131"/>
      <c r="LY168" s="131"/>
      <c r="LZ168" s="131"/>
      <c r="MA168" s="131"/>
      <c r="MB168" s="131"/>
      <c r="MC168" s="131"/>
      <c r="MD168" s="131"/>
      <c r="ME168" s="131"/>
      <c r="MF168" s="131"/>
      <c r="MG168" s="131"/>
      <c r="MH168" s="131"/>
      <c r="MI168" s="131"/>
      <c r="MJ168" s="131"/>
      <c r="MK168" s="131"/>
      <c r="ML168" s="131"/>
      <c r="MM168" s="131"/>
      <c r="MN168" s="131"/>
      <c r="MO168" s="131"/>
      <c r="MP168" s="131"/>
      <c r="MQ168" s="131"/>
      <c r="MR168" s="131"/>
      <c r="MS168" s="131"/>
      <c r="MT168" s="131"/>
      <c r="MU168" s="131"/>
      <c r="MV168" s="131"/>
      <c r="MW168" s="131"/>
      <c r="MX168" s="131"/>
      <c r="MY168" s="131"/>
      <c r="MZ168" s="131"/>
      <c r="NA168" s="131"/>
      <c r="NB168" s="131"/>
      <c r="NC168" s="131"/>
      <c r="ND168" s="131"/>
      <c r="NE168" s="131"/>
      <c r="NF168" s="131"/>
      <c r="NG168" s="131"/>
      <c r="NH168" s="131"/>
      <c r="NI168" s="131"/>
      <c r="NJ168" s="131"/>
      <c r="NK168" s="131"/>
      <c r="NL168" s="131"/>
      <c r="NM168" s="131"/>
      <c r="NN168" s="131"/>
      <c r="NO168" s="131"/>
      <c r="NP168" s="131"/>
      <c r="NQ168" s="131"/>
      <c r="NR168" s="131"/>
      <c r="NS168" s="131"/>
      <c r="NT168" s="131"/>
      <c r="NU168" s="131"/>
      <c r="NV168" s="131"/>
      <c r="NW168" s="131"/>
      <c r="NX168" s="131"/>
      <c r="NY168" s="131"/>
      <c r="NZ168" s="131"/>
      <c r="OA168" s="131"/>
      <c r="OB168" s="131"/>
      <c r="OC168" s="131"/>
      <c r="OD168" s="131"/>
      <c r="OE168" s="131"/>
      <c r="OF168" s="131"/>
      <c r="OG168" s="131"/>
      <c r="OH168" s="131"/>
      <c r="OI168" s="131"/>
      <c r="OJ168" s="131"/>
      <c r="OK168" s="131"/>
      <c r="OL168" s="131"/>
      <c r="OM168" s="131"/>
      <c r="ON168" s="131"/>
      <c r="OO168" s="131"/>
      <c r="OP168" s="131"/>
      <c r="OQ168" s="131"/>
      <c r="OR168" s="131"/>
      <c r="OS168" s="131"/>
      <c r="OT168" s="131"/>
      <c r="OU168" s="131"/>
      <c r="OV168" s="131"/>
      <c r="OW168" s="131"/>
      <c r="OX168" s="131"/>
      <c r="OY168" s="131"/>
      <c r="OZ168" s="131"/>
      <c r="PA168" s="131"/>
      <c r="PB168" s="131"/>
      <c r="PC168" s="131"/>
      <c r="PD168" s="131"/>
      <c r="PE168" s="131"/>
      <c r="PF168" s="131"/>
      <c r="PG168" s="131"/>
      <c r="PH168" s="131"/>
      <c r="PI168" s="131"/>
      <c r="PJ168" s="131"/>
      <c r="PK168" s="131"/>
      <c r="PL168" s="131"/>
      <c r="PM168" s="131"/>
      <c r="PN168" s="131"/>
      <c r="PO168" s="131"/>
      <c r="PP168" s="131"/>
      <c r="PQ168" s="131"/>
      <c r="PR168" s="131"/>
      <c r="PS168" s="131"/>
      <c r="PT168" s="131"/>
      <c r="PU168" s="131"/>
      <c r="PV168" s="131"/>
      <c r="PW168" s="131"/>
      <c r="PX168" s="131"/>
      <c r="PY168" s="131"/>
      <c r="PZ168" s="131"/>
      <c r="QA168" s="131"/>
      <c r="QB168" s="131"/>
      <c r="QC168" s="131"/>
      <c r="QD168" s="131"/>
      <c r="QE168" s="131"/>
      <c r="QF168" s="131"/>
      <c r="QG168" s="131"/>
      <c r="QH168" s="131"/>
      <c r="QI168" s="131"/>
      <c r="QJ168" s="131"/>
    </row>
    <row r="169" spans="1:452" ht="15" x14ac:dyDescent="0.2">
      <c r="A169" s="131"/>
      <c r="B169" s="165"/>
      <c r="C169" s="165"/>
      <c r="D169" s="165"/>
      <c r="E169" s="165"/>
      <c r="F169" s="165"/>
      <c r="G169" s="165"/>
      <c r="H169" s="165"/>
      <c r="I169" s="165"/>
      <c r="J169" s="165"/>
      <c r="K169" s="131"/>
      <c r="L169" s="131"/>
      <c r="M169" s="131"/>
      <c r="N169" s="131"/>
      <c r="O169" s="131"/>
      <c r="P169" s="131"/>
      <c r="Q169" s="164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  <c r="EC169" s="131"/>
      <c r="ED169" s="131"/>
      <c r="EE169" s="131"/>
      <c r="EF169" s="131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31"/>
      <c r="FP169" s="131"/>
      <c r="FQ169" s="131"/>
      <c r="FR169" s="131"/>
      <c r="FS169" s="131"/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31"/>
      <c r="GE169" s="131"/>
      <c r="GF169" s="131"/>
      <c r="GG169" s="131"/>
      <c r="GH169" s="131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31"/>
      <c r="GT169" s="131"/>
      <c r="GU169" s="131"/>
      <c r="GV169" s="131"/>
      <c r="GW169" s="131"/>
      <c r="GX169" s="131"/>
      <c r="GY169" s="131"/>
      <c r="GZ169" s="131"/>
      <c r="HA169" s="131"/>
      <c r="HB169" s="131"/>
      <c r="HC169" s="131"/>
      <c r="HD169" s="131"/>
      <c r="HE169" s="131"/>
      <c r="HF169" s="131"/>
      <c r="HG169" s="131"/>
      <c r="HH169" s="131"/>
      <c r="HI169" s="131"/>
      <c r="HJ169" s="131"/>
      <c r="HK169" s="131"/>
      <c r="HL169" s="131"/>
      <c r="HM169" s="131"/>
      <c r="HN169" s="131"/>
      <c r="HO169" s="131"/>
      <c r="HP169" s="131"/>
      <c r="HQ169" s="131"/>
      <c r="HR169" s="131"/>
      <c r="HS169" s="131"/>
      <c r="HT169" s="131"/>
      <c r="HU169" s="131"/>
      <c r="HV169" s="131"/>
      <c r="HW169" s="131"/>
      <c r="HX169" s="131"/>
      <c r="HY169" s="131"/>
      <c r="HZ169" s="131"/>
      <c r="IA169" s="131"/>
      <c r="IB169" s="131"/>
      <c r="IC169" s="131"/>
      <c r="ID169" s="131"/>
      <c r="IE169" s="131"/>
      <c r="IF169" s="131"/>
      <c r="IG169" s="131"/>
      <c r="IH169" s="131"/>
      <c r="II169" s="131"/>
      <c r="IJ169" s="131"/>
      <c r="IK169" s="131"/>
      <c r="IL169" s="131"/>
      <c r="IM169" s="131"/>
      <c r="IN169" s="131"/>
      <c r="IO169" s="131"/>
      <c r="IP169" s="131"/>
      <c r="IQ169" s="131"/>
      <c r="IR169" s="131"/>
      <c r="IS169" s="131"/>
      <c r="IT169" s="131"/>
      <c r="IU169" s="131"/>
      <c r="IV169" s="131"/>
      <c r="IW169" s="131"/>
      <c r="IX169" s="131"/>
      <c r="IY169" s="131"/>
      <c r="IZ169" s="131"/>
      <c r="JA169" s="131"/>
      <c r="JB169" s="131"/>
      <c r="JC169" s="131"/>
      <c r="JD169" s="131"/>
      <c r="JE169" s="131"/>
      <c r="JF169" s="131"/>
      <c r="JG169" s="131"/>
      <c r="JH169" s="131"/>
      <c r="JI169" s="131"/>
      <c r="JJ169" s="131"/>
      <c r="JK169" s="131"/>
      <c r="JL169" s="131"/>
      <c r="JM169" s="131"/>
      <c r="JN169" s="131"/>
      <c r="JO169" s="131"/>
      <c r="JP169" s="131"/>
      <c r="JQ169" s="131"/>
      <c r="JR169" s="131"/>
      <c r="JS169" s="131"/>
      <c r="JT169" s="131"/>
      <c r="JU169" s="131"/>
      <c r="JV169" s="131"/>
      <c r="JW169" s="131"/>
      <c r="JX169" s="131"/>
      <c r="JY169" s="131"/>
      <c r="JZ169" s="131"/>
      <c r="KA169" s="131"/>
      <c r="KB169" s="131"/>
      <c r="KC169" s="131"/>
      <c r="KD169" s="131"/>
      <c r="KE169" s="131"/>
      <c r="KF169" s="131"/>
      <c r="KG169" s="131"/>
      <c r="KH169" s="131"/>
      <c r="KI169" s="131"/>
      <c r="KJ169" s="131"/>
      <c r="KK169" s="131"/>
      <c r="KL169" s="131"/>
      <c r="KM169" s="131"/>
      <c r="KN169" s="131"/>
      <c r="KO169" s="131"/>
      <c r="KP169" s="131"/>
      <c r="KQ169" s="131"/>
      <c r="KR169" s="131"/>
      <c r="KS169" s="131"/>
      <c r="KT169" s="131"/>
      <c r="KU169" s="131"/>
      <c r="KV169" s="131"/>
      <c r="KW169" s="131"/>
      <c r="KX169" s="131"/>
      <c r="KY169" s="131"/>
      <c r="KZ169" s="131"/>
      <c r="LA169" s="131"/>
      <c r="LB169" s="131"/>
      <c r="LC169" s="131"/>
      <c r="LD169" s="131"/>
      <c r="LE169" s="131"/>
      <c r="LF169" s="131"/>
      <c r="LG169" s="131"/>
      <c r="LH169" s="131"/>
      <c r="LI169" s="131"/>
      <c r="LJ169" s="131"/>
      <c r="LK169" s="131"/>
      <c r="LL169" s="131"/>
      <c r="LM169" s="131"/>
      <c r="LN169" s="131"/>
      <c r="LO169" s="131"/>
      <c r="LP169" s="131"/>
      <c r="LQ169" s="131"/>
      <c r="LR169" s="131"/>
      <c r="LS169" s="131"/>
      <c r="LT169" s="131"/>
      <c r="LU169" s="131"/>
      <c r="LV169" s="131"/>
      <c r="LW169" s="131"/>
      <c r="LX169" s="131"/>
      <c r="LY169" s="131"/>
      <c r="LZ169" s="131"/>
      <c r="MA169" s="131"/>
      <c r="MB169" s="131"/>
      <c r="MC169" s="131"/>
      <c r="MD169" s="131"/>
      <c r="ME169" s="131"/>
      <c r="MF169" s="131"/>
      <c r="MG169" s="131"/>
      <c r="MH169" s="131"/>
      <c r="MI169" s="131"/>
      <c r="MJ169" s="131"/>
      <c r="MK169" s="131"/>
      <c r="ML169" s="131"/>
      <c r="MM169" s="131"/>
      <c r="MN169" s="131"/>
      <c r="MO169" s="131"/>
      <c r="MP169" s="131"/>
      <c r="MQ169" s="131"/>
      <c r="MR169" s="131"/>
      <c r="MS169" s="131"/>
      <c r="MT169" s="131"/>
      <c r="MU169" s="131"/>
      <c r="MV169" s="131"/>
      <c r="MW169" s="131"/>
      <c r="MX169" s="131"/>
      <c r="MY169" s="131"/>
      <c r="MZ169" s="131"/>
      <c r="NA169" s="131"/>
      <c r="NB169" s="131"/>
      <c r="NC169" s="131"/>
      <c r="ND169" s="131"/>
      <c r="NE169" s="131"/>
      <c r="NF169" s="131"/>
      <c r="NG169" s="131"/>
      <c r="NH169" s="131"/>
      <c r="NI169" s="131"/>
      <c r="NJ169" s="131"/>
      <c r="NK169" s="131"/>
      <c r="NL169" s="131"/>
      <c r="NM169" s="131"/>
      <c r="NN169" s="131"/>
      <c r="NO169" s="131"/>
      <c r="NP169" s="131"/>
      <c r="NQ169" s="131"/>
      <c r="NR169" s="131"/>
      <c r="NS169" s="131"/>
      <c r="NT169" s="131"/>
      <c r="NU169" s="131"/>
      <c r="NV169" s="131"/>
      <c r="NW169" s="131"/>
      <c r="NX169" s="131"/>
      <c r="NY169" s="131"/>
      <c r="NZ169" s="131"/>
      <c r="OA169" s="131"/>
      <c r="OB169" s="131"/>
      <c r="OC169" s="131"/>
      <c r="OD169" s="131"/>
      <c r="OE169" s="131"/>
      <c r="OF169" s="131"/>
      <c r="OG169" s="131"/>
      <c r="OH169" s="131"/>
      <c r="OI169" s="131"/>
      <c r="OJ169" s="131"/>
      <c r="OK169" s="131"/>
      <c r="OL169" s="131"/>
      <c r="OM169" s="131"/>
      <c r="ON169" s="131"/>
      <c r="OO169" s="131"/>
      <c r="OP169" s="131"/>
      <c r="OQ169" s="131"/>
      <c r="OR169" s="131"/>
      <c r="OS169" s="131"/>
      <c r="OT169" s="131"/>
      <c r="OU169" s="131"/>
      <c r="OV169" s="131"/>
      <c r="OW169" s="131"/>
      <c r="OX169" s="131"/>
      <c r="OY169" s="131"/>
      <c r="OZ169" s="131"/>
      <c r="PA169" s="131"/>
      <c r="PB169" s="131"/>
      <c r="PC169" s="131"/>
      <c r="PD169" s="131"/>
      <c r="PE169" s="131"/>
      <c r="PF169" s="131"/>
      <c r="PG169" s="131"/>
      <c r="PH169" s="131"/>
      <c r="PI169" s="131"/>
      <c r="PJ169" s="131"/>
      <c r="PK169" s="131"/>
      <c r="PL169" s="131"/>
      <c r="PM169" s="131"/>
      <c r="PN169" s="131"/>
      <c r="PO169" s="131"/>
      <c r="PP169" s="131"/>
      <c r="PQ169" s="131"/>
      <c r="PR169" s="131"/>
      <c r="PS169" s="131"/>
      <c r="PT169" s="131"/>
      <c r="PU169" s="131"/>
      <c r="PV169" s="131"/>
      <c r="PW169" s="131"/>
      <c r="PX169" s="131"/>
      <c r="PY169" s="131"/>
      <c r="PZ169" s="131"/>
      <c r="QA169" s="131"/>
      <c r="QB169" s="131"/>
      <c r="QC169" s="131"/>
      <c r="QD169" s="131"/>
      <c r="QE169" s="131"/>
      <c r="QF169" s="131"/>
      <c r="QG169" s="131"/>
      <c r="QH169" s="131"/>
      <c r="QI169" s="131"/>
      <c r="QJ169" s="131"/>
    </row>
    <row r="170" spans="1:452" ht="15" x14ac:dyDescent="0.2">
      <c r="A170" s="131"/>
      <c r="B170" s="165"/>
      <c r="C170" s="165"/>
      <c r="D170" s="165"/>
      <c r="E170" s="165"/>
      <c r="F170" s="165"/>
      <c r="G170" s="165"/>
      <c r="H170" s="165"/>
      <c r="I170" s="165"/>
      <c r="J170" s="165"/>
      <c r="K170" s="131"/>
      <c r="L170" s="131"/>
      <c r="M170" s="131"/>
      <c r="N170" s="131"/>
      <c r="O170" s="131"/>
      <c r="P170" s="131"/>
      <c r="Q170" s="164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  <c r="EC170" s="131"/>
      <c r="ED170" s="131"/>
      <c r="EE170" s="131"/>
      <c r="EF170" s="131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31"/>
      <c r="FA170" s="131"/>
      <c r="FB170" s="131"/>
      <c r="FC170" s="131"/>
      <c r="FD170" s="131"/>
      <c r="FE170" s="131"/>
      <c r="FF170" s="131"/>
      <c r="FG170" s="131"/>
      <c r="FH170" s="131"/>
      <c r="FI170" s="131"/>
      <c r="FJ170" s="131"/>
      <c r="FK170" s="131"/>
      <c r="FL170" s="131"/>
      <c r="FM170" s="131"/>
      <c r="FN170" s="131"/>
      <c r="FO170" s="131"/>
      <c r="FP170" s="131"/>
      <c r="FQ170" s="131"/>
      <c r="FR170" s="131"/>
      <c r="FS170" s="131"/>
      <c r="FT170" s="131"/>
      <c r="FU170" s="131"/>
      <c r="FV170" s="131"/>
      <c r="FW170" s="131"/>
      <c r="FX170" s="131"/>
      <c r="FY170" s="131"/>
      <c r="FZ170" s="131"/>
      <c r="GA170" s="131"/>
      <c r="GB170" s="131"/>
      <c r="GC170" s="131"/>
      <c r="GD170" s="131"/>
      <c r="GE170" s="131"/>
      <c r="GF170" s="131"/>
      <c r="GG170" s="131"/>
      <c r="GH170" s="131"/>
      <c r="GI170" s="131"/>
      <c r="GJ170" s="131"/>
      <c r="GK170" s="131"/>
      <c r="GL170" s="131"/>
      <c r="GM170" s="131"/>
      <c r="GN170" s="131"/>
      <c r="GO170" s="131"/>
      <c r="GP170" s="131"/>
      <c r="GQ170" s="131"/>
      <c r="GR170" s="131"/>
      <c r="GS170" s="131"/>
      <c r="GT170" s="131"/>
      <c r="GU170" s="131"/>
      <c r="GV170" s="131"/>
      <c r="GW170" s="131"/>
      <c r="GX170" s="131"/>
      <c r="GY170" s="131"/>
      <c r="GZ170" s="131"/>
      <c r="HA170" s="131"/>
      <c r="HB170" s="131"/>
      <c r="HC170" s="131"/>
      <c r="HD170" s="131"/>
      <c r="HE170" s="131"/>
      <c r="HF170" s="131"/>
      <c r="HG170" s="131"/>
      <c r="HH170" s="131"/>
      <c r="HI170" s="131"/>
      <c r="HJ170" s="131"/>
      <c r="HK170" s="131"/>
      <c r="HL170" s="131"/>
      <c r="HM170" s="131"/>
      <c r="HN170" s="131"/>
      <c r="HO170" s="131"/>
      <c r="HP170" s="131"/>
      <c r="HQ170" s="131"/>
      <c r="HR170" s="131"/>
      <c r="HS170" s="131"/>
      <c r="HT170" s="131"/>
      <c r="HU170" s="131"/>
      <c r="HV170" s="131"/>
      <c r="HW170" s="131"/>
      <c r="HX170" s="131"/>
      <c r="HY170" s="131"/>
      <c r="HZ170" s="131"/>
      <c r="IA170" s="131"/>
      <c r="IB170" s="131"/>
      <c r="IC170" s="131"/>
      <c r="ID170" s="131"/>
      <c r="IE170" s="131"/>
      <c r="IF170" s="131"/>
      <c r="IG170" s="131"/>
      <c r="IH170" s="131"/>
      <c r="II170" s="131"/>
      <c r="IJ170" s="131"/>
      <c r="IK170" s="131"/>
      <c r="IL170" s="131"/>
      <c r="IM170" s="131"/>
      <c r="IN170" s="131"/>
      <c r="IO170" s="131"/>
      <c r="IP170" s="131"/>
      <c r="IQ170" s="131"/>
      <c r="IR170" s="131"/>
      <c r="IS170" s="131"/>
      <c r="IT170" s="131"/>
      <c r="IU170" s="131"/>
      <c r="IV170" s="131"/>
      <c r="IW170" s="131"/>
      <c r="IX170" s="131"/>
      <c r="IY170" s="131"/>
      <c r="IZ170" s="131"/>
      <c r="JA170" s="131"/>
      <c r="JB170" s="131"/>
      <c r="JC170" s="131"/>
      <c r="JD170" s="131"/>
      <c r="JE170" s="131"/>
      <c r="JF170" s="131"/>
      <c r="JG170" s="131"/>
      <c r="JH170" s="131"/>
      <c r="JI170" s="131"/>
      <c r="JJ170" s="131"/>
      <c r="JK170" s="131"/>
      <c r="JL170" s="131"/>
      <c r="JM170" s="131"/>
      <c r="JN170" s="131"/>
      <c r="JO170" s="131"/>
      <c r="JP170" s="131"/>
      <c r="JQ170" s="131"/>
      <c r="JR170" s="131"/>
      <c r="JS170" s="131"/>
      <c r="JT170" s="131"/>
      <c r="JU170" s="131"/>
      <c r="JV170" s="131"/>
      <c r="JW170" s="131"/>
      <c r="JX170" s="131"/>
      <c r="JY170" s="131"/>
      <c r="JZ170" s="131"/>
      <c r="KA170" s="131"/>
      <c r="KB170" s="131"/>
      <c r="KC170" s="131"/>
      <c r="KD170" s="131"/>
      <c r="KE170" s="131"/>
      <c r="KF170" s="131"/>
      <c r="KG170" s="131"/>
      <c r="KH170" s="131"/>
      <c r="KI170" s="131"/>
      <c r="KJ170" s="131"/>
      <c r="KK170" s="131"/>
      <c r="KL170" s="131"/>
      <c r="KM170" s="131"/>
      <c r="KN170" s="131"/>
      <c r="KO170" s="131"/>
      <c r="KP170" s="131"/>
      <c r="KQ170" s="131"/>
      <c r="KR170" s="131"/>
      <c r="KS170" s="131"/>
      <c r="KT170" s="131"/>
      <c r="KU170" s="131"/>
      <c r="KV170" s="131"/>
      <c r="KW170" s="131"/>
      <c r="KX170" s="131"/>
      <c r="KY170" s="131"/>
      <c r="KZ170" s="131"/>
      <c r="LA170" s="131"/>
      <c r="LB170" s="131"/>
      <c r="LC170" s="131"/>
      <c r="LD170" s="131"/>
      <c r="LE170" s="131"/>
      <c r="LF170" s="131"/>
      <c r="LG170" s="131"/>
      <c r="LH170" s="131"/>
      <c r="LI170" s="131"/>
      <c r="LJ170" s="131"/>
      <c r="LK170" s="131"/>
      <c r="LL170" s="131"/>
      <c r="LM170" s="131"/>
      <c r="LN170" s="131"/>
      <c r="LO170" s="131"/>
      <c r="LP170" s="131"/>
      <c r="LQ170" s="131"/>
      <c r="LR170" s="131"/>
      <c r="LS170" s="131"/>
      <c r="LT170" s="131"/>
      <c r="LU170" s="131"/>
      <c r="LV170" s="131"/>
      <c r="LW170" s="131"/>
      <c r="LX170" s="131"/>
      <c r="LY170" s="131"/>
      <c r="LZ170" s="131"/>
      <c r="MA170" s="131"/>
      <c r="MB170" s="131"/>
      <c r="MC170" s="131"/>
      <c r="MD170" s="131"/>
      <c r="ME170" s="131"/>
      <c r="MF170" s="131"/>
      <c r="MG170" s="131"/>
      <c r="MH170" s="131"/>
      <c r="MI170" s="131"/>
      <c r="MJ170" s="131"/>
      <c r="MK170" s="131"/>
      <c r="ML170" s="131"/>
      <c r="MM170" s="131"/>
      <c r="MN170" s="131"/>
      <c r="MO170" s="131"/>
      <c r="MP170" s="131"/>
      <c r="MQ170" s="131"/>
      <c r="MR170" s="131"/>
      <c r="MS170" s="131"/>
      <c r="MT170" s="131"/>
      <c r="MU170" s="131"/>
      <c r="MV170" s="131"/>
      <c r="MW170" s="131"/>
      <c r="MX170" s="131"/>
      <c r="MY170" s="131"/>
      <c r="MZ170" s="131"/>
      <c r="NA170" s="131"/>
      <c r="NB170" s="131"/>
      <c r="NC170" s="131"/>
      <c r="ND170" s="131"/>
      <c r="NE170" s="131"/>
      <c r="NF170" s="131"/>
      <c r="NG170" s="131"/>
      <c r="NH170" s="131"/>
      <c r="NI170" s="131"/>
      <c r="NJ170" s="131"/>
      <c r="NK170" s="131"/>
      <c r="NL170" s="131"/>
      <c r="NM170" s="131"/>
      <c r="NN170" s="131"/>
      <c r="NO170" s="131"/>
      <c r="NP170" s="131"/>
      <c r="NQ170" s="131"/>
      <c r="NR170" s="131"/>
      <c r="NS170" s="131"/>
      <c r="NT170" s="131"/>
      <c r="NU170" s="131"/>
      <c r="NV170" s="131"/>
      <c r="NW170" s="131"/>
      <c r="NX170" s="131"/>
      <c r="NY170" s="131"/>
      <c r="NZ170" s="131"/>
      <c r="OA170" s="131"/>
      <c r="OB170" s="131"/>
      <c r="OC170" s="131"/>
      <c r="OD170" s="131"/>
      <c r="OE170" s="131"/>
      <c r="OF170" s="131"/>
      <c r="OG170" s="131"/>
      <c r="OH170" s="131"/>
      <c r="OI170" s="131"/>
      <c r="OJ170" s="131"/>
      <c r="OK170" s="131"/>
      <c r="OL170" s="131"/>
      <c r="OM170" s="131"/>
      <c r="ON170" s="131"/>
      <c r="OO170" s="131"/>
      <c r="OP170" s="131"/>
      <c r="OQ170" s="131"/>
      <c r="OR170" s="131"/>
      <c r="OS170" s="131"/>
      <c r="OT170" s="131"/>
      <c r="OU170" s="131"/>
      <c r="OV170" s="131"/>
      <c r="OW170" s="131"/>
      <c r="OX170" s="131"/>
      <c r="OY170" s="131"/>
      <c r="OZ170" s="131"/>
      <c r="PA170" s="131"/>
      <c r="PB170" s="131"/>
      <c r="PC170" s="131"/>
      <c r="PD170" s="131"/>
      <c r="PE170" s="131"/>
      <c r="PF170" s="131"/>
      <c r="PG170" s="131"/>
      <c r="PH170" s="131"/>
      <c r="PI170" s="131"/>
      <c r="PJ170" s="131"/>
      <c r="PK170" s="131"/>
      <c r="PL170" s="131"/>
      <c r="PM170" s="131"/>
      <c r="PN170" s="131"/>
      <c r="PO170" s="131"/>
      <c r="PP170" s="131"/>
      <c r="PQ170" s="131"/>
      <c r="PR170" s="131"/>
      <c r="PS170" s="131"/>
      <c r="PT170" s="131"/>
      <c r="PU170" s="131"/>
      <c r="PV170" s="131"/>
      <c r="PW170" s="131"/>
      <c r="PX170" s="131"/>
      <c r="PY170" s="131"/>
      <c r="PZ170" s="131"/>
      <c r="QA170" s="131"/>
      <c r="QB170" s="131"/>
      <c r="QC170" s="131"/>
      <c r="QD170" s="131"/>
      <c r="QE170" s="131"/>
      <c r="QF170" s="131"/>
      <c r="QG170" s="131"/>
      <c r="QH170" s="131"/>
      <c r="QI170" s="131"/>
      <c r="QJ170" s="131"/>
    </row>
    <row r="171" spans="1:452" ht="15" x14ac:dyDescent="0.2">
      <c r="A171" s="131"/>
      <c r="B171" s="165"/>
      <c r="C171" s="165"/>
      <c r="D171" s="165"/>
      <c r="E171" s="165"/>
      <c r="F171" s="165"/>
      <c r="G171" s="165"/>
      <c r="H171" s="165"/>
      <c r="I171" s="165"/>
      <c r="J171" s="165"/>
      <c r="K171" s="131"/>
      <c r="L171" s="131"/>
      <c r="M171" s="131"/>
      <c r="N171" s="131"/>
      <c r="O171" s="131"/>
      <c r="P171" s="131"/>
      <c r="Q171" s="164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  <c r="EC171" s="131"/>
      <c r="ED171" s="131"/>
      <c r="EE171" s="131"/>
      <c r="EF171" s="131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131"/>
      <c r="FJ171" s="131"/>
      <c r="FK171" s="131"/>
      <c r="FL171" s="131"/>
      <c r="FM171" s="131"/>
      <c r="FN171" s="131"/>
      <c r="FO171" s="131"/>
      <c r="FP171" s="131"/>
      <c r="FQ171" s="131"/>
      <c r="FR171" s="131"/>
      <c r="FS171" s="131"/>
      <c r="FT171" s="131"/>
      <c r="FU171" s="131"/>
      <c r="FV171" s="131"/>
      <c r="FW171" s="131"/>
      <c r="FX171" s="131"/>
      <c r="FY171" s="131"/>
      <c r="FZ171" s="131"/>
      <c r="GA171" s="131"/>
      <c r="GB171" s="131"/>
      <c r="GC171" s="131"/>
      <c r="GD171" s="131"/>
      <c r="GE171" s="131"/>
      <c r="GF171" s="131"/>
      <c r="GG171" s="131"/>
      <c r="GH171" s="131"/>
      <c r="GI171" s="131"/>
      <c r="GJ171" s="131"/>
      <c r="GK171" s="131"/>
      <c r="GL171" s="131"/>
      <c r="GM171" s="131"/>
      <c r="GN171" s="131"/>
      <c r="GO171" s="131"/>
      <c r="GP171" s="131"/>
      <c r="GQ171" s="131"/>
      <c r="GR171" s="131"/>
      <c r="GS171" s="131"/>
      <c r="GT171" s="131"/>
      <c r="GU171" s="131"/>
      <c r="GV171" s="131"/>
      <c r="GW171" s="131"/>
      <c r="GX171" s="131"/>
      <c r="GY171" s="131"/>
      <c r="GZ171" s="131"/>
      <c r="HA171" s="131"/>
      <c r="HB171" s="131"/>
      <c r="HC171" s="131"/>
      <c r="HD171" s="131"/>
      <c r="HE171" s="131"/>
      <c r="HF171" s="131"/>
      <c r="HG171" s="131"/>
      <c r="HH171" s="131"/>
      <c r="HI171" s="131"/>
      <c r="HJ171" s="131"/>
      <c r="HK171" s="131"/>
      <c r="HL171" s="131"/>
      <c r="HM171" s="131"/>
      <c r="HN171" s="131"/>
      <c r="HO171" s="131"/>
      <c r="HP171" s="131"/>
      <c r="HQ171" s="131"/>
      <c r="HR171" s="131"/>
      <c r="HS171" s="131"/>
      <c r="HT171" s="131"/>
      <c r="HU171" s="131"/>
      <c r="HV171" s="131"/>
      <c r="HW171" s="131"/>
      <c r="HX171" s="131"/>
      <c r="HY171" s="131"/>
      <c r="HZ171" s="131"/>
      <c r="IA171" s="131"/>
      <c r="IB171" s="131"/>
      <c r="IC171" s="131"/>
      <c r="ID171" s="131"/>
      <c r="IE171" s="131"/>
      <c r="IF171" s="131"/>
      <c r="IG171" s="131"/>
      <c r="IH171" s="131"/>
      <c r="II171" s="131"/>
      <c r="IJ171" s="131"/>
      <c r="IK171" s="131"/>
      <c r="IL171" s="131"/>
      <c r="IM171" s="131"/>
      <c r="IN171" s="131"/>
      <c r="IO171" s="131"/>
      <c r="IP171" s="131"/>
      <c r="IQ171" s="131"/>
      <c r="IR171" s="131"/>
      <c r="IS171" s="131"/>
      <c r="IT171" s="131"/>
      <c r="IU171" s="131"/>
      <c r="IV171" s="131"/>
      <c r="IW171" s="131"/>
      <c r="IX171" s="131"/>
      <c r="IY171" s="131"/>
      <c r="IZ171" s="131"/>
      <c r="JA171" s="131"/>
      <c r="JB171" s="131"/>
      <c r="JC171" s="131"/>
      <c r="JD171" s="131"/>
      <c r="JE171" s="131"/>
      <c r="JF171" s="131"/>
      <c r="JG171" s="131"/>
      <c r="JH171" s="131"/>
      <c r="JI171" s="131"/>
      <c r="JJ171" s="131"/>
      <c r="JK171" s="131"/>
      <c r="JL171" s="131"/>
      <c r="JM171" s="131"/>
      <c r="JN171" s="131"/>
      <c r="JO171" s="131"/>
      <c r="JP171" s="131"/>
      <c r="JQ171" s="131"/>
      <c r="JR171" s="131"/>
      <c r="JS171" s="131"/>
      <c r="JT171" s="131"/>
      <c r="JU171" s="131"/>
      <c r="JV171" s="131"/>
      <c r="JW171" s="131"/>
      <c r="JX171" s="131"/>
      <c r="JY171" s="131"/>
      <c r="JZ171" s="131"/>
      <c r="KA171" s="131"/>
      <c r="KB171" s="131"/>
      <c r="KC171" s="131"/>
      <c r="KD171" s="131"/>
      <c r="KE171" s="131"/>
      <c r="KF171" s="131"/>
      <c r="KG171" s="131"/>
      <c r="KH171" s="131"/>
      <c r="KI171" s="131"/>
      <c r="KJ171" s="131"/>
      <c r="KK171" s="131"/>
      <c r="KL171" s="131"/>
      <c r="KM171" s="131"/>
      <c r="KN171" s="131"/>
      <c r="KO171" s="131"/>
      <c r="KP171" s="131"/>
      <c r="KQ171" s="131"/>
      <c r="KR171" s="131"/>
      <c r="KS171" s="131"/>
      <c r="KT171" s="131"/>
      <c r="KU171" s="131"/>
      <c r="KV171" s="131"/>
      <c r="KW171" s="131"/>
      <c r="KX171" s="131"/>
      <c r="KY171" s="131"/>
      <c r="KZ171" s="131"/>
      <c r="LA171" s="131"/>
      <c r="LB171" s="131"/>
      <c r="LC171" s="131"/>
      <c r="LD171" s="131"/>
      <c r="LE171" s="131"/>
      <c r="LF171" s="131"/>
      <c r="LG171" s="131"/>
      <c r="LH171" s="131"/>
      <c r="LI171" s="131"/>
      <c r="LJ171" s="131"/>
      <c r="LK171" s="131"/>
      <c r="LL171" s="131"/>
      <c r="LM171" s="131"/>
      <c r="LN171" s="131"/>
      <c r="LO171" s="131"/>
      <c r="LP171" s="131"/>
      <c r="LQ171" s="131"/>
      <c r="LR171" s="131"/>
      <c r="LS171" s="131"/>
      <c r="LT171" s="131"/>
      <c r="LU171" s="131"/>
      <c r="LV171" s="131"/>
      <c r="LW171" s="131"/>
      <c r="LX171" s="131"/>
      <c r="LY171" s="131"/>
      <c r="LZ171" s="131"/>
      <c r="MA171" s="131"/>
      <c r="MB171" s="131"/>
      <c r="MC171" s="131"/>
      <c r="MD171" s="131"/>
      <c r="ME171" s="131"/>
      <c r="MF171" s="131"/>
      <c r="MG171" s="131"/>
      <c r="MH171" s="131"/>
      <c r="MI171" s="131"/>
      <c r="MJ171" s="131"/>
      <c r="MK171" s="131"/>
      <c r="ML171" s="131"/>
      <c r="MM171" s="131"/>
      <c r="MN171" s="131"/>
      <c r="MO171" s="131"/>
      <c r="MP171" s="131"/>
      <c r="MQ171" s="131"/>
      <c r="MR171" s="131"/>
      <c r="MS171" s="131"/>
      <c r="MT171" s="131"/>
      <c r="MU171" s="131"/>
      <c r="MV171" s="131"/>
      <c r="MW171" s="131"/>
      <c r="MX171" s="131"/>
      <c r="MY171" s="131"/>
      <c r="MZ171" s="131"/>
      <c r="NA171" s="131"/>
      <c r="NB171" s="131"/>
      <c r="NC171" s="131"/>
      <c r="ND171" s="131"/>
      <c r="NE171" s="131"/>
      <c r="NF171" s="131"/>
      <c r="NG171" s="131"/>
      <c r="NH171" s="131"/>
      <c r="NI171" s="131"/>
      <c r="NJ171" s="131"/>
      <c r="NK171" s="131"/>
      <c r="NL171" s="131"/>
      <c r="NM171" s="131"/>
      <c r="NN171" s="131"/>
      <c r="NO171" s="131"/>
      <c r="NP171" s="131"/>
      <c r="NQ171" s="131"/>
      <c r="NR171" s="131"/>
      <c r="NS171" s="131"/>
      <c r="NT171" s="131"/>
      <c r="NU171" s="131"/>
      <c r="NV171" s="131"/>
      <c r="NW171" s="131"/>
      <c r="NX171" s="131"/>
      <c r="NY171" s="131"/>
      <c r="NZ171" s="131"/>
      <c r="OA171" s="131"/>
      <c r="OB171" s="131"/>
      <c r="OC171" s="131"/>
      <c r="OD171" s="131"/>
      <c r="OE171" s="131"/>
      <c r="OF171" s="131"/>
      <c r="OG171" s="131"/>
      <c r="OH171" s="131"/>
      <c r="OI171" s="131"/>
      <c r="OJ171" s="131"/>
      <c r="OK171" s="131"/>
      <c r="OL171" s="131"/>
      <c r="OM171" s="131"/>
      <c r="ON171" s="131"/>
      <c r="OO171" s="131"/>
      <c r="OP171" s="131"/>
      <c r="OQ171" s="131"/>
      <c r="OR171" s="131"/>
      <c r="OS171" s="131"/>
      <c r="OT171" s="131"/>
      <c r="OU171" s="131"/>
      <c r="OV171" s="131"/>
      <c r="OW171" s="131"/>
      <c r="OX171" s="131"/>
      <c r="OY171" s="131"/>
      <c r="OZ171" s="131"/>
      <c r="PA171" s="131"/>
      <c r="PB171" s="131"/>
      <c r="PC171" s="131"/>
      <c r="PD171" s="131"/>
      <c r="PE171" s="131"/>
      <c r="PF171" s="131"/>
      <c r="PG171" s="131"/>
      <c r="PH171" s="131"/>
      <c r="PI171" s="131"/>
      <c r="PJ171" s="131"/>
      <c r="PK171" s="131"/>
      <c r="PL171" s="131"/>
      <c r="PM171" s="131"/>
      <c r="PN171" s="131"/>
      <c r="PO171" s="131"/>
      <c r="PP171" s="131"/>
      <c r="PQ171" s="131"/>
      <c r="PR171" s="131"/>
      <c r="PS171" s="131"/>
      <c r="PT171" s="131"/>
      <c r="PU171" s="131"/>
      <c r="PV171" s="131"/>
      <c r="PW171" s="131"/>
      <c r="PX171" s="131"/>
      <c r="PY171" s="131"/>
      <c r="PZ171" s="131"/>
      <c r="QA171" s="131"/>
      <c r="QB171" s="131"/>
      <c r="QC171" s="131"/>
      <c r="QD171" s="131"/>
      <c r="QE171" s="131"/>
      <c r="QF171" s="131"/>
      <c r="QG171" s="131"/>
      <c r="QH171" s="131"/>
      <c r="QI171" s="131"/>
      <c r="QJ171" s="131"/>
    </row>
    <row r="172" spans="1:452" ht="15" x14ac:dyDescent="0.2">
      <c r="A172" s="131"/>
      <c r="B172" s="165"/>
      <c r="C172" s="165"/>
      <c r="D172" s="165"/>
      <c r="E172" s="165"/>
      <c r="F172" s="165"/>
      <c r="G172" s="165"/>
      <c r="H172" s="165"/>
      <c r="I172" s="165"/>
      <c r="J172" s="165"/>
      <c r="K172" s="131"/>
      <c r="L172" s="131"/>
      <c r="M172" s="131"/>
      <c r="N172" s="131"/>
      <c r="O172" s="131"/>
      <c r="P172" s="131"/>
      <c r="Q172" s="164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  <c r="EC172" s="131"/>
      <c r="ED172" s="131"/>
      <c r="EE172" s="131"/>
      <c r="EF172" s="131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31"/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31"/>
      <c r="FA172" s="131"/>
      <c r="FB172" s="131"/>
      <c r="FC172" s="131"/>
      <c r="FD172" s="131"/>
      <c r="FE172" s="131"/>
      <c r="FF172" s="131"/>
      <c r="FG172" s="131"/>
      <c r="FH172" s="131"/>
      <c r="FI172" s="131"/>
      <c r="FJ172" s="131"/>
      <c r="FK172" s="131"/>
      <c r="FL172" s="131"/>
      <c r="FM172" s="131"/>
      <c r="FN172" s="131"/>
      <c r="FO172" s="131"/>
      <c r="FP172" s="131"/>
      <c r="FQ172" s="131"/>
      <c r="FR172" s="131"/>
      <c r="FS172" s="131"/>
      <c r="FT172" s="131"/>
      <c r="FU172" s="131"/>
      <c r="FV172" s="131"/>
      <c r="FW172" s="131"/>
      <c r="FX172" s="131"/>
      <c r="FY172" s="131"/>
      <c r="FZ172" s="131"/>
      <c r="GA172" s="131"/>
      <c r="GB172" s="131"/>
      <c r="GC172" s="131"/>
      <c r="GD172" s="131"/>
      <c r="GE172" s="131"/>
      <c r="GF172" s="131"/>
      <c r="GG172" s="131"/>
      <c r="GH172" s="131"/>
      <c r="GI172" s="131"/>
      <c r="GJ172" s="131"/>
      <c r="GK172" s="131"/>
      <c r="GL172" s="131"/>
      <c r="GM172" s="131"/>
      <c r="GN172" s="131"/>
      <c r="GO172" s="131"/>
      <c r="GP172" s="131"/>
      <c r="GQ172" s="131"/>
      <c r="GR172" s="131"/>
      <c r="GS172" s="131"/>
      <c r="GT172" s="131"/>
      <c r="GU172" s="131"/>
      <c r="GV172" s="131"/>
      <c r="GW172" s="131"/>
      <c r="GX172" s="131"/>
      <c r="GY172" s="131"/>
      <c r="GZ172" s="131"/>
      <c r="HA172" s="131"/>
      <c r="HB172" s="131"/>
      <c r="HC172" s="131"/>
      <c r="HD172" s="131"/>
      <c r="HE172" s="131"/>
      <c r="HF172" s="131"/>
      <c r="HG172" s="131"/>
      <c r="HH172" s="131"/>
      <c r="HI172" s="131"/>
      <c r="HJ172" s="131"/>
      <c r="HK172" s="131"/>
      <c r="HL172" s="131"/>
      <c r="HM172" s="131"/>
      <c r="HN172" s="131"/>
      <c r="HO172" s="131"/>
      <c r="HP172" s="131"/>
      <c r="HQ172" s="131"/>
      <c r="HR172" s="131"/>
      <c r="HS172" s="131"/>
      <c r="HT172" s="131"/>
      <c r="HU172" s="131"/>
      <c r="HV172" s="131"/>
      <c r="HW172" s="131"/>
      <c r="HX172" s="131"/>
      <c r="HY172" s="131"/>
      <c r="HZ172" s="131"/>
      <c r="IA172" s="131"/>
      <c r="IB172" s="131"/>
      <c r="IC172" s="131"/>
      <c r="ID172" s="131"/>
      <c r="IE172" s="131"/>
      <c r="IF172" s="131"/>
      <c r="IG172" s="131"/>
      <c r="IH172" s="131"/>
      <c r="II172" s="131"/>
      <c r="IJ172" s="131"/>
      <c r="IK172" s="131"/>
      <c r="IL172" s="131"/>
      <c r="IM172" s="131"/>
      <c r="IN172" s="131"/>
      <c r="IO172" s="131"/>
      <c r="IP172" s="131"/>
      <c r="IQ172" s="131"/>
      <c r="IR172" s="131"/>
      <c r="IS172" s="131"/>
      <c r="IT172" s="131"/>
      <c r="IU172" s="131"/>
      <c r="IV172" s="131"/>
      <c r="IW172" s="131"/>
      <c r="IX172" s="131"/>
      <c r="IY172" s="131"/>
      <c r="IZ172" s="131"/>
      <c r="JA172" s="131"/>
      <c r="JB172" s="131"/>
      <c r="JC172" s="131"/>
      <c r="JD172" s="131"/>
      <c r="JE172" s="131"/>
      <c r="JF172" s="131"/>
      <c r="JG172" s="131"/>
      <c r="JH172" s="131"/>
      <c r="JI172" s="131"/>
      <c r="JJ172" s="131"/>
      <c r="JK172" s="131"/>
      <c r="JL172" s="131"/>
      <c r="JM172" s="131"/>
      <c r="JN172" s="131"/>
      <c r="JO172" s="131"/>
      <c r="JP172" s="131"/>
      <c r="JQ172" s="131"/>
      <c r="JR172" s="131"/>
      <c r="JS172" s="131"/>
      <c r="JT172" s="131"/>
      <c r="JU172" s="131"/>
      <c r="JV172" s="131"/>
      <c r="JW172" s="131"/>
      <c r="JX172" s="131"/>
      <c r="JY172" s="131"/>
      <c r="JZ172" s="131"/>
      <c r="KA172" s="131"/>
      <c r="KB172" s="131"/>
      <c r="KC172" s="131"/>
      <c r="KD172" s="131"/>
      <c r="KE172" s="131"/>
      <c r="KF172" s="131"/>
      <c r="KG172" s="131"/>
      <c r="KH172" s="131"/>
      <c r="KI172" s="131"/>
      <c r="KJ172" s="131"/>
      <c r="KK172" s="131"/>
      <c r="KL172" s="131"/>
      <c r="KM172" s="131"/>
      <c r="KN172" s="131"/>
      <c r="KO172" s="131"/>
      <c r="KP172" s="131"/>
      <c r="KQ172" s="131"/>
      <c r="KR172" s="131"/>
      <c r="KS172" s="131"/>
      <c r="KT172" s="131"/>
      <c r="KU172" s="131"/>
      <c r="KV172" s="131"/>
      <c r="KW172" s="131"/>
      <c r="KX172" s="131"/>
      <c r="KY172" s="131"/>
      <c r="KZ172" s="131"/>
      <c r="LA172" s="131"/>
      <c r="LB172" s="131"/>
      <c r="LC172" s="131"/>
      <c r="LD172" s="131"/>
      <c r="LE172" s="131"/>
      <c r="LF172" s="131"/>
      <c r="LG172" s="131"/>
      <c r="LH172" s="131"/>
      <c r="LI172" s="131"/>
      <c r="LJ172" s="131"/>
      <c r="LK172" s="131"/>
      <c r="LL172" s="131"/>
      <c r="LM172" s="131"/>
      <c r="LN172" s="131"/>
      <c r="LO172" s="131"/>
      <c r="LP172" s="131"/>
      <c r="LQ172" s="131"/>
      <c r="LR172" s="131"/>
      <c r="LS172" s="131"/>
      <c r="LT172" s="131"/>
      <c r="LU172" s="131"/>
      <c r="LV172" s="131"/>
      <c r="LW172" s="131"/>
      <c r="LX172" s="131"/>
      <c r="LY172" s="131"/>
      <c r="LZ172" s="131"/>
      <c r="MA172" s="131"/>
      <c r="MB172" s="131"/>
      <c r="MC172" s="131"/>
      <c r="MD172" s="131"/>
      <c r="ME172" s="131"/>
      <c r="MF172" s="131"/>
      <c r="MG172" s="131"/>
      <c r="MH172" s="131"/>
      <c r="MI172" s="131"/>
      <c r="MJ172" s="131"/>
      <c r="MK172" s="131"/>
      <c r="ML172" s="131"/>
      <c r="MM172" s="131"/>
      <c r="MN172" s="131"/>
      <c r="MO172" s="131"/>
      <c r="MP172" s="131"/>
      <c r="MQ172" s="131"/>
      <c r="MR172" s="131"/>
      <c r="MS172" s="131"/>
      <c r="MT172" s="131"/>
      <c r="MU172" s="131"/>
      <c r="MV172" s="131"/>
      <c r="MW172" s="131"/>
      <c r="MX172" s="131"/>
      <c r="MY172" s="131"/>
      <c r="MZ172" s="131"/>
      <c r="NA172" s="131"/>
      <c r="NB172" s="131"/>
      <c r="NC172" s="131"/>
      <c r="ND172" s="131"/>
      <c r="NE172" s="131"/>
      <c r="NF172" s="131"/>
      <c r="NG172" s="131"/>
      <c r="NH172" s="131"/>
      <c r="NI172" s="131"/>
      <c r="NJ172" s="131"/>
      <c r="NK172" s="131"/>
      <c r="NL172" s="131"/>
      <c r="NM172" s="131"/>
      <c r="NN172" s="131"/>
      <c r="NO172" s="131"/>
      <c r="NP172" s="131"/>
      <c r="NQ172" s="131"/>
      <c r="NR172" s="131"/>
      <c r="NS172" s="131"/>
      <c r="NT172" s="131"/>
      <c r="NU172" s="131"/>
      <c r="NV172" s="131"/>
      <c r="NW172" s="131"/>
      <c r="NX172" s="131"/>
      <c r="NY172" s="131"/>
      <c r="NZ172" s="131"/>
      <c r="OA172" s="131"/>
      <c r="OB172" s="131"/>
      <c r="OC172" s="131"/>
      <c r="OD172" s="131"/>
      <c r="OE172" s="131"/>
      <c r="OF172" s="131"/>
      <c r="OG172" s="131"/>
      <c r="OH172" s="131"/>
      <c r="OI172" s="131"/>
      <c r="OJ172" s="131"/>
      <c r="OK172" s="131"/>
      <c r="OL172" s="131"/>
      <c r="OM172" s="131"/>
      <c r="ON172" s="131"/>
      <c r="OO172" s="131"/>
      <c r="OP172" s="131"/>
      <c r="OQ172" s="131"/>
      <c r="OR172" s="131"/>
      <c r="OS172" s="131"/>
      <c r="OT172" s="131"/>
      <c r="OU172" s="131"/>
      <c r="OV172" s="131"/>
      <c r="OW172" s="131"/>
      <c r="OX172" s="131"/>
      <c r="OY172" s="131"/>
      <c r="OZ172" s="131"/>
      <c r="PA172" s="131"/>
      <c r="PB172" s="131"/>
      <c r="PC172" s="131"/>
      <c r="PD172" s="131"/>
      <c r="PE172" s="131"/>
      <c r="PF172" s="131"/>
      <c r="PG172" s="131"/>
      <c r="PH172" s="131"/>
      <c r="PI172" s="131"/>
      <c r="PJ172" s="131"/>
      <c r="PK172" s="131"/>
      <c r="PL172" s="131"/>
      <c r="PM172" s="131"/>
      <c r="PN172" s="131"/>
      <c r="PO172" s="131"/>
      <c r="PP172" s="131"/>
      <c r="PQ172" s="131"/>
      <c r="PR172" s="131"/>
      <c r="PS172" s="131"/>
      <c r="PT172" s="131"/>
      <c r="PU172" s="131"/>
      <c r="PV172" s="131"/>
      <c r="PW172" s="131"/>
      <c r="PX172" s="131"/>
      <c r="PY172" s="131"/>
      <c r="PZ172" s="131"/>
      <c r="QA172" s="131"/>
      <c r="QB172" s="131"/>
      <c r="QC172" s="131"/>
      <c r="QD172" s="131"/>
      <c r="QE172" s="131"/>
      <c r="QF172" s="131"/>
      <c r="QG172" s="131"/>
      <c r="QH172" s="131"/>
      <c r="QI172" s="131"/>
      <c r="QJ172" s="131"/>
    </row>
    <row r="173" spans="1:452" ht="15" x14ac:dyDescent="0.2">
      <c r="A173" s="131"/>
      <c r="B173" s="165"/>
      <c r="C173" s="165"/>
      <c r="D173" s="165"/>
      <c r="E173" s="165"/>
      <c r="F173" s="165"/>
      <c r="G173" s="165"/>
      <c r="H173" s="165"/>
      <c r="I173" s="165"/>
      <c r="J173" s="165"/>
      <c r="K173" s="131"/>
      <c r="L173" s="131"/>
      <c r="M173" s="131"/>
      <c r="N173" s="131"/>
      <c r="O173" s="131"/>
      <c r="P173" s="131"/>
      <c r="Q173" s="164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  <c r="EC173" s="131"/>
      <c r="ED173" s="131"/>
      <c r="EE173" s="131"/>
      <c r="EF173" s="131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31"/>
      <c r="FA173" s="131"/>
      <c r="FB173" s="131"/>
      <c r="FC173" s="131"/>
      <c r="FD173" s="131"/>
      <c r="FE173" s="131"/>
      <c r="FF173" s="131"/>
      <c r="FG173" s="131"/>
      <c r="FH173" s="131"/>
      <c r="FI173" s="131"/>
      <c r="FJ173" s="131"/>
      <c r="FK173" s="131"/>
      <c r="FL173" s="131"/>
      <c r="FM173" s="131"/>
      <c r="FN173" s="131"/>
      <c r="FO173" s="131"/>
      <c r="FP173" s="131"/>
      <c r="FQ173" s="131"/>
      <c r="FR173" s="131"/>
      <c r="FS173" s="131"/>
      <c r="FT173" s="131"/>
      <c r="FU173" s="131"/>
      <c r="FV173" s="131"/>
      <c r="FW173" s="131"/>
      <c r="FX173" s="131"/>
      <c r="FY173" s="131"/>
      <c r="FZ173" s="131"/>
      <c r="GA173" s="131"/>
      <c r="GB173" s="131"/>
      <c r="GC173" s="131"/>
      <c r="GD173" s="131"/>
      <c r="GE173" s="131"/>
      <c r="GF173" s="131"/>
      <c r="GG173" s="131"/>
      <c r="GH173" s="131"/>
      <c r="GI173" s="131"/>
      <c r="GJ173" s="131"/>
      <c r="GK173" s="131"/>
      <c r="GL173" s="131"/>
      <c r="GM173" s="131"/>
      <c r="GN173" s="131"/>
      <c r="GO173" s="131"/>
      <c r="GP173" s="131"/>
      <c r="GQ173" s="131"/>
      <c r="GR173" s="131"/>
      <c r="GS173" s="131"/>
      <c r="GT173" s="131"/>
      <c r="GU173" s="131"/>
      <c r="GV173" s="131"/>
      <c r="GW173" s="131"/>
      <c r="GX173" s="131"/>
      <c r="GY173" s="131"/>
      <c r="GZ173" s="131"/>
      <c r="HA173" s="131"/>
      <c r="HB173" s="131"/>
      <c r="HC173" s="131"/>
      <c r="HD173" s="131"/>
      <c r="HE173" s="131"/>
      <c r="HF173" s="131"/>
      <c r="HG173" s="131"/>
      <c r="HH173" s="131"/>
      <c r="HI173" s="131"/>
      <c r="HJ173" s="131"/>
      <c r="HK173" s="131"/>
      <c r="HL173" s="131"/>
      <c r="HM173" s="131"/>
      <c r="HN173" s="131"/>
      <c r="HO173" s="131"/>
      <c r="HP173" s="131"/>
      <c r="HQ173" s="131"/>
      <c r="HR173" s="131"/>
      <c r="HS173" s="131"/>
      <c r="HT173" s="131"/>
      <c r="HU173" s="131"/>
      <c r="HV173" s="131"/>
      <c r="HW173" s="131"/>
      <c r="HX173" s="131"/>
      <c r="HY173" s="131"/>
      <c r="HZ173" s="131"/>
      <c r="IA173" s="131"/>
      <c r="IB173" s="131"/>
      <c r="IC173" s="131"/>
      <c r="ID173" s="131"/>
      <c r="IE173" s="131"/>
      <c r="IF173" s="131"/>
      <c r="IG173" s="131"/>
      <c r="IH173" s="131"/>
      <c r="II173" s="131"/>
      <c r="IJ173" s="131"/>
      <c r="IK173" s="131"/>
      <c r="IL173" s="131"/>
      <c r="IM173" s="131"/>
      <c r="IN173" s="131"/>
      <c r="IO173" s="131"/>
      <c r="IP173" s="131"/>
      <c r="IQ173" s="131"/>
      <c r="IR173" s="131"/>
      <c r="IS173" s="131"/>
      <c r="IT173" s="131"/>
      <c r="IU173" s="131"/>
      <c r="IV173" s="131"/>
      <c r="IW173" s="131"/>
      <c r="IX173" s="131"/>
      <c r="IY173" s="131"/>
      <c r="IZ173" s="131"/>
      <c r="JA173" s="131"/>
      <c r="JB173" s="131"/>
      <c r="JC173" s="131"/>
      <c r="JD173" s="131"/>
      <c r="JE173" s="131"/>
      <c r="JF173" s="131"/>
      <c r="JG173" s="131"/>
      <c r="JH173" s="131"/>
      <c r="JI173" s="131"/>
      <c r="JJ173" s="131"/>
      <c r="JK173" s="131"/>
      <c r="JL173" s="131"/>
      <c r="JM173" s="131"/>
      <c r="JN173" s="131"/>
      <c r="JO173" s="131"/>
      <c r="JP173" s="131"/>
      <c r="JQ173" s="131"/>
      <c r="JR173" s="131"/>
      <c r="JS173" s="131"/>
      <c r="JT173" s="131"/>
      <c r="JU173" s="131"/>
      <c r="JV173" s="131"/>
      <c r="JW173" s="131"/>
      <c r="JX173" s="131"/>
      <c r="JY173" s="131"/>
      <c r="JZ173" s="131"/>
      <c r="KA173" s="131"/>
      <c r="KB173" s="131"/>
      <c r="KC173" s="131"/>
      <c r="KD173" s="131"/>
      <c r="KE173" s="131"/>
      <c r="KF173" s="131"/>
      <c r="KG173" s="131"/>
      <c r="KH173" s="131"/>
      <c r="KI173" s="131"/>
      <c r="KJ173" s="131"/>
      <c r="KK173" s="131"/>
      <c r="KL173" s="131"/>
      <c r="KM173" s="131"/>
      <c r="KN173" s="131"/>
      <c r="KO173" s="131"/>
      <c r="KP173" s="131"/>
      <c r="KQ173" s="131"/>
      <c r="KR173" s="131"/>
      <c r="KS173" s="131"/>
      <c r="KT173" s="131"/>
      <c r="KU173" s="131"/>
      <c r="KV173" s="131"/>
      <c r="KW173" s="131"/>
      <c r="KX173" s="131"/>
      <c r="KY173" s="131"/>
      <c r="KZ173" s="131"/>
      <c r="LA173" s="131"/>
      <c r="LB173" s="131"/>
      <c r="LC173" s="131"/>
      <c r="LD173" s="131"/>
      <c r="LE173" s="131"/>
      <c r="LF173" s="131"/>
      <c r="LG173" s="131"/>
      <c r="LH173" s="131"/>
      <c r="LI173" s="131"/>
      <c r="LJ173" s="131"/>
      <c r="LK173" s="131"/>
      <c r="LL173" s="131"/>
      <c r="LM173" s="131"/>
      <c r="LN173" s="131"/>
      <c r="LO173" s="131"/>
      <c r="LP173" s="131"/>
      <c r="LQ173" s="131"/>
      <c r="LR173" s="131"/>
      <c r="LS173" s="131"/>
      <c r="LT173" s="131"/>
      <c r="LU173" s="131"/>
      <c r="LV173" s="131"/>
      <c r="LW173" s="131"/>
      <c r="LX173" s="131"/>
      <c r="LY173" s="131"/>
      <c r="LZ173" s="131"/>
      <c r="MA173" s="131"/>
      <c r="MB173" s="131"/>
      <c r="MC173" s="131"/>
      <c r="MD173" s="131"/>
      <c r="ME173" s="131"/>
      <c r="MF173" s="131"/>
      <c r="MG173" s="131"/>
      <c r="MH173" s="131"/>
      <c r="MI173" s="131"/>
      <c r="MJ173" s="131"/>
      <c r="MK173" s="131"/>
      <c r="ML173" s="131"/>
      <c r="MM173" s="131"/>
      <c r="MN173" s="131"/>
      <c r="MO173" s="131"/>
      <c r="MP173" s="131"/>
      <c r="MQ173" s="131"/>
      <c r="MR173" s="131"/>
      <c r="MS173" s="131"/>
      <c r="MT173" s="131"/>
      <c r="MU173" s="131"/>
      <c r="MV173" s="131"/>
      <c r="MW173" s="131"/>
      <c r="MX173" s="131"/>
      <c r="MY173" s="131"/>
      <c r="MZ173" s="131"/>
      <c r="NA173" s="131"/>
      <c r="NB173" s="131"/>
      <c r="NC173" s="131"/>
      <c r="ND173" s="131"/>
      <c r="NE173" s="131"/>
      <c r="NF173" s="131"/>
      <c r="NG173" s="131"/>
      <c r="NH173" s="131"/>
      <c r="NI173" s="131"/>
      <c r="NJ173" s="131"/>
      <c r="NK173" s="131"/>
      <c r="NL173" s="131"/>
      <c r="NM173" s="131"/>
      <c r="NN173" s="131"/>
      <c r="NO173" s="131"/>
      <c r="NP173" s="131"/>
      <c r="NQ173" s="131"/>
      <c r="NR173" s="131"/>
      <c r="NS173" s="131"/>
      <c r="NT173" s="131"/>
      <c r="NU173" s="131"/>
      <c r="NV173" s="131"/>
      <c r="NW173" s="131"/>
      <c r="NX173" s="131"/>
      <c r="NY173" s="131"/>
      <c r="NZ173" s="131"/>
      <c r="OA173" s="131"/>
      <c r="OB173" s="131"/>
      <c r="OC173" s="131"/>
      <c r="OD173" s="131"/>
      <c r="OE173" s="131"/>
      <c r="OF173" s="131"/>
      <c r="OG173" s="131"/>
      <c r="OH173" s="131"/>
      <c r="OI173" s="131"/>
      <c r="OJ173" s="131"/>
      <c r="OK173" s="131"/>
      <c r="OL173" s="131"/>
      <c r="OM173" s="131"/>
      <c r="ON173" s="131"/>
      <c r="OO173" s="131"/>
      <c r="OP173" s="131"/>
      <c r="OQ173" s="131"/>
      <c r="OR173" s="131"/>
      <c r="OS173" s="131"/>
      <c r="OT173" s="131"/>
      <c r="OU173" s="131"/>
      <c r="OV173" s="131"/>
      <c r="OW173" s="131"/>
      <c r="OX173" s="131"/>
      <c r="OY173" s="131"/>
      <c r="OZ173" s="131"/>
      <c r="PA173" s="131"/>
      <c r="PB173" s="131"/>
      <c r="PC173" s="131"/>
      <c r="PD173" s="131"/>
      <c r="PE173" s="131"/>
      <c r="PF173" s="131"/>
      <c r="PG173" s="131"/>
      <c r="PH173" s="131"/>
      <c r="PI173" s="131"/>
      <c r="PJ173" s="131"/>
      <c r="PK173" s="131"/>
      <c r="PL173" s="131"/>
      <c r="PM173" s="131"/>
      <c r="PN173" s="131"/>
      <c r="PO173" s="131"/>
      <c r="PP173" s="131"/>
      <c r="PQ173" s="131"/>
      <c r="PR173" s="131"/>
      <c r="PS173" s="131"/>
      <c r="PT173" s="131"/>
      <c r="PU173" s="131"/>
      <c r="PV173" s="131"/>
      <c r="PW173" s="131"/>
      <c r="PX173" s="131"/>
      <c r="PY173" s="131"/>
      <c r="PZ173" s="131"/>
      <c r="QA173" s="131"/>
      <c r="QB173" s="131"/>
      <c r="QC173" s="131"/>
      <c r="QD173" s="131"/>
      <c r="QE173" s="131"/>
      <c r="QF173" s="131"/>
      <c r="QG173" s="131"/>
      <c r="QH173" s="131"/>
      <c r="QI173" s="131"/>
      <c r="QJ173" s="131"/>
    </row>
    <row r="174" spans="1:452" ht="15" x14ac:dyDescent="0.2">
      <c r="A174" s="131"/>
      <c r="B174" s="165"/>
      <c r="C174" s="165"/>
      <c r="D174" s="165"/>
      <c r="E174" s="165"/>
      <c r="F174" s="165"/>
      <c r="G174" s="165"/>
      <c r="H174" s="165"/>
      <c r="I174" s="165"/>
      <c r="J174" s="165"/>
      <c r="K174" s="131"/>
      <c r="L174" s="131"/>
      <c r="M174" s="131"/>
      <c r="N174" s="131"/>
      <c r="O174" s="131"/>
      <c r="P174" s="131"/>
      <c r="Q174" s="164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  <c r="EC174" s="131"/>
      <c r="ED174" s="131"/>
      <c r="EE174" s="131"/>
      <c r="EF174" s="131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31"/>
      <c r="FA174" s="131"/>
      <c r="FB174" s="131"/>
      <c r="FC174" s="131"/>
      <c r="FD174" s="131"/>
      <c r="FE174" s="131"/>
      <c r="FF174" s="131"/>
      <c r="FG174" s="131"/>
      <c r="FH174" s="131"/>
      <c r="FI174" s="131"/>
      <c r="FJ174" s="131"/>
      <c r="FK174" s="131"/>
      <c r="FL174" s="131"/>
      <c r="FM174" s="131"/>
      <c r="FN174" s="131"/>
      <c r="FO174" s="131"/>
      <c r="FP174" s="131"/>
      <c r="FQ174" s="131"/>
      <c r="FR174" s="131"/>
      <c r="FS174" s="131"/>
      <c r="FT174" s="131"/>
      <c r="FU174" s="131"/>
      <c r="FV174" s="131"/>
      <c r="FW174" s="131"/>
      <c r="FX174" s="131"/>
      <c r="FY174" s="131"/>
      <c r="FZ174" s="131"/>
      <c r="GA174" s="131"/>
      <c r="GB174" s="131"/>
      <c r="GC174" s="131"/>
      <c r="GD174" s="131"/>
      <c r="GE174" s="131"/>
      <c r="GF174" s="131"/>
      <c r="GG174" s="131"/>
      <c r="GH174" s="131"/>
      <c r="GI174" s="131"/>
      <c r="GJ174" s="131"/>
      <c r="GK174" s="131"/>
      <c r="GL174" s="131"/>
      <c r="GM174" s="131"/>
      <c r="GN174" s="131"/>
      <c r="GO174" s="131"/>
      <c r="GP174" s="131"/>
      <c r="GQ174" s="131"/>
      <c r="GR174" s="131"/>
      <c r="GS174" s="131"/>
      <c r="GT174" s="131"/>
      <c r="GU174" s="131"/>
      <c r="GV174" s="131"/>
      <c r="GW174" s="131"/>
      <c r="GX174" s="131"/>
      <c r="GY174" s="131"/>
      <c r="GZ174" s="131"/>
      <c r="HA174" s="131"/>
      <c r="HB174" s="131"/>
      <c r="HC174" s="131"/>
      <c r="HD174" s="131"/>
      <c r="HE174" s="131"/>
      <c r="HF174" s="131"/>
      <c r="HG174" s="131"/>
      <c r="HH174" s="131"/>
      <c r="HI174" s="131"/>
      <c r="HJ174" s="131"/>
      <c r="HK174" s="131"/>
      <c r="HL174" s="131"/>
      <c r="HM174" s="131"/>
      <c r="HN174" s="131"/>
      <c r="HO174" s="131"/>
      <c r="HP174" s="131"/>
      <c r="HQ174" s="131"/>
      <c r="HR174" s="131"/>
      <c r="HS174" s="131"/>
      <c r="HT174" s="131"/>
      <c r="HU174" s="131"/>
      <c r="HV174" s="131"/>
      <c r="HW174" s="131"/>
      <c r="HX174" s="131"/>
      <c r="HY174" s="131"/>
      <c r="HZ174" s="131"/>
      <c r="IA174" s="131"/>
      <c r="IB174" s="131"/>
      <c r="IC174" s="131"/>
      <c r="ID174" s="131"/>
      <c r="IE174" s="131"/>
      <c r="IF174" s="131"/>
      <c r="IG174" s="131"/>
      <c r="IH174" s="131"/>
      <c r="II174" s="131"/>
      <c r="IJ174" s="131"/>
      <c r="IK174" s="131"/>
      <c r="IL174" s="131"/>
      <c r="IM174" s="131"/>
      <c r="IN174" s="131"/>
      <c r="IO174" s="131"/>
      <c r="IP174" s="131"/>
      <c r="IQ174" s="131"/>
      <c r="IR174" s="131"/>
      <c r="IS174" s="131"/>
      <c r="IT174" s="131"/>
      <c r="IU174" s="131"/>
      <c r="IV174" s="131"/>
      <c r="IW174" s="131"/>
      <c r="IX174" s="131"/>
      <c r="IY174" s="131"/>
      <c r="IZ174" s="131"/>
      <c r="JA174" s="131"/>
      <c r="JB174" s="131"/>
      <c r="JC174" s="131"/>
      <c r="JD174" s="131"/>
      <c r="JE174" s="131"/>
      <c r="JF174" s="131"/>
      <c r="JG174" s="131"/>
      <c r="JH174" s="131"/>
      <c r="JI174" s="131"/>
      <c r="JJ174" s="131"/>
      <c r="JK174" s="131"/>
      <c r="JL174" s="131"/>
      <c r="JM174" s="131"/>
      <c r="JN174" s="131"/>
      <c r="JO174" s="131"/>
      <c r="JP174" s="131"/>
      <c r="JQ174" s="131"/>
      <c r="JR174" s="131"/>
      <c r="JS174" s="131"/>
      <c r="JT174" s="131"/>
      <c r="JU174" s="131"/>
      <c r="JV174" s="131"/>
      <c r="JW174" s="131"/>
      <c r="JX174" s="131"/>
      <c r="JY174" s="131"/>
      <c r="JZ174" s="131"/>
      <c r="KA174" s="131"/>
      <c r="KB174" s="131"/>
      <c r="KC174" s="131"/>
      <c r="KD174" s="131"/>
      <c r="KE174" s="131"/>
      <c r="KF174" s="131"/>
      <c r="KG174" s="131"/>
      <c r="KH174" s="131"/>
      <c r="KI174" s="131"/>
      <c r="KJ174" s="131"/>
      <c r="KK174" s="131"/>
      <c r="KL174" s="131"/>
      <c r="KM174" s="131"/>
      <c r="KN174" s="131"/>
      <c r="KO174" s="131"/>
      <c r="KP174" s="131"/>
      <c r="KQ174" s="131"/>
      <c r="KR174" s="131"/>
      <c r="KS174" s="131"/>
      <c r="KT174" s="131"/>
      <c r="KU174" s="131"/>
      <c r="KV174" s="131"/>
      <c r="KW174" s="131"/>
      <c r="KX174" s="131"/>
      <c r="KY174" s="131"/>
      <c r="KZ174" s="131"/>
      <c r="LA174" s="131"/>
      <c r="LB174" s="131"/>
      <c r="LC174" s="131"/>
      <c r="LD174" s="131"/>
      <c r="LE174" s="131"/>
      <c r="LF174" s="131"/>
      <c r="LG174" s="131"/>
      <c r="LH174" s="131"/>
      <c r="LI174" s="131"/>
      <c r="LJ174" s="131"/>
      <c r="LK174" s="131"/>
      <c r="LL174" s="131"/>
      <c r="LM174" s="131"/>
      <c r="LN174" s="131"/>
      <c r="LO174" s="131"/>
      <c r="LP174" s="131"/>
      <c r="LQ174" s="131"/>
      <c r="LR174" s="131"/>
      <c r="LS174" s="131"/>
      <c r="LT174" s="131"/>
      <c r="LU174" s="131"/>
      <c r="LV174" s="131"/>
      <c r="LW174" s="131"/>
      <c r="LX174" s="131"/>
      <c r="LY174" s="131"/>
      <c r="LZ174" s="131"/>
      <c r="MA174" s="131"/>
      <c r="MB174" s="131"/>
      <c r="MC174" s="131"/>
      <c r="MD174" s="131"/>
      <c r="ME174" s="131"/>
      <c r="MF174" s="131"/>
      <c r="MG174" s="131"/>
      <c r="MH174" s="131"/>
      <c r="MI174" s="131"/>
      <c r="MJ174" s="131"/>
      <c r="MK174" s="131"/>
      <c r="ML174" s="131"/>
      <c r="MM174" s="131"/>
      <c r="MN174" s="131"/>
      <c r="MO174" s="131"/>
      <c r="MP174" s="131"/>
      <c r="MQ174" s="131"/>
      <c r="MR174" s="131"/>
      <c r="MS174" s="131"/>
      <c r="MT174" s="131"/>
      <c r="MU174" s="131"/>
      <c r="MV174" s="131"/>
      <c r="MW174" s="131"/>
      <c r="MX174" s="131"/>
      <c r="MY174" s="131"/>
      <c r="MZ174" s="131"/>
      <c r="NA174" s="131"/>
      <c r="NB174" s="131"/>
      <c r="NC174" s="131"/>
      <c r="ND174" s="131"/>
      <c r="NE174" s="131"/>
      <c r="NF174" s="131"/>
      <c r="NG174" s="131"/>
      <c r="NH174" s="131"/>
      <c r="NI174" s="131"/>
      <c r="NJ174" s="131"/>
      <c r="NK174" s="131"/>
      <c r="NL174" s="131"/>
      <c r="NM174" s="131"/>
      <c r="NN174" s="131"/>
      <c r="NO174" s="131"/>
      <c r="NP174" s="131"/>
      <c r="NQ174" s="131"/>
      <c r="NR174" s="131"/>
      <c r="NS174" s="131"/>
      <c r="NT174" s="131"/>
      <c r="NU174" s="131"/>
      <c r="NV174" s="131"/>
      <c r="NW174" s="131"/>
      <c r="NX174" s="131"/>
      <c r="NY174" s="131"/>
      <c r="NZ174" s="131"/>
      <c r="OA174" s="131"/>
      <c r="OB174" s="131"/>
      <c r="OC174" s="131"/>
      <c r="OD174" s="131"/>
      <c r="OE174" s="131"/>
      <c r="OF174" s="131"/>
      <c r="OG174" s="131"/>
      <c r="OH174" s="131"/>
      <c r="OI174" s="131"/>
      <c r="OJ174" s="131"/>
      <c r="OK174" s="131"/>
      <c r="OL174" s="131"/>
      <c r="OM174" s="131"/>
      <c r="ON174" s="131"/>
      <c r="OO174" s="131"/>
      <c r="OP174" s="131"/>
      <c r="OQ174" s="131"/>
      <c r="OR174" s="131"/>
      <c r="OS174" s="131"/>
      <c r="OT174" s="131"/>
      <c r="OU174" s="131"/>
      <c r="OV174" s="131"/>
      <c r="OW174" s="131"/>
      <c r="OX174" s="131"/>
      <c r="OY174" s="131"/>
      <c r="OZ174" s="131"/>
      <c r="PA174" s="131"/>
      <c r="PB174" s="131"/>
      <c r="PC174" s="131"/>
      <c r="PD174" s="131"/>
      <c r="PE174" s="131"/>
      <c r="PF174" s="131"/>
      <c r="PG174" s="131"/>
      <c r="PH174" s="131"/>
      <c r="PI174" s="131"/>
      <c r="PJ174" s="131"/>
      <c r="PK174" s="131"/>
      <c r="PL174" s="131"/>
      <c r="PM174" s="131"/>
      <c r="PN174" s="131"/>
      <c r="PO174" s="131"/>
      <c r="PP174" s="131"/>
      <c r="PQ174" s="131"/>
      <c r="PR174" s="131"/>
      <c r="PS174" s="131"/>
      <c r="PT174" s="131"/>
      <c r="PU174" s="131"/>
      <c r="PV174" s="131"/>
      <c r="PW174" s="131"/>
      <c r="PX174" s="131"/>
      <c r="PY174" s="131"/>
      <c r="PZ174" s="131"/>
      <c r="QA174" s="131"/>
      <c r="QB174" s="131"/>
      <c r="QC174" s="131"/>
      <c r="QD174" s="131"/>
      <c r="QE174" s="131"/>
      <c r="QF174" s="131"/>
      <c r="QG174" s="131"/>
      <c r="QH174" s="131"/>
      <c r="QI174" s="131"/>
      <c r="QJ174" s="131"/>
    </row>
    <row r="175" spans="1:452" ht="15" x14ac:dyDescent="0.2">
      <c r="A175" s="131"/>
      <c r="B175" s="165"/>
      <c r="C175" s="165"/>
      <c r="D175" s="165"/>
      <c r="E175" s="165"/>
      <c r="F175" s="165"/>
      <c r="G175" s="165"/>
      <c r="H175" s="165"/>
      <c r="I175" s="165"/>
      <c r="J175" s="165"/>
      <c r="K175" s="131"/>
      <c r="L175" s="131"/>
      <c r="M175" s="131"/>
      <c r="N175" s="131"/>
      <c r="O175" s="131"/>
      <c r="P175" s="131"/>
      <c r="Q175" s="164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  <c r="EC175" s="131"/>
      <c r="ED175" s="131"/>
      <c r="EE175" s="131"/>
      <c r="EF175" s="131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31"/>
      <c r="FA175" s="131"/>
      <c r="FB175" s="131"/>
      <c r="FC175" s="131"/>
      <c r="FD175" s="131"/>
      <c r="FE175" s="131"/>
      <c r="FF175" s="131"/>
      <c r="FG175" s="131"/>
      <c r="FH175" s="131"/>
      <c r="FI175" s="131"/>
      <c r="FJ175" s="131"/>
      <c r="FK175" s="131"/>
      <c r="FL175" s="131"/>
      <c r="FM175" s="131"/>
      <c r="FN175" s="131"/>
      <c r="FO175" s="131"/>
      <c r="FP175" s="131"/>
      <c r="FQ175" s="131"/>
      <c r="FR175" s="131"/>
      <c r="FS175" s="131"/>
      <c r="FT175" s="131"/>
      <c r="FU175" s="131"/>
      <c r="FV175" s="131"/>
      <c r="FW175" s="131"/>
      <c r="FX175" s="131"/>
      <c r="FY175" s="131"/>
      <c r="FZ175" s="131"/>
      <c r="GA175" s="131"/>
      <c r="GB175" s="131"/>
      <c r="GC175" s="131"/>
      <c r="GD175" s="131"/>
      <c r="GE175" s="131"/>
      <c r="GF175" s="131"/>
      <c r="GG175" s="131"/>
      <c r="GH175" s="131"/>
      <c r="GI175" s="131"/>
      <c r="GJ175" s="131"/>
      <c r="GK175" s="131"/>
      <c r="GL175" s="131"/>
      <c r="GM175" s="131"/>
      <c r="GN175" s="131"/>
      <c r="GO175" s="131"/>
      <c r="GP175" s="131"/>
      <c r="GQ175" s="131"/>
      <c r="GR175" s="131"/>
      <c r="GS175" s="131"/>
      <c r="GT175" s="131"/>
      <c r="GU175" s="131"/>
      <c r="GV175" s="131"/>
      <c r="GW175" s="131"/>
      <c r="GX175" s="131"/>
      <c r="GY175" s="131"/>
      <c r="GZ175" s="131"/>
      <c r="HA175" s="131"/>
      <c r="HB175" s="131"/>
      <c r="HC175" s="131"/>
      <c r="HD175" s="131"/>
      <c r="HE175" s="131"/>
      <c r="HF175" s="131"/>
      <c r="HG175" s="131"/>
      <c r="HH175" s="131"/>
      <c r="HI175" s="131"/>
      <c r="HJ175" s="131"/>
      <c r="HK175" s="131"/>
      <c r="HL175" s="131"/>
      <c r="HM175" s="131"/>
      <c r="HN175" s="131"/>
      <c r="HO175" s="131"/>
      <c r="HP175" s="131"/>
      <c r="HQ175" s="131"/>
      <c r="HR175" s="131"/>
      <c r="HS175" s="131"/>
      <c r="HT175" s="131"/>
      <c r="HU175" s="131"/>
      <c r="HV175" s="131"/>
      <c r="HW175" s="131"/>
      <c r="HX175" s="131"/>
      <c r="HY175" s="131"/>
      <c r="HZ175" s="131"/>
      <c r="IA175" s="131"/>
      <c r="IB175" s="131"/>
      <c r="IC175" s="131"/>
      <c r="ID175" s="131"/>
      <c r="IE175" s="131"/>
      <c r="IF175" s="131"/>
      <c r="IG175" s="131"/>
      <c r="IH175" s="131"/>
      <c r="II175" s="131"/>
      <c r="IJ175" s="131"/>
      <c r="IK175" s="131"/>
      <c r="IL175" s="131"/>
      <c r="IM175" s="131"/>
      <c r="IN175" s="131"/>
      <c r="IO175" s="131"/>
      <c r="IP175" s="131"/>
      <c r="IQ175" s="131"/>
      <c r="IR175" s="131"/>
      <c r="IS175" s="131"/>
      <c r="IT175" s="131"/>
      <c r="IU175" s="131"/>
      <c r="IV175" s="131"/>
      <c r="IW175" s="131"/>
      <c r="IX175" s="131"/>
      <c r="IY175" s="131"/>
      <c r="IZ175" s="131"/>
      <c r="JA175" s="131"/>
      <c r="JB175" s="131"/>
      <c r="JC175" s="131"/>
      <c r="JD175" s="131"/>
      <c r="JE175" s="131"/>
      <c r="JF175" s="131"/>
      <c r="JG175" s="131"/>
      <c r="JH175" s="131"/>
      <c r="JI175" s="131"/>
      <c r="JJ175" s="131"/>
      <c r="JK175" s="131"/>
      <c r="JL175" s="131"/>
      <c r="JM175" s="131"/>
      <c r="JN175" s="131"/>
      <c r="JO175" s="131"/>
      <c r="JP175" s="131"/>
      <c r="JQ175" s="131"/>
      <c r="JR175" s="131"/>
      <c r="JS175" s="131"/>
      <c r="JT175" s="131"/>
      <c r="JU175" s="131"/>
      <c r="JV175" s="131"/>
      <c r="JW175" s="131"/>
      <c r="JX175" s="131"/>
      <c r="JY175" s="131"/>
      <c r="JZ175" s="131"/>
      <c r="KA175" s="131"/>
      <c r="KB175" s="131"/>
      <c r="KC175" s="131"/>
      <c r="KD175" s="131"/>
      <c r="KE175" s="131"/>
      <c r="KF175" s="131"/>
      <c r="KG175" s="131"/>
      <c r="KH175" s="131"/>
      <c r="KI175" s="131"/>
      <c r="KJ175" s="131"/>
      <c r="KK175" s="131"/>
      <c r="KL175" s="131"/>
      <c r="KM175" s="131"/>
      <c r="KN175" s="131"/>
      <c r="KO175" s="131"/>
      <c r="KP175" s="131"/>
      <c r="KQ175" s="131"/>
      <c r="KR175" s="131"/>
      <c r="KS175" s="131"/>
      <c r="KT175" s="131"/>
      <c r="KU175" s="131"/>
      <c r="KV175" s="131"/>
      <c r="KW175" s="131"/>
      <c r="KX175" s="131"/>
      <c r="KY175" s="131"/>
      <c r="KZ175" s="131"/>
      <c r="LA175" s="131"/>
      <c r="LB175" s="131"/>
      <c r="LC175" s="131"/>
      <c r="LD175" s="131"/>
      <c r="LE175" s="131"/>
      <c r="LF175" s="131"/>
      <c r="LG175" s="131"/>
      <c r="LH175" s="131"/>
      <c r="LI175" s="131"/>
      <c r="LJ175" s="131"/>
      <c r="LK175" s="131"/>
      <c r="LL175" s="131"/>
      <c r="LM175" s="131"/>
      <c r="LN175" s="131"/>
      <c r="LO175" s="131"/>
      <c r="LP175" s="131"/>
      <c r="LQ175" s="131"/>
      <c r="LR175" s="131"/>
      <c r="LS175" s="131"/>
      <c r="LT175" s="131"/>
      <c r="LU175" s="131"/>
      <c r="LV175" s="131"/>
      <c r="LW175" s="131"/>
      <c r="LX175" s="131"/>
      <c r="LY175" s="131"/>
      <c r="LZ175" s="131"/>
      <c r="MA175" s="131"/>
      <c r="MB175" s="131"/>
      <c r="MC175" s="131"/>
      <c r="MD175" s="131"/>
      <c r="ME175" s="131"/>
      <c r="MF175" s="131"/>
      <c r="MG175" s="131"/>
      <c r="MH175" s="131"/>
      <c r="MI175" s="131"/>
      <c r="MJ175" s="131"/>
      <c r="MK175" s="131"/>
      <c r="ML175" s="131"/>
      <c r="MM175" s="131"/>
      <c r="MN175" s="131"/>
      <c r="MO175" s="131"/>
      <c r="MP175" s="131"/>
      <c r="MQ175" s="131"/>
      <c r="MR175" s="131"/>
      <c r="MS175" s="131"/>
      <c r="MT175" s="131"/>
      <c r="MU175" s="131"/>
      <c r="MV175" s="131"/>
      <c r="MW175" s="131"/>
      <c r="MX175" s="131"/>
      <c r="MY175" s="131"/>
      <c r="MZ175" s="131"/>
      <c r="NA175" s="131"/>
      <c r="NB175" s="131"/>
      <c r="NC175" s="131"/>
      <c r="ND175" s="131"/>
      <c r="NE175" s="131"/>
      <c r="NF175" s="131"/>
      <c r="NG175" s="131"/>
      <c r="NH175" s="131"/>
      <c r="NI175" s="131"/>
      <c r="NJ175" s="131"/>
      <c r="NK175" s="131"/>
      <c r="NL175" s="131"/>
      <c r="NM175" s="131"/>
      <c r="NN175" s="131"/>
      <c r="NO175" s="131"/>
      <c r="NP175" s="131"/>
      <c r="NQ175" s="131"/>
      <c r="NR175" s="131"/>
      <c r="NS175" s="131"/>
      <c r="NT175" s="131"/>
      <c r="NU175" s="131"/>
      <c r="NV175" s="131"/>
      <c r="NW175" s="131"/>
      <c r="NX175" s="131"/>
      <c r="NY175" s="131"/>
      <c r="NZ175" s="131"/>
      <c r="OA175" s="131"/>
      <c r="OB175" s="131"/>
      <c r="OC175" s="131"/>
      <c r="OD175" s="131"/>
      <c r="OE175" s="131"/>
      <c r="OF175" s="131"/>
      <c r="OG175" s="131"/>
      <c r="OH175" s="131"/>
      <c r="OI175" s="131"/>
      <c r="OJ175" s="131"/>
      <c r="OK175" s="131"/>
      <c r="OL175" s="131"/>
      <c r="OM175" s="131"/>
      <c r="ON175" s="131"/>
      <c r="OO175" s="131"/>
      <c r="OP175" s="131"/>
      <c r="OQ175" s="131"/>
      <c r="OR175" s="131"/>
      <c r="OS175" s="131"/>
      <c r="OT175" s="131"/>
      <c r="OU175" s="131"/>
      <c r="OV175" s="131"/>
      <c r="OW175" s="131"/>
      <c r="OX175" s="131"/>
      <c r="OY175" s="131"/>
      <c r="OZ175" s="131"/>
      <c r="PA175" s="131"/>
      <c r="PB175" s="131"/>
      <c r="PC175" s="131"/>
      <c r="PD175" s="131"/>
      <c r="PE175" s="131"/>
      <c r="PF175" s="131"/>
      <c r="PG175" s="131"/>
      <c r="PH175" s="131"/>
      <c r="PI175" s="131"/>
      <c r="PJ175" s="131"/>
      <c r="PK175" s="131"/>
      <c r="PL175" s="131"/>
      <c r="PM175" s="131"/>
      <c r="PN175" s="131"/>
      <c r="PO175" s="131"/>
      <c r="PP175" s="131"/>
      <c r="PQ175" s="131"/>
      <c r="PR175" s="131"/>
      <c r="PS175" s="131"/>
      <c r="PT175" s="131"/>
      <c r="PU175" s="131"/>
      <c r="PV175" s="131"/>
      <c r="PW175" s="131"/>
      <c r="PX175" s="131"/>
      <c r="PY175" s="131"/>
      <c r="PZ175" s="131"/>
      <c r="QA175" s="131"/>
      <c r="QB175" s="131"/>
      <c r="QC175" s="131"/>
      <c r="QD175" s="131"/>
      <c r="QE175" s="131"/>
      <c r="QF175" s="131"/>
      <c r="QG175" s="131"/>
      <c r="QH175" s="131"/>
      <c r="QI175" s="131"/>
      <c r="QJ175" s="131"/>
    </row>
    <row r="176" spans="1:452" ht="15" x14ac:dyDescent="0.2">
      <c r="A176" s="131"/>
      <c r="B176" s="165"/>
      <c r="C176" s="165"/>
      <c r="D176" s="165"/>
      <c r="E176" s="165"/>
      <c r="F176" s="165"/>
      <c r="G176" s="165"/>
      <c r="H176" s="165"/>
      <c r="I176" s="165"/>
      <c r="J176" s="165"/>
      <c r="K176" s="131"/>
      <c r="L176" s="131"/>
      <c r="M176" s="131"/>
      <c r="N176" s="131"/>
      <c r="O176" s="131"/>
      <c r="P176" s="131"/>
      <c r="Q176" s="164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  <c r="EC176" s="131"/>
      <c r="ED176" s="131"/>
      <c r="EE176" s="131"/>
      <c r="EF176" s="131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31"/>
      <c r="FA176" s="131"/>
      <c r="FB176" s="131"/>
      <c r="FC176" s="131"/>
      <c r="FD176" s="131"/>
      <c r="FE176" s="131"/>
      <c r="FF176" s="131"/>
      <c r="FG176" s="131"/>
      <c r="FH176" s="131"/>
      <c r="FI176" s="131"/>
      <c r="FJ176" s="131"/>
      <c r="FK176" s="131"/>
      <c r="FL176" s="131"/>
      <c r="FM176" s="131"/>
      <c r="FN176" s="131"/>
      <c r="FO176" s="131"/>
      <c r="FP176" s="131"/>
      <c r="FQ176" s="131"/>
      <c r="FR176" s="131"/>
      <c r="FS176" s="131"/>
      <c r="FT176" s="131"/>
      <c r="FU176" s="131"/>
      <c r="FV176" s="131"/>
      <c r="FW176" s="131"/>
      <c r="FX176" s="131"/>
      <c r="FY176" s="131"/>
      <c r="FZ176" s="131"/>
      <c r="GA176" s="131"/>
      <c r="GB176" s="131"/>
      <c r="GC176" s="131"/>
      <c r="GD176" s="131"/>
      <c r="GE176" s="131"/>
      <c r="GF176" s="131"/>
      <c r="GG176" s="131"/>
      <c r="GH176" s="131"/>
      <c r="GI176" s="131"/>
      <c r="GJ176" s="131"/>
      <c r="GK176" s="131"/>
      <c r="GL176" s="131"/>
      <c r="GM176" s="131"/>
      <c r="GN176" s="131"/>
      <c r="GO176" s="131"/>
      <c r="GP176" s="131"/>
      <c r="GQ176" s="131"/>
      <c r="GR176" s="131"/>
      <c r="GS176" s="131"/>
      <c r="GT176" s="131"/>
      <c r="GU176" s="131"/>
      <c r="GV176" s="131"/>
      <c r="GW176" s="131"/>
      <c r="GX176" s="131"/>
      <c r="GY176" s="131"/>
      <c r="GZ176" s="131"/>
      <c r="HA176" s="131"/>
      <c r="HB176" s="131"/>
      <c r="HC176" s="131"/>
      <c r="HD176" s="131"/>
      <c r="HE176" s="131"/>
      <c r="HF176" s="131"/>
      <c r="HG176" s="131"/>
      <c r="HH176" s="131"/>
      <c r="HI176" s="131"/>
      <c r="HJ176" s="131"/>
      <c r="HK176" s="131"/>
      <c r="HL176" s="131"/>
      <c r="HM176" s="131"/>
      <c r="HN176" s="131"/>
      <c r="HO176" s="131"/>
      <c r="HP176" s="131"/>
      <c r="HQ176" s="131"/>
      <c r="HR176" s="131"/>
      <c r="HS176" s="131"/>
      <c r="HT176" s="131"/>
      <c r="HU176" s="131"/>
      <c r="HV176" s="131"/>
      <c r="HW176" s="131"/>
      <c r="HX176" s="131"/>
      <c r="HY176" s="131"/>
      <c r="HZ176" s="131"/>
      <c r="IA176" s="131"/>
      <c r="IB176" s="131"/>
      <c r="IC176" s="131"/>
      <c r="ID176" s="131"/>
      <c r="IE176" s="131"/>
      <c r="IF176" s="131"/>
      <c r="IG176" s="131"/>
      <c r="IH176" s="131"/>
      <c r="II176" s="131"/>
      <c r="IJ176" s="131"/>
      <c r="IK176" s="131"/>
      <c r="IL176" s="131"/>
      <c r="IM176" s="131"/>
      <c r="IN176" s="131"/>
      <c r="IO176" s="131"/>
      <c r="IP176" s="131"/>
      <c r="IQ176" s="131"/>
      <c r="IR176" s="131"/>
      <c r="IS176" s="131"/>
      <c r="IT176" s="131"/>
      <c r="IU176" s="131"/>
      <c r="IV176" s="131"/>
      <c r="IW176" s="131"/>
      <c r="IX176" s="131"/>
      <c r="IY176" s="131"/>
      <c r="IZ176" s="131"/>
      <c r="JA176" s="131"/>
      <c r="JB176" s="131"/>
      <c r="JC176" s="131"/>
      <c r="JD176" s="131"/>
      <c r="JE176" s="131"/>
      <c r="JF176" s="131"/>
      <c r="JG176" s="131"/>
      <c r="JH176" s="131"/>
      <c r="JI176" s="131"/>
      <c r="JJ176" s="131"/>
      <c r="JK176" s="131"/>
      <c r="JL176" s="131"/>
      <c r="JM176" s="131"/>
      <c r="JN176" s="131"/>
      <c r="JO176" s="131"/>
      <c r="JP176" s="131"/>
      <c r="JQ176" s="131"/>
      <c r="JR176" s="131"/>
      <c r="JS176" s="131"/>
      <c r="JT176" s="131"/>
      <c r="JU176" s="131"/>
      <c r="JV176" s="131"/>
      <c r="JW176" s="131"/>
      <c r="JX176" s="131"/>
      <c r="JY176" s="131"/>
      <c r="JZ176" s="131"/>
      <c r="KA176" s="131"/>
      <c r="KB176" s="131"/>
      <c r="KC176" s="131"/>
      <c r="KD176" s="131"/>
      <c r="KE176" s="131"/>
      <c r="KF176" s="131"/>
      <c r="KG176" s="131"/>
      <c r="KH176" s="131"/>
      <c r="KI176" s="131"/>
      <c r="KJ176" s="131"/>
      <c r="KK176" s="131"/>
      <c r="KL176" s="131"/>
      <c r="KM176" s="131"/>
      <c r="KN176" s="131"/>
      <c r="KO176" s="131"/>
      <c r="KP176" s="131"/>
      <c r="KQ176" s="131"/>
      <c r="KR176" s="131"/>
      <c r="KS176" s="131"/>
      <c r="KT176" s="131"/>
      <c r="KU176" s="131"/>
      <c r="KV176" s="131"/>
      <c r="KW176" s="131"/>
      <c r="KX176" s="131"/>
      <c r="KY176" s="131"/>
      <c r="KZ176" s="131"/>
      <c r="LA176" s="131"/>
      <c r="LB176" s="131"/>
      <c r="LC176" s="131"/>
      <c r="LD176" s="131"/>
      <c r="LE176" s="131"/>
      <c r="LF176" s="131"/>
      <c r="LG176" s="131"/>
      <c r="LH176" s="131"/>
      <c r="LI176" s="131"/>
      <c r="LJ176" s="131"/>
      <c r="LK176" s="131"/>
      <c r="LL176" s="131"/>
      <c r="LM176" s="131"/>
      <c r="LN176" s="131"/>
      <c r="LO176" s="131"/>
      <c r="LP176" s="131"/>
      <c r="LQ176" s="131"/>
      <c r="LR176" s="131"/>
      <c r="LS176" s="131"/>
      <c r="LT176" s="131"/>
      <c r="LU176" s="131"/>
      <c r="LV176" s="131"/>
      <c r="LW176" s="131"/>
      <c r="LX176" s="131"/>
      <c r="LY176" s="131"/>
      <c r="LZ176" s="131"/>
      <c r="MA176" s="131"/>
      <c r="MB176" s="131"/>
      <c r="MC176" s="131"/>
      <c r="MD176" s="131"/>
      <c r="ME176" s="131"/>
      <c r="MF176" s="131"/>
      <c r="MG176" s="131"/>
      <c r="MH176" s="131"/>
      <c r="MI176" s="131"/>
      <c r="MJ176" s="131"/>
      <c r="MK176" s="131"/>
      <c r="ML176" s="131"/>
      <c r="MM176" s="131"/>
      <c r="MN176" s="131"/>
      <c r="MO176" s="131"/>
      <c r="MP176" s="131"/>
      <c r="MQ176" s="131"/>
      <c r="MR176" s="131"/>
      <c r="MS176" s="131"/>
      <c r="MT176" s="131"/>
      <c r="MU176" s="131"/>
      <c r="MV176" s="131"/>
      <c r="MW176" s="131"/>
      <c r="MX176" s="131"/>
      <c r="MY176" s="131"/>
      <c r="MZ176" s="131"/>
      <c r="NA176" s="131"/>
      <c r="NB176" s="131"/>
      <c r="NC176" s="131"/>
      <c r="ND176" s="131"/>
      <c r="NE176" s="131"/>
      <c r="NF176" s="131"/>
      <c r="NG176" s="131"/>
      <c r="NH176" s="131"/>
      <c r="NI176" s="131"/>
      <c r="NJ176" s="131"/>
      <c r="NK176" s="131"/>
      <c r="NL176" s="131"/>
      <c r="NM176" s="131"/>
      <c r="NN176" s="131"/>
      <c r="NO176" s="131"/>
      <c r="NP176" s="131"/>
      <c r="NQ176" s="131"/>
      <c r="NR176" s="131"/>
      <c r="NS176" s="131"/>
      <c r="NT176" s="131"/>
      <c r="NU176" s="131"/>
      <c r="NV176" s="131"/>
      <c r="NW176" s="131"/>
      <c r="NX176" s="131"/>
      <c r="NY176" s="131"/>
      <c r="NZ176" s="131"/>
      <c r="OA176" s="131"/>
      <c r="OB176" s="131"/>
      <c r="OC176" s="131"/>
      <c r="OD176" s="131"/>
      <c r="OE176" s="131"/>
      <c r="OF176" s="131"/>
      <c r="OG176" s="131"/>
      <c r="OH176" s="131"/>
      <c r="OI176" s="131"/>
      <c r="OJ176" s="131"/>
      <c r="OK176" s="131"/>
      <c r="OL176" s="131"/>
      <c r="OM176" s="131"/>
      <c r="ON176" s="131"/>
      <c r="OO176" s="131"/>
      <c r="OP176" s="131"/>
      <c r="OQ176" s="131"/>
      <c r="OR176" s="131"/>
      <c r="OS176" s="131"/>
      <c r="OT176" s="131"/>
      <c r="OU176" s="131"/>
      <c r="OV176" s="131"/>
      <c r="OW176" s="131"/>
      <c r="OX176" s="131"/>
      <c r="OY176" s="131"/>
      <c r="OZ176" s="131"/>
      <c r="PA176" s="131"/>
      <c r="PB176" s="131"/>
      <c r="PC176" s="131"/>
      <c r="PD176" s="131"/>
      <c r="PE176" s="131"/>
      <c r="PF176" s="131"/>
      <c r="PG176" s="131"/>
      <c r="PH176" s="131"/>
      <c r="PI176" s="131"/>
      <c r="PJ176" s="131"/>
      <c r="PK176" s="131"/>
      <c r="PL176" s="131"/>
      <c r="PM176" s="131"/>
      <c r="PN176" s="131"/>
      <c r="PO176" s="131"/>
      <c r="PP176" s="131"/>
      <c r="PQ176" s="131"/>
      <c r="PR176" s="131"/>
      <c r="PS176" s="131"/>
      <c r="PT176" s="131"/>
      <c r="PU176" s="131"/>
      <c r="PV176" s="131"/>
      <c r="PW176" s="131"/>
      <c r="PX176" s="131"/>
      <c r="PY176" s="131"/>
      <c r="PZ176" s="131"/>
      <c r="QA176" s="131"/>
      <c r="QB176" s="131"/>
      <c r="QC176" s="131"/>
      <c r="QD176" s="131"/>
      <c r="QE176" s="131"/>
      <c r="QF176" s="131"/>
      <c r="QG176" s="131"/>
      <c r="QH176" s="131"/>
      <c r="QI176" s="131"/>
      <c r="QJ176" s="131"/>
    </row>
    <row r="177" spans="1:452" ht="15" x14ac:dyDescent="0.2">
      <c r="A177" s="131"/>
      <c r="B177" s="165"/>
      <c r="C177" s="165"/>
      <c r="D177" s="165"/>
      <c r="E177" s="165"/>
      <c r="F177" s="165"/>
      <c r="G177" s="165"/>
      <c r="H177" s="165"/>
      <c r="I177" s="165"/>
      <c r="J177" s="165"/>
      <c r="K177" s="131"/>
      <c r="L177" s="131"/>
      <c r="M177" s="131"/>
      <c r="N177" s="131"/>
      <c r="O177" s="131"/>
      <c r="P177" s="131"/>
      <c r="Q177" s="164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  <c r="EC177" s="131"/>
      <c r="ED177" s="131"/>
      <c r="EE177" s="131"/>
      <c r="EF177" s="131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31"/>
      <c r="FA177" s="131"/>
      <c r="FB177" s="131"/>
      <c r="FC177" s="131"/>
      <c r="FD177" s="131"/>
      <c r="FE177" s="131"/>
      <c r="FF177" s="131"/>
      <c r="FG177" s="131"/>
      <c r="FH177" s="131"/>
      <c r="FI177" s="131"/>
      <c r="FJ177" s="131"/>
      <c r="FK177" s="131"/>
      <c r="FL177" s="131"/>
      <c r="FM177" s="131"/>
      <c r="FN177" s="131"/>
      <c r="FO177" s="131"/>
      <c r="FP177" s="131"/>
      <c r="FQ177" s="131"/>
      <c r="FR177" s="131"/>
      <c r="FS177" s="131"/>
      <c r="FT177" s="131"/>
      <c r="FU177" s="131"/>
      <c r="FV177" s="131"/>
      <c r="FW177" s="131"/>
      <c r="FX177" s="131"/>
      <c r="FY177" s="131"/>
      <c r="FZ177" s="131"/>
      <c r="GA177" s="131"/>
      <c r="GB177" s="131"/>
      <c r="GC177" s="131"/>
      <c r="GD177" s="131"/>
      <c r="GE177" s="131"/>
      <c r="GF177" s="131"/>
      <c r="GG177" s="131"/>
      <c r="GH177" s="131"/>
      <c r="GI177" s="131"/>
      <c r="GJ177" s="131"/>
      <c r="GK177" s="131"/>
      <c r="GL177" s="131"/>
      <c r="GM177" s="131"/>
      <c r="GN177" s="131"/>
      <c r="GO177" s="131"/>
      <c r="GP177" s="131"/>
      <c r="GQ177" s="131"/>
      <c r="GR177" s="131"/>
      <c r="GS177" s="131"/>
      <c r="GT177" s="131"/>
      <c r="GU177" s="131"/>
      <c r="GV177" s="131"/>
      <c r="GW177" s="131"/>
      <c r="GX177" s="131"/>
      <c r="GY177" s="131"/>
      <c r="GZ177" s="131"/>
      <c r="HA177" s="131"/>
      <c r="HB177" s="131"/>
      <c r="HC177" s="131"/>
      <c r="HD177" s="131"/>
      <c r="HE177" s="131"/>
      <c r="HF177" s="131"/>
      <c r="HG177" s="131"/>
      <c r="HH177" s="131"/>
      <c r="HI177" s="131"/>
      <c r="HJ177" s="131"/>
      <c r="HK177" s="131"/>
      <c r="HL177" s="131"/>
      <c r="HM177" s="131"/>
      <c r="HN177" s="131"/>
      <c r="HO177" s="131"/>
      <c r="HP177" s="131"/>
      <c r="HQ177" s="131"/>
      <c r="HR177" s="131"/>
      <c r="HS177" s="131"/>
      <c r="HT177" s="131"/>
      <c r="HU177" s="131"/>
      <c r="HV177" s="131"/>
      <c r="HW177" s="131"/>
      <c r="HX177" s="131"/>
      <c r="HY177" s="131"/>
      <c r="HZ177" s="131"/>
      <c r="IA177" s="131"/>
      <c r="IB177" s="131"/>
      <c r="IC177" s="131"/>
      <c r="ID177" s="131"/>
      <c r="IE177" s="131"/>
      <c r="IF177" s="131"/>
      <c r="IG177" s="131"/>
      <c r="IH177" s="131"/>
      <c r="II177" s="131"/>
      <c r="IJ177" s="131"/>
      <c r="IK177" s="131"/>
      <c r="IL177" s="131"/>
      <c r="IM177" s="131"/>
      <c r="IN177" s="131"/>
      <c r="IO177" s="131"/>
      <c r="IP177" s="131"/>
      <c r="IQ177" s="131"/>
      <c r="IR177" s="131"/>
      <c r="IS177" s="131"/>
      <c r="IT177" s="131"/>
      <c r="IU177" s="131"/>
      <c r="IV177" s="131"/>
      <c r="IW177" s="131"/>
      <c r="IX177" s="131"/>
      <c r="IY177" s="131"/>
      <c r="IZ177" s="131"/>
      <c r="JA177" s="131"/>
      <c r="JB177" s="131"/>
      <c r="JC177" s="131"/>
      <c r="JD177" s="131"/>
      <c r="JE177" s="131"/>
      <c r="JF177" s="131"/>
      <c r="JG177" s="131"/>
      <c r="JH177" s="131"/>
      <c r="JI177" s="131"/>
      <c r="JJ177" s="131"/>
      <c r="JK177" s="131"/>
      <c r="JL177" s="131"/>
      <c r="JM177" s="131"/>
      <c r="JN177" s="131"/>
      <c r="JO177" s="131"/>
      <c r="JP177" s="131"/>
      <c r="JQ177" s="131"/>
      <c r="JR177" s="131"/>
      <c r="JS177" s="131"/>
      <c r="JT177" s="131"/>
      <c r="JU177" s="131"/>
      <c r="JV177" s="131"/>
      <c r="JW177" s="131"/>
      <c r="JX177" s="131"/>
      <c r="JY177" s="131"/>
      <c r="JZ177" s="131"/>
      <c r="KA177" s="131"/>
      <c r="KB177" s="131"/>
      <c r="KC177" s="131"/>
      <c r="KD177" s="131"/>
      <c r="KE177" s="131"/>
      <c r="KF177" s="131"/>
      <c r="KG177" s="131"/>
      <c r="KH177" s="131"/>
      <c r="KI177" s="131"/>
      <c r="KJ177" s="131"/>
      <c r="KK177" s="131"/>
      <c r="KL177" s="131"/>
      <c r="KM177" s="131"/>
      <c r="KN177" s="131"/>
      <c r="KO177" s="131"/>
      <c r="KP177" s="131"/>
      <c r="KQ177" s="131"/>
      <c r="KR177" s="131"/>
      <c r="KS177" s="131"/>
      <c r="KT177" s="131"/>
      <c r="KU177" s="131"/>
      <c r="KV177" s="131"/>
      <c r="KW177" s="131"/>
      <c r="KX177" s="131"/>
      <c r="KY177" s="131"/>
      <c r="KZ177" s="131"/>
      <c r="LA177" s="131"/>
      <c r="LB177" s="131"/>
      <c r="LC177" s="131"/>
      <c r="LD177" s="131"/>
      <c r="LE177" s="131"/>
      <c r="LF177" s="131"/>
      <c r="LG177" s="131"/>
      <c r="LH177" s="131"/>
      <c r="LI177" s="131"/>
      <c r="LJ177" s="131"/>
      <c r="LK177" s="131"/>
      <c r="LL177" s="131"/>
      <c r="LM177" s="131"/>
      <c r="LN177" s="131"/>
      <c r="LO177" s="131"/>
      <c r="LP177" s="131"/>
      <c r="LQ177" s="131"/>
      <c r="LR177" s="131"/>
      <c r="LS177" s="131"/>
      <c r="LT177" s="131"/>
      <c r="LU177" s="131"/>
      <c r="LV177" s="131"/>
      <c r="LW177" s="131"/>
      <c r="LX177" s="131"/>
      <c r="LY177" s="131"/>
      <c r="LZ177" s="131"/>
      <c r="MA177" s="131"/>
      <c r="MB177" s="131"/>
      <c r="MC177" s="131"/>
      <c r="MD177" s="131"/>
      <c r="ME177" s="131"/>
      <c r="MF177" s="131"/>
      <c r="MG177" s="131"/>
      <c r="MH177" s="131"/>
      <c r="MI177" s="131"/>
      <c r="MJ177" s="131"/>
      <c r="MK177" s="131"/>
      <c r="ML177" s="131"/>
      <c r="MM177" s="131"/>
      <c r="MN177" s="131"/>
      <c r="MO177" s="131"/>
      <c r="MP177" s="131"/>
      <c r="MQ177" s="131"/>
      <c r="MR177" s="131"/>
      <c r="MS177" s="131"/>
      <c r="MT177" s="131"/>
      <c r="MU177" s="131"/>
      <c r="MV177" s="131"/>
      <c r="MW177" s="131"/>
      <c r="MX177" s="131"/>
      <c r="MY177" s="131"/>
      <c r="MZ177" s="131"/>
      <c r="NA177" s="131"/>
      <c r="NB177" s="131"/>
      <c r="NC177" s="131"/>
      <c r="ND177" s="131"/>
      <c r="NE177" s="131"/>
      <c r="NF177" s="131"/>
      <c r="NG177" s="131"/>
      <c r="NH177" s="131"/>
      <c r="NI177" s="131"/>
      <c r="NJ177" s="131"/>
      <c r="NK177" s="131"/>
      <c r="NL177" s="131"/>
      <c r="NM177" s="131"/>
      <c r="NN177" s="131"/>
      <c r="NO177" s="131"/>
      <c r="NP177" s="131"/>
      <c r="NQ177" s="131"/>
      <c r="NR177" s="131"/>
      <c r="NS177" s="131"/>
      <c r="NT177" s="131"/>
      <c r="NU177" s="131"/>
      <c r="NV177" s="131"/>
      <c r="NW177" s="131"/>
      <c r="NX177" s="131"/>
      <c r="NY177" s="131"/>
      <c r="NZ177" s="131"/>
      <c r="OA177" s="131"/>
      <c r="OB177" s="131"/>
      <c r="OC177" s="131"/>
      <c r="OD177" s="131"/>
      <c r="OE177" s="131"/>
      <c r="OF177" s="131"/>
      <c r="OG177" s="131"/>
      <c r="OH177" s="131"/>
      <c r="OI177" s="131"/>
      <c r="OJ177" s="131"/>
      <c r="OK177" s="131"/>
      <c r="OL177" s="131"/>
      <c r="OM177" s="131"/>
      <c r="ON177" s="131"/>
      <c r="OO177" s="131"/>
      <c r="OP177" s="131"/>
      <c r="OQ177" s="131"/>
      <c r="OR177" s="131"/>
      <c r="OS177" s="131"/>
      <c r="OT177" s="131"/>
      <c r="OU177" s="131"/>
      <c r="OV177" s="131"/>
      <c r="OW177" s="131"/>
      <c r="OX177" s="131"/>
      <c r="OY177" s="131"/>
      <c r="OZ177" s="131"/>
      <c r="PA177" s="131"/>
      <c r="PB177" s="131"/>
      <c r="PC177" s="131"/>
      <c r="PD177" s="131"/>
      <c r="PE177" s="131"/>
      <c r="PF177" s="131"/>
      <c r="PG177" s="131"/>
      <c r="PH177" s="131"/>
      <c r="PI177" s="131"/>
      <c r="PJ177" s="131"/>
      <c r="PK177" s="131"/>
      <c r="PL177" s="131"/>
      <c r="PM177" s="131"/>
      <c r="PN177" s="131"/>
      <c r="PO177" s="131"/>
      <c r="PP177" s="131"/>
      <c r="PQ177" s="131"/>
      <c r="PR177" s="131"/>
      <c r="PS177" s="131"/>
      <c r="PT177" s="131"/>
      <c r="PU177" s="131"/>
      <c r="PV177" s="131"/>
      <c r="PW177" s="131"/>
      <c r="PX177" s="131"/>
      <c r="PY177" s="131"/>
      <c r="PZ177" s="131"/>
      <c r="QA177" s="131"/>
      <c r="QB177" s="131"/>
      <c r="QC177" s="131"/>
      <c r="QD177" s="131"/>
      <c r="QE177" s="131"/>
      <c r="QF177" s="131"/>
      <c r="QG177" s="131"/>
      <c r="QH177" s="131"/>
      <c r="QI177" s="131"/>
      <c r="QJ177" s="131"/>
    </row>
    <row r="178" spans="1:452" ht="15" x14ac:dyDescent="0.2">
      <c r="A178" s="131"/>
      <c r="B178" s="165"/>
      <c r="C178" s="165"/>
      <c r="D178" s="165"/>
      <c r="E178" s="165"/>
      <c r="F178" s="165"/>
      <c r="G178" s="165"/>
      <c r="H178" s="165"/>
      <c r="I178" s="165"/>
      <c r="J178" s="165"/>
      <c r="K178" s="131"/>
      <c r="L178" s="131"/>
      <c r="M178" s="131"/>
      <c r="N178" s="131"/>
      <c r="O178" s="131"/>
      <c r="P178" s="131"/>
      <c r="Q178" s="164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  <c r="EC178" s="131"/>
      <c r="ED178" s="131"/>
      <c r="EE178" s="131"/>
      <c r="EF178" s="131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31"/>
      <c r="FA178" s="131"/>
      <c r="FB178" s="131"/>
      <c r="FC178" s="131"/>
      <c r="FD178" s="131"/>
      <c r="FE178" s="131"/>
      <c r="FF178" s="131"/>
      <c r="FG178" s="131"/>
      <c r="FH178" s="131"/>
      <c r="FI178" s="131"/>
      <c r="FJ178" s="131"/>
      <c r="FK178" s="131"/>
      <c r="FL178" s="131"/>
      <c r="FM178" s="131"/>
      <c r="FN178" s="131"/>
      <c r="FO178" s="131"/>
      <c r="FP178" s="131"/>
      <c r="FQ178" s="131"/>
      <c r="FR178" s="131"/>
      <c r="FS178" s="131"/>
      <c r="FT178" s="131"/>
      <c r="FU178" s="131"/>
      <c r="FV178" s="131"/>
      <c r="FW178" s="131"/>
      <c r="FX178" s="131"/>
      <c r="FY178" s="131"/>
      <c r="FZ178" s="131"/>
      <c r="GA178" s="131"/>
      <c r="GB178" s="131"/>
      <c r="GC178" s="131"/>
      <c r="GD178" s="131"/>
      <c r="GE178" s="131"/>
      <c r="GF178" s="131"/>
      <c r="GG178" s="131"/>
      <c r="GH178" s="131"/>
      <c r="GI178" s="131"/>
      <c r="GJ178" s="131"/>
      <c r="GK178" s="131"/>
      <c r="GL178" s="131"/>
      <c r="GM178" s="131"/>
      <c r="GN178" s="131"/>
      <c r="GO178" s="131"/>
      <c r="GP178" s="131"/>
      <c r="GQ178" s="131"/>
      <c r="GR178" s="131"/>
      <c r="GS178" s="131"/>
      <c r="GT178" s="131"/>
      <c r="GU178" s="131"/>
      <c r="GV178" s="131"/>
      <c r="GW178" s="131"/>
      <c r="GX178" s="131"/>
      <c r="GY178" s="131"/>
      <c r="GZ178" s="131"/>
      <c r="HA178" s="131"/>
      <c r="HB178" s="131"/>
      <c r="HC178" s="131"/>
      <c r="HD178" s="131"/>
      <c r="HE178" s="131"/>
      <c r="HF178" s="131"/>
      <c r="HG178" s="131"/>
      <c r="HH178" s="131"/>
      <c r="HI178" s="131"/>
      <c r="HJ178" s="131"/>
      <c r="HK178" s="131"/>
      <c r="HL178" s="131"/>
      <c r="HM178" s="131"/>
      <c r="HN178" s="131"/>
      <c r="HO178" s="131"/>
      <c r="HP178" s="131"/>
      <c r="HQ178" s="131"/>
      <c r="HR178" s="131"/>
      <c r="HS178" s="131"/>
      <c r="HT178" s="131"/>
      <c r="HU178" s="131"/>
      <c r="HV178" s="131"/>
      <c r="HW178" s="131"/>
      <c r="HX178" s="131"/>
      <c r="HY178" s="131"/>
      <c r="HZ178" s="131"/>
      <c r="IA178" s="131"/>
      <c r="IB178" s="131"/>
      <c r="IC178" s="131"/>
      <c r="ID178" s="131"/>
      <c r="IE178" s="131"/>
      <c r="IF178" s="131"/>
      <c r="IG178" s="131"/>
      <c r="IH178" s="131"/>
      <c r="II178" s="131"/>
      <c r="IJ178" s="131"/>
      <c r="IK178" s="131"/>
      <c r="IL178" s="131"/>
      <c r="IM178" s="131"/>
      <c r="IN178" s="131"/>
      <c r="IO178" s="131"/>
      <c r="IP178" s="131"/>
      <c r="IQ178" s="131"/>
      <c r="IR178" s="131"/>
      <c r="IS178" s="131"/>
      <c r="IT178" s="131"/>
      <c r="IU178" s="131"/>
      <c r="IV178" s="131"/>
      <c r="IW178" s="131"/>
      <c r="IX178" s="131"/>
      <c r="IY178" s="131"/>
      <c r="IZ178" s="131"/>
      <c r="JA178" s="131"/>
      <c r="JB178" s="131"/>
      <c r="JC178" s="131"/>
      <c r="JD178" s="131"/>
      <c r="JE178" s="131"/>
      <c r="JF178" s="131"/>
      <c r="JG178" s="131"/>
      <c r="JH178" s="131"/>
      <c r="JI178" s="131"/>
      <c r="JJ178" s="131"/>
      <c r="JK178" s="131"/>
      <c r="JL178" s="131"/>
      <c r="JM178" s="131"/>
      <c r="JN178" s="131"/>
      <c r="JO178" s="131"/>
      <c r="JP178" s="131"/>
      <c r="JQ178" s="131"/>
      <c r="JR178" s="131"/>
      <c r="JS178" s="131"/>
      <c r="JT178" s="131"/>
      <c r="JU178" s="131"/>
      <c r="JV178" s="131"/>
      <c r="JW178" s="131"/>
      <c r="JX178" s="131"/>
      <c r="JY178" s="131"/>
      <c r="JZ178" s="131"/>
      <c r="KA178" s="131"/>
      <c r="KB178" s="131"/>
      <c r="KC178" s="131"/>
      <c r="KD178" s="131"/>
      <c r="KE178" s="131"/>
      <c r="KF178" s="131"/>
      <c r="KG178" s="131"/>
      <c r="KH178" s="131"/>
      <c r="KI178" s="131"/>
      <c r="KJ178" s="131"/>
      <c r="KK178" s="131"/>
      <c r="KL178" s="131"/>
      <c r="KM178" s="131"/>
      <c r="KN178" s="131"/>
      <c r="KO178" s="131"/>
      <c r="KP178" s="131"/>
      <c r="KQ178" s="131"/>
      <c r="KR178" s="131"/>
      <c r="KS178" s="131"/>
      <c r="KT178" s="131"/>
      <c r="KU178" s="131"/>
      <c r="KV178" s="131"/>
      <c r="KW178" s="131"/>
      <c r="KX178" s="131"/>
      <c r="KY178" s="131"/>
      <c r="KZ178" s="131"/>
      <c r="LA178" s="131"/>
      <c r="LB178" s="131"/>
      <c r="LC178" s="131"/>
      <c r="LD178" s="131"/>
      <c r="LE178" s="131"/>
      <c r="LF178" s="131"/>
      <c r="LG178" s="131"/>
      <c r="LH178" s="131"/>
      <c r="LI178" s="131"/>
      <c r="LJ178" s="131"/>
      <c r="LK178" s="131"/>
      <c r="LL178" s="131"/>
      <c r="LM178" s="131"/>
      <c r="LN178" s="131"/>
      <c r="LO178" s="131"/>
      <c r="LP178" s="131"/>
      <c r="LQ178" s="131"/>
      <c r="LR178" s="131"/>
      <c r="LS178" s="131"/>
      <c r="LT178" s="131"/>
      <c r="LU178" s="131"/>
      <c r="LV178" s="131"/>
      <c r="LW178" s="131"/>
      <c r="LX178" s="131"/>
      <c r="LY178" s="131"/>
      <c r="LZ178" s="131"/>
      <c r="MA178" s="131"/>
      <c r="MB178" s="131"/>
      <c r="MC178" s="131"/>
      <c r="MD178" s="131"/>
      <c r="ME178" s="131"/>
      <c r="MF178" s="131"/>
      <c r="MG178" s="131"/>
      <c r="MH178" s="131"/>
      <c r="MI178" s="131"/>
      <c r="MJ178" s="131"/>
      <c r="MK178" s="131"/>
      <c r="ML178" s="131"/>
      <c r="MM178" s="131"/>
      <c r="MN178" s="131"/>
      <c r="MO178" s="131"/>
      <c r="MP178" s="131"/>
      <c r="MQ178" s="131"/>
      <c r="MR178" s="131"/>
      <c r="MS178" s="131"/>
      <c r="MT178" s="131"/>
      <c r="MU178" s="131"/>
      <c r="MV178" s="131"/>
      <c r="MW178" s="131"/>
      <c r="MX178" s="131"/>
      <c r="MY178" s="131"/>
      <c r="MZ178" s="131"/>
      <c r="NA178" s="131"/>
      <c r="NB178" s="131"/>
      <c r="NC178" s="131"/>
      <c r="ND178" s="131"/>
      <c r="NE178" s="131"/>
      <c r="NF178" s="131"/>
      <c r="NG178" s="131"/>
      <c r="NH178" s="131"/>
      <c r="NI178" s="131"/>
      <c r="NJ178" s="131"/>
      <c r="NK178" s="131"/>
      <c r="NL178" s="131"/>
      <c r="NM178" s="131"/>
      <c r="NN178" s="131"/>
      <c r="NO178" s="131"/>
      <c r="NP178" s="131"/>
      <c r="NQ178" s="131"/>
      <c r="NR178" s="131"/>
      <c r="NS178" s="131"/>
      <c r="NT178" s="131"/>
      <c r="NU178" s="131"/>
      <c r="NV178" s="131"/>
      <c r="NW178" s="131"/>
      <c r="NX178" s="131"/>
      <c r="NY178" s="131"/>
      <c r="NZ178" s="131"/>
      <c r="OA178" s="131"/>
      <c r="OB178" s="131"/>
      <c r="OC178" s="131"/>
      <c r="OD178" s="131"/>
      <c r="OE178" s="131"/>
      <c r="OF178" s="131"/>
      <c r="OG178" s="131"/>
      <c r="OH178" s="131"/>
      <c r="OI178" s="131"/>
      <c r="OJ178" s="131"/>
      <c r="OK178" s="131"/>
      <c r="OL178" s="131"/>
      <c r="OM178" s="131"/>
      <c r="ON178" s="131"/>
      <c r="OO178" s="131"/>
      <c r="OP178" s="131"/>
      <c r="OQ178" s="131"/>
      <c r="OR178" s="131"/>
      <c r="OS178" s="131"/>
      <c r="OT178" s="131"/>
      <c r="OU178" s="131"/>
      <c r="OV178" s="131"/>
      <c r="OW178" s="131"/>
      <c r="OX178" s="131"/>
      <c r="OY178" s="131"/>
      <c r="OZ178" s="131"/>
      <c r="PA178" s="131"/>
      <c r="PB178" s="131"/>
      <c r="PC178" s="131"/>
      <c r="PD178" s="131"/>
      <c r="PE178" s="131"/>
      <c r="PF178" s="131"/>
      <c r="PG178" s="131"/>
      <c r="PH178" s="131"/>
      <c r="PI178" s="131"/>
      <c r="PJ178" s="131"/>
      <c r="PK178" s="131"/>
      <c r="PL178" s="131"/>
      <c r="PM178" s="131"/>
      <c r="PN178" s="131"/>
      <c r="PO178" s="131"/>
      <c r="PP178" s="131"/>
      <c r="PQ178" s="131"/>
      <c r="PR178" s="131"/>
      <c r="PS178" s="131"/>
      <c r="PT178" s="131"/>
      <c r="PU178" s="131"/>
      <c r="PV178" s="131"/>
      <c r="PW178" s="131"/>
      <c r="PX178" s="131"/>
      <c r="PY178" s="131"/>
      <c r="PZ178" s="131"/>
      <c r="QA178" s="131"/>
      <c r="QB178" s="131"/>
      <c r="QC178" s="131"/>
      <c r="QD178" s="131"/>
      <c r="QE178" s="131"/>
      <c r="QF178" s="131"/>
      <c r="QG178" s="131"/>
      <c r="QH178" s="131"/>
      <c r="QI178" s="131"/>
      <c r="QJ178" s="131"/>
    </row>
    <row r="179" spans="1:452" ht="15" x14ac:dyDescent="0.2">
      <c r="A179" s="131"/>
      <c r="B179" s="165"/>
      <c r="C179" s="165"/>
      <c r="D179" s="165"/>
      <c r="E179" s="165"/>
      <c r="F179" s="165"/>
      <c r="G179" s="165"/>
      <c r="H179" s="165"/>
      <c r="I179" s="165"/>
      <c r="J179" s="165"/>
      <c r="K179" s="131"/>
      <c r="L179" s="131"/>
      <c r="M179" s="131"/>
      <c r="N179" s="131"/>
      <c r="O179" s="131"/>
      <c r="P179" s="131"/>
      <c r="Q179" s="164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  <c r="EC179" s="131"/>
      <c r="ED179" s="131"/>
      <c r="EE179" s="131"/>
      <c r="EF179" s="131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31"/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31"/>
      <c r="FA179" s="131"/>
      <c r="FB179" s="131"/>
      <c r="FC179" s="131"/>
      <c r="FD179" s="131"/>
      <c r="FE179" s="131"/>
      <c r="FF179" s="131"/>
      <c r="FG179" s="131"/>
      <c r="FH179" s="131"/>
      <c r="FI179" s="131"/>
      <c r="FJ179" s="131"/>
      <c r="FK179" s="131"/>
      <c r="FL179" s="131"/>
      <c r="FM179" s="131"/>
      <c r="FN179" s="131"/>
      <c r="FO179" s="131"/>
      <c r="FP179" s="131"/>
      <c r="FQ179" s="131"/>
      <c r="FR179" s="131"/>
      <c r="FS179" s="131"/>
      <c r="FT179" s="131"/>
      <c r="FU179" s="131"/>
      <c r="FV179" s="131"/>
      <c r="FW179" s="131"/>
      <c r="FX179" s="131"/>
      <c r="FY179" s="131"/>
      <c r="FZ179" s="131"/>
      <c r="GA179" s="131"/>
      <c r="GB179" s="131"/>
      <c r="GC179" s="131"/>
      <c r="GD179" s="131"/>
      <c r="GE179" s="131"/>
      <c r="GF179" s="131"/>
      <c r="GG179" s="131"/>
      <c r="GH179" s="131"/>
      <c r="GI179" s="131"/>
      <c r="GJ179" s="131"/>
      <c r="GK179" s="131"/>
      <c r="GL179" s="131"/>
      <c r="GM179" s="131"/>
      <c r="GN179" s="131"/>
      <c r="GO179" s="131"/>
      <c r="GP179" s="131"/>
      <c r="GQ179" s="131"/>
      <c r="GR179" s="131"/>
      <c r="GS179" s="131"/>
      <c r="GT179" s="131"/>
      <c r="GU179" s="131"/>
      <c r="GV179" s="131"/>
      <c r="GW179" s="131"/>
      <c r="GX179" s="131"/>
      <c r="GY179" s="131"/>
      <c r="GZ179" s="131"/>
      <c r="HA179" s="131"/>
      <c r="HB179" s="131"/>
      <c r="HC179" s="131"/>
      <c r="HD179" s="131"/>
      <c r="HE179" s="131"/>
      <c r="HF179" s="131"/>
      <c r="HG179" s="131"/>
      <c r="HH179" s="131"/>
      <c r="HI179" s="131"/>
      <c r="HJ179" s="131"/>
      <c r="HK179" s="131"/>
      <c r="HL179" s="131"/>
      <c r="HM179" s="131"/>
      <c r="HN179" s="131"/>
      <c r="HO179" s="131"/>
      <c r="HP179" s="131"/>
      <c r="HQ179" s="131"/>
      <c r="HR179" s="131"/>
      <c r="HS179" s="131"/>
      <c r="HT179" s="131"/>
      <c r="HU179" s="131"/>
      <c r="HV179" s="131"/>
      <c r="HW179" s="131"/>
      <c r="HX179" s="131"/>
      <c r="HY179" s="131"/>
      <c r="HZ179" s="131"/>
      <c r="IA179" s="131"/>
      <c r="IB179" s="131"/>
      <c r="IC179" s="131"/>
      <c r="ID179" s="131"/>
      <c r="IE179" s="131"/>
      <c r="IF179" s="131"/>
      <c r="IG179" s="131"/>
      <c r="IH179" s="131"/>
      <c r="II179" s="131"/>
      <c r="IJ179" s="131"/>
      <c r="IK179" s="131"/>
      <c r="IL179" s="131"/>
      <c r="IM179" s="131"/>
      <c r="IN179" s="131"/>
      <c r="IO179" s="131"/>
      <c r="IP179" s="131"/>
      <c r="IQ179" s="131"/>
      <c r="IR179" s="131"/>
      <c r="IS179" s="131"/>
      <c r="IT179" s="131"/>
      <c r="IU179" s="131"/>
      <c r="IV179" s="131"/>
      <c r="IW179" s="131"/>
      <c r="IX179" s="131"/>
      <c r="IY179" s="131"/>
      <c r="IZ179" s="131"/>
      <c r="JA179" s="131"/>
      <c r="JB179" s="131"/>
      <c r="JC179" s="131"/>
      <c r="JD179" s="131"/>
      <c r="JE179" s="131"/>
      <c r="JF179" s="131"/>
      <c r="JG179" s="131"/>
      <c r="JH179" s="131"/>
      <c r="JI179" s="131"/>
      <c r="JJ179" s="131"/>
      <c r="JK179" s="131"/>
      <c r="JL179" s="131"/>
      <c r="JM179" s="131"/>
      <c r="JN179" s="131"/>
      <c r="JO179" s="131"/>
      <c r="JP179" s="131"/>
      <c r="JQ179" s="131"/>
      <c r="JR179" s="131"/>
      <c r="JS179" s="131"/>
      <c r="JT179" s="131"/>
      <c r="JU179" s="131"/>
      <c r="JV179" s="131"/>
      <c r="JW179" s="131"/>
      <c r="JX179" s="131"/>
      <c r="JY179" s="131"/>
      <c r="JZ179" s="131"/>
      <c r="KA179" s="131"/>
      <c r="KB179" s="131"/>
      <c r="KC179" s="131"/>
      <c r="KD179" s="131"/>
      <c r="KE179" s="131"/>
      <c r="KF179" s="131"/>
      <c r="KG179" s="131"/>
      <c r="KH179" s="131"/>
      <c r="KI179" s="131"/>
      <c r="KJ179" s="131"/>
      <c r="KK179" s="131"/>
      <c r="KL179" s="131"/>
      <c r="KM179" s="131"/>
      <c r="KN179" s="131"/>
      <c r="KO179" s="131"/>
      <c r="KP179" s="131"/>
      <c r="KQ179" s="131"/>
      <c r="KR179" s="131"/>
      <c r="KS179" s="131"/>
      <c r="KT179" s="131"/>
      <c r="KU179" s="131"/>
      <c r="KV179" s="131"/>
      <c r="KW179" s="131"/>
      <c r="KX179" s="131"/>
      <c r="KY179" s="131"/>
      <c r="KZ179" s="131"/>
      <c r="LA179" s="131"/>
      <c r="LB179" s="131"/>
      <c r="LC179" s="131"/>
      <c r="LD179" s="131"/>
      <c r="LE179" s="131"/>
      <c r="LF179" s="131"/>
      <c r="LG179" s="131"/>
      <c r="LH179" s="131"/>
      <c r="LI179" s="131"/>
      <c r="LJ179" s="131"/>
      <c r="LK179" s="131"/>
      <c r="LL179" s="131"/>
      <c r="LM179" s="131"/>
      <c r="LN179" s="131"/>
      <c r="LO179" s="131"/>
      <c r="LP179" s="131"/>
      <c r="LQ179" s="131"/>
      <c r="LR179" s="131"/>
      <c r="LS179" s="131"/>
      <c r="LT179" s="131"/>
      <c r="LU179" s="131"/>
      <c r="LV179" s="131"/>
      <c r="LW179" s="131"/>
      <c r="LX179" s="131"/>
      <c r="LY179" s="131"/>
      <c r="LZ179" s="131"/>
      <c r="MA179" s="131"/>
      <c r="MB179" s="131"/>
      <c r="MC179" s="131"/>
      <c r="MD179" s="131"/>
      <c r="ME179" s="131"/>
      <c r="MF179" s="131"/>
      <c r="MG179" s="131"/>
      <c r="MH179" s="131"/>
      <c r="MI179" s="131"/>
      <c r="MJ179" s="131"/>
      <c r="MK179" s="131"/>
      <c r="ML179" s="131"/>
      <c r="MM179" s="131"/>
      <c r="MN179" s="131"/>
      <c r="MO179" s="131"/>
      <c r="MP179" s="131"/>
      <c r="MQ179" s="131"/>
      <c r="MR179" s="131"/>
      <c r="MS179" s="131"/>
      <c r="MT179" s="131"/>
      <c r="MU179" s="131"/>
      <c r="MV179" s="131"/>
      <c r="MW179" s="131"/>
      <c r="MX179" s="131"/>
      <c r="MY179" s="131"/>
      <c r="MZ179" s="131"/>
      <c r="NA179" s="131"/>
      <c r="NB179" s="131"/>
      <c r="NC179" s="131"/>
      <c r="ND179" s="131"/>
      <c r="NE179" s="131"/>
      <c r="NF179" s="131"/>
      <c r="NG179" s="131"/>
      <c r="NH179" s="131"/>
      <c r="NI179" s="131"/>
      <c r="NJ179" s="131"/>
      <c r="NK179" s="131"/>
      <c r="NL179" s="131"/>
      <c r="NM179" s="131"/>
      <c r="NN179" s="131"/>
      <c r="NO179" s="131"/>
      <c r="NP179" s="131"/>
      <c r="NQ179" s="131"/>
      <c r="NR179" s="131"/>
      <c r="NS179" s="131"/>
      <c r="NT179" s="131"/>
      <c r="NU179" s="131"/>
      <c r="NV179" s="131"/>
      <c r="NW179" s="131"/>
      <c r="NX179" s="131"/>
      <c r="NY179" s="131"/>
      <c r="NZ179" s="131"/>
      <c r="OA179" s="131"/>
      <c r="OB179" s="131"/>
      <c r="OC179" s="131"/>
      <c r="OD179" s="131"/>
      <c r="OE179" s="131"/>
      <c r="OF179" s="131"/>
      <c r="OG179" s="131"/>
      <c r="OH179" s="131"/>
      <c r="OI179" s="131"/>
      <c r="OJ179" s="131"/>
      <c r="OK179" s="131"/>
      <c r="OL179" s="131"/>
      <c r="OM179" s="131"/>
      <c r="ON179" s="131"/>
      <c r="OO179" s="131"/>
      <c r="OP179" s="131"/>
      <c r="OQ179" s="131"/>
      <c r="OR179" s="131"/>
      <c r="OS179" s="131"/>
      <c r="OT179" s="131"/>
      <c r="OU179" s="131"/>
      <c r="OV179" s="131"/>
      <c r="OW179" s="131"/>
      <c r="OX179" s="131"/>
      <c r="OY179" s="131"/>
      <c r="OZ179" s="131"/>
      <c r="PA179" s="131"/>
      <c r="PB179" s="131"/>
      <c r="PC179" s="131"/>
      <c r="PD179" s="131"/>
      <c r="PE179" s="131"/>
      <c r="PF179" s="131"/>
      <c r="PG179" s="131"/>
      <c r="PH179" s="131"/>
      <c r="PI179" s="131"/>
      <c r="PJ179" s="131"/>
      <c r="PK179" s="131"/>
      <c r="PL179" s="131"/>
      <c r="PM179" s="131"/>
      <c r="PN179" s="131"/>
      <c r="PO179" s="131"/>
      <c r="PP179" s="131"/>
      <c r="PQ179" s="131"/>
      <c r="PR179" s="131"/>
      <c r="PS179" s="131"/>
      <c r="PT179" s="131"/>
      <c r="PU179" s="131"/>
      <c r="PV179" s="131"/>
      <c r="PW179" s="131"/>
      <c r="PX179" s="131"/>
      <c r="PY179" s="131"/>
      <c r="PZ179" s="131"/>
      <c r="QA179" s="131"/>
      <c r="QB179" s="131"/>
      <c r="QC179" s="131"/>
      <c r="QD179" s="131"/>
      <c r="QE179" s="131"/>
      <c r="QF179" s="131"/>
      <c r="QG179" s="131"/>
      <c r="QH179" s="131"/>
      <c r="QI179" s="131"/>
      <c r="QJ179" s="131"/>
    </row>
    <row r="180" spans="1:452" ht="15" x14ac:dyDescent="0.2">
      <c r="A180" s="131"/>
      <c r="B180" s="165"/>
      <c r="C180" s="165"/>
      <c r="D180" s="165"/>
      <c r="E180" s="165"/>
      <c r="F180" s="165"/>
      <c r="G180" s="165"/>
      <c r="H180" s="165"/>
      <c r="I180" s="165"/>
      <c r="J180" s="165"/>
      <c r="K180" s="131"/>
      <c r="L180" s="131"/>
      <c r="M180" s="131"/>
      <c r="N180" s="131"/>
      <c r="O180" s="131"/>
      <c r="P180" s="131"/>
      <c r="Q180" s="164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  <c r="EC180" s="131"/>
      <c r="ED180" s="131"/>
      <c r="EE180" s="131"/>
      <c r="EF180" s="131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31"/>
      <c r="FA180" s="131"/>
      <c r="FB180" s="131"/>
      <c r="FC180" s="131"/>
      <c r="FD180" s="131"/>
      <c r="FE180" s="131"/>
      <c r="FF180" s="131"/>
      <c r="FG180" s="131"/>
      <c r="FH180" s="131"/>
      <c r="FI180" s="131"/>
      <c r="FJ180" s="131"/>
      <c r="FK180" s="131"/>
      <c r="FL180" s="131"/>
      <c r="FM180" s="131"/>
      <c r="FN180" s="131"/>
      <c r="FO180" s="131"/>
      <c r="FP180" s="131"/>
      <c r="FQ180" s="131"/>
      <c r="FR180" s="131"/>
      <c r="FS180" s="131"/>
      <c r="FT180" s="131"/>
      <c r="FU180" s="131"/>
      <c r="FV180" s="131"/>
      <c r="FW180" s="131"/>
      <c r="FX180" s="131"/>
      <c r="FY180" s="131"/>
      <c r="FZ180" s="131"/>
      <c r="GA180" s="131"/>
      <c r="GB180" s="131"/>
      <c r="GC180" s="131"/>
      <c r="GD180" s="131"/>
      <c r="GE180" s="131"/>
      <c r="GF180" s="131"/>
      <c r="GG180" s="131"/>
      <c r="GH180" s="131"/>
      <c r="GI180" s="131"/>
      <c r="GJ180" s="131"/>
      <c r="GK180" s="131"/>
      <c r="GL180" s="131"/>
      <c r="GM180" s="131"/>
      <c r="GN180" s="131"/>
      <c r="GO180" s="131"/>
      <c r="GP180" s="131"/>
      <c r="GQ180" s="131"/>
      <c r="GR180" s="131"/>
      <c r="GS180" s="131"/>
      <c r="GT180" s="131"/>
      <c r="GU180" s="131"/>
      <c r="GV180" s="131"/>
      <c r="GW180" s="131"/>
      <c r="GX180" s="131"/>
      <c r="GY180" s="131"/>
      <c r="GZ180" s="131"/>
      <c r="HA180" s="131"/>
      <c r="HB180" s="131"/>
      <c r="HC180" s="131"/>
      <c r="HD180" s="131"/>
      <c r="HE180" s="131"/>
      <c r="HF180" s="131"/>
      <c r="HG180" s="131"/>
      <c r="HH180" s="131"/>
      <c r="HI180" s="131"/>
      <c r="HJ180" s="131"/>
      <c r="HK180" s="131"/>
      <c r="HL180" s="131"/>
      <c r="HM180" s="131"/>
      <c r="HN180" s="131"/>
      <c r="HO180" s="131"/>
      <c r="HP180" s="131"/>
      <c r="HQ180" s="131"/>
      <c r="HR180" s="131"/>
      <c r="HS180" s="131"/>
      <c r="HT180" s="131"/>
      <c r="HU180" s="131"/>
      <c r="HV180" s="131"/>
      <c r="HW180" s="131"/>
      <c r="HX180" s="131"/>
      <c r="HY180" s="131"/>
      <c r="HZ180" s="131"/>
      <c r="IA180" s="131"/>
      <c r="IB180" s="131"/>
      <c r="IC180" s="131"/>
      <c r="ID180" s="131"/>
      <c r="IE180" s="131"/>
      <c r="IF180" s="131"/>
      <c r="IG180" s="131"/>
      <c r="IH180" s="131"/>
      <c r="II180" s="131"/>
      <c r="IJ180" s="131"/>
      <c r="IK180" s="131"/>
      <c r="IL180" s="131"/>
      <c r="IM180" s="131"/>
      <c r="IN180" s="131"/>
      <c r="IO180" s="131"/>
      <c r="IP180" s="131"/>
      <c r="IQ180" s="131"/>
      <c r="IR180" s="131"/>
      <c r="IS180" s="131"/>
      <c r="IT180" s="131"/>
      <c r="IU180" s="131"/>
      <c r="IV180" s="131"/>
      <c r="IW180" s="131"/>
      <c r="IX180" s="131"/>
      <c r="IY180" s="131"/>
      <c r="IZ180" s="131"/>
      <c r="JA180" s="131"/>
      <c r="JB180" s="131"/>
      <c r="JC180" s="131"/>
      <c r="JD180" s="131"/>
      <c r="JE180" s="131"/>
      <c r="JF180" s="131"/>
      <c r="JG180" s="131"/>
      <c r="JH180" s="131"/>
      <c r="JI180" s="131"/>
      <c r="JJ180" s="131"/>
      <c r="JK180" s="131"/>
      <c r="JL180" s="131"/>
      <c r="JM180" s="131"/>
      <c r="JN180" s="131"/>
      <c r="JO180" s="131"/>
      <c r="JP180" s="131"/>
      <c r="JQ180" s="131"/>
      <c r="JR180" s="131"/>
      <c r="JS180" s="131"/>
      <c r="JT180" s="131"/>
      <c r="JU180" s="131"/>
      <c r="JV180" s="131"/>
      <c r="JW180" s="131"/>
      <c r="JX180" s="131"/>
      <c r="JY180" s="131"/>
      <c r="JZ180" s="131"/>
      <c r="KA180" s="131"/>
      <c r="KB180" s="131"/>
      <c r="KC180" s="131"/>
      <c r="KD180" s="131"/>
      <c r="KE180" s="131"/>
      <c r="KF180" s="131"/>
      <c r="KG180" s="131"/>
      <c r="KH180" s="131"/>
      <c r="KI180" s="131"/>
      <c r="KJ180" s="131"/>
      <c r="KK180" s="131"/>
      <c r="KL180" s="131"/>
      <c r="KM180" s="131"/>
      <c r="KN180" s="131"/>
      <c r="KO180" s="131"/>
      <c r="KP180" s="131"/>
      <c r="KQ180" s="131"/>
      <c r="KR180" s="131"/>
      <c r="KS180" s="131"/>
      <c r="KT180" s="131"/>
      <c r="KU180" s="131"/>
      <c r="KV180" s="131"/>
      <c r="KW180" s="131"/>
      <c r="KX180" s="131"/>
      <c r="KY180" s="131"/>
      <c r="KZ180" s="131"/>
      <c r="LA180" s="131"/>
      <c r="LB180" s="131"/>
      <c r="LC180" s="131"/>
      <c r="LD180" s="131"/>
      <c r="LE180" s="131"/>
      <c r="LF180" s="131"/>
      <c r="LG180" s="131"/>
      <c r="LH180" s="131"/>
      <c r="LI180" s="131"/>
      <c r="LJ180" s="131"/>
      <c r="LK180" s="131"/>
      <c r="LL180" s="131"/>
      <c r="LM180" s="131"/>
      <c r="LN180" s="131"/>
      <c r="LO180" s="131"/>
      <c r="LP180" s="131"/>
      <c r="LQ180" s="131"/>
      <c r="LR180" s="131"/>
      <c r="LS180" s="131"/>
      <c r="LT180" s="131"/>
      <c r="LU180" s="131"/>
      <c r="LV180" s="131"/>
      <c r="LW180" s="131"/>
      <c r="LX180" s="131"/>
      <c r="LY180" s="131"/>
      <c r="LZ180" s="131"/>
      <c r="MA180" s="131"/>
      <c r="MB180" s="131"/>
      <c r="MC180" s="131"/>
      <c r="MD180" s="131"/>
      <c r="ME180" s="131"/>
      <c r="MF180" s="131"/>
      <c r="MG180" s="131"/>
      <c r="MH180" s="131"/>
      <c r="MI180" s="131"/>
      <c r="MJ180" s="131"/>
      <c r="MK180" s="131"/>
      <c r="ML180" s="131"/>
      <c r="MM180" s="131"/>
      <c r="MN180" s="131"/>
      <c r="MO180" s="131"/>
      <c r="MP180" s="131"/>
      <c r="MQ180" s="131"/>
      <c r="MR180" s="131"/>
      <c r="MS180" s="131"/>
      <c r="MT180" s="131"/>
      <c r="MU180" s="131"/>
      <c r="MV180" s="131"/>
      <c r="MW180" s="131"/>
      <c r="MX180" s="131"/>
      <c r="MY180" s="131"/>
      <c r="MZ180" s="131"/>
      <c r="NA180" s="131"/>
      <c r="NB180" s="131"/>
      <c r="NC180" s="131"/>
      <c r="ND180" s="131"/>
      <c r="NE180" s="131"/>
      <c r="NF180" s="131"/>
      <c r="NG180" s="131"/>
      <c r="NH180" s="131"/>
      <c r="NI180" s="131"/>
      <c r="NJ180" s="131"/>
      <c r="NK180" s="131"/>
      <c r="NL180" s="131"/>
      <c r="NM180" s="131"/>
      <c r="NN180" s="131"/>
      <c r="NO180" s="131"/>
      <c r="NP180" s="131"/>
      <c r="NQ180" s="131"/>
      <c r="NR180" s="131"/>
      <c r="NS180" s="131"/>
      <c r="NT180" s="131"/>
      <c r="NU180" s="131"/>
      <c r="NV180" s="131"/>
      <c r="NW180" s="131"/>
      <c r="NX180" s="131"/>
      <c r="NY180" s="131"/>
      <c r="NZ180" s="131"/>
      <c r="OA180" s="131"/>
      <c r="OB180" s="131"/>
      <c r="OC180" s="131"/>
      <c r="OD180" s="131"/>
      <c r="OE180" s="131"/>
      <c r="OF180" s="131"/>
      <c r="OG180" s="131"/>
      <c r="OH180" s="131"/>
      <c r="OI180" s="131"/>
      <c r="OJ180" s="131"/>
      <c r="OK180" s="131"/>
      <c r="OL180" s="131"/>
      <c r="OM180" s="131"/>
      <c r="ON180" s="131"/>
      <c r="OO180" s="131"/>
      <c r="OP180" s="131"/>
      <c r="OQ180" s="131"/>
      <c r="OR180" s="131"/>
      <c r="OS180" s="131"/>
      <c r="OT180" s="131"/>
      <c r="OU180" s="131"/>
      <c r="OV180" s="131"/>
      <c r="OW180" s="131"/>
      <c r="OX180" s="131"/>
      <c r="OY180" s="131"/>
      <c r="OZ180" s="131"/>
      <c r="PA180" s="131"/>
      <c r="PB180" s="131"/>
      <c r="PC180" s="131"/>
      <c r="PD180" s="131"/>
      <c r="PE180" s="131"/>
      <c r="PF180" s="131"/>
      <c r="PG180" s="131"/>
      <c r="PH180" s="131"/>
      <c r="PI180" s="131"/>
      <c r="PJ180" s="131"/>
      <c r="PK180" s="131"/>
      <c r="PL180" s="131"/>
      <c r="PM180" s="131"/>
      <c r="PN180" s="131"/>
      <c r="PO180" s="131"/>
      <c r="PP180" s="131"/>
      <c r="PQ180" s="131"/>
      <c r="PR180" s="131"/>
      <c r="PS180" s="131"/>
      <c r="PT180" s="131"/>
      <c r="PU180" s="131"/>
      <c r="PV180" s="131"/>
      <c r="PW180" s="131"/>
      <c r="PX180" s="131"/>
      <c r="PY180" s="131"/>
      <c r="PZ180" s="131"/>
      <c r="QA180" s="131"/>
      <c r="QB180" s="131"/>
      <c r="QC180" s="131"/>
      <c r="QD180" s="131"/>
      <c r="QE180" s="131"/>
      <c r="QF180" s="131"/>
      <c r="QG180" s="131"/>
      <c r="QH180" s="131"/>
      <c r="QI180" s="131"/>
      <c r="QJ180" s="131"/>
    </row>
    <row r="181" spans="1:452" ht="15" x14ac:dyDescent="0.2">
      <c r="A181" s="131"/>
      <c r="B181" s="165"/>
      <c r="C181" s="165"/>
      <c r="D181" s="165"/>
      <c r="E181" s="165"/>
      <c r="F181" s="165"/>
      <c r="G181" s="165"/>
      <c r="H181" s="165"/>
      <c r="I181" s="165"/>
      <c r="J181" s="165"/>
      <c r="K181" s="131"/>
      <c r="L181" s="131"/>
      <c r="M181" s="131"/>
      <c r="N181" s="131"/>
      <c r="O181" s="131"/>
      <c r="P181" s="131"/>
      <c r="Q181" s="164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  <c r="EC181" s="131"/>
      <c r="ED181" s="131"/>
      <c r="EE181" s="131"/>
      <c r="EF181" s="131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31"/>
      <c r="FA181" s="131"/>
      <c r="FB181" s="131"/>
      <c r="FC181" s="131"/>
      <c r="FD181" s="131"/>
      <c r="FE181" s="131"/>
      <c r="FF181" s="131"/>
      <c r="FG181" s="131"/>
      <c r="FH181" s="131"/>
      <c r="FI181" s="131"/>
      <c r="FJ181" s="131"/>
      <c r="FK181" s="131"/>
      <c r="FL181" s="131"/>
      <c r="FM181" s="131"/>
      <c r="FN181" s="131"/>
      <c r="FO181" s="131"/>
      <c r="FP181" s="131"/>
      <c r="FQ181" s="131"/>
      <c r="FR181" s="131"/>
      <c r="FS181" s="131"/>
      <c r="FT181" s="131"/>
      <c r="FU181" s="131"/>
      <c r="FV181" s="131"/>
      <c r="FW181" s="131"/>
      <c r="FX181" s="131"/>
      <c r="FY181" s="131"/>
      <c r="FZ181" s="131"/>
      <c r="GA181" s="131"/>
      <c r="GB181" s="131"/>
      <c r="GC181" s="131"/>
      <c r="GD181" s="131"/>
      <c r="GE181" s="131"/>
      <c r="GF181" s="131"/>
      <c r="GG181" s="131"/>
      <c r="GH181" s="131"/>
      <c r="GI181" s="131"/>
      <c r="GJ181" s="131"/>
      <c r="GK181" s="131"/>
      <c r="GL181" s="131"/>
      <c r="GM181" s="131"/>
      <c r="GN181" s="131"/>
      <c r="GO181" s="131"/>
      <c r="GP181" s="131"/>
      <c r="GQ181" s="131"/>
      <c r="GR181" s="131"/>
      <c r="GS181" s="131"/>
      <c r="GT181" s="131"/>
      <c r="GU181" s="131"/>
      <c r="GV181" s="131"/>
      <c r="GW181" s="131"/>
      <c r="GX181" s="131"/>
      <c r="GY181" s="131"/>
      <c r="GZ181" s="131"/>
      <c r="HA181" s="131"/>
      <c r="HB181" s="131"/>
      <c r="HC181" s="131"/>
      <c r="HD181" s="131"/>
      <c r="HE181" s="131"/>
      <c r="HF181" s="131"/>
      <c r="HG181" s="131"/>
      <c r="HH181" s="131"/>
      <c r="HI181" s="131"/>
      <c r="HJ181" s="131"/>
      <c r="HK181" s="131"/>
      <c r="HL181" s="131"/>
      <c r="HM181" s="131"/>
      <c r="HN181" s="131"/>
      <c r="HO181" s="131"/>
      <c r="HP181" s="131"/>
      <c r="HQ181" s="131"/>
      <c r="HR181" s="131"/>
      <c r="HS181" s="131"/>
      <c r="HT181" s="131"/>
      <c r="HU181" s="131"/>
      <c r="HV181" s="131"/>
      <c r="HW181" s="131"/>
      <c r="HX181" s="131"/>
      <c r="HY181" s="131"/>
      <c r="HZ181" s="131"/>
      <c r="IA181" s="131"/>
      <c r="IB181" s="131"/>
      <c r="IC181" s="131"/>
      <c r="ID181" s="131"/>
      <c r="IE181" s="131"/>
      <c r="IF181" s="131"/>
      <c r="IG181" s="131"/>
      <c r="IH181" s="131"/>
      <c r="II181" s="131"/>
      <c r="IJ181" s="131"/>
      <c r="IK181" s="131"/>
      <c r="IL181" s="131"/>
      <c r="IM181" s="131"/>
      <c r="IN181" s="131"/>
      <c r="IO181" s="131"/>
      <c r="IP181" s="131"/>
      <c r="IQ181" s="131"/>
      <c r="IR181" s="131"/>
      <c r="IS181" s="131"/>
      <c r="IT181" s="131"/>
      <c r="IU181" s="131"/>
      <c r="IV181" s="131"/>
      <c r="IW181" s="131"/>
      <c r="IX181" s="131"/>
      <c r="IY181" s="131"/>
      <c r="IZ181" s="131"/>
      <c r="JA181" s="131"/>
      <c r="JB181" s="131"/>
      <c r="JC181" s="131"/>
      <c r="JD181" s="131"/>
      <c r="JE181" s="131"/>
      <c r="JF181" s="131"/>
      <c r="JG181" s="131"/>
      <c r="JH181" s="131"/>
      <c r="JI181" s="131"/>
      <c r="JJ181" s="131"/>
      <c r="JK181" s="131"/>
      <c r="JL181" s="131"/>
      <c r="JM181" s="131"/>
      <c r="JN181" s="131"/>
      <c r="JO181" s="131"/>
      <c r="JP181" s="131"/>
      <c r="JQ181" s="131"/>
      <c r="JR181" s="131"/>
      <c r="JS181" s="131"/>
      <c r="JT181" s="131"/>
      <c r="JU181" s="131"/>
      <c r="JV181" s="131"/>
      <c r="JW181" s="131"/>
      <c r="JX181" s="131"/>
      <c r="JY181" s="131"/>
      <c r="JZ181" s="131"/>
      <c r="KA181" s="131"/>
      <c r="KB181" s="131"/>
      <c r="KC181" s="131"/>
      <c r="KD181" s="131"/>
      <c r="KE181" s="131"/>
      <c r="KF181" s="131"/>
      <c r="KG181" s="131"/>
      <c r="KH181" s="131"/>
      <c r="KI181" s="131"/>
      <c r="KJ181" s="131"/>
      <c r="KK181" s="131"/>
      <c r="KL181" s="131"/>
      <c r="KM181" s="131"/>
      <c r="KN181" s="131"/>
      <c r="KO181" s="131"/>
      <c r="KP181" s="131"/>
      <c r="KQ181" s="131"/>
      <c r="KR181" s="131"/>
      <c r="KS181" s="131"/>
      <c r="KT181" s="131"/>
      <c r="KU181" s="131"/>
      <c r="KV181" s="131"/>
      <c r="KW181" s="131"/>
      <c r="KX181" s="131"/>
      <c r="KY181" s="131"/>
      <c r="KZ181" s="131"/>
      <c r="LA181" s="131"/>
      <c r="LB181" s="131"/>
      <c r="LC181" s="131"/>
      <c r="LD181" s="131"/>
      <c r="LE181" s="131"/>
      <c r="LF181" s="131"/>
      <c r="LG181" s="131"/>
      <c r="LH181" s="131"/>
      <c r="LI181" s="131"/>
      <c r="LJ181" s="131"/>
      <c r="LK181" s="131"/>
      <c r="LL181" s="131"/>
      <c r="LM181" s="131"/>
      <c r="LN181" s="131"/>
      <c r="LO181" s="131"/>
      <c r="LP181" s="131"/>
      <c r="LQ181" s="131"/>
      <c r="LR181" s="131"/>
      <c r="LS181" s="131"/>
      <c r="LT181" s="131"/>
      <c r="LU181" s="131"/>
      <c r="LV181" s="131"/>
      <c r="LW181" s="131"/>
      <c r="LX181" s="131"/>
      <c r="LY181" s="131"/>
      <c r="LZ181" s="131"/>
      <c r="MA181" s="131"/>
      <c r="MB181" s="131"/>
      <c r="MC181" s="131"/>
      <c r="MD181" s="131"/>
      <c r="ME181" s="131"/>
      <c r="MF181" s="131"/>
      <c r="MG181" s="131"/>
      <c r="MH181" s="131"/>
      <c r="MI181" s="131"/>
      <c r="MJ181" s="131"/>
      <c r="MK181" s="131"/>
      <c r="ML181" s="131"/>
      <c r="MM181" s="131"/>
      <c r="MN181" s="131"/>
      <c r="MO181" s="131"/>
      <c r="MP181" s="131"/>
      <c r="MQ181" s="131"/>
      <c r="MR181" s="131"/>
      <c r="MS181" s="131"/>
      <c r="MT181" s="131"/>
      <c r="MU181" s="131"/>
      <c r="MV181" s="131"/>
      <c r="MW181" s="131"/>
      <c r="MX181" s="131"/>
      <c r="MY181" s="131"/>
      <c r="MZ181" s="131"/>
      <c r="NA181" s="131"/>
      <c r="NB181" s="131"/>
      <c r="NC181" s="131"/>
      <c r="ND181" s="131"/>
      <c r="NE181" s="131"/>
      <c r="NF181" s="131"/>
      <c r="NG181" s="131"/>
      <c r="NH181" s="131"/>
      <c r="NI181" s="131"/>
      <c r="NJ181" s="131"/>
      <c r="NK181" s="131"/>
      <c r="NL181" s="131"/>
      <c r="NM181" s="131"/>
      <c r="NN181" s="131"/>
      <c r="NO181" s="131"/>
      <c r="NP181" s="131"/>
      <c r="NQ181" s="131"/>
      <c r="NR181" s="131"/>
      <c r="NS181" s="131"/>
      <c r="NT181" s="131"/>
      <c r="NU181" s="131"/>
      <c r="NV181" s="131"/>
      <c r="NW181" s="131"/>
      <c r="NX181" s="131"/>
      <c r="NY181" s="131"/>
      <c r="NZ181" s="131"/>
      <c r="OA181" s="131"/>
      <c r="OB181" s="131"/>
      <c r="OC181" s="131"/>
      <c r="OD181" s="131"/>
      <c r="OE181" s="131"/>
      <c r="OF181" s="131"/>
      <c r="OG181" s="131"/>
      <c r="OH181" s="131"/>
      <c r="OI181" s="131"/>
      <c r="OJ181" s="131"/>
      <c r="OK181" s="131"/>
      <c r="OL181" s="131"/>
      <c r="OM181" s="131"/>
      <c r="ON181" s="131"/>
      <c r="OO181" s="131"/>
      <c r="OP181" s="131"/>
      <c r="OQ181" s="131"/>
      <c r="OR181" s="131"/>
      <c r="OS181" s="131"/>
      <c r="OT181" s="131"/>
      <c r="OU181" s="131"/>
      <c r="OV181" s="131"/>
      <c r="OW181" s="131"/>
      <c r="OX181" s="131"/>
      <c r="OY181" s="131"/>
      <c r="OZ181" s="131"/>
      <c r="PA181" s="131"/>
      <c r="PB181" s="131"/>
      <c r="PC181" s="131"/>
      <c r="PD181" s="131"/>
      <c r="PE181" s="131"/>
      <c r="PF181" s="131"/>
      <c r="PG181" s="131"/>
      <c r="PH181" s="131"/>
      <c r="PI181" s="131"/>
      <c r="PJ181" s="131"/>
      <c r="PK181" s="131"/>
      <c r="PL181" s="131"/>
      <c r="PM181" s="131"/>
      <c r="PN181" s="131"/>
      <c r="PO181" s="131"/>
      <c r="PP181" s="131"/>
      <c r="PQ181" s="131"/>
      <c r="PR181" s="131"/>
      <c r="PS181" s="131"/>
      <c r="PT181" s="131"/>
      <c r="PU181" s="131"/>
      <c r="PV181" s="131"/>
      <c r="PW181" s="131"/>
      <c r="PX181" s="131"/>
      <c r="PY181" s="131"/>
      <c r="PZ181" s="131"/>
      <c r="QA181" s="131"/>
      <c r="QB181" s="131"/>
      <c r="QC181" s="131"/>
      <c r="QD181" s="131"/>
      <c r="QE181" s="131"/>
      <c r="QF181" s="131"/>
      <c r="QG181" s="131"/>
      <c r="QH181" s="131"/>
      <c r="QI181" s="131"/>
      <c r="QJ181" s="131"/>
    </row>
    <row r="182" spans="1:452" ht="15" x14ac:dyDescent="0.2">
      <c r="A182" s="131"/>
      <c r="B182" s="165"/>
      <c r="C182" s="165"/>
      <c r="D182" s="165"/>
      <c r="E182" s="165"/>
      <c r="F182" s="165"/>
      <c r="G182" s="165"/>
      <c r="H182" s="165"/>
      <c r="I182" s="165"/>
      <c r="J182" s="165"/>
      <c r="K182" s="131"/>
      <c r="L182" s="131"/>
      <c r="M182" s="131"/>
      <c r="N182" s="131"/>
      <c r="O182" s="131"/>
      <c r="P182" s="131"/>
      <c r="Q182" s="164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  <c r="EC182" s="131"/>
      <c r="ED182" s="131"/>
      <c r="EE182" s="131"/>
      <c r="EF182" s="131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131"/>
      <c r="FK182" s="131"/>
      <c r="FL182" s="131"/>
      <c r="FM182" s="131"/>
      <c r="FN182" s="131"/>
      <c r="FO182" s="131"/>
      <c r="FP182" s="131"/>
      <c r="FQ182" s="131"/>
      <c r="FR182" s="131"/>
      <c r="FS182" s="131"/>
      <c r="FT182" s="131"/>
      <c r="FU182" s="131"/>
      <c r="FV182" s="131"/>
      <c r="FW182" s="131"/>
      <c r="FX182" s="131"/>
      <c r="FY182" s="131"/>
      <c r="FZ182" s="131"/>
      <c r="GA182" s="131"/>
      <c r="GB182" s="131"/>
      <c r="GC182" s="131"/>
      <c r="GD182" s="131"/>
      <c r="GE182" s="131"/>
      <c r="GF182" s="131"/>
      <c r="GG182" s="131"/>
      <c r="GH182" s="131"/>
      <c r="GI182" s="131"/>
      <c r="GJ182" s="131"/>
      <c r="GK182" s="131"/>
      <c r="GL182" s="131"/>
      <c r="GM182" s="131"/>
      <c r="GN182" s="131"/>
      <c r="GO182" s="131"/>
      <c r="GP182" s="131"/>
      <c r="GQ182" s="131"/>
      <c r="GR182" s="131"/>
      <c r="GS182" s="131"/>
      <c r="GT182" s="131"/>
      <c r="GU182" s="131"/>
      <c r="GV182" s="131"/>
      <c r="GW182" s="131"/>
      <c r="GX182" s="131"/>
      <c r="GY182" s="131"/>
      <c r="GZ182" s="131"/>
      <c r="HA182" s="131"/>
      <c r="HB182" s="131"/>
      <c r="HC182" s="131"/>
      <c r="HD182" s="131"/>
      <c r="HE182" s="131"/>
      <c r="HF182" s="131"/>
      <c r="HG182" s="131"/>
      <c r="HH182" s="131"/>
      <c r="HI182" s="131"/>
      <c r="HJ182" s="131"/>
      <c r="HK182" s="131"/>
      <c r="HL182" s="131"/>
      <c r="HM182" s="131"/>
      <c r="HN182" s="131"/>
      <c r="HO182" s="131"/>
      <c r="HP182" s="131"/>
      <c r="HQ182" s="131"/>
      <c r="HR182" s="131"/>
      <c r="HS182" s="131"/>
      <c r="HT182" s="131"/>
      <c r="HU182" s="131"/>
      <c r="HV182" s="131"/>
      <c r="HW182" s="131"/>
      <c r="HX182" s="131"/>
      <c r="HY182" s="131"/>
      <c r="HZ182" s="131"/>
      <c r="IA182" s="131"/>
      <c r="IB182" s="131"/>
      <c r="IC182" s="131"/>
      <c r="ID182" s="131"/>
      <c r="IE182" s="131"/>
      <c r="IF182" s="131"/>
      <c r="IG182" s="131"/>
      <c r="IH182" s="131"/>
      <c r="II182" s="131"/>
      <c r="IJ182" s="131"/>
      <c r="IK182" s="131"/>
      <c r="IL182" s="131"/>
      <c r="IM182" s="131"/>
      <c r="IN182" s="131"/>
      <c r="IO182" s="131"/>
      <c r="IP182" s="131"/>
      <c r="IQ182" s="131"/>
      <c r="IR182" s="131"/>
      <c r="IS182" s="131"/>
      <c r="IT182" s="131"/>
      <c r="IU182" s="131"/>
      <c r="IV182" s="131"/>
      <c r="IW182" s="131"/>
      <c r="IX182" s="131"/>
      <c r="IY182" s="131"/>
      <c r="IZ182" s="131"/>
      <c r="JA182" s="131"/>
      <c r="JB182" s="131"/>
      <c r="JC182" s="131"/>
      <c r="JD182" s="131"/>
      <c r="JE182" s="131"/>
      <c r="JF182" s="131"/>
      <c r="JG182" s="131"/>
      <c r="JH182" s="131"/>
      <c r="JI182" s="131"/>
      <c r="JJ182" s="131"/>
      <c r="JK182" s="131"/>
      <c r="JL182" s="131"/>
      <c r="JM182" s="131"/>
      <c r="JN182" s="131"/>
      <c r="JO182" s="131"/>
      <c r="JP182" s="131"/>
      <c r="JQ182" s="131"/>
      <c r="JR182" s="131"/>
      <c r="JS182" s="131"/>
      <c r="JT182" s="131"/>
      <c r="JU182" s="131"/>
      <c r="JV182" s="131"/>
      <c r="JW182" s="131"/>
      <c r="JX182" s="131"/>
      <c r="JY182" s="131"/>
      <c r="JZ182" s="131"/>
      <c r="KA182" s="131"/>
      <c r="KB182" s="131"/>
      <c r="KC182" s="131"/>
      <c r="KD182" s="131"/>
      <c r="KE182" s="131"/>
      <c r="KF182" s="131"/>
      <c r="KG182" s="131"/>
      <c r="KH182" s="131"/>
      <c r="KI182" s="131"/>
      <c r="KJ182" s="131"/>
      <c r="KK182" s="131"/>
      <c r="KL182" s="131"/>
      <c r="KM182" s="131"/>
      <c r="KN182" s="131"/>
      <c r="KO182" s="131"/>
      <c r="KP182" s="131"/>
      <c r="KQ182" s="131"/>
      <c r="KR182" s="131"/>
      <c r="KS182" s="131"/>
      <c r="KT182" s="131"/>
      <c r="KU182" s="131"/>
      <c r="KV182" s="131"/>
      <c r="KW182" s="131"/>
      <c r="KX182" s="131"/>
      <c r="KY182" s="131"/>
      <c r="KZ182" s="131"/>
      <c r="LA182" s="131"/>
      <c r="LB182" s="131"/>
      <c r="LC182" s="131"/>
      <c r="LD182" s="131"/>
      <c r="LE182" s="131"/>
      <c r="LF182" s="131"/>
      <c r="LG182" s="131"/>
      <c r="LH182" s="131"/>
      <c r="LI182" s="131"/>
      <c r="LJ182" s="131"/>
      <c r="LK182" s="131"/>
      <c r="LL182" s="131"/>
      <c r="LM182" s="131"/>
      <c r="LN182" s="131"/>
      <c r="LO182" s="131"/>
      <c r="LP182" s="131"/>
      <c r="LQ182" s="131"/>
      <c r="LR182" s="131"/>
      <c r="LS182" s="131"/>
      <c r="LT182" s="131"/>
      <c r="LU182" s="131"/>
      <c r="LV182" s="131"/>
      <c r="LW182" s="131"/>
      <c r="LX182" s="131"/>
      <c r="LY182" s="131"/>
      <c r="LZ182" s="131"/>
      <c r="MA182" s="131"/>
      <c r="MB182" s="131"/>
      <c r="MC182" s="131"/>
      <c r="MD182" s="131"/>
      <c r="ME182" s="131"/>
      <c r="MF182" s="131"/>
      <c r="MG182" s="131"/>
      <c r="MH182" s="131"/>
      <c r="MI182" s="131"/>
      <c r="MJ182" s="131"/>
      <c r="MK182" s="131"/>
      <c r="ML182" s="131"/>
      <c r="MM182" s="131"/>
      <c r="MN182" s="131"/>
      <c r="MO182" s="131"/>
      <c r="MP182" s="131"/>
      <c r="MQ182" s="131"/>
      <c r="MR182" s="131"/>
      <c r="MS182" s="131"/>
      <c r="MT182" s="131"/>
      <c r="MU182" s="131"/>
      <c r="MV182" s="131"/>
      <c r="MW182" s="131"/>
      <c r="MX182" s="131"/>
      <c r="MY182" s="131"/>
      <c r="MZ182" s="131"/>
      <c r="NA182" s="131"/>
      <c r="NB182" s="131"/>
      <c r="NC182" s="131"/>
      <c r="ND182" s="131"/>
      <c r="NE182" s="131"/>
      <c r="NF182" s="131"/>
      <c r="NG182" s="131"/>
      <c r="NH182" s="131"/>
      <c r="NI182" s="131"/>
      <c r="NJ182" s="131"/>
      <c r="NK182" s="131"/>
      <c r="NL182" s="131"/>
      <c r="NM182" s="131"/>
      <c r="NN182" s="131"/>
      <c r="NO182" s="131"/>
      <c r="NP182" s="131"/>
      <c r="NQ182" s="131"/>
      <c r="NR182" s="131"/>
      <c r="NS182" s="131"/>
      <c r="NT182" s="131"/>
      <c r="NU182" s="131"/>
      <c r="NV182" s="131"/>
      <c r="NW182" s="131"/>
      <c r="NX182" s="131"/>
      <c r="NY182" s="131"/>
      <c r="NZ182" s="131"/>
      <c r="OA182" s="131"/>
      <c r="OB182" s="131"/>
      <c r="OC182" s="131"/>
      <c r="OD182" s="131"/>
      <c r="OE182" s="131"/>
      <c r="OF182" s="131"/>
      <c r="OG182" s="131"/>
      <c r="OH182" s="131"/>
      <c r="OI182" s="131"/>
      <c r="OJ182" s="131"/>
      <c r="OK182" s="131"/>
      <c r="OL182" s="131"/>
      <c r="OM182" s="131"/>
      <c r="ON182" s="131"/>
      <c r="OO182" s="131"/>
      <c r="OP182" s="131"/>
      <c r="OQ182" s="131"/>
      <c r="OR182" s="131"/>
      <c r="OS182" s="131"/>
      <c r="OT182" s="131"/>
      <c r="OU182" s="131"/>
      <c r="OV182" s="131"/>
      <c r="OW182" s="131"/>
      <c r="OX182" s="131"/>
      <c r="OY182" s="131"/>
      <c r="OZ182" s="131"/>
      <c r="PA182" s="131"/>
      <c r="PB182" s="131"/>
      <c r="PC182" s="131"/>
      <c r="PD182" s="131"/>
      <c r="PE182" s="131"/>
      <c r="PF182" s="131"/>
      <c r="PG182" s="131"/>
      <c r="PH182" s="131"/>
      <c r="PI182" s="131"/>
      <c r="PJ182" s="131"/>
      <c r="PK182" s="131"/>
      <c r="PL182" s="131"/>
      <c r="PM182" s="131"/>
      <c r="PN182" s="131"/>
      <c r="PO182" s="131"/>
      <c r="PP182" s="131"/>
      <c r="PQ182" s="131"/>
      <c r="PR182" s="131"/>
      <c r="PS182" s="131"/>
      <c r="PT182" s="131"/>
      <c r="PU182" s="131"/>
      <c r="PV182" s="131"/>
      <c r="PW182" s="131"/>
      <c r="PX182" s="131"/>
      <c r="PY182" s="131"/>
      <c r="PZ182" s="131"/>
      <c r="QA182" s="131"/>
      <c r="QB182" s="131"/>
      <c r="QC182" s="131"/>
      <c r="QD182" s="131"/>
      <c r="QE182" s="131"/>
      <c r="QF182" s="131"/>
      <c r="QG182" s="131"/>
      <c r="QH182" s="131"/>
      <c r="QI182" s="131"/>
      <c r="QJ182" s="131"/>
    </row>
    <row r="183" spans="1:452" ht="15" x14ac:dyDescent="0.2">
      <c r="A183" s="131"/>
      <c r="B183" s="165"/>
      <c r="C183" s="165"/>
      <c r="D183" s="165"/>
      <c r="E183" s="165"/>
      <c r="F183" s="165"/>
      <c r="G183" s="165"/>
      <c r="H183" s="165"/>
      <c r="I183" s="165"/>
      <c r="J183" s="165"/>
      <c r="K183" s="131"/>
      <c r="L183" s="131"/>
      <c r="M183" s="131"/>
      <c r="N183" s="131"/>
      <c r="O183" s="131"/>
      <c r="P183" s="131"/>
      <c r="Q183" s="164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  <c r="EC183" s="131"/>
      <c r="ED183" s="131"/>
      <c r="EE183" s="131"/>
      <c r="EF183" s="131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31"/>
      <c r="FA183" s="131"/>
      <c r="FB183" s="131"/>
      <c r="FC183" s="131"/>
      <c r="FD183" s="131"/>
      <c r="FE183" s="131"/>
      <c r="FF183" s="131"/>
      <c r="FG183" s="131"/>
      <c r="FH183" s="131"/>
      <c r="FI183" s="131"/>
      <c r="FJ183" s="131"/>
      <c r="FK183" s="131"/>
      <c r="FL183" s="131"/>
      <c r="FM183" s="131"/>
      <c r="FN183" s="131"/>
      <c r="FO183" s="131"/>
      <c r="FP183" s="131"/>
      <c r="FQ183" s="131"/>
      <c r="FR183" s="131"/>
      <c r="FS183" s="131"/>
      <c r="FT183" s="131"/>
      <c r="FU183" s="131"/>
      <c r="FV183" s="131"/>
      <c r="FW183" s="131"/>
      <c r="FX183" s="131"/>
      <c r="FY183" s="131"/>
      <c r="FZ183" s="131"/>
      <c r="GA183" s="131"/>
      <c r="GB183" s="131"/>
      <c r="GC183" s="131"/>
      <c r="GD183" s="131"/>
      <c r="GE183" s="131"/>
      <c r="GF183" s="131"/>
      <c r="GG183" s="131"/>
      <c r="GH183" s="131"/>
      <c r="GI183" s="131"/>
      <c r="GJ183" s="131"/>
      <c r="GK183" s="131"/>
      <c r="GL183" s="131"/>
      <c r="GM183" s="131"/>
      <c r="GN183" s="131"/>
      <c r="GO183" s="131"/>
      <c r="GP183" s="131"/>
      <c r="GQ183" s="131"/>
      <c r="GR183" s="131"/>
      <c r="GS183" s="131"/>
      <c r="GT183" s="131"/>
      <c r="GU183" s="131"/>
      <c r="GV183" s="131"/>
      <c r="GW183" s="131"/>
      <c r="GX183" s="131"/>
      <c r="GY183" s="131"/>
      <c r="GZ183" s="131"/>
      <c r="HA183" s="131"/>
      <c r="HB183" s="131"/>
      <c r="HC183" s="131"/>
      <c r="HD183" s="131"/>
      <c r="HE183" s="131"/>
      <c r="HF183" s="131"/>
      <c r="HG183" s="131"/>
      <c r="HH183" s="131"/>
      <c r="HI183" s="131"/>
      <c r="HJ183" s="131"/>
      <c r="HK183" s="131"/>
      <c r="HL183" s="131"/>
      <c r="HM183" s="131"/>
      <c r="HN183" s="131"/>
      <c r="HO183" s="131"/>
      <c r="HP183" s="131"/>
      <c r="HQ183" s="131"/>
      <c r="HR183" s="131"/>
      <c r="HS183" s="131"/>
      <c r="HT183" s="131"/>
      <c r="HU183" s="131"/>
      <c r="HV183" s="131"/>
      <c r="HW183" s="131"/>
      <c r="HX183" s="131"/>
      <c r="HY183" s="131"/>
      <c r="HZ183" s="131"/>
      <c r="IA183" s="131"/>
      <c r="IB183" s="131"/>
      <c r="IC183" s="131"/>
      <c r="ID183" s="131"/>
      <c r="IE183" s="131"/>
      <c r="IF183" s="131"/>
      <c r="IG183" s="131"/>
      <c r="IH183" s="131"/>
      <c r="II183" s="131"/>
      <c r="IJ183" s="131"/>
      <c r="IK183" s="131"/>
      <c r="IL183" s="131"/>
      <c r="IM183" s="131"/>
      <c r="IN183" s="131"/>
      <c r="IO183" s="131"/>
      <c r="IP183" s="131"/>
      <c r="IQ183" s="131"/>
      <c r="IR183" s="131"/>
      <c r="IS183" s="131"/>
      <c r="IT183" s="131"/>
      <c r="IU183" s="131"/>
      <c r="IV183" s="131"/>
      <c r="IW183" s="131"/>
      <c r="IX183" s="131"/>
      <c r="IY183" s="131"/>
      <c r="IZ183" s="131"/>
      <c r="JA183" s="131"/>
      <c r="JB183" s="131"/>
      <c r="JC183" s="131"/>
      <c r="JD183" s="131"/>
      <c r="JE183" s="131"/>
      <c r="JF183" s="131"/>
      <c r="JG183" s="131"/>
      <c r="JH183" s="131"/>
      <c r="JI183" s="131"/>
      <c r="JJ183" s="131"/>
      <c r="JK183" s="131"/>
      <c r="JL183" s="131"/>
      <c r="JM183" s="131"/>
      <c r="JN183" s="131"/>
      <c r="JO183" s="131"/>
      <c r="JP183" s="131"/>
      <c r="JQ183" s="131"/>
      <c r="JR183" s="131"/>
      <c r="JS183" s="131"/>
      <c r="JT183" s="131"/>
      <c r="JU183" s="131"/>
      <c r="JV183" s="131"/>
      <c r="JW183" s="131"/>
      <c r="JX183" s="131"/>
      <c r="JY183" s="131"/>
      <c r="JZ183" s="131"/>
      <c r="KA183" s="131"/>
      <c r="KB183" s="131"/>
      <c r="KC183" s="131"/>
      <c r="KD183" s="131"/>
      <c r="KE183" s="131"/>
      <c r="KF183" s="131"/>
      <c r="KG183" s="131"/>
      <c r="KH183" s="131"/>
      <c r="KI183" s="131"/>
      <c r="KJ183" s="131"/>
      <c r="KK183" s="131"/>
      <c r="KL183" s="131"/>
      <c r="KM183" s="131"/>
      <c r="KN183" s="131"/>
      <c r="KO183" s="131"/>
      <c r="KP183" s="131"/>
      <c r="KQ183" s="131"/>
      <c r="KR183" s="131"/>
      <c r="KS183" s="131"/>
      <c r="KT183" s="131"/>
      <c r="KU183" s="131"/>
      <c r="KV183" s="131"/>
      <c r="KW183" s="131"/>
      <c r="KX183" s="131"/>
      <c r="KY183" s="131"/>
      <c r="KZ183" s="131"/>
      <c r="LA183" s="131"/>
      <c r="LB183" s="131"/>
      <c r="LC183" s="131"/>
      <c r="LD183" s="131"/>
      <c r="LE183" s="131"/>
      <c r="LF183" s="131"/>
      <c r="LG183" s="131"/>
      <c r="LH183" s="131"/>
      <c r="LI183" s="131"/>
      <c r="LJ183" s="131"/>
      <c r="LK183" s="131"/>
      <c r="LL183" s="131"/>
      <c r="LM183" s="131"/>
      <c r="LN183" s="131"/>
      <c r="LO183" s="131"/>
      <c r="LP183" s="131"/>
      <c r="LQ183" s="131"/>
      <c r="LR183" s="131"/>
      <c r="LS183" s="131"/>
      <c r="LT183" s="131"/>
      <c r="LU183" s="131"/>
      <c r="LV183" s="131"/>
      <c r="LW183" s="131"/>
      <c r="LX183" s="131"/>
      <c r="LY183" s="131"/>
      <c r="LZ183" s="131"/>
      <c r="MA183" s="131"/>
      <c r="MB183" s="131"/>
      <c r="MC183" s="131"/>
      <c r="MD183" s="131"/>
      <c r="ME183" s="131"/>
      <c r="MF183" s="131"/>
      <c r="MG183" s="131"/>
      <c r="MH183" s="131"/>
      <c r="MI183" s="131"/>
      <c r="MJ183" s="131"/>
      <c r="MK183" s="131"/>
      <c r="ML183" s="131"/>
      <c r="MM183" s="131"/>
      <c r="MN183" s="131"/>
      <c r="MO183" s="131"/>
      <c r="MP183" s="131"/>
      <c r="MQ183" s="131"/>
      <c r="MR183" s="131"/>
      <c r="MS183" s="131"/>
      <c r="MT183" s="131"/>
      <c r="MU183" s="131"/>
      <c r="MV183" s="131"/>
      <c r="MW183" s="131"/>
      <c r="MX183" s="131"/>
      <c r="MY183" s="131"/>
      <c r="MZ183" s="131"/>
      <c r="NA183" s="131"/>
      <c r="NB183" s="131"/>
      <c r="NC183" s="131"/>
      <c r="ND183" s="131"/>
      <c r="NE183" s="131"/>
      <c r="NF183" s="131"/>
      <c r="NG183" s="131"/>
      <c r="NH183" s="131"/>
      <c r="NI183" s="131"/>
      <c r="NJ183" s="131"/>
      <c r="NK183" s="131"/>
      <c r="NL183" s="131"/>
      <c r="NM183" s="131"/>
      <c r="NN183" s="131"/>
      <c r="NO183" s="131"/>
      <c r="NP183" s="131"/>
      <c r="NQ183" s="131"/>
      <c r="NR183" s="131"/>
      <c r="NS183" s="131"/>
      <c r="NT183" s="131"/>
      <c r="NU183" s="131"/>
      <c r="NV183" s="131"/>
      <c r="NW183" s="131"/>
      <c r="NX183" s="131"/>
      <c r="NY183" s="131"/>
      <c r="NZ183" s="131"/>
      <c r="OA183" s="131"/>
      <c r="OB183" s="131"/>
      <c r="OC183" s="131"/>
      <c r="OD183" s="131"/>
      <c r="OE183" s="131"/>
      <c r="OF183" s="131"/>
      <c r="OG183" s="131"/>
      <c r="OH183" s="131"/>
      <c r="OI183" s="131"/>
      <c r="OJ183" s="131"/>
      <c r="OK183" s="131"/>
      <c r="OL183" s="131"/>
      <c r="OM183" s="131"/>
      <c r="ON183" s="131"/>
      <c r="OO183" s="131"/>
      <c r="OP183" s="131"/>
      <c r="OQ183" s="131"/>
      <c r="OR183" s="131"/>
      <c r="OS183" s="131"/>
      <c r="OT183" s="131"/>
      <c r="OU183" s="131"/>
      <c r="OV183" s="131"/>
      <c r="OW183" s="131"/>
      <c r="OX183" s="131"/>
      <c r="OY183" s="131"/>
      <c r="OZ183" s="131"/>
      <c r="PA183" s="131"/>
      <c r="PB183" s="131"/>
      <c r="PC183" s="131"/>
      <c r="PD183" s="131"/>
      <c r="PE183" s="131"/>
      <c r="PF183" s="131"/>
      <c r="PG183" s="131"/>
      <c r="PH183" s="131"/>
      <c r="PI183" s="131"/>
      <c r="PJ183" s="131"/>
      <c r="PK183" s="131"/>
      <c r="PL183" s="131"/>
      <c r="PM183" s="131"/>
      <c r="PN183" s="131"/>
      <c r="PO183" s="131"/>
      <c r="PP183" s="131"/>
      <c r="PQ183" s="131"/>
      <c r="PR183" s="131"/>
      <c r="PS183" s="131"/>
      <c r="PT183" s="131"/>
      <c r="PU183" s="131"/>
      <c r="PV183" s="131"/>
      <c r="PW183" s="131"/>
      <c r="PX183" s="131"/>
      <c r="PY183" s="131"/>
      <c r="PZ183" s="131"/>
      <c r="QA183" s="131"/>
      <c r="QB183" s="131"/>
      <c r="QC183" s="131"/>
      <c r="QD183" s="131"/>
      <c r="QE183" s="131"/>
      <c r="QF183" s="131"/>
      <c r="QG183" s="131"/>
      <c r="QH183" s="131"/>
      <c r="QI183" s="131"/>
      <c r="QJ183" s="131"/>
    </row>
    <row r="184" spans="1:452" ht="15" x14ac:dyDescent="0.2">
      <c r="A184" s="131"/>
      <c r="B184" s="165"/>
      <c r="C184" s="165"/>
      <c r="D184" s="165"/>
      <c r="E184" s="165"/>
      <c r="F184" s="165"/>
      <c r="G184" s="165"/>
      <c r="H184" s="165"/>
      <c r="I184" s="165"/>
      <c r="J184" s="165"/>
      <c r="K184" s="131"/>
      <c r="L184" s="131"/>
      <c r="M184" s="131"/>
      <c r="N184" s="131"/>
      <c r="O184" s="131"/>
      <c r="P184" s="131"/>
      <c r="Q184" s="164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  <c r="EC184" s="131"/>
      <c r="ED184" s="131"/>
      <c r="EE184" s="131"/>
      <c r="EF184" s="131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31"/>
      <c r="FA184" s="131"/>
      <c r="FB184" s="131"/>
      <c r="FC184" s="131"/>
      <c r="FD184" s="131"/>
      <c r="FE184" s="131"/>
      <c r="FF184" s="131"/>
      <c r="FG184" s="131"/>
      <c r="FH184" s="131"/>
      <c r="FI184" s="131"/>
      <c r="FJ184" s="131"/>
      <c r="FK184" s="131"/>
      <c r="FL184" s="131"/>
      <c r="FM184" s="131"/>
      <c r="FN184" s="131"/>
      <c r="FO184" s="131"/>
      <c r="FP184" s="131"/>
      <c r="FQ184" s="131"/>
      <c r="FR184" s="131"/>
      <c r="FS184" s="131"/>
      <c r="FT184" s="131"/>
      <c r="FU184" s="131"/>
      <c r="FV184" s="131"/>
      <c r="FW184" s="131"/>
      <c r="FX184" s="131"/>
      <c r="FY184" s="131"/>
      <c r="FZ184" s="131"/>
      <c r="GA184" s="131"/>
      <c r="GB184" s="131"/>
      <c r="GC184" s="131"/>
      <c r="GD184" s="131"/>
      <c r="GE184" s="131"/>
      <c r="GF184" s="131"/>
      <c r="GG184" s="131"/>
      <c r="GH184" s="131"/>
      <c r="GI184" s="131"/>
      <c r="GJ184" s="131"/>
      <c r="GK184" s="131"/>
      <c r="GL184" s="131"/>
      <c r="GM184" s="131"/>
      <c r="GN184" s="131"/>
      <c r="GO184" s="131"/>
      <c r="GP184" s="131"/>
      <c r="GQ184" s="131"/>
      <c r="GR184" s="131"/>
      <c r="GS184" s="131"/>
      <c r="GT184" s="131"/>
      <c r="GU184" s="131"/>
      <c r="GV184" s="131"/>
      <c r="GW184" s="131"/>
      <c r="GX184" s="131"/>
      <c r="GY184" s="131"/>
      <c r="GZ184" s="131"/>
      <c r="HA184" s="131"/>
      <c r="HB184" s="131"/>
      <c r="HC184" s="131"/>
      <c r="HD184" s="131"/>
      <c r="HE184" s="131"/>
      <c r="HF184" s="131"/>
      <c r="HG184" s="131"/>
      <c r="HH184" s="131"/>
      <c r="HI184" s="131"/>
      <c r="HJ184" s="131"/>
      <c r="HK184" s="131"/>
      <c r="HL184" s="131"/>
      <c r="HM184" s="131"/>
      <c r="HN184" s="131"/>
      <c r="HO184" s="131"/>
      <c r="HP184" s="131"/>
      <c r="HQ184" s="131"/>
      <c r="HR184" s="131"/>
      <c r="HS184" s="131"/>
      <c r="HT184" s="131"/>
      <c r="HU184" s="131"/>
      <c r="HV184" s="131"/>
      <c r="HW184" s="131"/>
      <c r="HX184" s="131"/>
      <c r="HY184" s="131"/>
      <c r="HZ184" s="131"/>
      <c r="IA184" s="131"/>
      <c r="IB184" s="131"/>
      <c r="IC184" s="131"/>
      <c r="ID184" s="131"/>
      <c r="IE184" s="131"/>
      <c r="IF184" s="131"/>
      <c r="IG184" s="131"/>
      <c r="IH184" s="131"/>
      <c r="II184" s="131"/>
      <c r="IJ184" s="131"/>
      <c r="IK184" s="131"/>
      <c r="IL184" s="131"/>
      <c r="IM184" s="131"/>
      <c r="IN184" s="131"/>
      <c r="IO184" s="131"/>
      <c r="IP184" s="131"/>
      <c r="IQ184" s="131"/>
      <c r="IR184" s="131"/>
      <c r="IS184" s="131"/>
      <c r="IT184" s="131"/>
      <c r="IU184" s="131"/>
      <c r="IV184" s="131"/>
      <c r="IW184" s="131"/>
      <c r="IX184" s="131"/>
      <c r="IY184" s="131"/>
      <c r="IZ184" s="131"/>
      <c r="JA184" s="131"/>
      <c r="JB184" s="131"/>
      <c r="JC184" s="131"/>
      <c r="JD184" s="131"/>
      <c r="JE184" s="131"/>
      <c r="JF184" s="131"/>
      <c r="JG184" s="131"/>
      <c r="JH184" s="131"/>
      <c r="JI184" s="131"/>
      <c r="JJ184" s="131"/>
      <c r="JK184" s="131"/>
      <c r="JL184" s="131"/>
      <c r="JM184" s="131"/>
      <c r="JN184" s="131"/>
      <c r="JO184" s="131"/>
      <c r="JP184" s="131"/>
      <c r="JQ184" s="131"/>
      <c r="JR184" s="131"/>
      <c r="JS184" s="131"/>
      <c r="JT184" s="131"/>
      <c r="JU184" s="131"/>
      <c r="JV184" s="131"/>
      <c r="JW184" s="131"/>
      <c r="JX184" s="131"/>
      <c r="JY184" s="131"/>
      <c r="JZ184" s="131"/>
      <c r="KA184" s="131"/>
      <c r="KB184" s="131"/>
      <c r="KC184" s="131"/>
      <c r="KD184" s="131"/>
      <c r="KE184" s="131"/>
      <c r="KF184" s="131"/>
      <c r="KG184" s="131"/>
      <c r="KH184" s="131"/>
      <c r="KI184" s="131"/>
      <c r="KJ184" s="131"/>
      <c r="KK184" s="131"/>
      <c r="KL184" s="131"/>
      <c r="KM184" s="131"/>
      <c r="KN184" s="131"/>
      <c r="KO184" s="131"/>
      <c r="KP184" s="131"/>
      <c r="KQ184" s="131"/>
      <c r="KR184" s="131"/>
      <c r="KS184" s="131"/>
      <c r="KT184" s="131"/>
      <c r="KU184" s="131"/>
      <c r="KV184" s="131"/>
      <c r="KW184" s="131"/>
      <c r="KX184" s="131"/>
      <c r="KY184" s="131"/>
      <c r="KZ184" s="131"/>
      <c r="LA184" s="131"/>
      <c r="LB184" s="131"/>
      <c r="LC184" s="131"/>
      <c r="LD184" s="131"/>
      <c r="LE184" s="131"/>
      <c r="LF184" s="131"/>
      <c r="LG184" s="131"/>
      <c r="LH184" s="131"/>
      <c r="LI184" s="131"/>
      <c r="LJ184" s="131"/>
      <c r="LK184" s="131"/>
      <c r="LL184" s="131"/>
      <c r="LM184" s="131"/>
      <c r="LN184" s="131"/>
      <c r="LO184" s="131"/>
      <c r="LP184" s="131"/>
      <c r="LQ184" s="131"/>
      <c r="LR184" s="131"/>
      <c r="LS184" s="131"/>
      <c r="LT184" s="131"/>
      <c r="LU184" s="131"/>
      <c r="LV184" s="131"/>
      <c r="LW184" s="131"/>
      <c r="LX184" s="131"/>
      <c r="LY184" s="131"/>
      <c r="LZ184" s="131"/>
      <c r="MA184" s="131"/>
      <c r="MB184" s="131"/>
      <c r="MC184" s="131"/>
      <c r="MD184" s="131"/>
      <c r="ME184" s="131"/>
      <c r="MF184" s="131"/>
      <c r="MG184" s="131"/>
      <c r="MH184" s="131"/>
      <c r="MI184" s="131"/>
      <c r="MJ184" s="131"/>
      <c r="MK184" s="131"/>
      <c r="ML184" s="131"/>
      <c r="MM184" s="131"/>
      <c r="MN184" s="131"/>
      <c r="MO184" s="131"/>
      <c r="MP184" s="131"/>
      <c r="MQ184" s="131"/>
      <c r="MR184" s="131"/>
      <c r="MS184" s="131"/>
      <c r="MT184" s="131"/>
      <c r="MU184" s="131"/>
      <c r="MV184" s="131"/>
      <c r="MW184" s="131"/>
      <c r="MX184" s="131"/>
      <c r="MY184" s="131"/>
      <c r="MZ184" s="131"/>
      <c r="NA184" s="131"/>
      <c r="NB184" s="131"/>
      <c r="NC184" s="131"/>
      <c r="ND184" s="131"/>
      <c r="NE184" s="131"/>
      <c r="NF184" s="131"/>
      <c r="NG184" s="131"/>
      <c r="NH184" s="131"/>
      <c r="NI184" s="131"/>
      <c r="NJ184" s="131"/>
      <c r="NK184" s="131"/>
      <c r="NL184" s="131"/>
      <c r="NM184" s="131"/>
      <c r="NN184" s="131"/>
      <c r="NO184" s="131"/>
      <c r="NP184" s="131"/>
      <c r="NQ184" s="131"/>
      <c r="NR184" s="131"/>
      <c r="NS184" s="131"/>
      <c r="NT184" s="131"/>
      <c r="NU184" s="131"/>
      <c r="NV184" s="131"/>
      <c r="NW184" s="131"/>
      <c r="NX184" s="131"/>
      <c r="NY184" s="131"/>
      <c r="NZ184" s="131"/>
      <c r="OA184" s="131"/>
      <c r="OB184" s="131"/>
      <c r="OC184" s="131"/>
      <c r="OD184" s="131"/>
      <c r="OE184" s="131"/>
      <c r="OF184" s="131"/>
      <c r="OG184" s="131"/>
      <c r="OH184" s="131"/>
      <c r="OI184" s="131"/>
      <c r="OJ184" s="131"/>
      <c r="OK184" s="131"/>
      <c r="OL184" s="131"/>
      <c r="OM184" s="131"/>
      <c r="ON184" s="131"/>
      <c r="OO184" s="131"/>
      <c r="OP184" s="131"/>
      <c r="OQ184" s="131"/>
      <c r="OR184" s="131"/>
      <c r="OS184" s="131"/>
      <c r="OT184" s="131"/>
      <c r="OU184" s="131"/>
      <c r="OV184" s="131"/>
      <c r="OW184" s="131"/>
      <c r="OX184" s="131"/>
      <c r="OY184" s="131"/>
      <c r="OZ184" s="131"/>
      <c r="PA184" s="131"/>
      <c r="PB184" s="131"/>
      <c r="PC184" s="131"/>
      <c r="PD184" s="131"/>
      <c r="PE184" s="131"/>
      <c r="PF184" s="131"/>
      <c r="PG184" s="131"/>
      <c r="PH184" s="131"/>
      <c r="PI184" s="131"/>
      <c r="PJ184" s="131"/>
      <c r="PK184" s="131"/>
      <c r="PL184" s="131"/>
      <c r="PM184" s="131"/>
      <c r="PN184" s="131"/>
      <c r="PO184" s="131"/>
      <c r="PP184" s="131"/>
      <c r="PQ184" s="131"/>
      <c r="PR184" s="131"/>
      <c r="PS184" s="131"/>
      <c r="PT184" s="131"/>
      <c r="PU184" s="131"/>
      <c r="PV184" s="131"/>
      <c r="PW184" s="131"/>
      <c r="PX184" s="131"/>
      <c r="PY184" s="131"/>
      <c r="PZ184" s="131"/>
      <c r="QA184" s="131"/>
      <c r="QB184" s="131"/>
      <c r="QC184" s="131"/>
      <c r="QD184" s="131"/>
      <c r="QE184" s="131"/>
      <c r="QF184" s="131"/>
      <c r="QG184" s="131"/>
      <c r="QH184" s="131"/>
      <c r="QI184" s="131"/>
      <c r="QJ184" s="131"/>
    </row>
    <row r="185" spans="1:452" ht="15" x14ac:dyDescent="0.2">
      <c r="A185" s="131"/>
      <c r="B185" s="165"/>
      <c r="C185" s="165"/>
      <c r="D185" s="165"/>
      <c r="E185" s="165"/>
      <c r="F185" s="165"/>
      <c r="G185" s="165"/>
      <c r="H185" s="165"/>
      <c r="I185" s="165"/>
      <c r="J185" s="165"/>
      <c r="K185" s="131"/>
      <c r="L185" s="131"/>
      <c r="M185" s="131"/>
      <c r="N185" s="131"/>
      <c r="O185" s="131"/>
      <c r="P185" s="131"/>
      <c r="Q185" s="164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  <c r="EC185" s="131"/>
      <c r="ED185" s="131"/>
      <c r="EE185" s="131"/>
      <c r="EF185" s="131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31"/>
      <c r="FA185" s="131"/>
      <c r="FB185" s="131"/>
      <c r="FC185" s="131"/>
      <c r="FD185" s="131"/>
      <c r="FE185" s="131"/>
      <c r="FF185" s="131"/>
      <c r="FG185" s="131"/>
      <c r="FH185" s="131"/>
      <c r="FI185" s="131"/>
      <c r="FJ185" s="131"/>
      <c r="FK185" s="131"/>
      <c r="FL185" s="131"/>
      <c r="FM185" s="131"/>
      <c r="FN185" s="131"/>
      <c r="FO185" s="131"/>
      <c r="FP185" s="131"/>
      <c r="FQ185" s="131"/>
      <c r="FR185" s="131"/>
      <c r="FS185" s="131"/>
      <c r="FT185" s="131"/>
      <c r="FU185" s="131"/>
      <c r="FV185" s="131"/>
      <c r="FW185" s="131"/>
      <c r="FX185" s="131"/>
      <c r="FY185" s="131"/>
      <c r="FZ185" s="131"/>
      <c r="GA185" s="131"/>
      <c r="GB185" s="131"/>
      <c r="GC185" s="131"/>
      <c r="GD185" s="131"/>
      <c r="GE185" s="131"/>
      <c r="GF185" s="131"/>
      <c r="GG185" s="131"/>
      <c r="GH185" s="131"/>
      <c r="GI185" s="131"/>
      <c r="GJ185" s="131"/>
      <c r="GK185" s="131"/>
      <c r="GL185" s="131"/>
      <c r="GM185" s="131"/>
      <c r="GN185" s="131"/>
      <c r="GO185" s="131"/>
      <c r="GP185" s="131"/>
      <c r="GQ185" s="131"/>
      <c r="GR185" s="131"/>
      <c r="GS185" s="131"/>
      <c r="GT185" s="131"/>
      <c r="GU185" s="131"/>
      <c r="GV185" s="131"/>
      <c r="GW185" s="131"/>
      <c r="GX185" s="131"/>
      <c r="GY185" s="131"/>
      <c r="GZ185" s="131"/>
      <c r="HA185" s="131"/>
      <c r="HB185" s="131"/>
      <c r="HC185" s="131"/>
      <c r="HD185" s="131"/>
      <c r="HE185" s="131"/>
      <c r="HF185" s="131"/>
      <c r="HG185" s="131"/>
      <c r="HH185" s="131"/>
      <c r="HI185" s="131"/>
      <c r="HJ185" s="131"/>
      <c r="HK185" s="131"/>
      <c r="HL185" s="131"/>
      <c r="HM185" s="131"/>
      <c r="HN185" s="131"/>
      <c r="HO185" s="131"/>
      <c r="HP185" s="131"/>
      <c r="HQ185" s="131"/>
      <c r="HR185" s="131"/>
      <c r="HS185" s="131"/>
      <c r="HT185" s="131"/>
      <c r="HU185" s="131"/>
      <c r="HV185" s="131"/>
      <c r="HW185" s="131"/>
      <c r="HX185" s="131"/>
      <c r="HY185" s="131"/>
      <c r="HZ185" s="131"/>
      <c r="IA185" s="131"/>
      <c r="IB185" s="131"/>
      <c r="IC185" s="131"/>
      <c r="ID185" s="131"/>
      <c r="IE185" s="131"/>
      <c r="IF185" s="131"/>
      <c r="IG185" s="131"/>
      <c r="IH185" s="131"/>
      <c r="II185" s="131"/>
      <c r="IJ185" s="131"/>
      <c r="IK185" s="131"/>
      <c r="IL185" s="131"/>
      <c r="IM185" s="131"/>
      <c r="IN185" s="131"/>
      <c r="IO185" s="131"/>
      <c r="IP185" s="131"/>
      <c r="IQ185" s="131"/>
      <c r="IR185" s="131"/>
      <c r="IS185" s="131"/>
      <c r="IT185" s="131"/>
      <c r="IU185" s="131"/>
      <c r="IV185" s="131"/>
      <c r="IW185" s="131"/>
      <c r="IX185" s="131"/>
      <c r="IY185" s="131"/>
      <c r="IZ185" s="131"/>
      <c r="JA185" s="131"/>
      <c r="JB185" s="131"/>
      <c r="JC185" s="131"/>
      <c r="JD185" s="131"/>
      <c r="JE185" s="131"/>
      <c r="JF185" s="131"/>
      <c r="JG185" s="131"/>
      <c r="JH185" s="131"/>
      <c r="JI185" s="131"/>
      <c r="JJ185" s="131"/>
      <c r="JK185" s="131"/>
      <c r="JL185" s="131"/>
      <c r="JM185" s="131"/>
      <c r="JN185" s="131"/>
      <c r="JO185" s="131"/>
      <c r="JP185" s="131"/>
      <c r="JQ185" s="131"/>
      <c r="JR185" s="131"/>
      <c r="JS185" s="131"/>
      <c r="JT185" s="131"/>
      <c r="JU185" s="131"/>
      <c r="JV185" s="131"/>
      <c r="JW185" s="131"/>
      <c r="JX185" s="131"/>
      <c r="JY185" s="131"/>
      <c r="JZ185" s="131"/>
      <c r="KA185" s="131"/>
      <c r="KB185" s="131"/>
      <c r="KC185" s="131"/>
      <c r="KD185" s="131"/>
      <c r="KE185" s="131"/>
      <c r="KF185" s="131"/>
      <c r="KG185" s="131"/>
      <c r="KH185" s="131"/>
      <c r="KI185" s="131"/>
      <c r="KJ185" s="131"/>
      <c r="KK185" s="131"/>
      <c r="KL185" s="131"/>
      <c r="KM185" s="131"/>
      <c r="KN185" s="131"/>
      <c r="KO185" s="131"/>
      <c r="KP185" s="131"/>
      <c r="KQ185" s="131"/>
      <c r="KR185" s="131"/>
      <c r="KS185" s="131"/>
      <c r="KT185" s="131"/>
      <c r="KU185" s="131"/>
      <c r="KV185" s="131"/>
      <c r="KW185" s="131"/>
      <c r="KX185" s="131"/>
      <c r="KY185" s="131"/>
      <c r="KZ185" s="131"/>
      <c r="LA185" s="131"/>
      <c r="LB185" s="131"/>
      <c r="LC185" s="131"/>
      <c r="LD185" s="131"/>
      <c r="LE185" s="131"/>
      <c r="LF185" s="131"/>
      <c r="LG185" s="131"/>
      <c r="LH185" s="131"/>
      <c r="LI185" s="131"/>
      <c r="LJ185" s="131"/>
      <c r="LK185" s="131"/>
      <c r="LL185" s="131"/>
      <c r="LM185" s="131"/>
      <c r="LN185" s="131"/>
      <c r="LO185" s="131"/>
      <c r="LP185" s="131"/>
      <c r="LQ185" s="131"/>
      <c r="LR185" s="131"/>
      <c r="LS185" s="131"/>
      <c r="LT185" s="131"/>
      <c r="LU185" s="131"/>
      <c r="LV185" s="131"/>
      <c r="LW185" s="131"/>
      <c r="LX185" s="131"/>
      <c r="LY185" s="131"/>
      <c r="LZ185" s="131"/>
      <c r="MA185" s="131"/>
      <c r="MB185" s="131"/>
      <c r="MC185" s="131"/>
      <c r="MD185" s="131"/>
      <c r="ME185" s="131"/>
      <c r="MF185" s="131"/>
      <c r="MG185" s="131"/>
      <c r="MH185" s="131"/>
      <c r="MI185" s="131"/>
      <c r="MJ185" s="131"/>
      <c r="MK185" s="131"/>
      <c r="ML185" s="131"/>
      <c r="MM185" s="131"/>
      <c r="MN185" s="131"/>
      <c r="MO185" s="131"/>
      <c r="MP185" s="131"/>
      <c r="MQ185" s="131"/>
      <c r="MR185" s="131"/>
      <c r="MS185" s="131"/>
      <c r="MT185" s="131"/>
      <c r="MU185" s="131"/>
      <c r="MV185" s="131"/>
      <c r="MW185" s="131"/>
      <c r="MX185" s="131"/>
      <c r="MY185" s="131"/>
      <c r="MZ185" s="131"/>
      <c r="NA185" s="131"/>
      <c r="NB185" s="131"/>
      <c r="NC185" s="131"/>
      <c r="ND185" s="131"/>
      <c r="NE185" s="131"/>
      <c r="NF185" s="131"/>
      <c r="NG185" s="131"/>
      <c r="NH185" s="131"/>
      <c r="NI185" s="131"/>
      <c r="NJ185" s="131"/>
      <c r="NK185" s="131"/>
      <c r="NL185" s="131"/>
      <c r="NM185" s="131"/>
      <c r="NN185" s="131"/>
      <c r="NO185" s="131"/>
      <c r="NP185" s="131"/>
      <c r="NQ185" s="131"/>
      <c r="NR185" s="131"/>
      <c r="NS185" s="131"/>
      <c r="NT185" s="131"/>
      <c r="NU185" s="131"/>
      <c r="NV185" s="131"/>
      <c r="NW185" s="131"/>
      <c r="NX185" s="131"/>
      <c r="NY185" s="131"/>
      <c r="NZ185" s="131"/>
      <c r="OA185" s="131"/>
      <c r="OB185" s="131"/>
      <c r="OC185" s="131"/>
      <c r="OD185" s="131"/>
      <c r="OE185" s="131"/>
      <c r="OF185" s="131"/>
      <c r="OG185" s="131"/>
      <c r="OH185" s="131"/>
      <c r="OI185" s="131"/>
      <c r="OJ185" s="131"/>
      <c r="OK185" s="131"/>
      <c r="OL185" s="131"/>
      <c r="OM185" s="131"/>
      <c r="ON185" s="131"/>
      <c r="OO185" s="131"/>
      <c r="OP185" s="131"/>
      <c r="OQ185" s="131"/>
      <c r="OR185" s="131"/>
      <c r="OS185" s="131"/>
      <c r="OT185" s="131"/>
      <c r="OU185" s="131"/>
      <c r="OV185" s="131"/>
      <c r="OW185" s="131"/>
      <c r="OX185" s="131"/>
      <c r="OY185" s="131"/>
      <c r="OZ185" s="131"/>
      <c r="PA185" s="131"/>
      <c r="PB185" s="131"/>
      <c r="PC185" s="131"/>
      <c r="PD185" s="131"/>
      <c r="PE185" s="131"/>
      <c r="PF185" s="131"/>
      <c r="PG185" s="131"/>
      <c r="PH185" s="131"/>
      <c r="PI185" s="131"/>
      <c r="PJ185" s="131"/>
      <c r="PK185" s="131"/>
      <c r="PL185" s="131"/>
      <c r="PM185" s="131"/>
      <c r="PN185" s="131"/>
      <c r="PO185" s="131"/>
      <c r="PP185" s="131"/>
      <c r="PQ185" s="131"/>
      <c r="PR185" s="131"/>
      <c r="PS185" s="131"/>
      <c r="PT185" s="131"/>
      <c r="PU185" s="131"/>
      <c r="PV185" s="131"/>
      <c r="PW185" s="131"/>
      <c r="PX185" s="131"/>
      <c r="PY185" s="131"/>
      <c r="PZ185" s="131"/>
      <c r="QA185" s="131"/>
      <c r="QB185" s="131"/>
      <c r="QC185" s="131"/>
      <c r="QD185" s="131"/>
      <c r="QE185" s="131"/>
      <c r="QF185" s="131"/>
      <c r="QG185" s="131"/>
      <c r="QH185" s="131"/>
      <c r="QI185" s="131"/>
      <c r="QJ185" s="131"/>
    </row>
    <row r="186" spans="1:452" ht="15" x14ac:dyDescent="0.2">
      <c r="A186" s="131"/>
      <c r="B186" s="165"/>
      <c r="C186" s="165"/>
      <c r="D186" s="165"/>
      <c r="E186" s="165"/>
      <c r="F186" s="165"/>
      <c r="G186" s="165"/>
      <c r="H186" s="165"/>
      <c r="I186" s="165"/>
      <c r="J186" s="165"/>
      <c r="K186" s="131"/>
      <c r="L186" s="131"/>
      <c r="M186" s="131"/>
      <c r="N186" s="131"/>
      <c r="O186" s="131"/>
      <c r="P186" s="131"/>
      <c r="Q186" s="164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  <c r="EC186" s="131"/>
      <c r="ED186" s="131"/>
      <c r="EE186" s="131"/>
      <c r="EF186" s="131"/>
      <c r="EG186" s="131"/>
      <c r="EH186" s="131"/>
      <c r="EI186" s="131"/>
      <c r="EJ186" s="131"/>
      <c r="EK186" s="131"/>
      <c r="EL186" s="131"/>
      <c r="EM186" s="131"/>
      <c r="EN186" s="131"/>
      <c r="EO186" s="131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31"/>
      <c r="FA186" s="131"/>
      <c r="FB186" s="131"/>
      <c r="FC186" s="131"/>
      <c r="FD186" s="131"/>
      <c r="FE186" s="131"/>
      <c r="FF186" s="131"/>
      <c r="FG186" s="131"/>
      <c r="FH186" s="131"/>
      <c r="FI186" s="131"/>
      <c r="FJ186" s="131"/>
      <c r="FK186" s="131"/>
      <c r="FL186" s="131"/>
      <c r="FM186" s="131"/>
      <c r="FN186" s="131"/>
      <c r="FO186" s="131"/>
      <c r="FP186" s="131"/>
      <c r="FQ186" s="131"/>
      <c r="FR186" s="131"/>
      <c r="FS186" s="131"/>
      <c r="FT186" s="131"/>
      <c r="FU186" s="131"/>
      <c r="FV186" s="131"/>
      <c r="FW186" s="131"/>
      <c r="FX186" s="131"/>
      <c r="FY186" s="131"/>
      <c r="FZ186" s="131"/>
      <c r="GA186" s="131"/>
      <c r="GB186" s="131"/>
      <c r="GC186" s="131"/>
      <c r="GD186" s="131"/>
      <c r="GE186" s="131"/>
      <c r="GF186" s="131"/>
      <c r="GG186" s="131"/>
      <c r="GH186" s="131"/>
      <c r="GI186" s="131"/>
      <c r="GJ186" s="131"/>
      <c r="GK186" s="131"/>
      <c r="GL186" s="131"/>
      <c r="GM186" s="131"/>
      <c r="GN186" s="131"/>
      <c r="GO186" s="131"/>
      <c r="GP186" s="131"/>
      <c r="GQ186" s="131"/>
      <c r="GR186" s="131"/>
      <c r="GS186" s="131"/>
      <c r="GT186" s="131"/>
      <c r="GU186" s="131"/>
      <c r="GV186" s="131"/>
      <c r="GW186" s="131"/>
      <c r="GX186" s="131"/>
      <c r="GY186" s="131"/>
      <c r="GZ186" s="131"/>
      <c r="HA186" s="131"/>
      <c r="HB186" s="131"/>
      <c r="HC186" s="131"/>
      <c r="HD186" s="131"/>
      <c r="HE186" s="131"/>
      <c r="HF186" s="131"/>
      <c r="HG186" s="131"/>
      <c r="HH186" s="131"/>
      <c r="HI186" s="131"/>
      <c r="HJ186" s="131"/>
      <c r="HK186" s="131"/>
      <c r="HL186" s="131"/>
      <c r="HM186" s="131"/>
      <c r="HN186" s="131"/>
      <c r="HO186" s="131"/>
      <c r="HP186" s="131"/>
      <c r="HQ186" s="131"/>
      <c r="HR186" s="131"/>
      <c r="HS186" s="131"/>
      <c r="HT186" s="131"/>
      <c r="HU186" s="131"/>
      <c r="HV186" s="131"/>
      <c r="HW186" s="131"/>
      <c r="HX186" s="131"/>
      <c r="HY186" s="131"/>
      <c r="HZ186" s="131"/>
      <c r="IA186" s="131"/>
      <c r="IB186" s="131"/>
      <c r="IC186" s="131"/>
      <c r="ID186" s="131"/>
      <c r="IE186" s="131"/>
      <c r="IF186" s="131"/>
      <c r="IG186" s="131"/>
      <c r="IH186" s="131"/>
      <c r="II186" s="131"/>
      <c r="IJ186" s="131"/>
      <c r="IK186" s="131"/>
      <c r="IL186" s="131"/>
      <c r="IM186" s="131"/>
      <c r="IN186" s="131"/>
      <c r="IO186" s="131"/>
      <c r="IP186" s="131"/>
      <c r="IQ186" s="131"/>
      <c r="IR186" s="131"/>
      <c r="IS186" s="131"/>
      <c r="IT186" s="131"/>
      <c r="IU186" s="131"/>
      <c r="IV186" s="131"/>
      <c r="IW186" s="131"/>
      <c r="IX186" s="131"/>
      <c r="IY186" s="131"/>
      <c r="IZ186" s="131"/>
      <c r="JA186" s="131"/>
      <c r="JB186" s="131"/>
      <c r="JC186" s="131"/>
      <c r="JD186" s="131"/>
      <c r="JE186" s="131"/>
      <c r="JF186" s="131"/>
      <c r="JG186" s="131"/>
      <c r="JH186" s="131"/>
      <c r="JI186" s="131"/>
      <c r="JJ186" s="131"/>
      <c r="JK186" s="131"/>
      <c r="JL186" s="131"/>
      <c r="JM186" s="131"/>
      <c r="JN186" s="131"/>
      <c r="JO186" s="131"/>
      <c r="JP186" s="131"/>
      <c r="JQ186" s="131"/>
      <c r="JR186" s="131"/>
      <c r="JS186" s="131"/>
      <c r="JT186" s="131"/>
      <c r="JU186" s="131"/>
      <c r="JV186" s="131"/>
      <c r="JW186" s="131"/>
      <c r="JX186" s="131"/>
      <c r="JY186" s="131"/>
      <c r="JZ186" s="131"/>
      <c r="KA186" s="131"/>
      <c r="KB186" s="131"/>
      <c r="KC186" s="131"/>
      <c r="KD186" s="131"/>
      <c r="KE186" s="131"/>
      <c r="KF186" s="131"/>
      <c r="KG186" s="131"/>
      <c r="KH186" s="131"/>
      <c r="KI186" s="131"/>
      <c r="KJ186" s="131"/>
      <c r="KK186" s="131"/>
      <c r="KL186" s="131"/>
      <c r="KM186" s="131"/>
      <c r="KN186" s="131"/>
      <c r="KO186" s="131"/>
      <c r="KP186" s="131"/>
      <c r="KQ186" s="131"/>
      <c r="KR186" s="131"/>
      <c r="KS186" s="131"/>
      <c r="KT186" s="131"/>
      <c r="KU186" s="131"/>
      <c r="KV186" s="131"/>
      <c r="KW186" s="131"/>
      <c r="KX186" s="131"/>
      <c r="KY186" s="131"/>
      <c r="KZ186" s="131"/>
      <c r="LA186" s="131"/>
      <c r="LB186" s="131"/>
      <c r="LC186" s="131"/>
      <c r="LD186" s="131"/>
      <c r="LE186" s="131"/>
      <c r="LF186" s="131"/>
      <c r="LG186" s="131"/>
      <c r="LH186" s="131"/>
      <c r="LI186" s="131"/>
      <c r="LJ186" s="131"/>
      <c r="LK186" s="131"/>
      <c r="LL186" s="131"/>
      <c r="LM186" s="131"/>
      <c r="LN186" s="131"/>
      <c r="LO186" s="131"/>
      <c r="LP186" s="131"/>
      <c r="LQ186" s="131"/>
      <c r="LR186" s="131"/>
      <c r="LS186" s="131"/>
      <c r="LT186" s="131"/>
      <c r="LU186" s="131"/>
      <c r="LV186" s="131"/>
      <c r="LW186" s="131"/>
      <c r="LX186" s="131"/>
      <c r="LY186" s="131"/>
      <c r="LZ186" s="131"/>
      <c r="MA186" s="131"/>
      <c r="MB186" s="131"/>
      <c r="MC186" s="131"/>
      <c r="MD186" s="131"/>
      <c r="ME186" s="131"/>
      <c r="MF186" s="131"/>
      <c r="MG186" s="131"/>
      <c r="MH186" s="131"/>
      <c r="MI186" s="131"/>
      <c r="MJ186" s="131"/>
      <c r="MK186" s="131"/>
      <c r="ML186" s="131"/>
      <c r="MM186" s="131"/>
      <c r="MN186" s="131"/>
      <c r="MO186" s="131"/>
      <c r="MP186" s="131"/>
      <c r="MQ186" s="131"/>
      <c r="MR186" s="131"/>
      <c r="MS186" s="131"/>
      <c r="MT186" s="131"/>
      <c r="MU186" s="131"/>
      <c r="MV186" s="131"/>
      <c r="MW186" s="131"/>
      <c r="MX186" s="131"/>
      <c r="MY186" s="131"/>
      <c r="MZ186" s="131"/>
      <c r="NA186" s="131"/>
      <c r="NB186" s="131"/>
      <c r="NC186" s="131"/>
      <c r="ND186" s="131"/>
      <c r="NE186" s="131"/>
      <c r="NF186" s="131"/>
      <c r="NG186" s="131"/>
      <c r="NH186" s="131"/>
      <c r="NI186" s="131"/>
      <c r="NJ186" s="131"/>
      <c r="NK186" s="131"/>
      <c r="NL186" s="131"/>
      <c r="NM186" s="131"/>
      <c r="NN186" s="131"/>
      <c r="NO186" s="131"/>
      <c r="NP186" s="131"/>
      <c r="NQ186" s="131"/>
      <c r="NR186" s="131"/>
      <c r="NS186" s="131"/>
      <c r="NT186" s="131"/>
      <c r="NU186" s="131"/>
      <c r="NV186" s="131"/>
      <c r="NW186" s="131"/>
      <c r="NX186" s="131"/>
      <c r="NY186" s="131"/>
      <c r="NZ186" s="131"/>
      <c r="OA186" s="131"/>
      <c r="OB186" s="131"/>
      <c r="OC186" s="131"/>
      <c r="OD186" s="131"/>
      <c r="OE186" s="131"/>
      <c r="OF186" s="131"/>
      <c r="OG186" s="131"/>
      <c r="OH186" s="131"/>
      <c r="OI186" s="131"/>
      <c r="OJ186" s="131"/>
      <c r="OK186" s="131"/>
      <c r="OL186" s="131"/>
      <c r="OM186" s="131"/>
      <c r="ON186" s="131"/>
      <c r="OO186" s="131"/>
      <c r="OP186" s="131"/>
      <c r="OQ186" s="131"/>
      <c r="OR186" s="131"/>
      <c r="OS186" s="131"/>
      <c r="OT186" s="131"/>
      <c r="OU186" s="131"/>
      <c r="OV186" s="131"/>
      <c r="OW186" s="131"/>
      <c r="OX186" s="131"/>
      <c r="OY186" s="131"/>
      <c r="OZ186" s="131"/>
      <c r="PA186" s="131"/>
      <c r="PB186" s="131"/>
      <c r="PC186" s="131"/>
      <c r="PD186" s="131"/>
      <c r="PE186" s="131"/>
      <c r="PF186" s="131"/>
      <c r="PG186" s="131"/>
      <c r="PH186" s="131"/>
      <c r="PI186" s="131"/>
      <c r="PJ186" s="131"/>
      <c r="PK186" s="131"/>
      <c r="PL186" s="131"/>
      <c r="PM186" s="131"/>
      <c r="PN186" s="131"/>
      <c r="PO186" s="131"/>
      <c r="PP186" s="131"/>
      <c r="PQ186" s="131"/>
      <c r="PR186" s="131"/>
      <c r="PS186" s="131"/>
      <c r="PT186" s="131"/>
      <c r="PU186" s="131"/>
      <c r="PV186" s="131"/>
      <c r="PW186" s="131"/>
      <c r="PX186" s="131"/>
      <c r="PY186" s="131"/>
      <c r="PZ186" s="131"/>
      <c r="QA186" s="131"/>
      <c r="QB186" s="131"/>
      <c r="QC186" s="131"/>
      <c r="QD186" s="131"/>
      <c r="QE186" s="131"/>
      <c r="QF186" s="131"/>
      <c r="QG186" s="131"/>
      <c r="QH186" s="131"/>
      <c r="QI186" s="131"/>
      <c r="QJ186" s="131"/>
    </row>
    <row r="187" spans="1:452" ht="15" x14ac:dyDescent="0.2">
      <c r="A187" s="131"/>
      <c r="B187" s="165"/>
      <c r="C187" s="165"/>
      <c r="D187" s="165"/>
      <c r="E187" s="165"/>
      <c r="F187" s="165"/>
      <c r="G187" s="165"/>
      <c r="H187" s="165"/>
      <c r="I187" s="165"/>
      <c r="J187" s="165"/>
      <c r="K187" s="131"/>
      <c r="L187" s="131"/>
      <c r="M187" s="131"/>
      <c r="N187" s="131"/>
      <c r="O187" s="131"/>
      <c r="P187" s="131"/>
      <c r="Q187" s="164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  <c r="EC187" s="131"/>
      <c r="ED187" s="131"/>
      <c r="EE187" s="131"/>
      <c r="EF187" s="131"/>
      <c r="EG187" s="131"/>
      <c r="EH187" s="131"/>
      <c r="EI187" s="131"/>
      <c r="EJ187" s="131"/>
      <c r="EK187" s="131"/>
      <c r="EL187" s="131"/>
      <c r="EM187" s="131"/>
      <c r="EN187" s="131"/>
      <c r="EO187" s="131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31"/>
      <c r="FA187" s="131"/>
      <c r="FB187" s="131"/>
      <c r="FC187" s="131"/>
      <c r="FD187" s="131"/>
      <c r="FE187" s="131"/>
      <c r="FF187" s="131"/>
      <c r="FG187" s="131"/>
      <c r="FH187" s="131"/>
      <c r="FI187" s="131"/>
      <c r="FJ187" s="131"/>
      <c r="FK187" s="131"/>
      <c r="FL187" s="131"/>
      <c r="FM187" s="131"/>
      <c r="FN187" s="131"/>
      <c r="FO187" s="131"/>
      <c r="FP187" s="131"/>
      <c r="FQ187" s="131"/>
      <c r="FR187" s="131"/>
      <c r="FS187" s="131"/>
      <c r="FT187" s="131"/>
      <c r="FU187" s="131"/>
      <c r="FV187" s="131"/>
      <c r="FW187" s="131"/>
      <c r="FX187" s="131"/>
      <c r="FY187" s="131"/>
      <c r="FZ187" s="131"/>
      <c r="GA187" s="131"/>
      <c r="GB187" s="131"/>
      <c r="GC187" s="131"/>
      <c r="GD187" s="131"/>
      <c r="GE187" s="131"/>
      <c r="GF187" s="131"/>
      <c r="GG187" s="131"/>
      <c r="GH187" s="131"/>
      <c r="GI187" s="131"/>
      <c r="GJ187" s="131"/>
      <c r="GK187" s="131"/>
      <c r="GL187" s="131"/>
      <c r="GM187" s="131"/>
      <c r="GN187" s="131"/>
      <c r="GO187" s="131"/>
      <c r="GP187" s="131"/>
      <c r="GQ187" s="131"/>
      <c r="GR187" s="131"/>
      <c r="GS187" s="131"/>
      <c r="GT187" s="131"/>
      <c r="GU187" s="131"/>
      <c r="GV187" s="131"/>
      <c r="GW187" s="131"/>
      <c r="GX187" s="131"/>
      <c r="GY187" s="131"/>
      <c r="GZ187" s="131"/>
      <c r="HA187" s="131"/>
      <c r="HB187" s="131"/>
      <c r="HC187" s="131"/>
      <c r="HD187" s="131"/>
      <c r="HE187" s="131"/>
      <c r="HF187" s="131"/>
      <c r="HG187" s="131"/>
      <c r="HH187" s="131"/>
      <c r="HI187" s="131"/>
      <c r="HJ187" s="131"/>
      <c r="HK187" s="131"/>
      <c r="HL187" s="131"/>
      <c r="HM187" s="131"/>
      <c r="HN187" s="131"/>
      <c r="HO187" s="131"/>
      <c r="HP187" s="131"/>
      <c r="HQ187" s="131"/>
      <c r="HR187" s="131"/>
      <c r="HS187" s="131"/>
      <c r="HT187" s="131"/>
      <c r="HU187" s="131"/>
      <c r="HV187" s="131"/>
      <c r="HW187" s="131"/>
      <c r="HX187" s="131"/>
      <c r="HY187" s="131"/>
      <c r="HZ187" s="131"/>
      <c r="IA187" s="131"/>
      <c r="IB187" s="131"/>
      <c r="IC187" s="131"/>
      <c r="ID187" s="131"/>
      <c r="IE187" s="131"/>
      <c r="IF187" s="131"/>
      <c r="IG187" s="131"/>
      <c r="IH187" s="131"/>
      <c r="II187" s="131"/>
      <c r="IJ187" s="131"/>
      <c r="IK187" s="131"/>
      <c r="IL187" s="131"/>
      <c r="IM187" s="131"/>
      <c r="IN187" s="131"/>
      <c r="IO187" s="131"/>
      <c r="IP187" s="131"/>
      <c r="IQ187" s="131"/>
      <c r="IR187" s="131"/>
      <c r="IS187" s="131"/>
      <c r="IT187" s="131"/>
      <c r="IU187" s="131"/>
      <c r="IV187" s="131"/>
      <c r="IW187" s="131"/>
      <c r="IX187" s="131"/>
      <c r="IY187" s="131"/>
      <c r="IZ187" s="131"/>
      <c r="JA187" s="131"/>
      <c r="JB187" s="131"/>
      <c r="JC187" s="131"/>
      <c r="JD187" s="131"/>
      <c r="JE187" s="131"/>
      <c r="JF187" s="131"/>
      <c r="JG187" s="131"/>
      <c r="JH187" s="131"/>
      <c r="JI187" s="131"/>
      <c r="JJ187" s="131"/>
      <c r="JK187" s="131"/>
      <c r="JL187" s="131"/>
      <c r="JM187" s="131"/>
      <c r="JN187" s="131"/>
      <c r="JO187" s="131"/>
      <c r="JP187" s="131"/>
      <c r="JQ187" s="131"/>
      <c r="JR187" s="131"/>
      <c r="JS187" s="131"/>
      <c r="JT187" s="131"/>
      <c r="JU187" s="131"/>
      <c r="JV187" s="131"/>
      <c r="JW187" s="131"/>
      <c r="JX187" s="131"/>
      <c r="JY187" s="131"/>
      <c r="JZ187" s="131"/>
      <c r="KA187" s="131"/>
      <c r="KB187" s="131"/>
      <c r="KC187" s="131"/>
      <c r="KD187" s="131"/>
      <c r="KE187" s="131"/>
      <c r="KF187" s="131"/>
      <c r="KG187" s="131"/>
      <c r="KH187" s="131"/>
      <c r="KI187" s="131"/>
      <c r="KJ187" s="131"/>
      <c r="KK187" s="131"/>
      <c r="KL187" s="131"/>
      <c r="KM187" s="131"/>
      <c r="KN187" s="131"/>
      <c r="KO187" s="131"/>
      <c r="KP187" s="131"/>
      <c r="KQ187" s="131"/>
      <c r="KR187" s="131"/>
      <c r="KS187" s="131"/>
      <c r="KT187" s="131"/>
      <c r="KU187" s="131"/>
      <c r="KV187" s="131"/>
      <c r="KW187" s="131"/>
      <c r="KX187" s="131"/>
      <c r="KY187" s="131"/>
      <c r="KZ187" s="131"/>
      <c r="LA187" s="131"/>
      <c r="LB187" s="131"/>
      <c r="LC187" s="131"/>
      <c r="LD187" s="131"/>
      <c r="LE187" s="131"/>
      <c r="LF187" s="131"/>
      <c r="LG187" s="131"/>
      <c r="LH187" s="131"/>
      <c r="LI187" s="131"/>
      <c r="LJ187" s="131"/>
      <c r="LK187" s="131"/>
      <c r="LL187" s="131"/>
      <c r="LM187" s="131"/>
      <c r="LN187" s="131"/>
      <c r="LO187" s="131"/>
      <c r="LP187" s="131"/>
      <c r="LQ187" s="131"/>
      <c r="LR187" s="131"/>
      <c r="LS187" s="131"/>
      <c r="LT187" s="131"/>
      <c r="LU187" s="131"/>
      <c r="LV187" s="131"/>
      <c r="LW187" s="131"/>
      <c r="LX187" s="131"/>
      <c r="LY187" s="131"/>
      <c r="LZ187" s="131"/>
      <c r="MA187" s="131"/>
      <c r="MB187" s="131"/>
      <c r="MC187" s="131"/>
      <c r="MD187" s="131"/>
      <c r="ME187" s="131"/>
      <c r="MF187" s="131"/>
      <c r="MG187" s="131"/>
      <c r="MH187" s="131"/>
      <c r="MI187" s="131"/>
      <c r="MJ187" s="131"/>
      <c r="MK187" s="131"/>
      <c r="ML187" s="131"/>
      <c r="MM187" s="131"/>
      <c r="MN187" s="131"/>
      <c r="MO187" s="131"/>
      <c r="MP187" s="131"/>
      <c r="MQ187" s="131"/>
      <c r="MR187" s="131"/>
      <c r="MS187" s="131"/>
      <c r="MT187" s="131"/>
      <c r="MU187" s="131"/>
      <c r="MV187" s="131"/>
      <c r="MW187" s="131"/>
      <c r="MX187" s="131"/>
      <c r="MY187" s="131"/>
      <c r="MZ187" s="131"/>
      <c r="NA187" s="131"/>
      <c r="NB187" s="131"/>
      <c r="NC187" s="131"/>
      <c r="ND187" s="131"/>
      <c r="NE187" s="131"/>
      <c r="NF187" s="131"/>
      <c r="NG187" s="131"/>
      <c r="NH187" s="131"/>
      <c r="NI187" s="131"/>
      <c r="NJ187" s="131"/>
      <c r="NK187" s="131"/>
      <c r="NL187" s="131"/>
      <c r="NM187" s="131"/>
      <c r="NN187" s="131"/>
      <c r="NO187" s="131"/>
      <c r="NP187" s="131"/>
      <c r="NQ187" s="131"/>
      <c r="NR187" s="131"/>
      <c r="NS187" s="131"/>
      <c r="NT187" s="131"/>
      <c r="NU187" s="131"/>
      <c r="NV187" s="131"/>
      <c r="NW187" s="131"/>
      <c r="NX187" s="131"/>
      <c r="NY187" s="131"/>
      <c r="NZ187" s="131"/>
      <c r="OA187" s="131"/>
      <c r="OB187" s="131"/>
      <c r="OC187" s="131"/>
      <c r="OD187" s="131"/>
      <c r="OE187" s="131"/>
      <c r="OF187" s="131"/>
      <c r="OG187" s="131"/>
      <c r="OH187" s="131"/>
      <c r="OI187" s="131"/>
      <c r="OJ187" s="131"/>
      <c r="OK187" s="131"/>
      <c r="OL187" s="131"/>
      <c r="OM187" s="131"/>
      <c r="ON187" s="131"/>
      <c r="OO187" s="131"/>
      <c r="OP187" s="131"/>
      <c r="OQ187" s="131"/>
      <c r="OR187" s="131"/>
      <c r="OS187" s="131"/>
      <c r="OT187" s="131"/>
      <c r="OU187" s="131"/>
      <c r="OV187" s="131"/>
      <c r="OW187" s="131"/>
      <c r="OX187" s="131"/>
      <c r="OY187" s="131"/>
      <c r="OZ187" s="131"/>
      <c r="PA187" s="131"/>
      <c r="PB187" s="131"/>
      <c r="PC187" s="131"/>
      <c r="PD187" s="131"/>
      <c r="PE187" s="131"/>
      <c r="PF187" s="131"/>
      <c r="PG187" s="131"/>
      <c r="PH187" s="131"/>
      <c r="PI187" s="131"/>
      <c r="PJ187" s="131"/>
      <c r="PK187" s="131"/>
      <c r="PL187" s="131"/>
      <c r="PM187" s="131"/>
      <c r="PN187" s="131"/>
      <c r="PO187" s="131"/>
      <c r="PP187" s="131"/>
      <c r="PQ187" s="131"/>
      <c r="PR187" s="131"/>
      <c r="PS187" s="131"/>
      <c r="PT187" s="131"/>
      <c r="PU187" s="131"/>
      <c r="PV187" s="131"/>
      <c r="PW187" s="131"/>
      <c r="PX187" s="131"/>
      <c r="PY187" s="131"/>
      <c r="PZ187" s="131"/>
      <c r="QA187" s="131"/>
      <c r="QB187" s="131"/>
      <c r="QC187" s="131"/>
      <c r="QD187" s="131"/>
      <c r="QE187" s="131"/>
      <c r="QF187" s="131"/>
      <c r="QG187" s="131"/>
      <c r="QH187" s="131"/>
      <c r="QI187" s="131"/>
      <c r="QJ187" s="131"/>
    </row>
    <row r="188" spans="1:452" ht="15" x14ac:dyDescent="0.2">
      <c r="A188" s="131"/>
      <c r="B188" s="165"/>
      <c r="C188" s="165"/>
      <c r="D188" s="165"/>
      <c r="E188" s="165"/>
      <c r="F188" s="165"/>
      <c r="G188" s="165"/>
      <c r="H188" s="165"/>
      <c r="I188" s="165"/>
      <c r="J188" s="165"/>
      <c r="K188" s="131"/>
      <c r="L188" s="131"/>
      <c r="M188" s="131"/>
      <c r="N188" s="131"/>
      <c r="O188" s="131"/>
      <c r="P188" s="131"/>
      <c r="Q188" s="164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  <c r="EC188" s="131"/>
      <c r="ED188" s="131"/>
      <c r="EE188" s="131"/>
      <c r="EF188" s="131"/>
      <c r="EG188" s="131"/>
      <c r="EH188" s="131"/>
      <c r="EI188" s="131"/>
      <c r="EJ188" s="131"/>
      <c r="EK188" s="131"/>
      <c r="EL188" s="131"/>
      <c r="EM188" s="131"/>
      <c r="EN188" s="131"/>
      <c r="EO188" s="131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31"/>
      <c r="FA188" s="131"/>
      <c r="FB188" s="131"/>
      <c r="FC188" s="131"/>
      <c r="FD188" s="131"/>
      <c r="FE188" s="131"/>
      <c r="FF188" s="131"/>
      <c r="FG188" s="131"/>
      <c r="FH188" s="131"/>
      <c r="FI188" s="131"/>
      <c r="FJ188" s="131"/>
      <c r="FK188" s="131"/>
      <c r="FL188" s="131"/>
      <c r="FM188" s="131"/>
      <c r="FN188" s="131"/>
      <c r="FO188" s="131"/>
      <c r="FP188" s="131"/>
      <c r="FQ188" s="131"/>
      <c r="FR188" s="131"/>
      <c r="FS188" s="131"/>
      <c r="FT188" s="131"/>
      <c r="FU188" s="131"/>
      <c r="FV188" s="131"/>
      <c r="FW188" s="131"/>
      <c r="FX188" s="131"/>
      <c r="FY188" s="131"/>
      <c r="FZ188" s="131"/>
      <c r="GA188" s="131"/>
      <c r="GB188" s="131"/>
      <c r="GC188" s="131"/>
      <c r="GD188" s="131"/>
      <c r="GE188" s="131"/>
      <c r="GF188" s="131"/>
      <c r="GG188" s="131"/>
      <c r="GH188" s="131"/>
      <c r="GI188" s="131"/>
      <c r="GJ188" s="131"/>
      <c r="GK188" s="131"/>
      <c r="GL188" s="131"/>
      <c r="GM188" s="131"/>
      <c r="GN188" s="131"/>
      <c r="GO188" s="131"/>
      <c r="GP188" s="131"/>
      <c r="GQ188" s="131"/>
      <c r="GR188" s="131"/>
      <c r="GS188" s="131"/>
      <c r="GT188" s="131"/>
      <c r="GU188" s="131"/>
      <c r="GV188" s="131"/>
      <c r="GW188" s="131"/>
      <c r="GX188" s="131"/>
      <c r="GY188" s="131"/>
      <c r="GZ188" s="131"/>
      <c r="HA188" s="131"/>
      <c r="HB188" s="131"/>
      <c r="HC188" s="131"/>
      <c r="HD188" s="131"/>
      <c r="HE188" s="131"/>
      <c r="HF188" s="131"/>
      <c r="HG188" s="131"/>
      <c r="HH188" s="131"/>
      <c r="HI188" s="131"/>
      <c r="HJ188" s="131"/>
      <c r="HK188" s="131"/>
      <c r="HL188" s="131"/>
      <c r="HM188" s="131"/>
      <c r="HN188" s="131"/>
      <c r="HO188" s="131"/>
      <c r="HP188" s="131"/>
      <c r="HQ188" s="131"/>
      <c r="HR188" s="131"/>
      <c r="HS188" s="131"/>
      <c r="HT188" s="131"/>
      <c r="HU188" s="131"/>
      <c r="HV188" s="131"/>
      <c r="HW188" s="131"/>
      <c r="HX188" s="131"/>
      <c r="HY188" s="131"/>
      <c r="HZ188" s="131"/>
      <c r="IA188" s="131"/>
      <c r="IB188" s="131"/>
      <c r="IC188" s="131"/>
      <c r="ID188" s="131"/>
      <c r="IE188" s="131"/>
      <c r="IF188" s="131"/>
      <c r="IG188" s="131"/>
      <c r="IH188" s="131"/>
      <c r="II188" s="131"/>
      <c r="IJ188" s="131"/>
      <c r="IK188" s="131"/>
      <c r="IL188" s="131"/>
      <c r="IM188" s="131"/>
      <c r="IN188" s="131"/>
      <c r="IO188" s="131"/>
      <c r="IP188" s="131"/>
      <c r="IQ188" s="131"/>
      <c r="IR188" s="131"/>
      <c r="IS188" s="131"/>
      <c r="IT188" s="131"/>
      <c r="IU188" s="131"/>
      <c r="IV188" s="131"/>
      <c r="IW188" s="131"/>
      <c r="IX188" s="131"/>
      <c r="IY188" s="131"/>
      <c r="IZ188" s="131"/>
      <c r="JA188" s="131"/>
      <c r="JB188" s="131"/>
      <c r="JC188" s="131"/>
      <c r="JD188" s="131"/>
      <c r="JE188" s="131"/>
      <c r="JF188" s="131"/>
      <c r="JG188" s="131"/>
      <c r="JH188" s="131"/>
      <c r="JI188" s="131"/>
      <c r="JJ188" s="131"/>
      <c r="JK188" s="131"/>
      <c r="JL188" s="131"/>
      <c r="JM188" s="131"/>
      <c r="JN188" s="131"/>
      <c r="JO188" s="131"/>
      <c r="JP188" s="131"/>
      <c r="JQ188" s="131"/>
      <c r="JR188" s="131"/>
      <c r="JS188" s="131"/>
      <c r="JT188" s="131"/>
      <c r="JU188" s="131"/>
      <c r="JV188" s="131"/>
      <c r="JW188" s="131"/>
      <c r="JX188" s="131"/>
      <c r="JY188" s="131"/>
      <c r="JZ188" s="131"/>
      <c r="KA188" s="131"/>
      <c r="KB188" s="131"/>
      <c r="KC188" s="131"/>
      <c r="KD188" s="131"/>
      <c r="KE188" s="131"/>
      <c r="KF188" s="131"/>
      <c r="KG188" s="131"/>
      <c r="KH188" s="131"/>
      <c r="KI188" s="131"/>
      <c r="KJ188" s="131"/>
      <c r="KK188" s="131"/>
      <c r="KL188" s="131"/>
      <c r="KM188" s="131"/>
      <c r="KN188" s="131"/>
      <c r="KO188" s="131"/>
      <c r="KP188" s="131"/>
      <c r="KQ188" s="131"/>
      <c r="KR188" s="131"/>
      <c r="KS188" s="131"/>
      <c r="KT188" s="131"/>
      <c r="KU188" s="131"/>
      <c r="KV188" s="131"/>
      <c r="KW188" s="131"/>
      <c r="KX188" s="131"/>
      <c r="KY188" s="131"/>
      <c r="KZ188" s="131"/>
      <c r="LA188" s="131"/>
      <c r="LB188" s="131"/>
      <c r="LC188" s="131"/>
      <c r="LD188" s="131"/>
      <c r="LE188" s="131"/>
      <c r="LF188" s="131"/>
      <c r="LG188" s="131"/>
      <c r="LH188" s="131"/>
      <c r="LI188" s="131"/>
      <c r="LJ188" s="131"/>
      <c r="LK188" s="131"/>
      <c r="LL188" s="131"/>
      <c r="LM188" s="131"/>
      <c r="LN188" s="131"/>
      <c r="LO188" s="131"/>
      <c r="LP188" s="131"/>
      <c r="LQ188" s="131"/>
      <c r="LR188" s="131"/>
      <c r="LS188" s="131"/>
      <c r="LT188" s="131"/>
      <c r="LU188" s="131"/>
      <c r="LV188" s="131"/>
      <c r="LW188" s="131"/>
      <c r="LX188" s="131"/>
      <c r="LY188" s="131"/>
      <c r="LZ188" s="131"/>
      <c r="MA188" s="131"/>
      <c r="MB188" s="131"/>
      <c r="MC188" s="131"/>
      <c r="MD188" s="131"/>
      <c r="ME188" s="131"/>
      <c r="MF188" s="131"/>
      <c r="MG188" s="131"/>
      <c r="MH188" s="131"/>
      <c r="MI188" s="131"/>
      <c r="MJ188" s="131"/>
      <c r="MK188" s="131"/>
      <c r="ML188" s="131"/>
      <c r="MM188" s="131"/>
      <c r="MN188" s="131"/>
      <c r="MO188" s="131"/>
      <c r="MP188" s="131"/>
      <c r="MQ188" s="131"/>
      <c r="MR188" s="131"/>
      <c r="MS188" s="131"/>
      <c r="MT188" s="131"/>
      <c r="MU188" s="131"/>
      <c r="MV188" s="131"/>
      <c r="MW188" s="131"/>
      <c r="MX188" s="131"/>
      <c r="MY188" s="131"/>
      <c r="MZ188" s="131"/>
      <c r="NA188" s="131"/>
      <c r="NB188" s="131"/>
      <c r="NC188" s="131"/>
      <c r="ND188" s="131"/>
      <c r="NE188" s="131"/>
      <c r="NF188" s="131"/>
      <c r="NG188" s="131"/>
      <c r="NH188" s="131"/>
      <c r="NI188" s="131"/>
      <c r="NJ188" s="131"/>
      <c r="NK188" s="131"/>
      <c r="NL188" s="131"/>
      <c r="NM188" s="131"/>
      <c r="NN188" s="131"/>
      <c r="NO188" s="131"/>
      <c r="NP188" s="131"/>
      <c r="NQ188" s="131"/>
      <c r="NR188" s="131"/>
      <c r="NS188" s="131"/>
      <c r="NT188" s="131"/>
      <c r="NU188" s="131"/>
      <c r="NV188" s="131"/>
      <c r="NW188" s="131"/>
      <c r="NX188" s="131"/>
      <c r="NY188" s="131"/>
      <c r="NZ188" s="131"/>
      <c r="OA188" s="131"/>
      <c r="OB188" s="131"/>
      <c r="OC188" s="131"/>
      <c r="OD188" s="131"/>
      <c r="OE188" s="131"/>
      <c r="OF188" s="131"/>
      <c r="OG188" s="131"/>
      <c r="OH188" s="131"/>
      <c r="OI188" s="131"/>
      <c r="OJ188" s="131"/>
      <c r="OK188" s="131"/>
      <c r="OL188" s="131"/>
      <c r="OM188" s="131"/>
      <c r="ON188" s="131"/>
      <c r="OO188" s="131"/>
      <c r="OP188" s="131"/>
      <c r="OQ188" s="131"/>
      <c r="OR188" s="131"/>
      <c r="OS188" s="131"/>
      <c r="OT188" s="131"/>
      <c r="OU188" s="131"/>
      <c r="OV188" s="131"/>
      <c r="OW188" s="131"/>
      <c r="OX188" s="131"/>
      <c r="OY188" s="131"/>
      <c r="OZ188" s="131"/>
      <c r="PA188" s="131"/>
      <c r="PB188" s="131"/>
      <c r="PC188" s="131"/>
      <c r="PD188" s="131"/>
      <c r="PE188" s="131"/>
      <c r="PF188" s="131"/>
      <c r="PG188" s="131"/>
      <c r="PH188" s="131"/>
      <c r="PI188" s="131"/>
      <c r="PJ188" s="131"/>
      <c r="PK188" s="131"/>
      <c r="PL188" s="131"/>
      <c r="PM188" s="131"/>
      <c r="PN188" s="131"/>
      <c r="PO188" s="131"/>
      <c r="PP188" s="131"/>
      <c r="PQ188" s="131"/>
      <c r="PR188" s="131"/>
      <c r="PS188" s="131"/>
      <c r="PT188" s="131"/>
      <c r="PU188" s="131"/>
      <c r="PV188" s="131"/>
      <c r="PW188" s="131"/>
      <c r="PX188" s="131"/>
      <c r="PY188" s="131"/>
      <c r="PZ188" s="131"/>
      <c r="QA188" s="131"/>
      <c r="QB188" s="131"/>
      <c r="QC188" s="131"/>
      <c r="QD188" s="131"/>
      <c r="QE188" s="131"/>
      <c r="QF188" s="131"/>
      <c r="QG188" s="131"/>
      <c r="QH188" s="131"/>
      <c r="QI188" s="131"/>
      <c r="QJ188" s="131"/>
    </row>
    <row r="189" spans="1:452" ht="15" x14ac:dyDescent="0.2">
      <c r="A189" s="131"/>
      <c r="B189" s="165"/>
      <c r="C189" s="165"/>
      <c r="D189" s="165"/>
      <c r="E189" s="165"/>
      <c r="F189" s="165"/>
      <c r="G189" s="165"/>
      <c r="H189" s="165"/>
      <c r="I189" s="165"/>
      <c r="J189" s="165"/>
      <c r="K189" s="131"/>
      <c r="L189" s="131"/>
      <c r="M189" s="131"/>
      <c r="N189" s="131"/>
      <c r="O189" s="131"/>
      <c r="P189" s="131"/>
      <c r="Q189" s="164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  <c r="EC189" s="131"/>
      <c r="ED189" s="131"/>
      <c r="EE189" s="131"/>
      <c r="EF189" s="131"/>
      <c r="EG189" s="131"/>
      <c r="EH189" s="131"/>
      <c r="EI189" s="131"/>
      <c r="EJ189" s="131"/>
      <c r="EK189" s="131"/>
      <c r="EL189" s="131"/>
      <c r="EM189" s="131"/>
      <c r="EN189" s="131"/>
      <c r="EO189" s="131"/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31"/>
      <c r="FA189" s="131"/>
      <c r="FB189" s="131"/>
      <c r="FC189" s="131"/>
      <c r="FD189" s="131"/>
      <c r="FE189" s="131"/>
      <c r="FF189" s="131"/>
      <c r="FG189" s="131"/>
      <c r="FH189" s="131"/>
      <c r="FI189" s="131"/>
      <c r="FJ189" s="131"/>
      <c r="FK189" s="131"/>
      <c r="FL189" s="131"/>
      <c r="FM189" s="131"/>
      <c r="FN189" s="131"/>
      <c r="FO189" s="131"/>
      <c r="FP189" s="131"/>
      <c r="FQ189" s="131"/>
      <c r="FR189" s="131"/>
      <c r="FS189" s="131"/>
      <c r="FT189" s="131"/>
      <c r="FU189" s="131"/>
      <c r="FV189" s="131"/>
      <c r="FW189" s="131"/>
      <c r="FX189" s="131"/>
      <c r="FY189" s="131"/>
      <c r="FZ189" s="131"/>
      <c r="GA189" s="131"/>
      <c r="GB189" s="131"/>
      <c r="GC189" s="131"/>
      <c r="GD189" s="131"/>
      <c r="GE189" s="131"/>
      <c r="GF189" s="131"/>
      <c r="GG189" s="131"/>
      <c r="GH189" s="131"/>
      <c r="GI189" s="131"/>
      <c r="GJ189" s="131"/>
      <c r="GK189" s="131"/>
      <c r="GL189" s="131"/>
      <c r="GM189" s="131"/>
      <c r="GN189" s="131"/>
      <c r="GO189" s="131"/>
      <c r="GP189" s="131"/>
      <c r="GQ189" s="131"/>
      <c r="GR189" s="131"/>
      <c r="GS189" s="131"/>
      <c r="GT189" s="131"/>
      <c r="GU189" s="131"/>
      <c r="GV189" s="131"/>
      <c r="GW189" s="131"/>
      <c r="GX189" s="131"/>
      <c r="GY189" s="131"/>
      <c r="GZ189" s="131"/>
      <c r="HA189" s="131"/>
      <c r="HB189" s="131"/>
      <c r="HC189" s="131"/>
      <c r="HD189" s="131"/>
      <c r="HE189" s="131"/>
      <c r="HF189" s="131"/>
      <c r="HG189" s="131"/>
      <c r="HH189" s="131"/>
      <c r="HI189" s="131"/>
      <c r="HJ189" s="131"/>
      <c r="HK189" s="131"/>
      <c r="HL189" s="131"/>
      <c r="HM189" s="131"/>
      <c r="HN189" s="131"/>
      <c r="HO189" s="131"/>
      <c r="HP189" s="131"/>
      <c r="HQ189" s="131"/>
      <c r="HR189" s="131"/>
      <c r="HS189" s="131"/>
      <c r="HT189" s="131"/>
      <c r="HU189" s="131"/>
      <c r="HV189" s="131"/>
      <c r="HW189" s="131"/>
      <c r="HX189" s="131"/>
      <c r="HY189" s="131"/>
      <c r="HZ189" s="131"/>
      <c r="IA189" s="131"/>
      <c r="IB189" s="131"/>
      <c r="IC189" s="131"/>
      <c r="ID189" s="131"/>
      <c r="IE189" s="131"/>
      <c r="IF189" s="131"/>
      <c r="IG189" s="131"/>
      <c r="IH189" s="131"/>
      <c r="II189" s="131"/>
      <c r="IJ189" s="131"/>
      <c r="IK189" s="131"/>
      <c r="IL189" s="131"/>
      <c r="IM189" s="131"/>
      <c r="IN189" s="131"/>
      <c r="IO189" s="131"/>
      <c r="IP189" s="131"/>
      <c r="IQ189" s="131"/>
      <c r="IR189" s="131"/>
      <c r="IS189" s="131"/>
      <c r="IT189" s="131"/>
      <c r="IU189" s="131"/>
      <c r="IV189" s="131"/>
      <c r="IW189" s="131"/>
      <c r="IX189" s="131"/>
      <c r="IY189" s="131"/>
      <c r="IZ189" s="131"/>
      <c r="JA189" s="131"/>
      <c r="JB189" s="131"/>
      <c r="JC189" s="131"/>
      <c r="JD189" s="131"/>
      <c r="JE189" s="131"/>
      <c r="JF189" s="131"/>
      <c r="JG189" s="131"/>
      <c r="JH189" s="131"/>
      <c r="JI189" s="131"/>
      <c r="JJ189" s="131"/>
      <c r="JK189" s="131"/>
      <c r="JL189" s="131"/>
      <c r="JM189" s="131"/>
      <c r="JN189" s="131"/>
      <c r="JO189" s="131"/>
      <c r="JP189" s="131"/>
      <c r="JQ189" s="131"/>
      <c r="JR189" s="131"/>
      <c r="JS189" s="131"/>
      <c r="JT189" s="131"/>
      <c r="JU189" s="131"/>
      <c r="JV189" s="131"/>
      <c r="JW189" s="131"/>
      <c r="JX189" s="131"/>
      <c r="JY189" s="131"/>
      <c r="JZ189" s="131"/>
      <c r="KA189" s="131"/>
      <c r="KB189" s="131"/>
      <c r="KC189" s="131"/>
      <c r="KD189" s="131"/>
      <c r="KE189" s="131"/>
      <c r="KF189" s="131"/>
      <c r="KG189" s="131"/>
      <c r="KH189" s="131"/>
      <c r="KI189" s="131"/>
      <c r="KJ189" s="131"/>
      <c r="KK189" s="131"/>
      <c r="KL189" s="131"/>
      <c r="KM189" s="131"/>
      <c r="KN189" s="131"/>
      <c r="KO189" s="131"/>
      <c r="KP189" s="131"/>
      <c r="KQ189" s="131"/>
      <c r="KR189" s="131"/>
      <c r="KS189" s="131"/>
      <c r="KT189" s="131"/>
      <c r="KU189" s="131"/>
      <c r="KV189" s="131"/>
      <c r="KW189" s="131"/>
      <c r="KX189" s="131"/>
      <c r="KY189" s="131"/>
      <c r="KZ189" s="131"/>
      <c r="LA189" s="131"/>
      <c r="LB189" s="131"/>
      <c r="LC189" s="131"/>
      <c r="LD189" s="131"/>
      <c r="LE189" s="131"/>
      <c r="LF189" s="131"/>
      <c r="LG189" s="131"/>
      <c r="LH189" s="131"/>
      <c r="LI189" s="131"/>
      <c r="LJ189" s="131"/>
      <c r="LK189" s="131"/>
      <c r="LL189" s="131"/>
      <c r="LM189" s="131"/>
      <c r="LN189" s="131"/>
      <c r="LO189" s="131"/>
      <c r="LP189" s="131"/>
      <c r="LQ189" s="131"/>
      <c r="LR189" s="131"/>
      <c r="LS189" s="131"/>
      <c r="LT189" s="131"/>
      <c r="LU189" s="131"/>
      <c r="LV189" s="131"/>
      <c r="LW189" s="131"/>
      <c r="LX189" s="131"/>
      <c r="LY189" s="131"/>
      <c r="LZ189" s="131"/>
      <c r="MA189" s="131"/>
      <c r="MB189" s="131"/>
      <c r="MC189" s="131"/>
      <c r="MD189" s="131"/>
      <c r="ME189" s="131"/>
      <c r="MF189" s="131"/>
      <c r="MG189" s="131"/>
      <c r="MH189" s="131"/>
      <c r="MI189" s="131"/>
      <c r="MJ189" s="131"/>
      <c r="MK189" s="131"/>
      <c r="ML189" s="131"/>
      <c r="MM189" s="131"/>
      <c r="MN189" s="131"/>
      <c r="MO189" s="131"/>
      <c r="MP189" s="131"/>
      <c r="MQ189" s="131"/>
      <c r="MR189" s="131"/>
      <c r="MS189" s="131"/>
      <c r="MT189" s="131"/>
      <c r="MU189" s="131"/>
      <c r="MV189" s="131"/>
      <c r="MW189" s="131"/>
      <c r="MX189" s="131"/>
      <c r="MY189" s="131"/>
      <c r="MZ189" s="131"/>
      <c r="NA189" s="131"/>
      <c r="NB189" s="131"/>
      <c r="NC189" s="131"/>
      <c r="ND189" s="131"/>
      <c r="NE189" s="131"/>
      <c r="NF189" s="131"/>
      <c r="NG189" s="131"/>
      <c r="NH189" s="131"/>
      <c r="NI189" s="131"/>
      <c r="NJ189" s="131"/>
      <c r="NK189" s="131"/>
      <c r="NL189" s="131"/>
      <c r="NM189" s="131"/>
      <c r="NN189" s="131"/>
      <c r="NO189" s="131"/>
      <c r="NP189" s="131"/>
      <c r="NQ189" s="131"/>
      <c r="NR189" s="131"/>
      <c r="NS189" s="131"/>
      <c r="NT189" s="131"/>
      <c r="NU189" s="131"/>
      <c r="NV189" s="131"/>
      <c r="NW189" s="131"/>
      <c r="NX189" s="131"/>
      <c r="NY189" s="131"/>
      <c r="NZ189" s="131"/>
      <c r="OA189" s="131"/>
      <c r="OB189" s="131"/>
      <c r="OC189" s="131"/>
      <c r="OD189" s="131"/>
      <c r="OE189" s="131"/>
      <c r="OF189" s="131"/>
      <c r="OG189" s="131"/>
      <c r="OH189" s="131"/>
      <c r="OI189" s="131"/>
      <c r="OJ189" s="131"/>
      <c r="OK189" s="131"/>
      <c r="OL189" s="131"/>
      <c r="OM189" s="131"/>
      <c r="ON189" s="131"/>
      <c r="OO189" s="131"/>
      <c r="OP189" s="131"/>
      <c r="OQ189" s="131"/>
      <c r="OR189" s="131"/>
      <c r="OS189" s="131"/>
      <c r="OT189" s="131"/>
      <c r="OU189" s="131"/>
      <c r="OV189" s="131"/>
      <c r="OW189" s="131"/>
      <c r="OX189" s="131"/>
      <c r="OY189" s="131"/>
      <c r="OZ189" s="131"/>
      <c r="PA189" s="131"/>
      <c r="PB189" s="131"/>
      <c r="PC189" s="131"/>
      <c r="PD189" s="131"/>
      <c r="PE189" s="131"/>
      <c r="PF189" s="131"/>
      <c r="PG189" s="131"/>
      <c r="PH189" s="131"/>
      <c r="PI189" s="131"/>
      <c r="PJ189" s="131"/>
      <c r="PK189" s="131"/>
      <c r="PL189" s="131"/>
      <c r="PM189" s="131"/>
      <c r="PN189" s="131"/>
      <c r="PO189" s="131"/>
      <c r="PP189" s="131"/>
      <c r="PQ189" s="131"/>
      <c r="PR189" s="131"/>
      <c r="PS189" s="131"/>
      <c r="PT189" s="131"/>
      <c r="PU189" s="131"/>
      <c r="PV189" s="131"/>
      <c r="PW189" s="131"/>
      <c r="PX189" s="131"/>
      <c r="PY189" s="131"/>
      <c r="PZ189" s="131"/>
      <c r="QA189" s="131"/>
      <c r="QB189" s="131"/>
      <c r="QC189" s="131"/>
      <c r="QD189" s="131"/>
      <c r="QE189" s="131"/>
      <c r="QF189" s="131"/>
      <c r="QG189" s="131"/>
      <c r="QH189" s="131"/>
      <c r="QI189" s="131"/>
      <c r="QJ189" s="131"/>
    </row>
    <row r="190" spans="1:452" ht="15" x14ac:dyDescent="0.2">
      <c r="A190" s="131"/>
      <c r="B190" s="165"/>
      <c r="C190" s="165"/>
      <c r="D190" s="165"/>
      <c r="E190" s="165"/>
      <c r="F190" s="165"/>
      <c r="G190" s="165"/>
      <c r="H190" s="165"/>
      <c r="I190" s="165"/>
      <c r="J190" s="165"/>
      <c r="K190" s="131"/>
      <c r="L190" s="131"/>
      <c r="M190" s="131"/>
      <c r="N190" s="131"/>
      <c r="O190" s="131"/>
      <c r="P190" s="131"/>
      <c r="Q190" s="164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  <c r="EC190" s="131"/>
      <c r="ED190" s="131"/>
      <c r="EE190" s="131"/>
      <c r="EF190" s="131"/>
      <c r="EG190" s="131"/>
      <c r="EH190" s="131"/>
      <c r="EI190" s="131"/>
      <c r="EJ190" s="131"/>
      <c r="EK190" s="131"/>
      <c r="EL190" s="131"/>
      <c r="EM190" s="131"/>
      <c r="EN190" s="131"/>
      <c r="EO190" s="131"/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31"/>
      <c r="FA190" s="131"/>
      <c r="FB190" s="131"/>
      <c r="FC190" s="131"/>
      <c r="FD190" s="131"/>
      <c r="FE190" s="131"/>
      <c r="FF190" s="131"/>
      <c r="FG190" s="131"/>
      <c r="FH190" s="131"/>
      <c r="FI190" s="131"/>
      <c r="FJ190" s="131"/>
      <c r="FK190" s="131"/>
      <c r="FL190" s="131"/>
      <c r="FM190" s="131"/>
      <c r="FN190" s="131"/>
      <c r="FO190" s="131"/>
      <c r="FP190" s="131"/>
      <c r="FQ190" s="131"/>
      <c r="FR190" s="131"/>
      <c r="FS190" s="131"/>
      <c r="FT190" s="131"/>
      <c r="FU190" s="131"/>
      <c r="FV190" s="131"/>
      <c r="FW190" s="131"/>
      <c r="FX190" s="131"/>
      <c r="FY190" s="131"/>
      <c r="FZ190" s="131"/>
      <c r="GA190" s="131"/>
      <c r="GB190" s="131"/>
      <c r="GC190" s="131"/>
      <c r="GD190" s="131"/>
      <c r="GE190" s="131"/>
      <c r="GF190" s="131"/>
      <c r="GG190" s="131"/>
      <c r="GH190" s="131"/>
      <c r="GI190" s="131"/>
      <c r="GJ190" s="131"/>
      <c r="GK190" s="131"/>
      <c r="GL190" s="131"/>
      <c r="GM190" s="131"/>
      <c r="GN190" s="131"/>
      <c r="GO190" s="131"/>
      <c r="GP190" s="131"/>
      <c r="GQ190" s="131"/>
      <c r="GR190" s="131"/>
      <c r="GS190" s="131"/>
      <c r="GT190" s="131"/>
      <c r="GU190" s="131"/>
      <c r="GV190" s="131"/>
      <c r="GW190" s="131"/>
      <c r="GX190" s="131"/>
      <c r="GY190" s="131"/>
      <c r="GZ190" s="131"/>
      <c r="HA190" s="131"/>
      <c r="HB190" s="131"/>
      <c r="HC190" s="131"/>
      <c r="HD190" s="131"/>
      <c r="HE190" s="131"/>
      <c r="HF190" s="131"/>
      <c r="HG190" s="131"/>
      <c r="HH190" s="131"/>
      <c r="HI190" s="131"/>
      <c r="HJ190" s="131"/>
      <c r="HK190" s="131"/>
      <c r="HL190" s="131"/>
      <c r="HM190" s="131"/>
      <c r="HN190" s="131"/>
      <c r="HO190" s="131"/>
      <c r="HP190" s="131"/>
      <c r="HQ190" s="131"/>
      <c r="HR190" s="131"/>
      <c r="HS190" s="131"/>
      <c r="HT190" s="131"/>
      <c r="HU190" s="131"/>
      <c r="HV190" s="131"/>
      <c r="HW190" s="131"/>
      <c r="HX190" s="131"/>
      <c r="HY190" s="131"/>
      <c r="HZ190" s="131"/>
      <c r="IA190" s="131"/>
      <c r="IB190" s="131"/>
      <c r="IC190" s="131"/>
      <c r="ID190" s="131"/>
      <c r="IE190" s="131"/>
      <c r="IF190" s="131"/>
      <c r="IG190" s="131"/>
      <c r="IH190" s="131"/>
      <c r="II190" s="131"/>
      <c r="IJ190" s="131"/>
      <c r="IK190" s="131"/>
      <c r="IL190" s="131"/>
      <c r="IM190" s="131"/>
      <c r="IN190" s="131"/>
      <c r="IO190" s="131"/>
      <c r="IP190" s="131"/>
      <c r="IQ190" s="131"/>
      <c r="IR190" s="131"/>
      <c r="IS190" s="131"/>
      <c r="IT190" s="131"/>
      <c r="IU190" s="131"/>
      <c r="IV190" s="131"/>
      <c r="IW190" s="131"/>
      <c r="IX190" s="131"/>
      <c r="IY190" s="131"/>
      <c r="IZ190" s="131"/>
      <c r="JA190" s="131"/>
      <c r="JB190" s="131"/>
      <c r="JC190" s="131"/>
      <c r="JD190" s="131"/>
      <c r="JE190" s="131"/>
      <c r="JF190" s="131"/>
      <c r="JG190" s="131"/>
      <c r="JH190" s="131"/>
      <c r="JI190" s="131"/>
      <c r="JJ190" s="131"/>
      <c r="JK190" s="131"/>
      <c r="JL190" s="131"/>
      <c r="JM190" s="131"/>
      <c r="JN190" s="131"/>
      <c r="JO190" s="131"/>
      <c r="JP190" s="131"/>
      <c r="JQ190" s="131"/>
      <c r="JR190" s="131"/>
      <c r="JS190" s="131"/>
      <c r="JT190" s="131"/>
      <c r="JU190" s="131"/>
      <c r="JV190" s="131"/>
      <c r="JW190" s="131"/>
      <c r="JX190" s="131"/>
      <c r="JY190" s="131"/>
      <c r="JZ190" s="131"/>
      <c r="KA190" s="131"/>
      <c r="KB190" s="131"/>
      <c r="KC190" s="131"/>
      <c r="KD190" s="131"/>
      <c r="KE190" s="131"/>
      <c r="KF190" s="131"/>
      <c r="KG190" s="131"/>
      <c r="KH190" s="131"/>
      <c r="KI190" s="131"/>
      <c r="KJ190" s="131"/>
      <c r="KK190" s="131"/>
      <c r="KL190" s="131"/>
      <c r="KM190" s="131"/>
      <c r="KN190" s="131"/>
      <c r="KO190" s="131"/>
      <c r="KP190" s="131"/>
      <c r="KQ190" s="131"/>
      <c r="KR190" s="131"/>
      <c r="KS190" s="131"/>
      <c r="KT190" s="131"/>
      <c r="KU190" s="131"/>
      <c r="KV190" s="131"/>
      <c r="KW190" s="131"/>
      <c r="KX190" s="131"/>
      <c r="KY190" s="131"/>
      <c r="KZ190" s="131"/>
      <c r="LA190" s="131"/>
      <c r="LB190" s="131"/>
      <c r="LC190" s="131"/>
      <c r="LD190" s="131"/>
      <c r="LE190" s="131"/>
      <c r="LF190" s="131"/>
      <c r="LG190" s="131"/>
      <c r="LH190" s="131"/>
      <c r="LI190" s="131"/>
      <c r="LJ190" s="131"/>
      <c r="LK190" s="131"/>
      <c r="LL190" s="131"/>
      <c r="LM190" s="131"/>
      <c r="LN190" s="131"/>
      <c r="LO190" s="131"/>
      <c r="LP190" s="131"/>
      <c r="LQ190" s="131"/>
      <c r="LR190" s="131"/>
      <c r="LS190" s="131"/>
      <c r="LT190" s="131"/>
      <c r="LU190" s="131"/>
      <c r="LV190" s="131"/>
      <c r="LW190" s="131"/>
      <c r="LX190" s="131"/>
      <c r="LY190" s="131"/>
      <c r="LZ190" s="131"/>
      <c r="MA190" s="131"/>
      <c r="MB190" s="131"/>
      <c r="MC190" s="131"/>
      <c r="MD190" s="131"/>
      <c r="ME190" s="131"/>
      <c r="MF190" s="131"/>
      <c r="MG190" s="131"/>
      <c r="MH190" s="131"/>
      <c r="MI190" s="131"/>
      <c r="MJ190" s="131"/>
      <c r="MK190" s="131"/>
      <c r="ML190" s="131"/>
      <c r="MM190" s="131"/>
      <c r="MN190" s="131"/>
      <c r="MO190" s="131"/>
      <c r="MP190" s="131"/>
      <c r="MQ190" s="131"/>
      <c r="MR190" s="131"/>
      <c r="MS190" s="131"/>
      <c r="MT190" s="131"/>
      <c r="MU190" s="131"/>
      <c r="MV190" s="131"/>
      <c r="MW190" s="131"/>
      <c r="MX190" s="131"/>
      <c r="MY190" s="131"/>
      <c r="MZ190" s="131"/>
      <c r="NA190" s="131"/>
      <c r="NB190" s="131"/>
      <c r="NC190" s="131"/>
      <c r="ND190" s="131"/>
      <c r="NE190" s="131"/>
      <c r="NF190" s="131"/>
      <c r="NG190" s="131"/>
      <c r="NH190" s="131"/>
      <c r="NI190" s="131"/>
      <c r="NJ190" s="131"/>
      <c r="NK190" s="131"/>
      <c r="NL190" s="131"/>
      <c r="NM190" s="131"/>
      <c r="NN190" s="131"/>
      <c r="NO190" s="131"/>
      <c r="NP190" s="131"/>
      <c r="NQ190" s="131"/>
      <c r="NR190" s="131"/>
      <c r="NS190" s="131"/>
      <c r="NT190" s="131"/>
      <c r="NU190" s="131"/>
      <c r="NV190" s="131"/>
      <c r="NW190" s="131"/>
      <c r="NX190" s="131"/>
      <c r="NY190" s="131"/>
      <c r="NZ190" s="131"/>
      <c r="OA190" s="131"/>
      <c r="OB190" s="131"/>
      <c r="OC190" s="131"/>
      <c r="OD190" s="131"/>
      <c r="OE190" s="131"/>
      <c r="OF190" s="131"/>
      <c r="OG190" s="131"/>
      <c r="OH190" s="131"/>
      <c r="OI190" s="131"/>
      <c r="OJ190" s="131"/>
      <c r="OK190" s="131"/>
      <c r="OL190" s="131"/>
      <c r="OM190" s="131"/>
      <c r="ON190" s="131"/>
      <c r="OO190" s="131"/>
      <c r="OP190" s="131"/>
      <c r="OQ190" s="131"/>
      <c r="OR190" s="131"/>
      <c r="OS190" s="131"/>
      <c r="OT190" s="131"/>
      <c r="OU190" s="131"/>
      <c r="OV190" s="131"/>
      <c r="OW190" s="131"/>
      <c r="OX190" s="131"/>
      <c r="OY190" s="131"/>
      <c r="OZ190" s="131"/>
      <c r="PA190" s="131"/>
      <c r="PB190" s="131"/>
      <c r="PC190" s="131"/>
      <c r="PD190" s="131"/>
      <c r="PE190" s="131"/>
      <c r="PF190" s="131"/>
      <c r="PG190" s="131"/>
      <c r="PH190" s="131"/>
      <c r="PI190" s="131"/>
      <c r="PJ190" s="131"/>
      <c r="PK190" s="131"/>
      <c r="PL190" s="131"/>
      <c r="PM190" s="131"/>
      <c r="PN190" s="131"/>
      <c r="PO190" s="131"/>
      <c r="PP190" s="131"/>
      <c r="PQ190" s="131"/>
      <c r="PR190" s="131"/>
      <c r="PS190" s="131"/>
      <c r="PT190" s="131"/>
      <c r="PU190" s="131"/>
      <c r="PV190" s="131"/>
      <c r="PW190" s="131"/>
      <c r="PX190" s="131"/>
      <c r="PY190" s="131"/>
      <c r="PZ190" s="131"/>
      <c r="QA190" s="131"/>
      <c r="QB190" s="131"/>
      <c r="QC190" s="131"/>
      <c r="QD190" s="131"/>
      <c r="QE190" s="131"/>
      <c r="QF190" s="131"/>
      <c r="QG190" s="131"/>
      <c r="QH190" s="131"/>
      <c r="QI190" s="131"/>
      <c r="QJ190" s="131"/>
    </row>
    <row r="191" spans="1:452" ht="15" x14ac:dyDescent="0.2">
      <c r="A191" s="131"/>
      <c r="B191" s="165"/>
      <c r="C191" s="165"/>
      <c r="D191" s="165"/>
      <c r="E191" s="165"/>
      <c r="F191" s="165"/>
      <c r="G191" s="165"/>
      <c r="H191" s="165"/>
      <c r="I191" s="165"/>
      <c r="J191" s="165"/>
      <c r="K191" s="131"/>
      <c r="L191" s="131"/>
      <c r="M191" s="131"/>
      <c r="N191" s="131"/>
      <c r="O191" s="131"/>
      <c r="P191" s="131"/>
      <c r="Q191" s="164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  <c r="EC191" s="131"/>
      <c r="ED191" s="131"/>
      <c r="EE191" s="131"/>
      <c r="EF191" s="131"/>
      <c r="EG191" s="131"/>
      <c r="EH191" s="131"/>
      <c r="EI191" s="131"/>
      <c r="EJ191" s="131"/>
      <c r="EK191" s="131"/>
      <c r="EL191" s="131"/>
      <c r="EM191" s="131"/>
      <c r="EN191" s="131"/>
      <c r="EO191" s="131"/>
      <c r="EP191" s="131"/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31"/>
      <c r="FA191" s="131"/>
      <c r="FB191" s="131"/>
      <c r="FC191" s="131"/>
      <c r="FD191" s="131"/>
      <c r="FE191" s="131"/>
      <c r="FF191" s="131"/>
      <c r="FG191" s="131"/>
      <c r="FH191" s="131"/>
      <c r="FI191" s="131"/>
      <c r="FJ191" s="131"/>
      <c r="FK191" s="131"/>
      <c r="FL191" s="131"/>
      <c r="FM191" s="131"/>
      <c r="FN191" s="131"/>
      <c r="FO191" s="131"/>
      <c r="FP191" s="131"/>
      <c r="FQ191" s="131"/>
      <c r="FR191" s="131"/>
      <c r="FS191" s="131"/>
      <c r="FT191" s="131"/>
      <c r="FU191" s="131"/>
      <c r="FV191" s="131"/>
      <c r="FW191" s="131"/>
      <c r="FX191" s="131"/>
      <c r="FY191" s="131"/>
      <c r="FZ191" s="131"/>
      <c r="GA191" s="131"/>
      <c r="GB191" s="131"/>
      <c r="GC191" s="131"/>
      <c r="GD191" s="131"/>
      <c r="GE191" s="131"/>
      <c r="GF191" s="131"/>
      <c r="GG191" s="131"/>
      <c r="GH191" s="131"/>
      <c r="GI191" s="131"/>
      <c r="GJ191" s="131"/>
      <c r="GK191" s="131"/>
      <c r="GL191" s="131"/>
      <c r="GM191" s="131"/>
      <c r="GN191" s="131"/>
      <c r="GO191" s="131"/>
      <c r="GP191" s="131"/>
      <c r="GQ191" s="131"/>
      <c r="GR191" s="131"/>
      <c r="GS191" s="131"/>
      <c r="GT191" s="131"/>
      <c r="GU191" s="131"/>
      <c r="GV191" s="131"/>
      <c r="GW191" s="131"/>
      <c r="GX191" s="131"/>
      <c r="GY191" s="131"/>
      <c r="GZ191" s="131"/>
      <c r="HA191" s="131"/>
      <c r="HB191" s="131"/>
      <c r="HC191" s="131"/>
      <c r="HD191" s="131"/>
      <c r="HE191" s="131"/>
      <c r="HF191" s="131"/>
      <c r="HG191" s="131"/>
      <c r="HH191" s="131"/>
      <c r="HI191" s="131"/>
      <c r="HJ191" s="131"/>
      <c r="HK191" s="131"/>
      <c r="HL191" s="131"/>
      <c r="HM191" s="131"/>
      <c r="HN191" s="131"/>
      <c r="HO191" s="131"/>
      <c r="HP191" s="131"/>
      <c r="HQ191" s="131"/>
      <c r="HR191" s="131"/>
      <c r="HS191" s="131"/>
      <c r="HT191" s="131"/>
      <c r="HU191" s="131"/>
      <c r="HV191" s="131"/>
      <c r="HW191" s="131"/>
      <c r="HX191" s="131"/>
      <c r="HY191" s="131"/>
      <c r="HZ191" s="131"/>
      <c r="IA191" s="131"/>
      <c r="IB191" s="131"/>
      <c r="IC191" s="131"/>
      <c r="ID191" s="131"/>
      <c r="IE191" s="131"/>
      <c r="IF191" s="131"/>
      <c r="IG191" s="131"/>
      <c r="IH191" s="131"/>
      <c r="II191" s="131"/>
      <c r="IJ191" s="131"/>
      <c r="IK191" s="131"/>
      <c r="IL191" s="131"/>
      <c r="IM191" s="131"/>
      <c r="IN191" s="131"/>
      <c r="IO191" s="131"/>
      <c r="IP191" s="131"/>
      <c r="IQ191" s="131"/>
      <c r="IR191" s="131"/>
      <c r="IS191" s="131"/>
      <c r="IT191" s="131"/>
      <c r="IU191" s="131"/>
      <c r="IV191" s="131"/>
      <c r="IW191" s="131"/>
      <c r="IX191" s="131"/>
      <c r="IY191" s="131"/>
      <c r="IZ191" s="131"/>
      <c r="JA191" s="131"/>
      <c r="JB191" s="131"/>
      <c r="JC191" s="131"/>
      <c r="JD191" s="131"/>
      <c r="JE191" s="131"/>
      <c r="JF191" s="131"/>
      <c r="JG191" s="131"/>
      <c r="JH191" s="131"/>
      <c r="JI191" s="131"/>
      <c r="JJ191" s="131"/>
      <c r="JK191" s="131"/>
      <c r="JL191" s="131"/>
      <c r="JM191" s="131"/>
      <c r="JN191" s="131"/>
      <c r="JO191" s="131"/>
      <c r="JP191" s="131"/>
      <c r="JQ191" s="131"/>
      <c r="JR191" s="131"/>
      <c r="JS191" s="131"/>
      <c r="JT191" s="131"/>
      <c r="JU191" s="131"/>
      <c r="JV191" s="131"/>
      <c r="JW191" s="131"/>
      <c r="JX191" s="131"/>
      <c r="JY191" s="131"/>
      <c r="JZ191" s="131"/>
      <c r="KA191" s="131"/>
      <c r="KB191" s="131"/>
      <c r="KC191" s="131"/>
      <c r="KD191" s="131"/>
      <c r="KE191" s="131"/>
      <c r="KF191" s="131"/>
      <c r="KG191" s="131"/>
      <c r="KH191" s="131"/>
      <c r="KI191" s="131"/>
      <c r="KJ191" s="131"/>
      <c r="KK191" s="131"/>
      <c r="KL191" s="131"/>
      <c r="KM191" s="131"/>
      <c r="KN191" s="131"/>
      <c r="KO191" s="131"/>
      <c r="KP191" s="131"/>
      <c r="KQ191" s="131"/>
      <c r="KR191" s="131"/>
      <c r="KS191" s="131"/>
      <c r="KT191" s="131"/>
      <c r="KU191" s="131"/>
      <c r="KV191" s="131"/>
      <c r="KW191" s="131"/>
      <c r="KX191" s="131"/>
      <c r="KY191" s="131"/>
      <c r="KZ191" s="131"/>
      <c r="LA191" s="131"/>
      <c r="LB191" s="131"/>
      <c r="LC191" s="131"/>
      <c r="LD191" s="131"/>
      <c r="LE191" s="131"/>
      <c r="LF191" s="131"/>
      <c r="LG191" s="131"/>
      <c r="LH191" s="131"/>
      <c r="LI191" s="131"/>
      <c r="LJ191" s="131"/>
      <c r="LK191" s="131"/>
      <c r="LL191" s="131"/>
      <c r="LM191" s="131"/>
      <c r="LN191" s="131"/>
      <c r="LO191" s="131"/>
      <c r="LP191" s="131"/>
      <c r="LQ191" s="131"/>
      <c r="LR191" s="131"/>
      <c r="LS191" s="131"/>
      <c r="LT191" s="131"/>
      <c r="LU191" s="131"/>
      <c r="LV191" s="131"/>
      <c r="LW191" s="131"/>
      <c r="LX191" s="131"/>
      <c r="LY191" s="131"/>
      <c r="LZ191" s="131"/>
      <c r="MA191" s="131"/>
      <c r="MB191" s="131"/>
      <c r="MC191" s="131"/>
      <c r="MD191" s="131"/>
      <c r="ME191" s="131"/>
      <c r="MF191" s="131"/>
      <c r="MG191" s="131"/>
      <c r="MH191" s="131"/>
      <c r="MI191" s="131"/>
      <c r="MJ191" s="131"/>
      <c r="MK191" s="131"/>
      <c r="ML191" s="131"/>
      <c r="MM191" s="131"/>
      <c r="MN191" s="131"/>
      <c r="MO191" s="131"/>
      <c r="MP191" s="131"/>
      <c r="MQ191" s="131"/>
      <c r="MR191" s="131"/>
      <c r="MS191" s="131"/>
      <c r="MT191" s="131"/>
      <c r="MU191" s="131"/>
      <c r="MV191" s="131"/>
      <c r="MW191" s="131"/>
      <c r="MX191" s="131"/>
      <c r="MY191" s="131"/>
      <c r="MZ191" s="131"/>
      <c r="NA191" s="131"/>
      <c r="NB191" s="131"/>
      <c r="NC191" s="131"/>
      <c r="ND191" s="131"/>
      <c r="NE191" s="131"/>
      <c r="NF191" s="131"/>
      <c r="NG191" s="131"/>
      <c r="NH191" s="131"/>
      <c r="NI191" s="131"/>
      <c r="NJ191" s="131"/>
      <c r="NK191" s="131"/>
      <c r="NL191" s="131"/>
      <c r="NM191" s="131"/>
      <c r="NN191" s="131"/>
      <c r="NO191" s="131"/>
      <c r="NP191" s="131"/>
      <c r="NQ191" s="131"/>
      <c r="NR191" s="131"/>
      <c r="NS191" s="131"/>
      <c r="NT191" s="131"/>
      <c r="NU191" s="131"/>
      <c r="NV191" s="131"/>
      <c r="NW191" s="131"/>
      <c r="NX191" s="131"/>
      <c r="NY191" s="131"/>
      <c r="NZ191" s="131"/>
      <c r="OA191" s="131"/>
      <c r="OB191" s="131"/>
      <c r="OC191" s="131"/>
      <c r="OD191" s="131"/>
      <c r="OE191" s="131"/>
      <c r="OF191" s="131"/>
      <c r="OG191" s="131"/>
      <c r="OH191" s="131"/>
      <c r="OI191" s="131"/>
      <c r="OJ191" s="131"/>
      <c r="OK191" s="131"/>
      <c r="OL191" s="131"/>
      <c r="OM191" s="131"/>
      <c r="ON191" s="131"/>
      <c r="OO191" s="131"/>
      <c r="OP191" s="131"/>
      <c r="OQ191" s="131"/>
      <c r="OR191" s="131"/>
      <c r="OS191" s="131"/>
      <c r="OT191" s="131"/>
      <c r="OU191" s="131"/>
      <c r="OV191" s="131"/>
      <c r="OW191" s="131"/>
      <c r="OX191" s="131"/>
      <c r="OY191" s="131"/>
      <c r="OZ191" s="131"/>
      <c r="PA191" s="131"/>
      <c r="PB191" s="131"/>
      <c r="PC191" s="131"/>
      <c r="PD191" s="131"/>
      <c r="PE191" s="131"/>
      <c r="PF191" s="131"/>
      <c r="PG191" s="131"/>
      <c r="PH191" s="131"/>
      <c r="PI191" s="131"/>
      <c r="PJ191" s="131"/>
      <c r="PK191" s="131"/>
      <c r="PL191" s="131"/>
      <c r="PM191" s="131"/>
      <c r="PN191" s="131"/>
      <c r="PO191" s="131"/>
      <c r="PP191" s="131"/>
      <c r="PQ191" s="131"/>
      <c r="PR191" s="131"/>
      <c r="PS191" s="131"/>
      <c r="PT191" s="131"/>
      <c r="PU191" s="131"/>
      <c r="PV191" s="131"/>
      <c r="PW191" s="131"/>
      <c r="PX191" s="131"/>
      <c r="PY191" s="131"/>
      <c r="PZ191" s="131"/>
      <c r="QA191" s="131"/>
      <c r="QB191" s="131"/>
      <c r="QC191" s="131"/>
      <c r="QD191" s="131"/>
      <c r="QE191" s="131"/>
      <c r="QF191" s="131"/>
      <c r="QG191" s="131"/>
      <c r="QH191" s="131"/>
      <c r="QI191" s="131"/>
      <c r="QJ191" s="131"/>
    </row>
    <row r="192" spans="1:452" ht="15" x14ac:dyDescent="0.2">
      <c r="A192" s="131"/>
      <c r="B192" s="165"/>
      <c r="C192" s="165"/>
      <c r="D192" s="165"/>
      <c r="E192" s="165"/>
      <c r="F192" s="165"/>
      <c r="G192" s="165"/>
      <c r="H192" s="165"/>
      <c r="I192" s="165"/>
      <c r="J192" s="165"/>
      <c r="K192" s="131"/>
      <c r="L192" s="131"/>
      <c r="M192" s="131"/>
      <c r="N192" s="131"/>
      <c r="O192" s="131"/>
      <c r="P192" s="131"/>
      <c r="Q192" s="164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  <c r="EC192" s="131"/>
      <c r="ED192" s="131"/>
      <c r="EE192" s="131"/>
      <c r="EF192" s="131"/>
      <c r="EG192" s="131"/>
      <c r="EH192" s="131"/>
      <c r="EI192" s="131"/>
      <c r="EJ192" s="131"/>
      <c r="EK192" s="131"/>
      <c r="EL192" s="131"/>
      <c r="EM192" s="131"/>
      <c r="EN192" s="131"/>
      <c r="EO192" s="131"/>
      <c r="EP192" s="131"/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31"/>
      <c r="FA192" s="131"/>
      <c r="FB192" s="131"/>
      <c r="FC192" s="131"/>
      <c r="FD192" s="131"/>
      <c r="FE192" s="131"/>
      <c r="FF192" s="131"/>
      <c r="FG192" s="131"/>
      <c r="FH192" s="131"/>
      <c r="FI192" s="131"/>
      <c r="FJ192" s="131"/>
      <c r="FK192" s="131"/>
      <c r="FL192" s="131"/>
      <c r="FM192" s="131"/>
      <c r="FN192" s="131"/>
      <c r="FO192" s="131"/>
      <c r="FP192" s="131"/>
      <c r="FQ192" s="131"/>
      <c r="FR192" s="131"/>
      <c r="FS192" s="131"/>
      <c r="FT192" s="131"/>
      <c r="FU192" s="131"/>
      <c r="FV192" s="131"/>
      <c r="FW192" s="131"/>
      <c r="FX192" s="131"/>
      <c r="FY192" s="131"/>
      <c r="FZ192" s="131"/>
      <c r="GA192" s="131"/>
      <c r="GB192" s="131"/>
      <c r="GC192" s="131"/>
      <c r="GD192" s="131"/>
      <c r="GE192" s="131"/>
      <c r="GF192" s="131"/>
      <c r="GG192" s="131"/>
      <c r="GH192" s="131"/>
      <c r="GI192" s="131"/>
      <c r="GJ192" s="131"/>
      <c r="GK192" s="131"/>
      <c r="GL192" s="131"/>
      <c r="GM192" s="131"/>
      <c r="GN192" s="131"/>
      <c r="GO192" s="131"/>
      <c r="GP192" s="131"/>
      <c r="GQ192" s="131"/>
      <c r="GR192" s="131"/>
      <c r="GS192" s="131"/>
      <c r="GT192" s="131"/>
      <c r="GU192" s="131"/>
      <c r="GV192" s="131"/>
      <c r="GW192" s="131"/>
      <c r="GX192" s="131"/>
      <c r="GY192" s="131"/>
      <c r="GZ192" s="131"/>
      <c r="HA192" s="131"/>
      <c r="HB192" s="131"/>
      <c r="HC192" s="131"/>
      <c r="HD192" s="131"/>
      <c r="HE192" s="131"/>
      <c r="HF192" s="131"/>
      <c r="HG192" s="131"/>
      <c r="HH192" s="131"/>
      <c r="HI192" s="131"/>
      <c r="HJ192" s="131"/>
      <c r="HK192" s="131"/>
      <c r="HL192" s="131"/>
      <c r="HM192" s="131"/>
      <c r="HN192" s="131"/>
      <c r="HO192" s="131"/>
      <c r="HP192" s="131"/>
      <c r="HQ192" s="131"/>
      <c r="HR192" s="131"/>
      <c r="HS192" s="131"/>
      <c r="HT192" s="131"/>
      <c r="HU192" s="131"/>
      <c r="HV192" s="131"/>
      <c r="HW192" s="131"/>
      <c r="HX192" s="131"/>
      <c r="HY192" s="131"/>
      <c r="HZ192" s="131"/>
      <c r="IA192" s="131"/>
      <c r="IB192" s="131"/>
      <c r="IC192" s="131"/>
      <c r="ID192" s="131"/>
      <c r="IE192" s="131"/>
      <c r="IF192" s="131"/>
      <c r="IG192" s="131"/>
      <c r="IH192" s="131"/>
      <c r="II192" s="131"/>
      <c r="IJ192" s="131"/>
      <c r="IK192" s="131"/>
      <c r="IL192" s="131"/>
      <c r="IM192" s="131"/>
      <c r="IN192" s="131"/>
      <c r="IO192" s="131"/>
      <c r="IP192" s="131"/>
      <c r="IQ192" s="131"/>
      <c r="IR192" s="131"/>
      <c r="IS192" s="131"/>
      <c r="IT192" s="131"/>
      <c r="IU192" s="131"/>
      <c r="IV192" s="131"/>
      <c r="IW192" s="131"/>
      <c r="IX192" s="131"/>
      <c r="IY192" s="131"/>
      <c r="IZ192" s="131"/>
      <c r="JA192" s="131"/>
      <c r="JB192" s="131"/>
      <c r="JC192" s="131"/>
      <c r="JD192" s="131"/>
      <c r="JE192" s="131"/>
      <c r="JF192" s="131"/>
      <c r="JG192" s="131"/>
      <c r="JH192" s="131"/>
      <c r="JI192" s="131"/>
      <c r="JJ192" s="131"/>
      <c r="JK192" s="131"/>
      <c r="JL192" s="131"/>
      <c r="JM192" s="131"/>
      <c r="JN192" s="131"/>
      <c r="JO192" s="131"/>
      <c r="JP192" s="131"/>
      <c r="JQ192" s="131"/>
      <c r="JR192" s="131"/>
      <c r="JS192" s="131"/>
      <c r="JT192" s="131"/>
      <c r="JU192" s="131"/>
      <c r="JV192" s="131"/>
      <c r="JW192" s="131"/>
      <c r="JX192" s="131"/>
      <c r="JY192" s="131"/>
      <c r="JZ192" s="131"/>
      <c r="KA192" s="131"/>
      <c r="KB192" s="131"/>
      <c r="KC192" s="131"/>
      <c r="KD192" s="131"/>
      <c r="KE192" s="131"/>
      <c r="KF192" s="131"/>
      <c r="KG192" s="131"/>
      <c r="KH192" s="131"/>
      <c r="KI192" s="131"/>
      <c r="KJ192" s="131"/>
      <c r="KK192" s="131"/>
      <c r="KL192" s="131"/>
      <c r="KM192" s="131"/>
      <c r="KN192" s="131"/>
      <c r="KO192" s="131"/>
      <c r="KP192" s="131"/>
      <c r="KQ192" s="131"/>
      <c r="KR192" s="131"/>
      <c r="KS192" s="131"/>
      <c r="KT192" s="131"/>
      <c r="KU192" s="131"/>
      <c r="KV192" s="131"/>
      <c r="KW192" s="131"/>
      <c r="KX192" s="131"/>
      <c r="KY192" s="131"/>
      <c r="KZ192" s="131"/>
      <c r="LA192" s="131"/>
      <c r="LB192" s="131"/>
      <c r="LC192" s="131"/>
      <c r="LD192" s="131"/>
      <c r="LE192" s="131"/>
      <c r="LF192" s="131"/>
      <c r="LG192" s="131"/>
      <c r="LH192" s="131"/>
      <c r="LI192" s="131"/>
      <c r="LJ192" s="131"/>
      <c r="LK192" s="131"/>
      <c r="LL192" s="131"/>
      <c r="LM192" s="131"/>
      <c r="LN192" s="131"/>
      <c r="LO192" s="131"/>
      <c r="LP192" s="131"/>
      <c r="LQ192" s="131"/>
      <c r="LR192" s="131"/>
      <c r="LS192" s="131"/>
      <c r="LT192" s="131"/>
      <c r="LU192" s="131"/>
      <c r="LV192" s="131"/>
      <c r="LW192" s="131"/>
      <c r="LX192" s="131"/>
      <c r="LY192" s="131"/>
      <c r="LZ192" s="131"/>
      <c r="MA192" s="131"/>
      <c r="MB192" s="131"/>
      <c r="MC192" s="131"/>
      <c r="MD192" s="131"/>
      <c r="ME192" s="131"/>
      <c r="MF192" s="131"/>
      <c r="MG192" s="131"/>
      <c r="MH192" s="131"/>
      <c r="MI192" s="131"/>
      <c r="MJ192" s="131"/>
      <c r="MK192" s="131"/>
      <c r="ML192" s="131"/>
      <c r="MM192" s="131"/>
      <c r="MN192" s="131"/>
      <c r="MO192" s="131"/>
      <c r="MP192" s="131"/>
      <c r="MQ192" s="131"/>
      <c r="MR192" s="131"/>
      <c r="MS192" s="131"/>
      <c r="MT192" s="131"/>
      <c r="MU192" s="131"/>
      <c r="MV192" s="131"/>
      <c r="MW192" s="131"/>
      <c r="MX192" s="131"/>
      <c r="MY192" s="131"/>
      <c r="MZ192" s="131"/>
      <c r="NA192" s="131"/>
      <c r="NB192" s="131"/>
      <c r="NC192" s="131"/>
      <c r="ND192" s="131"/>
      <c r="NE192" s="131"/>
      <c r="NF192" s="131"/>
      <c r="NG192" s="131"/>
      <c r="NH192" s="131"/>
      <c r="NI192" s="131"/>
      <c r="NJ192" s="131"/>
      <c r="NK192" s="131"/>
      <c r="NL192" s="131"/>
      <c r="NM192" s="131"/>
      <c r="NN192" s="131"/>
      <c r="NO192" s="131"/>
      <c r="NP192" s="131"/>
      <c r="NQ192" s="131"/>
      <c r="NR192" s="131"/>
      <c r="NS192" s="131"/>
      <c r="NT192" s="131"/>
      <c r="NU192" s="131"/>
      <c r="NV192" s="131"/>
      <c r="NW192" s="131"/>
      <c r="NX192" s="131"/>
      <c r="NY192" s="131"/>
      <c r="NZ192" s="131"/>
      <c r="OA192" s="131"/>
      <c r="OB192" s="131"/>
      <c r="OC192" s="131"/>
      <c r="OD192" s="131"/>
      <c r="OE192" s="131"/>
      <c r="OF192" s="131"/>
      <c r="OG192" s="131"/>
      <c r="OH192" s="131"/>
      <c r="OI192" s="131"/>
      <c r="OJ192" s="131"/>
      <c r="OK192" s="131"/>
      <c r="OL192" s="131"/>
      <c r="OM192" s="131"/>
      <c r="ON192" s="131"/>
      <c r="OO192" s="131"/>
      <c r="OP192" s="131"/>
      <c r="OQ192" s="131"/>
      <c r="OR192" s="131"/>
      <c r="OS192" s="131"/>
      <c r="OT192" s="131"/>
      <c r="OU192" s="131"/>
      <c r="OV192" s="131"/>
      <c r="OW192" s="131"/>
      <c r="OX192" s="131"/>
      <c r="OY192" s="131"/>
      <c r="OZ192" s="131"/>
      <c r="PA192" s="131"/>
      <c r="PB192" s="131"/>
      <c r="PC192" s="131"/>
      <c r="PD192" s="131"/>
      <c r="PE192" s="131"/>
      <c r="PF192" s="131"/>
      <c r="PG192" s="131"/>
      <c r="PH192" s="131"/>
      <c r="PI192" s="131"/>
      <c r="PJ192" s="131"/>
      <c r="PK192" s="131"/>
      <c r="PL192" s="131"/>
      <c r="PM192" s="131"/>
      <c r="PN192" s="131"/>
      <c r="PO192" s="131"/>
      <c r="PP192" s="131"/>
      <c r="PQ192" s="131"/>
      <c r="PR192" s="131"/>
      <c r="PS192" s="131"/>
      <c r="PT192" s="131"/>
      <c r="PU192" s="131"/>
      <c r="PV192" s="131"/>
      <c r="PW192" s="131"/>
      <c r="PX192" s="131"/>
      <c r="PY192" s="131"/>
      <c r="PZ192" s="131"/>
      <c r="QA192" s="131"/>
      <c r="QB192" s="131"/>
      <c r="QC192" s="131"/>
      <c r="QD192" s="131"/>
      <c r="QE192" s="131"/>
      <c r="QF192" s="131"/>
      <c r="QG192" s="131"/>
      <c r="QH192" s="131"/>
      <c r="QI192" s="131"/>
      <c r="QJ192" s="131"/>
    </row>
    <row r="193" spans="1:452" ht="15" x14ac:dyDescent="0.2">
      <c r="A193" s="131"/>
      <c r="B193" s="165"/>
      <c r="C193" s="165"/>
      <c r="D193" s="165"/>
      <c r="E193" s="165"/>
      <c r="F193" s="165"/>
      <c r="G193" s="165"/>
      <c r="H193" s="165"/>
      <c r="I193" s="165"/>
      <c r="J193" s="165"/>
      <c r="K193" s="131"/>
      <c r="L193" s="131"/>
      <c r="M193" s="131"/>
      <c r="N193" s="131"/>
      <c r="O193" s="131"/>
      <c r="P193" s="131"/>
      <c r="Q193" s="164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  <c r="EC193" s="131"/>
      <c r="ED193" s="131"/>
      <c r="EE193" s="131"/>
      <c r="EF193" s="131"/>
      <c r="EG193" s="131"/>
      <c r="EH193" s="131"/>
      <c r="EI193" s="131"/>
      <c r="EJ193" s="131"/>
      <c r="EK193" s="131"/>
      <c r="EL193" s="131"/>
      <c r="EM193" s="131"/>
      <c r="EN193" s="131"/>
      <c r="EO193" s="131"/>
      <c r="EP193" s="131"/>
      <c r="EQ193" s="131"/>
      <c r="ER193" s="131"/>
      <c r="ES193" s="131"/>
      <c r="ET193" s="131"/>
      <c r="EU193" s="131"/>
      <c r="EV193" s="131"/>
      <c r="EW193" s="131"/>
      <c r="EX193" s="131"/>
      <c r="EY193" s="131"/>
      <c r="EZ193" s="131"/>
      <c r="FA193" s="131"/>
      <c r="FB193" s="131"/>
      <c r="FC193" s="131"/>
      <c r="FD193" s="131"/>
      <c r="FE193" s="131"/>
      <c r="FF193" s="131"/>
      <c r="FG193" s="131"/>
      <c r="FH193" s="131"/>
      <c r="FI193" s="131"/>
      <c r="FJ193" s="131"/>
      <c r="FK193" s="131"/>
      <c r="FL193" s="131"/>
      <c r="FM193" s="131"/>
      <c r="FN193" s="131"/>
      <c r="FO193" s="131"/>
      <c r="FP193" s="131"/>
      <c r="FQ193" s="131"/>
      <c r="FR193" s="131"/>
      <c r="FS193" s="131"/>
      <c r="FT193" s="131"/>
      <c r="FU193" s="131"/>
      <c r="FV193" s="131"/>
      <c r="FW193" s="131"/>
      <c r="FX193" s="131"/>
      <c r="FY193" s="131"/>
      <c r="FZ193" s="131"/>
      <c r="GA193" s="131"/>
      <c r="GB193" s="131"/>
      <c r="GC193" s="131"/>
      <c r="GD193" s="131"/>
      <c r="GE193" s="131"/>
      <c r="GF193" s="131"/>
      <c r="GG193" s="131"/>
      <c r="GH193" s="131"/>
      <c r="GI193" s="131"/>
      <c r="GJ193" s="131"/>
      <c r="GK193" s="131"/>
      <c r="GL193" s="131"/>
      <c r="GM193" s="131"/>
      <c r="GN193" s="131"/>
      <c r="GO193" s="131"/>
      <c r="GP193" s="131"/>
      <c r="GQ193" s="131"/>
      <c r="GR193" s="131"/>
      <c r="GS193" s="131"/>
      <c r="GT193" s="131"/>
      <c r="GU193" s="131"/>
      <c r="GV193" s="131"/>
      <c r="GW193" s="131"/>
      <c r="GX193" s="131"/>
      <c r="GY193" s="131"/>
      <c r="GZ193" s="131"/>
      <c r="HA193" s="131"/>
      <c r="HB193" s="131"/>
      <c r="HC193" s="131"/>
      <c r="HD193" s="131"/>
      <c r="HE193" s="131"/>
      <c r="HF193" s="131"/>
      <c r="HG193" s="131"/>
      <c r="HH193" s="131"/>
      <c r="HI193" s="131"/>
      <c r="HJ193" s="131"/>
      <c r="HK193" s="131"/>
      <c r="HL193" s="131"/>
      <c r="HM193" s="131"/>
      <c r="HN193" s="131"/>
      <c r="HO193" s="131"/>
      <c r="HP193" s="131"/>
      <c r="HQ193" s="131"/>
      <c r="HR193" s="131"/>
      <c r="HS193" s="131"/>
      <c r="HT193" s="131"/>
      <c r="HU193" s="131"/>
      <c r="HV193" s="131"/>
      <c r="HW193" s="131"/>
      <c r="HX193" s="131"/>
      <c r="HY193" s="131"/>
      <c r="HZ193" s="131"/>
      <c r="IA193" s="131"/>
      <c r="IB193" s="131"/>
      <c r="IC193" s="131"/>
      <c r="ID193" s="131"/>
      <c r="IE193" s="131"/>
      <c r="IF193" s="131"/>
      <c r="IG193" s="131"/>
      <c r="IH193" s="131"/>
      <c r="II193" s="131"/>
      <c r="IJ193" s="131"/>
      <c r="IK193" s="131"/>
      <c r="IL193" s="131"/>
      <c r="IM193" s="131"/>
      <c r="IN193" s="131"/>
      <c r="IO193" s="131"/>
      <c r="IP193" s="131"/>
      <c r="IQ193" s="131"/>
      <c r="IR193" s="131"/>
      <c r="IS193" s="131"/>
      <c r="IT193" s="131"/>
      <c r="IU193" s="131"/>
      <c r="IV193" s="131"/>
      <c r="IW193" s="131"/>
      <c r="IX193" s="131"/>
      <c r="IY193" s="131"/>
      <c r="IZ193" s="131"/>
      <c r="JA193" s="131"/>
      <c r="JB193" s="131"/>
      <c r="JC193" s="131"/>
      <c r="JD193" s="131"/>
      <c r="JE193" s="131"/>
      <c r="JF193" s="131"/>
      <c r="JG193" s="131"/>
      <c r="JH193" s="131"/>
      <c r="JI193" s="131"/>
      <c r="JJ193" s="131"/>
      <c r="JK193" s="131"/>
      <c r="JL193" s="131"/>
      <c r="JM193" s="131"/>
      <c r="JN193" s="131"/>
      <c r="JO193" s="131"/>
      <c r="JP193" s="131"/>
      <c r="JQ193" s="131"/>
      <c r="JR193" s="131"/>
      <c r="JS193" s="131"/>
      <c r="JT193" s="131"/>
      <c r="JU193" s="131"/>
      <c r="JV193" s="131"/>
      <c r="JW193" s="131"/>
      <c r="JX193" s="131"/>
      <c r="JY193" s="131"/>
      <c r="JZ193" s="131"/>
      <c r="KA193" s="131"/>
      <c r="KB193" s="131"/>
      <c r="KC193" s="131"/>
      <c r="KD193" s="131"/>
      <c r="KE193" s="131"/>
      <c r="KF193" s="131"/>
      <c r="KG193" s="131"/>
      <c r="KH193" s="131"/>
      <c r="KI193" s="131"/>
      <c r="KJ193" s="131"/>
      <c r="KK193" s="131"/>
      <c r="KL193" s="131"/>
      <c r="KM193" s="131"/>
      <c r="KN193" s="131"/>
      <c r="KO193" s="131"/>
      <c r="KP193" s="131"/>
      <c r="KQ193" s="131"/>
      <c r="KR193" s="131"/>
      <c r="KS193" s="131"/>
      <c r="KT193" s="131"/>
      <c r="KU193" s="131"/>
      <c r="KV193" s="131"/>
      <c r="KW193" s="131"/>
      <c r="KX193" s="131"/>
      <c r="KY193" s="131"/>
      <c r="KZ193" s="131"/>
      <c r="LA193" s="131"/>
      <c r="LB193" s="131"/>
      <c r="LC193" s="131"/>
      <c r="LD193" s="131"/>
      <c r="LE193" s="131"/>
      <c r="LF193" s="131"/>
      <c r="LG193" s="131"/>
      <c r="LH193" s="131"/>
      <c r="LI193" s="131"/>
      <c r="LJ193" s="131"/>
      <c r="LK193" s="131"/>
      <c r="LL193" s="131"/>
      <c r="LM193" s="131"/>
      <c r="LN193" s="131"/>
      <c r="LO193" s="131"/>
      <c r="LP193" s="131"/>
      <c r="LQ193" s="131"/>
      <c r="LR193" s="131"/>
      <c r="LS193" s="131"/>
      <c r="LT193" s="131"/>
      <c r="LU193" s="131"/>
      <c r="LV193" s="131"/>
      <c r="LW193" s="131"/>
      <c r="LX193" s="131"/>
      <c r="LY193" s="131"/>
      <c r="LZ193" s="131"/>
      <c r="MA193" s="131"/>
      <c r="MB193" s="131"/>
      <c r="MC193" s="131"/>
      <c r="MD193" s="131"/>
      <c r="ME193" s="131"/>
      <c r="MF193" s="131"/>
      <c r="MG193" s="131"/>
      <c r="MH193" s="131"/>
      <c r="MI193" s="131"/>
      <c r="MJ193" s="131"/>
      <c r="MK193" s="131"/>
      <c r="ML193" s="131"/>
      <c r="MM193" s="131"/>
      <c r="MN193" s="131"/>
      <c r="MO193" s="131"/>
      <c r="MP193" s="131"/>
      <c r="MQ193" s="131"/>
      <c r="MR193" s="131"/>
      <c r="MS193" s="131"/>
      <c r="MT193" s="131"/>
      <c r="MU193" s="131"/>
      <c r="MV193" s="131"/>
      <c r="MW193" s="131"/>
      <c r="MX193" s="131"/>
      <c r="MY193" s="131"/>
      <c r="MZ193" s="131"/>
      <c r="NA193" s="131"/>
      <c r="NB193" s="131"/>
      <c r="NC193" s="131"/>
      <c r="ND193" s="131"/>
      <c r="NE193" s="131"/>
      <c r="NF193" s="131"/>
      <c r="NG193" s="131"/>
      <c r="NH193" s="131"/>
      <c r="NI193" s="131"/>
      <c r="NJ193" s="131"/>
      <c r="NK193" s="131"/>
      <c r="NL193" s="131"/>
      <c r="NM193" s="131"/>
      <c r="NN193" s="131"/>
      <c r="NO193" s="131"/>
      <c r="NP193" s="131"/>
      <c r="NQ193" s="131"/>
      <c r="NR193" s="131"/>
      <c r="NS193" s="131"/>
      <c r="NT193" s="131"/>
      <c r="NU193" s="131"/>
      <c r="NV193" s="131"/>
      <c r="NW193" s="131"/>
      <c r="NX193" s="131"/>
      <c r="NY193" s="131"/>
      <c r="NZ193" s="131"/>
      <c r="OA193" s="131"/>
      <c r="OB193" s="131"/>
      <c r="OC193" s="131"/>
      <c r="OD193" s="131"/>
      <c r="OE193" s="131"/>
      <c r="OF193" s="131"/>
      <c r="OG193" s="131"/>
      <c r="OH193" s="131"/>
      <c r="OI193" s="131"/>
      <c r="OJ193" s="131"/>
      <c r="OK193" s="131"/>
      <c r="OL193" s="131"/>
      <c r="OM193" s="131"/>
      <c r="ON193" s="131"/>
      <c r="OO193" s="131"/>
      <c r="OP193" s="131"/>
      <c r="OQ193" s="131"/>
      <c r="OR193" s="131"/>
      <c r="OS193" s="131"/>
      <c r="OT193" s="131"/>
      <c r="OU193" s="131"/>
      <c r="OV193" s="131"/>
      <c r="OW193" s="131"/>
      <c r="OX193" s="131"/>
      <c r="OY193" s="131"/>
      <c r="OZ193" s="131"/>
      <c r="PA193" s="131"/>
      <c r="PB193" s="131"/>
      <c r="PC193" s="131"/>
      <c r="PD193" s="131"/>
      <c r="PE193" s="131"/>
      <c r="PF193" s="131"/>
      <c r="PG193" s="131"/>
      <c r="PH193" s="131"/>
      <c r="PI193" s="131"/>
      <c r="PJ193" s="131"/>
      <c r="PK193" s="131"/>
      <c r="PL193" s="131"/>
      <c r="PM193" s="131"/>
      <c r="PN193" s="131"/>
      <c r="PO193" s="131"/>
      <c r="PP193" s="131"/>
      <c r="PQ193" s="131"/>
      <c r="PR193" s="131"/>
      <c r="PS193" s="131"/>
      <c r="PT193" s="131"/>
      <c r="PU193" s="131"/>
      <c r="PV193" s="131"/>
      <c r="PW193" s="131"/>
      <c r="PX193" s="131"/>
      <c r="PY193" s="131"/>
      <c r="PZ193" s="131"/>
      <c r="QA193" s="131"/>
      <c r="QB193" s="131"/>
      <c r="QC193" s="131"/>
      <c r="QD193" s="131"/>
      <c r="QE193" s="131"/>
      <c r="QF193" s="131"/>
      <c r="QG193" s="131"/>
      <c r="QH193" s="131"/>
      <c r="QI193" s="131"/>
      <c r="QJ193" s="131"/>
    </row>
    <row r="194" spans="1:452" ht="15" x14ac:dyDescent="0.2">
      <c r="A194" s="131"/>
      <c r="B194" s="165"/>
      <c r="C194" s="165"/>
      <c r="D194" s="165"/>
      <c r="E194" s="165"/>
      <c r="F194" s="165"/>
      <c r="G194" s="165"/>
      <c r="H194" s="165"/>
      <c r="I194" s="165"/>
      <c r="J194" s="165"/>
      <c r="K194" s="131"/>
      <c r="L194" s="131"/>
      <c r="M194" s="131"/>
      <c r="N194" s="131"/>
      <c r="O194" s="131"/>
      <c r="P194" s="131"/>
      <c r="Q194" s="164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  <c r="EC194" s="131"/>
      <c r="ED194" s="131"/>
      <c r="EE194" s="131"/>
      <c r="EF194" s="131"/>
      <c r="EG194" s="131"/>
      <c r="EH194" s="131"/>
      <c r="EI194" s="131"/>
      <c r="EJ194" s="131"/>
      <c r="EK194" s="131"/>
      <c r="EL194" s="131"/>
      <c r="EM194" s="131"/>
      <c r="EN194" s="131"/>
      <c r="EO194" s="131"/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31"/>
      <c r="FA194" s="131"/>
      <c r="FB194" s="131"/>
      <c r="FC194" s="131"/>
      <c r="FD194" s="131"/>
      <c r="FE194" s="131"/>
      <c r="FF194" s="131"/>
      <c r="FG194" s="131"/>
      <c r="FH194" s="131"/>
      <c r="FI194" s="131"/>
      <c r="FJ194" s="131"/>
      <c r="FK194" s="131"/>
      <c r="FL194" s="131"/>
      <c r="FM194" s="131"/>
      <c r="FN194" s="131"/>
      <c r="FO194" s="131"/>
      <c r="FP194" s="131"/>
      <c r="FQ194" s="131"/>
      <c r="FR194" s="131"/>
      <c r="FS194" s="131"/>
      <c r="FT194" s="131"/>
      <c r="FU194" s="131"/>
      <c r="FV194" s="131"/>
      <c r="FW194" s="131"/>
      <c r="FX194" s="131"/>
      <c r="FY194" s="131"/>
      <c r="FZ194" s="131"/>
      <c r="GA194" s="131"/>
      <c r="GB194" s="131"/>
      <c r="GC194" s="131"/>
      <c r="GD194" s="131"/>
      <c r="GE194" s="131"/>
      <c r="GF194" s="131"/>
      <c r="GG194" s="131"/>
      <c r="GH194" s="131"/>
      <c r="GI194" s="131"/>
      <c r="GJ194" s="131"/>
      <c r="GK194" s="131"/>
      <c r="GL194" s="131"/>
      <c r="GM194" s="131"/>
      <c r="GN194" s="131"/>
      <c r="GO194" s="131"/>
      <c r="GP194" s="131"/>
      <c r="GQ194" s="131"/>
      <c r="GR194" s="131"/>
      <c r="GS194" s="131"/>
      <c r="GT194" s="131"/>
      <c r="GU194" s="131"/>
      <c r="GV194" s="131"/>
      <c r="GW194" s="131"/>
      <c r="GX194" s="131"/>
      <c r="GY194" s="131"/>
      <c r="GZ194" s="131"/>
      <c r="HA194" s="131"/>
      <c r="HB194" s="131"/>
      <c r="HC194" s="131"/>
      <c r="HD194" s="131"/>
      <c r="HE194" s="131"/>
      <c r="HF194" s="131"/>
      <c r="HG194" s="131"/>
      <c r="HH194" s="131"/>
      <c r="HI194" s="131"/>
      <c r="HJ194" s="131"/>
      <c r="HK194" s="131"/>
      <c r="HL194" s="131"/>
      <c r="HM194" s="131"/>
      <c r="HN194" s="131"/>
      <c r="HO194" s="131"/>
      <c r="HP194" s="131"/>
      <c r="HQ194" s="131"/>
      <c r="HR194" s="131"/>
      <c r="HS194" s="131"/>
      <c r="HT194" s="131"/>
      <c r="HU194" s="131"/>
      <c r="HV194" s="131"/>
      <c r="HW194" s="131"/>
      <c r="HX194" s="131"/>
      <c r="HY194" s="131"/>
      <c r="HZ194" s="131"/>
      <c r="IA194" s="131"/>
      <c r="IB194" s="131"/>
      <c r="IC194" s="131"/>
      <c r="ID194" s="131"/>
      <c r="IE194" s="131"/>
      <c r="IF194" s="131"/>
      <c r="IG194" s="131"/>
      <c r="IH194" s="131"/>
      <c r="II194" s="131"/>
      <c r="IJ194" s="131"/>
      <c r="IK194" s="131"/>
      <c r="IL194" s="131"/>
      <c r="IM194" s="131"/>
      <c r="IN194" s="131"/>
      <c r="IO194" s="131"/>
      <c r="IP194" s="131"/>
      <c r="IQ194" s="131"/>
      <c r="IR194" s="131"/>
      <c r="IS194" s="131"/>
      <c r="IT194" s="131"/>
      <c r="IU194" s="131"/>
      <c r="IV194" s="131"/>
      <c r="IW194" s="131"/>
      <c r="IX194" s="131"/>
      <c r="IY194" s="131"/>
      <c r="IZ194" s="131"/>
      <c r="JA194" s="131"/>
      <c r="JB194" s="131"/>
      <c r="JC194" s="131"/>
      <c r="JD194" s="131"/>
      <c r="JE194" s="131"/>
      <c r="JF194" s="131"/>
      <c r="JG194" s="131"/>
      <c r="JH194" s="131"/>
      <c r="JI194" s="131"/>
      <c r="JJ194" s="131"/>
      <c r="JK194" s="131"/>
      <c r="JL194" s="131"/>
      <c r="JM194" s="131"/>
      <c r="JN194" s="131"/>
      <c r="JO194" s="131"/>
      <c r="JP194" s="131"/>
      <c r="JQ194" s="131"/>
      <c r="JR194" s="131"/>
      <c r="JS194" s="131"/>
      <c r="JT194" s="131"/>
      <c r="JU194" s="131"/>
      <c r="JV194" s="131"/>
      <c r="JW194" s="131"/>
      <c r="JX194" s="131"/>
      <c r="JY194" s="131"/>
      <c r="JZ194" s="131"/>
      <c r="KA194" s="131"/>
      <c r="KB194" s="131"/>
      <c r="KC194" s="131"/>
      <c r="KD194" s="131"/>
      <c r="KE194" s="131"/>
      <c r="KF194" s="131"/>
      <c r="KG194" s="131"/>
      <c r="KH194" s="131"/>
      <c r="KI194" s="131"/>
      <c r="KJ194" s="131"/>
      <c r="KK194" s="131"/>
      <c r="KL194" s="131"/>
      <c r="KM194" s="131"/>
      <c r="KN194" s="131"/>
      <c r="KO194" s="131"/>
      <c r="KP194" s="131"/>
      <c r="KQ194" s="131"/>
      <c r="KR194" s="131"/>
      <c r="KS194" s="131"/>
      <c r="KT194" s="131"/>
      <c r="KU194" s="131"/>
      <c r="KV194" s="131"/>
      <c r="KW194" s="131"/>
      <c r="KX194" s="131"/>
      <c r="KY194" s="131"/>
      <c r="KZ194" s="131"/>
      <c r="LA194" s="131"/>
      <c r="LB194" s="131"/>
      <c r="LC194" s="131"/>
      <c r="LD194" s="131"/>
      <c r="LE194" s="131"/>
      <c r="LF194" s="131"/>
      <c r="LG194" s="131"/>
      <c r="LH194" s="131"/>
      <c r="LI194" s="131"/>
      <c r="LJ194" s="131"/>
      <c r="LK194" s="131"/>
      <c r="LL194" s="131"/>
      <c r="LM194" s="131"/>
      <c r="LN194" s="131"/>
      <c r="LO194" s="131"/>
      <c r="LP194" s="131"/>
      <c r="LQ194" s="131"/>
      <c r="LR194" s="131"/>
      <c r="LS194" s="131"/>
      <c r="LT194" s="131"/>
      <c r="LU194" s="131"/>
      <c r="LV194" s="131"/>
      <c r="LW194" s="131"/>
      <c r="LX194" s="131"/>
      <c r="LY194" s="131"/>
      <c r="LZ194" s="131"/>
      <c r="MA194" s="131"/>
      <c r="MB194" s="131"/>
      <c r="MC194" s="131"/>
      <c r="MD194" s="131"/>
      <c r="ME194" s="131"/>
      <c r="MF194" s="131"/>
      <c r="MG194" s="131"/>
      <c r="MH194" s="131"/>
      <c r="MI194" s="131"/>
      <c r="MJ194" s="131"/>
      <c r="MK194" s="131"/>
      <c r="ML194" s="131"/>
      <c r="MM194" s="131"/>
      <c r="MN194" s="131"/>
      <c r="MO194" s="131"/>
      <c r="MP194" s="131"/>
      <c r="MQ194" s="131"/>
      <c r="MR194" s="131"/>
      <c r="MS194" s="131"/>
      <c r="MT194" s="131"/>
      <c r="MU194" s="131"/>
      <c r="MV194" s="131"/>
      <c r="MW194" s="131"/>
      <c r="MX194" s="131"/>
      <c r="MY194" s="131"/>
      <c r="MZ194" s="131"/>
      <c r="NA194" s="131"/>
      <c r="NB194" s="131"/>
      <c r="NC194" s="131"/>
      <c r="ND194" s="131"/>
      <c r="NE194" s="131"/>
      <c r="NF194" s="131"/>
      <c r="NG194" s="131"/>
      <c r="NH194" s="131"/>
      <c r="NI194" s="131"/>
      <c r="NJ194" s="131"/>
      <c r="NK194" s="131"/>
      <c r="NL194" s="131"/>
      <c r="NM194" s="131"/>
      <c r="NN194" s="131"/>
      <c r="NO194" s="131"/>
      <c r="NP194" s="131"/>
      <c r="NQ194" s="131"/>
      <c r="NR194" s="131"/>
      <c r="NS194" s="131"/>
      <c r="NT194" s="131"/>
      <c r="NU194" s="131"/>
      <c r="NV194" s="131"/>
      <c r="NW194" s="131"/>
      <c r="NX194" s="131"/>
      <c r="NY194" s="131"/>
      <c r="NZ194" s="131"/>
      <c r="OA194" s="131"/>
      <c r="OB194" s="131"/>
      <c r="OC194" s="131"/>
      <c r="OD194" s="131"/>
      <c r="OE194" s="131"/>
      <c r="OF194" s="131"/>
      <c r="OG194" s="131"/>
      <c r="OH194" s="131"/>
      <c r="OI194" s="131"/>
      <c r="OJ194" s="131"/>
      <c r="OK194" s="131"/>
      <c r="OL194" s="131"/>
      <c r="OM194" s="131"/>
      <c r="ON194" s="131"/>
      <c r="OO194" s="131"/>
      <c r="OP194" s="131"/>
      <c r="OQ194" s="131"/>
      <c r="OR194" s="131"/>
      <c r="OS194" s="131"/>
      <c r="OT194" s="131"/>
      <c r="OU194" s="131"/>
      <c r="OV194" s="131"/>
      <c r="OW194" s="131"/>
      <c r="OX194" s="131"/>
      <c r="OY194" s="131"/>
      <c r="OZ194" s="131"/>
      <c r="PA194" s="131"/>
      <c r="PB194" s="131"/>
      <c r="PC194" s="131"/>
      <c r="PD194" s="131"/>
      <c r="PE194" s="131"/>
      <c r="PF194" s="131"/>
      <c r="PG194" s="131"/>
      <c r="PH194" s="131"/>
      <c r="PI194" s="131"/>
      <c r="PJ194" s="131"/>
      <c r="PK194" s="131"/>
      <c r="PL194" s="131"/>
      <c r="PM194" s="131"/>
      <c r="PN194" s="131"/>
      <c r="PO194" s="131"/>
      <c r="PP194" s="131"/>
      <c r="PQ194" s="131"/>
      <c r="PR194" s="131"/>
      <c r="PS194" s="131"/>
      <c r="PT194" s="131"/>
      <c r="PU194" s="131"/>
      <c r="PV194" s="131"/>
      <c r="PW194" s="131"/>
      <c r="PX194" s="131"/>
      <c r="PY194" s="131"/>
      <c r="PZ194" s="131"/>
      <c r="QA194" s="131"/>
      <c r="QB194" s="131"/>
      <c r="QC194" s="131"/>
      <c r="QD194" s="131"/>
      <c r="QE194" s="131"/>
      <c r="QF194" s="131"/>
      <c r="QG194" s="131"/>
      <c r="QH194" s="131"/>
      <c r="QI194" s="131"/>
      <c r="QJ194" s="131"/>
    </row>
    <row r="195" spans="1:452" ht="15" x14ac:dyDescent="0.2">
      <c r="A195" s="131"/>
      <c r="B195" s="165"/>
      <c r="C195" s="165"/>
      <c r="D195" s="165"/>
      <c r="E195" s="165"/>
      <c r="F195" s="165"/>
      <c r="G195" s="165"/>
      <c r="H195" s="165"/>
      <c r="I195" s="165"/>
      <c r="J195" s="165"/>
      <c r="K195" s="131"/>
      <c r="L195" s="131"/>
      <c r="M195" s="131"/>
      <c r="N195" s="131"/>
      <c r="O195" s="131"/>
      <c r="P195" s="131"/>
      <c r="Q195" s="164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  <c r="EC195" s="131"/>
      <c r="ED195" s="131"/>
      <c r="EE195" s="131"/>
      <c r="EF195" s="131"/>
      <c r="EG195" s="131"/>
      <c r="EH195" s="131"/>
      <c r="EI195" s="131"/>
      <c r="EJ195" s="131"/>
      <c r="EK195" s="131"/>
      <c r="EL195" s="131"/>
      <c r="EM195" s="131"/>
      <c r="EN195" s="131"/>
      <c r="EO195" s="131"/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31"/>
      <c r="FA195" s="131"/>
      <c r="FB195" s="131"/>
      <c r="FC195" s="131"/>
      <c r="FD195" s="131"/>
      <c r="FE195" s="131"/>
      <c r="FF195" s="131"/>
      <c r="FG195" s="131"/>
      <c r="FH195" s="131"/>
      <c r="FI195" s="131"/>
      <c r="FJ195" s="131"/>
      <c r="FK195" s="131"/>
      <c r="FL195" s="131"/>
      <c r="FM195" s="131"/>
      <c r="FN195" s="131"/>
      <c r="FO195" s="131"/>
      <c r="FP195" s="131"/>
      <c r="FQ195" s="131"/>
      <c r="FR195" s="131"/>
      <c r="FS195" s="131"/>
      <c r="FT195" s="131"/>
      <c r="FU195" s="131"/>
      <c r="FV195" s="131"/>
      <c r="FW195" s="131"/>
      <c r="FX195" s="131"/>
      <c r="FY195" s="131"/>
      <c r="FZ195" s="131"/>
      <c r="GA195" s="131"/>
      <c r="GB195" s="131"/>
      <c r="GC195" s="131"/>
      <c r="GD195" s="131"/>
      <c r="GE195" s="131"/>
      <c r="GF195" s="131"/>
      <c r="GG195" s="131"/>
      <c r="GH195" s="131"/>
      <c r="GI195" s="131"/>
      <c r="GJ195" s="131"/>
      <c r="GK195" s="131"/>
      <c r="GL195" s="131"/>
      <c r="GM195" s="131"/>
      <c r="GN195" s="131"/>
      <c r="GO195" s="131"/>
      <c r="GP195" s="131"/>
      <c r="GQ195" s="131"/>
      <c r="GR195" s="131"/>
      <c r="GS195" s="131"/>
      <c r="GT195" s="131"/>
      <c r="GU195" s="131"/>
      <c r="GV195" s="131"/>
      <c r="GW195" s="131"/>
      <c r="GX195" s="131"/>
      <c r="GY195" s="131"/>
      <c r="GZ195" s="131"/>
      <c r="HA195" s="131"/>
      <c r="HB195" s="131"/>
      <c r="HC195" s="131"/>
      <c r="HD195" s="131"/>
      <c r="HE195" s="131"/>
      <c r="HF195" s="131"/>
      <c r="HG195" s="131"/>
      <c r="HH195" s="131"/>
      <c r="HI195" s="131"/>
      <c r="HJ195" s="131"/>
      <c r="HK195" s="131"/>
      <c r="HL195" s="131"/>
      <c r="HM195" s="131"/>
      <c r="HN195" s="131"/>
      <c r="HO195" s="131"/>
      <c r="HP195" s="131"/>
      <c r="HQ195" s="131"/>
      <c r="HR195" s="131"/>
      <c r="HS195" s="131"/>
      <c r="HT195" s="131"/>
      <c r="HU195" s="131"/>
      <c r="HV195" s="131"/>
      <c r="HW195" s="131"/>
      <c r="HX195" s="131"/>
      <c r="HY195" s="131"/>
      <c r="HZ195" s="131"/>
      <c r="IA195" s="131"/>
      <c r="IB195" s="131"/>
      <c r="IC195" s="131"/>
      <c r="ID195" s="131"/>
      <c r="IE195" s="131"/>
      <c r="IF195" s="131"/>
      <c r="IG195" s="131"/>
      <c r="IH195" s="131"/>
      <c r="II195" s="131"/>
      <c r="IJ195" s="131"/>
      <c r="IK195" s="131"/>
      <c r="IL195" s="131"/>
      <c r="IM195" s="131"/>
      <c r="IN195" s="131"/>
      <c r="IO195" s="131"/>
      <c r="IP195" s="131"/>
      <c r="IQ195" s="131"/>
      <c r="IR195" s="131"/>
      <c r="IS195" s="131"/>
      <c r="IT195" s="131"/>
      <c r="IU195" s="131"/>
      <c r="IV195" s="131"/>
      <c r="IW195" s="131"/>
      <c r="IX195" s="131"/>
      <c r="IY195" s="131"/>
      <c r="IZ195" s="131"/>
      <c r="JA195" s="131"/>
      <c r="JB195" s="131"/>
      <c r="JC195" s="131"/>
      <c r="JD195" s="131"/>
      <c r="JE195" s="131"/>
      <c r="JF195" s="131"/>
      <c r="JG195" s="131"/>
      <c r="JH195" s="131"/>
      <c r="JI195" s="131"/>
      <c r="JJ195" s="131"/>
      <c r="JK195" s="131"/>
      <c r="JL195" s="131"/>
      <c r="JM195" s="131"/>
      <c r="JN195" s="131"/>
      <c r="JO195" s="131"/>
      <c r="JP195" s="131"/>
      <c r="JQ195" s="131"/>
      <c r="JR195" s="131"/>
      <c r="JS195" s="131"/>
      <c r="JT195" s="131"/>
      <c r="JU195" s="131"/>
      <c r="JV195" s="131"/>
      <c r="JW195" s="131"/>
      <c r="JX195" s="131"/>
      <c r="JY195" s="131"/>
      <c r="JZ195" s="131"/>
      <c r="KA195" s="131"/>
      <c r="KB195" s="131"/>
      <c r="KC195" s="131"/>
      <c r="KD195" s="131"/>
      <c r="KE195" s="131"/>
      <c r="KF195" s="131"/>
      <c r="KG195" s="131"/>
      <c r="KH195" s="131"/>
      <c r="KI195" s="131"/>
      <c r="KJ195" s="131"/>
      <c r="KK195" s="131"/>
      <c r="KL195" s="131"/>
      <c r="KM195" s="131"/>
      <c r="KN195" s="131"/>
      <c r="KO195" s="131"/>
      <c r="KP195" s="131"/>
      <c r="KQ195" s="131"/>
      <c r="KR195" s="131"/>
      <c r="KS195" s="131"/>
      <c r="KT195" s="131"/>
      <c r="KU195" s="131"/>
      <c r="KV195" s="131"/>
      <c r="KW195" s="131"/>
      <c r="KX195" s="131"/>
      <c r="KY195" s="131"/>
      <c r="KZ195" s="131"/>
      <c r="LA195" s="131"/>
      <c r="LB195" s="131"/>
      <c r="LC195" s="131"/>
      <c r="LD195" s="131"/>
      <c r="LE195" s="131"/>
      <c r="LF195" s="131"/>
      <c r="LG195" s="131"/>
      <c r="LH195" s="131"/>
      <c r="LI195" s="131"/>
      <c r="LJ195" s="131"/>
      <c r="LK195" s="131"/>
      <c r="LL195" s="131"/>
      <c r="LM195" s="131"/>
      <c r="LN195" s="131"/>
      <c r="LO195" s="131"/>
      <c r="LP195" s="131"/>
      <c r="LQ195" s="131"/>
      <c r="LR195" s="131"/>
      <c r="LS195" s="131"/>
      <c r="LT195" s="131"/>
      <c r="LU195" s="131"/>
      <c r="LV195" s="131"/>
      <c r="LW195" s="131"/>
      <c r="LX195" s="131"/>
      <c r="LY195" s="131"/>
      <c r="LZ195" s="131"/>
      <c r="MA195" s="131"/>
      <c r="MB195" s="131"/>
      <c r="MC195" s="131"/>
      <c r="MD195" s="131"/>
      <c r="ME195" s="131"/>
      <c r="MF195" s="131"/>
      <c r="MG195" s="131"/>
      <c r="MH195" s="131"/>
      <c r="MI195" s="131"/>
      <c r="MJ195" s="131"/>
      <c r="MK195" s="131"/>
      <c r="ML195" s="131"/>
      <c r="MM195" s="131"/>
      <c r="MN195" s="131"/>
      <c r="MO195" s="131"/>
      <c r="MP195" s="131"/>
      <c r="MQ195" s="131"/>
      <c r="MR195" s="131"/>
      <c r="MS195" s="131"/>
      <c r="MT195" s="131"/>
      <c r="MU195" s="131"/>
      <c r="MV195" s="131"/>
      <c r="MW195" s="131"/>
      <c r="MX195" s="131"/>
      <c r="MY195" s="131"/>
      <c r="MZ195" s="131"/>
      <c r="NA195" s="131"/>
      <c r="NB195" s="131"/>
      <c r="NC195" s="131"/>
      <c r="ND195" s="131"/>
      <c r="NE195" s="131"/>
      <c r="NF195" s="131"/>
      <c r="NG195" s="131"/>
      <c r="NH195" s="131"/>
      <c r="NI195" s="131"/>
      <c r="NJ195" s="131"/>
      <c r="NK195" s="131"/>
      <c r="NL195" s="131"/>
      <c r="NM195" s="131"/>
      <c r="NN195" s="131"/>
      <c r="NO195" s="131"/>
      <c r="NP195" s="131"/>
      <c r="NQ195" s="131"/>
      <c r="NR195" s="131"/>
      <c r="NS195" s="131"/>
      <c r="NT195" s="131"/>
      <c r="NU195" s="131"/>
      <c r="NV195" s="131"/>
      <c r="NW195" s="131"/>
      <c r="NX195" s="131"/>
      <c r="NY195" s="131"/>
      <c r="NZ195" s="131"/>
      <c r="OA195" s="131"/>
      <c r="OB195" s="131"/>
      <c r="OC195" s="131"/>
      <c r="OD195" s="131"/>
      <c r="OE195" s="131"/>
      <c r="OF195" s="131"/>
      <c r="OG195" s="131"/>
      <c r="OH195" s="131"/>
      <c r="OI195" s="131"/>
      <c r="OJ195" s="131"/>
      <c r="OK195" s="131"/>
      <c r="OL195" s="131"/>
      <c r="OM195" s="131"/>
      <c r="ON195" s="131"/>
      <c r="OO195" s="131"/>
      <c r="OP195" s="131"/>
      <c r="OQ195" s="131"/>
      <c r="OR195" s="131"/>
      <c r="OS195" s="131"/>
      <c r="OT195" s="131"/>
      <c r="OU195" s="131"/>
      <c r="OV195" s="131"/>
      <c r="OW195" s="131"/>
      <c r="OX195" s="131"/>
      <c r="OY195" s="131"/>
      <c r="OZ195" s="131"/>
      <c r="PA195" s="131"/>
      <c r="PB195" s="131"/>
      <c r="PC195" s="131"/>
      <c r="PD195" s="131"/>
      <c r="PE195" s="131"/>
      <c r="PF195" s="131"/>
      <c r="PG195" s="131"/>
      <c r="PH195" s="131"/>
      <c r="PI195" s="131"/>
      <c r="PJ195" s="131"/>
      <c r="PK195" s="131"/>
      <c r="PL195" s="131"/>
      <c r="PM195" s="131"/>
      <c r="PN195" s="131"/>
      <c r="PO195" s="131"/>
      <c r="PP195" s="131"/>
      <c r="PQ195" s="131"/>
      <c r="PR195" s="131"/>
      <c r="PS195" s="131"/>
      <c r="PT195" s="131"/>
      <c r="PU195" s="131"/>
      <c r="PV195" s="131"/>
      <c r="PW195" s="131"/>
      <c r="PX195" s="131"/>
      <c r="PY195" s="131"/>
      <c r="PZ195" s="131"/>
      <c r="QA195" s="131"/>
      <c r="QB195" s="131"/>
      <c r="QC195" s="131"/>
      <c r="QD195" s="131"/>
      <c r="QE195" s="131"/>
      <c r="QF195" s="131"/>
      <c r="QG195" s="131"/>
      <c r="QH195" s="131"/>
      <c r="QI195" s="131"/>
      <c r="QJ195" s="131"/>
    </row>
    <row r="196" spans="1:452" ht="15" x14ac:dyDescent="0.2">
      <c r="A196" s="131"/>
      <c r="B196" s="165"/>
      <c r="C196" s="165"/>
      <c r="D196" s="165"/>
      <c r="E196" s="165"/>
      <c r="F196" s="165"/>
      <c r="G196" s="165"/>
      <c r="H196" s="165"/>
      <c r="I196" s="165"/>
      <c r="J196" s="165"/>
      <c r="K196" s="131"/>
      <c r="L196" s="131"/>
      <c r="M196" s="131"/>
      <c r="N196" s="131"/>
      <c r="O196" s="131"/>
      <c r="P196" s="131"/>
      <c r="Q196" s="164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  <c r="EC196" s="131"/>
      <c r="ED196" s="131"/>
      <c r="EE196" s="131"/>
      <c r="EF196" s="131"/>
      <c r="EG196" s="131"/>
      <c r="EH196" s="131"/>
      <c r="EI196" s="131"/>
      <c r="EJ196" s="131"/>
      <c r="EK196" s="131"/>
      <c r="EL196" s="131"/>
      <c r="EM196" s="131"/>
      <c r="EN196" s="131"/>
      <c r="EO196" s="131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31"/>
      <c r="FP196" s="131"/>
      <c r="FQ196" s="131"/>
      <c r="FR196" s="131"/>
      <c r="FS196" s="131"/>
      <c r="FT196" s="131"/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31"/>
      <c r="GE196" s="131"/>
      <c r="GF196" s="131"/>
      <c r="GG196" s="131"/>
      <c r="GH196" s="131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31"/>
      <c r="GT196" s="131"/>
      <c r="GU196" s="131"/>
      <c r="GV196" s="131"/>
      <c r="GW196" s="131"/>
      <c r="GX196" s="131"/>
      <c r="GY196" s="131"/>
      <c r="GZ196" s="131"/>
      <c r="HA196" s="131"/>
      <c r="HB196" s="131"/>
      <c r="HC196" s="131"/>
      <c r="HD196" s="131"/>
      <c r="HE196" s="131"/>
      <c r="HF196" s="131"/>
      <c r="HG196" s="131"/>
      <c r="HH196" s="131"/>
      <c r="HI196" s="131"/>
      <c r="HJ196" s="131"/>
      <c r="HK196" s="131"/>
      <c r="HL196" s="131"/>
      <c r="HM196" s="131"/>
      <c r="HN196" s="131"/>
      <c r="HO196" s="131"/>
      <c r="HP196" s="131"/>
      <c r="HQ196" s="131"/>
      <c r="HR196" s="131"/>
      <c r="HS196" s="131"/>
      <c r="HT196" s="131"/>
      <c r="HU196" s="131"/>
      <c r="HV196" s="131"/>
      <c r="HW196" s="131"/>
      <c r="HX196" s="131"/>
      <c r="HY196" s="131"/>
      <c r="HZ196" s="131"/>
      <c r="IA196" s="131"/>
      <c r="IB196" s="131"/>
      <c r="IC196" s="131"/>
      <c r="ID196" s="131"/>
      <c r="IE196" s="131"/>
      <c r="IF196" s="131"/>
      <c r="IG196" s="131"/>
      <c r="IH196" s="131"/>
      <c r="II196" s="131"/>
      <c r="IJ196" s="131"/>
      <c r="IK196" s="131"/>
      <c r="IL196" s="131"/>
      <c r="IM196" s="131"/>
      <c r="IN196" s="131"/>
      <c r="IO196" s="131"/>
      <c r="IP196" s="131"/>
      <c r="IQ196" s="131"/>
      <c r="IR196" s="131"/>
      <c r="IS196" s="131"/>
      <c r="IT196" s="131"/>
      <c r="IU196" s="131"/>
      <c r="IV196" s="131"/>
      <c r="IW196" s="131"/>
      <c r="IX196" s="131"/>
      <c r="IY196" s="131"/>
      <c r="IZ196" s="131"/>
      <c r="JA196" s="131"/>
      <c r="JB196" s="131"/>
      <c r="JC196" s="131"/>
      <c r="JD196" s="131"/>
      <c r="JE196" s="131"/>
      <c r="JF196" s="131"/>
      <c r="JG196" s="131"/>
      <c r="JH196" s="131"/>
      <c r="JI196" s="131"/>
      <c r="JJ196" s="131"/>
      <c r="JK196" s="131"/>
      <c r="JL196" s="131"/>
      <c r="JM196" s="131"/>
      <c r="JN196" s="131"/>
      <c r="JO196" s="131"/>
      <c r="JP196" s="131"/>
      <c r="JQ196" s="131"/>
      <c r="JR196" s="131"/>
      <c r="JS196" s="131"/>
      <c r="JT196" s="131"/>
      <c r="JU196" s="131"/>
      <c r="JV196" s="131"/>
      <c r="JW196" s="131"/>
      <c r="JX196" s="131"/>
      <c r="JY196" s="131"/>
      <c r="JZ196" s="131"/>
      <c r="KA196" s="131"/>
      <c r="KB196" s="131"/>
      <c r="KC196" s="131"/>
      <c r="KD196" s="131"/>
      <c r="KE196" s="131"/>
      <c r="KF196" s="131"/>
      <c r="KG196" s="131"/>
      <c r="KH196" s="131"/>
      <c r="KI196" s="131"/>
      <c r="KJ196" s="131"/>
      <c r="KK196" s="131"/>
      <c r="KL196" s="131"/>
      <c r="KM196" s="131"/>
      <c r="KN196" s="131"/>
      <c r="KO196" s="131"/>
      <c r="KP196" s="131"/>
      <c r="KQ196" s="131"/>
      <c r="KR196" s="131"/>
      <c r="KS196" s="131"/>
      <c r="KT196" s="131"/>
      <c r="KU196" s="131"/>
      <c r="KV196" s="131"/>
      <c r="KW196" s="131"/>
      <c r="KX196" s="131"/>
      <c r="KY196" s="131"/>
      <c r="KZ196" s="131"/>
      <c r="LA196" s="131"/>
      <c r="LB196" s="131"/>
      <c r="LC196" s="131"/>
      <c r="LD196" s="131"/>
      <c r="LE196" s="131"/>
      <c r="LF196" s="131"/>
      <c r="LG196" s="131"/>
      <c r="LH196" s="131"/>
      <c r="LI196" s="131"/>
      <c r="LJ196" s="131"/>
      <c r="LK196" s="131"/>
      <c r="LL196" s="131"/>
      <c r="LM196" s="131"/>
      <c r="LN196" s="131"/>
      <c r="LO196" s="131"/>
      <c r="LP196" s="131"/>
      <c r="LQ196" s="131"/>
      <c r="LR196" s="131"/>
      <c r="LS196" s="131"/>
      <c r="LT196" s="131"/>
      <c r="LU196" s="131"/>
      <c r="LV196" s="131"/>
      <c r="LW196" s="131"/>
      <c r="LX196" s="131"/>
      <c r="LY196" s="131"/>
      <c r="LZ196" s="131"/>
      <c r="MA196" s="131"/>
      <c r="MB196" s="131"/>
      <c r="MC196" s="131"/>
      <c r="MD196" s="131"/>
      <c r="ME196" s="131"/>
      <c r="MF196" s="131"/>
      <c r="MG196" s="131"/>
      <c r="MH196" s="131"/>
      <c r="MI196" s="131"/>
      <c r="MJ196" s="131"/>
      <c r="MK196" s="131"/>
      <c r="ML196" s="131"/>
      <c r="MM196" s="131"/>
      <c r="MN196" s="131"/>
      <c r="MO196" s="131"/>
      <c r="MP196" s="131"/>
      <c r="MQ196" s="131"/>
      <c r="MR196" s="131"/>
      <c r="MS196" s="131"/>
      <c r="MT196" s="131"/>
      <c r="MU196" s="131"/>
      <c r="MV196" s="131"/>
      <c r="MW196" s="131"/>
      <c r="MX196" s="131"/>
      <c r="MY196" s="131"/>
      <c r="MZ196" s="131"/>
      <c r="NA196" s="131"/>
      <c r="NB196" s="131"/>
      <c r="NC196" s="131"/>
      <c r="ND196" s="131"/>
      <c r="NE196" s="131"/>
      <c r="NF196" s="131"/>
      <c r="NG196" s="131"/>
      <c r="NH196" s="131"/>
      <c r="NI196" s="131"/>
      <c r="NJ196" s="131"/>
      <c r="NK196" s="131"/>
      <c r="NL196" s="131"/>
      <c r="NM196" s="131"/>
      <c r="NN196" s="131"/>
      <c r="NO196" s="131"/>
      <c r="NP196" s="131"/>
      <c r="NQ196" s="131"/>
      <c r="NR196" s="131"/>
      <c r="NS196" s="131"/>
      <c r="NT196" s="131"/>
      <c r="NU196" s="131"/>
      <c r="NV196" s="131"/>
      <c r="NW196" s="131"/>
      <c r="NX196" s="131"/>
      <c r="NY196" s="131"/>
      <c r="NZ196" s="131"/>
      <c r="OA196" s="131"/>
      <c r="OB196" s="131"/>
      <c r="OC196" s="131"/>
      <c r="OD196" s="131"/>
      <c r="OE196" s="131"/>
      <c r="OF196" s="131"/>
      <c r="OG196" s="131"/>
      <c r="OH196" s="131"/>
      <c r="OI196" s="131"/>
      <c r="OJ196" s="131"/>
      <c r="OK196" s="131"/>
      <c r="OL196" s="131"/>
      <c r="OM196" s="131"/>
      <c r="ON196" s="131"/>
      <c r="OO196" s="131"/>
      <c r="OP196" s="131"/>
      <c r="OQ196" s="131"/>
      <c r="OR196" s="131"/>
      <c r="OS196" s="131"/>
      <c r="OT196" s="131"/>
      <c r="OU196" s="131"/>
      <c r="OV196" s="131"/>
      <c r="OW196" s="131"/>
      <c r="OX196" s="131"/>
      <c r="OY196" s="131"/>
      <c r="OZ196" s="131"/>
      <c r="PA196" s="131"/>
      <c r="PB196" s="131"/>
      <c r="PC196" s="131"/>
      <c r="PD196" s="131"/>
      <c r="PE196" s="131"/>
      <c r="PF196" s="131"/>
      <c r="PG196" s="131"/>
      <c r="PH196" s="131"/>
      <c r="PI196" s="131"/>
      <c r="PJ196" s="131"/>
      <c r="PK196" s="131"/>
      <c r="PL196" s="131"/>
      <c r="PM196" s="131"/>
      <c r="PN196" s="131"/>
      <c r="PO196" s="131"/>
      <c r="PP196" s="131"/>
      <c r="PQ196" s="131"/>
      <c r="PR196" s="131"/>
      <c r="PS196" s="131"/>
      <c r="PT196" s="131"/>
      <c r="PU196" s="131"/>
      <c r="PV196" s="131"/>
      <c r="PW196" s="131"/>
      <c r="PX196" s="131"/>
      <c r="PY196" s="131"/>
      <c r="PZ196" s="131"/>
      <c r="QA196" s="131"/>
      <c r="QB196" s="131"/>
      <c r="QC196" s="131"/>
      <c r="QD196" s="131"/>
      <c r="QE196" s="131"/>
      <c r="QF196" s="131"/>
      <c r="QG196" s="131"/>
      <c r="QH196" s="131"/>
      <c r="QI196" s="131"/>
      <c r="QJ196" s="131"/>
    </row>
    <row r="197" spans="1:452" ht="15" x14ac:dyDescent="0.2">
      <c r="A197" s="131"/>
      <c r="B197" s="165"/>
      <c r="C197" s="165"/>
      <c r="D197" s="165"/>
      <c r="E197" s="165"/>
      <c r="F197" s="165"/>
      <c r="G197" s="165"/>
      <c r="H197" s="165"/>
      <c r="I197" s="165"/>
      <c r="J197" s="165"/>
      <c r="K197" s="131"/>
      <c r="L197" s="131"/>
      <c r="M197" s="131"/>
      <c r="N197" s="131"/>
      <c r="O197" s="131"/>
      <c r="P197" s="131"/>
      <c r="Q197" s="164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  <c r="EC197" s="131"/>
      <c r="ED197" s="131"/>
      <c r="EE197" s="131"/>
      <c r="EF197" s="131"/>
      <c r="EG197" s="131"/>
      <c r="EH197" s="131"/>
      <c r="EI197" s="131"/>
      <c r="EJ197" s="131"/>
      <c r="EK197" s="131"/>
      <c r="EL197" s="131"/>
      <c r="EM197" s="131"/>
      <c r="EN197" s="131"/>
      <c r="EO197" s="131"/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31"/>
      <c r="FA197" s="131"/>
      <c r="FB197" s="131"/>
      <c r="FC197" s="131"/>
      <c r="FD197" s="131"/>
      <c r="FE197" s="131"/>
      <c r="FF197" s="131"/>
      <c r="FG197" s="131"/>
      <c r="FH197" s="131"/>
      <c r="FI197" s="131"/>
      <c r="FJ197" s="131"/>
      <c r="FK197" s="131"/>
      <c r="FL197" s="131"/>
      <c r="FM197" s="131"/>
      <c r="FN197" s="131"/>
      <c r="FO197" s="131"/>
      <c r="FP197" s="131"/>
      <c r="FQ197" s="131"/>
      <c r="FR197" s="131"/>
      <c r="FS197" s="131"/>
      <c r="FT197" s="131"/>
      <c r="FU197" s="131"/>
      <c r="FV197" s="131"/>
      <c r="FW197" s="131"/>
      <c r="FX197" s="131"/>
      <c r="FY197" s="131"/>
      <c r="FZ197" s="131"/>
      <c r="GA197" s="131"/>
      <c r="GB197" s="131"/>
      <c r="GC197" s="131"/>
      <c r="GD197" s="131"/>
      <c r="GE197" s="131"/>
      <c r="GF197" s="131"/>
      <c r="GG197" s="131"/>
      <c r="GH197" s="131"/>
      <c r="GI197" s="131"/>
      <c r="GJ197" s="131"/>
      <c r="GK197" s="131"/>
      <c r="GL197" s="131"/>
      <c r="GM197" s="131"/>
      <c r="GN197" s="131"/>
      <c r="GO197" s="131"/>
      <c r="GP197" s="131"/>
      <c r="GQ197" s="131"/>
      <c r="GR197" s="131"/>
      <c r="GS197" s="131"/>
      <c r="GT197" s="131"/>
      <c r="GU197" s="131"/>
      <c r="GV197" s="131"/>
      <c r="GW197" s="131"/>
      <c r="GX197" s="131"/>
      <c r="GY197" s="131"/>
      <c r="GZ197" s="131"/>
      <c r="HA197" s="131"/>
      <c r="HB197" s="131"/>
      <c r="HC197" s="131"/>
      <c r="HD197" s="131"/>
      <c r="HE197" s="131"/>
      <c r="HF197" s="131"/>
      <c r="HG197" s="131"/>
      <c r="HH197" s="131"/>
      <c r="HI197" s="131"/>
      <c r="HJ197" s="131"/>
      <c r="HK197" s="131"/>
      <c r="HL197" s="131"/>
      <c r="HM197" s="131"/>
      <c r="HN197" s="131"/>
      <c r="HO197" s="131"/>
      <c r="HP197" s="131"/>
      <c r="HQ197" s="131"/>
      <c r="HR197" s="131"/>
      <c r="HS197" s="131"/>
      <c r="HT197" s="131"/>
      <c r="HU197" s="131"/>
      <c r="HV197" s="131"/>
      <c r="HW197" s="131"/>
      <c r="HX197" s="131"/>
      <c r="HY197" s="131"/>
      <c r="HZ197" s="131"/>
      <c r="IA197" s="131"/>
      <c r="IB197" s="131"/>
      <c r="IC197" s="131"/>
      <c r="ID197" s="131"/>
      <c r="IE197" s="131"/>
      <c r="IF197" s="131"/>
      <c r="IG197" s="131"/>
      <c r="IH197" s="131"/>
      <c r="II197" s="131"/>
      <c r="IJ197" s="131"/>
      <c r="IK197" s="131"/>
      <c r="IL197" s="131"/>
      <c r="IM197" s="131"/>
      <c r="IN197" s="131"/>
      <c r="IO197" s="131"/>
      <c r="IP197" s="131"/>
      <c r="IQ197" s="131"/>
      <c r="IR197" s="131"/>
      <c r="IS197" s="131"/>
      <c r="IT197" s="131"/>
      <c r="IU197" s="131"/>
      <c r="IV197" s="131"/>
      <c r="IW197" s="131"/>
      <c r="IX197" s="131"/>
      <c r="IY197" s="131"/>
      <c r="IZ197" s="131"/>
      <c r="JA197" s="131"/>
      <c r="JB197" s="131"/>
      <c r="JC197" s="131"/>
      <c r="JD197" s="131"/>
      <c r="JE197" s="131"/>
      <c r="JF197" s="131"/>
      <c r="JG197" s="131"/>
      <c r="JH197" s="131"/>
      <c r="JI197" s="131"/>
      <c r="JJ197" s="131"/>
      <c r="JK197" s="131"/>
      <c r="JL197" s="131"/>
      <c r="JM197" s="131"/>
      <c r="JN197" s="131"/>
      <c r="JO197" s="131"/>
      <c r="JP197" s="131"/>
      <c r="JQ197" s="131"/>
      <c r="JR197" s="131"/>
      <c r="JS197" s="131"/>
      <c r="JT197" s="131"/>
      <c r="JU197" s="131"/>
      <c r="JV197" s="131"/>
      <c r="JW197" s="131"/>
      <c r="JX197" s="131"/>
      <c r="JY197" s="131"/>
      <c r="JZ197" s="131"/>
      <c r="KA197" s="131"/>
      <c r="KB197" s="131"/>
      <c r="KC197" s="131"/>
      <c r="KD197" s="131"/>
      <c r="KE197" s="131"/>
      <c r="KF197" s="131"/>
      <c r="KG197" s="131"/>
      <c r="KH197" s="131"/>
      <c r="KI197" s="131"/>
      <c r="KJ197" s="131"/>
      <c r="KK197" s="131"/>
      <c r="KL197" s="131"/>
      <c r="KM197" s="131"/>
      <c r="KN197" s="131"/>
      <c r="KO197" s="131"/>
      <c r="KP197" s="131"/>
      <c r="KQ197" s="131"/>
      <c r="KR197" s="131"/>
      <c r="KS197" s="131"/>
      <c r="KT197" s="131"/>
      <c r="KU197" s="131"/>
      <c r="KV197" s="131"/>
      <c r="KW197" s="131"/>
      <c r="KX197" s="131"/>
      <c r="KY197" s="131"/>
      <c r="KZ197" s="131"/>
      <c r="LA197" s="131"/>
      <c r="LB197" s="131"/>
      <c r="LC197" s="131"/>
      <c r="LD197" s="131"/>
      <c r="LE197" s="131"/>
      <c r="LF197" s="131"/>
      <c r="LG197" s="131"/>
      <c r="LH197" s="131"/>
      <c r="LI197" s="131"/>
      <c r="LJ197" s="131"/>
      <c r="LK197" s="131"/>
      <c r="LL197" s="131"/>
      <c r="LM197" s="131"/>
      <c r="LN197" s="131"/>
      <c r="LO197" s="131"/>
      <c r="LP197" s="131"/>
      <c r="LQ197" s="131"/>
      <c r="LR197" s="131"/>
      <c r="LS197" s="131"/>
      <c r="LT197" s="131"/>
      <c r="LU197" s="131"/>
      <c r="LV197" s="131"/>
      <c r="LW197" s="131"/>
      <c r="LX197" s="131"/>
      <c r="LY197" s="131"/>
      <c r="LZ197" s="131"/>
      <c r="MA197" s="131"/>
      <c r="MB197" s="131"/>
      <c r="MC197" s="131"/>
      <c r="MD197" s="131"/>
      <c r="ME197" s="131"/>
      <c r="MF197" s="131"/>
      <c r="MG197" s="131"/>
      <c r="MH197" s="131"/>
      <c r="MI197" s="131"/>
      <c r="MJ197" s="131"/>
      <c r="MK197" s="131"/>
      <c r="ML197" s="131"/>
      <c r="MM197" s="131"/>
      <c r="MN197" s="131"/>
      <c r="MO197" s="131"/>
      <c r="MP197" s="131"/>
      <c r="MQ197" s="131"/>
      <c r="MR197" s="131"/>
      <c r="MS197" s="131"/>
      <c r="MT197" s="131"/>
      <c r="MU197" s="131"/>
      <c r="MV197" s="131"/>
      <c r="MW197" s="131"/>
      <c r="MX197" s="131"/>
      <c r="MY197" s="131"/>
      <c r="MZ197" s="131"/>
      <c r="NA197" s="131"/>
      <c r="NB197" s="131"/>
      <c r="NC197" s="131"/>
      <c r="ND197" s="131"/>
      <c r="NE197" s="131"/>
      <c r="NF197" s="131"/>
      <c r="NG197" s="131"/>
      <c r="NH197" s="131"/>
      <c r="NI197" s="131"/>
      <c r="NJ197" s="131"/>
      <c r="NK197" s="131"/>
      <c r="NL197" s="131"/>
      <c r="NM197" s="131"/>
      <c r="NN197" s="131"/>
      <c r="NO197" s="131"/>
      <c r="NP197" s="131"/>
      <c r="NQ197" s="131"/>
      <c r="NR197" s="131"/>
      <c r="NS197" s="131"/>
      <c r="NT197" s="131"/>
      <c r="NU197" s="131"/>
      <c r="NV197" s="131"/>
      <c r="NW197" s="131"/>
      <c r="NX197" s="131"/>
      <c r="NY197" s="131"/>
      <c r="NZ197" s="131"/>
      <c r="OA197" s="131"/>
      <c r="OB197" s="131"/>
      <c r="OC197" s="131"/>
      <c r="OD197" s="131"/>
      <c r="OE197" s="131"/>
      <c r="OF197" s="131"/>
      <c r="OG197" s="131"/>
      <c r="OH197" s="131"/>
      <c r="OI197" s="131"/>
      <c r="OJ197" s="131"/>
      <c r="OK197" s="131"/>
      <c r="OL197" s="131"/>
      <c r="OM197" s="131"/>
      <c r="ON197" s="131"/>
      <c r="OO197" s="131"/>
      <c r="OP197" s="131"/>
      <c r="OQ197" s="131"/>
      <c r="OR197" s="131"/>
      <c r="OS197" s="131"/>
      <c r="OT197" s="131"/>
      <c r="OU197" s="131"/>
      <c r="OV197" s="131"/>
      <c r="OW197" s="131"/>
      <c r="OX197" s="131"/>
      <c r="OY197" s="131"/>
      <c r="OZ197" s="131"/>
      <c r="PA197" s="131"/>
      <c r="PB197" s="131"/>
      <c r="PC197" s="131"/>
      <c r="PD197" s="131"/>
      <c r="PE197" s="131"/>
      <c r="PF197" s="131"/>
      <c r="PG197" s="131"/>
      <c r="PH197" s="131"/>
      <c r="PI197" s="131"/>
      <c r="PJ197" s="131"/>
      <c r="PK197" s="131"/>
      <c r="PL197" s="131"/>
      <c r="PM197" s="131"/>
      <c r="PN197" s="131"/>
      <c r="PO197" s="131"/>
      <c r="PP197" s="131"/>
      <c r="PQ197" s="131"/>
      <c r="PR197" s="131"/>
      <c r="PS197" s="131"/>
      <c r="PT197" s="131"/>
      <c r="PU197" s="131"/>
      <c r="PV197" s="131"/>
      <c r="PW197" s="131"/>
      <c r="PX197" s="131"/>
      <c r="PY197" s="131"/>
      <c r="PZ197" s="131"/>
      <c r="QA197" s="131"/>
      <c r="QB197" s="131"/>
      <c r="QC197" s="131"/>
      <c r="QD197" s="131"/>
      <c r="QE197" s="131"/>
      <c r="QF197" s="131"/>
      <c r="QG197" s="131"/>
      <c r="QH197" s="131"/>
      <c r="QI197" s="131"/>
      <c r="QJ197" s="131"/>
    </row>
    <row r="198" spans="1:452" ht="15" x14ac:dyDescent="0.2">
      <c r="A198" s="131"/>
      <c r="B198" s="165"/>
      <c r="C198" s="165"/>
      <c r="D198" s="165"/>
      <c r="E198" s="165"/>
      <c r="F198" s="165"/>
      <c r="G198" s="165"/>
      <c r="H198" s="165"/>
      <c r="I198" s="165"/>
      <c r="J198" s="165"/>
      <c r="K198" s="131"/>
      <c r="L198" s="131"/>
      <c r="M198" s="131"/>
      <c r="N198" s="131"/>
      <c r="O198" s="131"/>
      <c r="P198" s="131"/>
      <c r="Q198" s="164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  <c r="EC198" s="131"/>
      <c r="ED198" s="131"/>
      <c r="EE198" s="131"/>
      <c r="EF198" s="131"/>
      <c r="EG198" s="131"/>
      <c r="EH198" s="131"/>
      <c r="EI198" s="131"/>
      <c r="EJ198" s="131"/>
      <c r="EK198" s="131"/>
      <c r="EL198" s="131"/>
      <c r="EM198" s="131"/>
      <c r="EN198" s="131"/>
      <c r="EO198" s="131"/>
      <c r="EP198" s="131"/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31"/>
      <c r="FA198" s="131"/>
      <c r="FB198" s="131"/>
      <c r="FC198" s="131"/>
      <c r="FD198" s="131"/>
      <c r="FE198" s="131"/>
      <c r="FF198" s="131"/>
      <c r="FG198" s="131"/>
      <c r="FH198" s="131"/>
      <c r="FI198" s="131"/>
      <c r="FJ198" s="131"/>
      <c r="FK198" s="131"/>
      <c r="FL198" s="131"/>
      <c r="FM198" s="131"/>
      <c r="FN198" s="131"/>
      <c r="FO198" s="131"/>
      <c r="FP198" s="131"/>
      <c r="FQ198" s="131"/>
      <c r="FR198" s="131"/>
      <c r="FS198" s="131"/>
      <c r="FT198" s="131"/>
      <c r="FU198" s="131"/>
      <c r="FV198" s="131"/>
      <c r="FW198" s="131"/>
      <c r="FX198" s="131"/>
      <c r="FY198" s="131"/>
      <c r="FZ198" s="131"/>
      <c r="GA198" s="131"/>
      <c r="GB198" s="131"/>
      <c r="GC198" s="131"/>
      <c r="GD198" s="131"/>
      <c r="GE198" s="131"/>
      <c r="GF198" s="131"/>
      <c r="GG198" s="131"/>
      <c r="GH198" s="131"/>
      <c r="GI198" s="131"/>
      <c r="GJ198" s="131"/>
      <c r="GK198" s="131"/>
      <c r="GL198" s="131"/>
      <c r="GM198" s="131"/>
      <c r="GN198" s="131"/>
      <c r="GO198" s="131"/>
      <c r="GP198" s="131"/>
      <c r="GQ198" s="131"/>
      <c r="GR198" s="131"/>
      <c r="GS198" s="131"/>
      <c r="GT198" s="131"/>
      <c r="GU198" s="131"/>
      <c r="GV198" s="131"/>
      <c r="GW198" s="131"/>
      <c r="GX198" s="131"/>
      <c r="GY198" s="131"/>
      <c r="GZ198" s="131"/>
      <c r="HA198" s="131"/>
      <c r="HB198" s="131"/>
      <c r="HC198" s="131"/>
      <c r="HD198" s="131"/>
      <c r="HE198" s="131"/>
      <c r="HF198" s="131"/>
      <c r="HG198" s="131"/>
      <c r="HH198" s="131"/>
      <c r="HI198" s="131"/>
      <c r="HJ198" s="131"/>
      <c r="HK198" s="131"/>
      <c r="HL198" s="131"/>
      <c r="HM198" s="131"/>
      <c r="HN198" s="131"/>
      <c r="HO198" s="131"/>
      <c r="HP198" s="131"/>
      <c r="HQ198" s="131"/>
      <c r="HR198" s="131"/>
      <c r="HS198" s="131"/>
      <c r="HT198" s="131"/>
      <c r="HU198" s="131"/>
      <c r="HV198" s="131"/>
      <c r="HW198" s="131"/>
      <c r="HX198" s="131"/>
      <c r="HY198" s="131"/>
      <c r="HZ198" s="131"/>
      <c r="IA198" s="131"/>
      <c r="IB198" s="131"/>
      <c r="IC198" s="131"/>
      <c r="ID198" s="131"/>
      <c r="IE198" s="131"/>
      <c r="IF198" s="131"/>
      <c r="IG198" s="131"/>
      <c r="IH198" s="131"/>
      <c r="II198" s="131"/>
      <c r="IJ198" s="131"/>
      <c r="IK198" s="131"/>
      <c r="IL198" s="131"/>
      <c r="IM198" s="131"/>
      <c r="IN198" s="131"/>
      <c r="IO198" s="131"/>
      <c r="IP198" s="131"/>
      <c r="IQ198" s="131"/>
      <c r="IR198" s="131"/>
      <c r="IS198" s="131"/>
      <c r="IT198" s="131"/>
      <c r="IU198" s="131"/>
      <c r="IV198" s="131"/>
      <c r="IW198" s="131"/>
      <c r="IX198" s="131"/>
      <c r="IY198" s="131"/>
      <c r="IZ198" s="131"/>
      <c r="JA198" s="131"/>
      <c r="JB198" s="131"/>
      <c r="JC198" s="131"/>
      <c r="JD198" s="131"/>
      <c r="JE198" s="131"/>
      <c r="JF198" s="131"/>
      <c r="JG198" s="131"/>
      <c r="JH198" s="131"/>
      <c r="JI198" s="131"/>
      <c r="JJ198" s="131"/>
      <c r="JK198" s="131"/>
      <c r="JL198" s="131"/>
      <c r="JM198" s="131"/>
      <c r="JN198" s="131"/>
      <c r="JO198" s="131"/>
      <c r="JP198" s="131"/>
      <c r="JQ198" s="131"/>
      <c r="JR198" s="131"/>
      <c r="JS198" s="131"/>
      <c r="JT198" s="131"/>
      <c r="JU198" s="131"/>
      <c r="JV198" s="131"/>
      <c r="JW198" s="131"/>
      <c r="JX198" s="131"/>
      <c r="JY198" s="131"/>
      <c r="JZ198" s="131"/>
      <c r="KA198" s="131"/>
      <c r="KB198" s="131"/>
      <c r="KC198" s="131"/>
      <c r="KD198" s="131"/>
      <c r="KE198" s="131"/>
      <c r="KF198" s="131"/>
      <c r="KG198" s="131"/>
      <c r="KH198" s="131"/>
      <c r="KI198" s="131"/>
      <c r="KJ198" s="131"/>
      <c r="KK198" s="131"/>
      <c r="KL198" s="131"/>
      <c r="KM198" s="131"/>
      <c r="KN198" s="131"/>
      <c r="KO198" s="131"/>
      <c r="KP198" s="131"/>
      <c r="KQ198" s="131"/>
      <c r="KR198" s="131"/>
      <c r="KS198" s="131"/>
      <c r="KT198" s="131"/>
      <c r="KU198" s="131"/>
      <c r="KV198" s="131"/>
      <c r="KW198" s="131"/>
      <c r="KX198" s="131"/>
      <c r="KY198" s="131"/>
      <c r="KZ198" s="131"/>
      <c r="LA198" s="131"/>
      <c r="LB198" s="131"/>
      <c r="LC198" s="131"/>
      <c r="LD198" s="131"/>
      <c r="LE198" s="131"/>
      <c r="LF198" s="131"/>
      <c r="LG198" s="131"/>
      <c r="LH198" s="131"/>
      <c r="LI198" s="131"/>
      <c r="LJ198" s="131"/>
      <c r="LK198" s="131"/>
      <c r="LL198" s="131"/>
      <c r="LM198" s="131"/>
      <c r="LN198" s="131"/>
      <c r="LO198" s="131"/>
      <c r="LP198" s="131"/>
      <c r="LQ198" s="131"/>
      <c r="LR198" s="131"/>
      <c r="LS198" s="131"/>
      <c r="LT198" s="131"/>
      <c r="LU198" s="131"/>
      <c r="LV198" s="131"/>
      <c r="LW198" s="131"/>
      <c r="LX198" s="131"/>
      <c r="LY198" s="131"/>
      <c r="LZ198" s="131"/>
      <c r="MA198" s="131"/>
      <c r="MB198" s="131"/>
      <c r="MC198" s="131"/>
      <c r="MD198" s="131"/>
      <c r="ME198" s="131"/>
      <c r="MF198" s="131"/>
      <c r="MG198" s="131"/>
      <c r="MH198" s="131"/>
      <c r="MI198" s="131"/>
      <c r="MJ198" s="131"/>
      <c r="MK198" s="131"/>
      <c r="ML198" s="131"/>
      <c r="MM198" s="131"/>
      <c r="MN198" s="131"/>
      <c r="MO198" s="131"/>
      <c r="MP198" s="131"/>
      <c r="MQ198" s="131"/>
      <c r="MR198" s="131"/>
      <c r="MS198" s="131"/>
      <c r="MT198" s="131"/>
      <c r="MU198" s="131"/>
      <c r="MV198" s="131"/>
      <c r="MW198" s="131"/>
      <c r="MX198" s="131"/>
      <c r="MY198" s="131"/>
      <c r="MZ198" s="131"/>
      <c r="NA198" s="131"/>
      <c r="NB198" s="131"/>
      <c r="NC198" s="131"/>
      <c r="ND198" s="131"/>
      <c r="NE198" s="131"/>
      <c r="NF198" s="131"/>
      <c r="NG198" s="131"/>
      <c r="NH198" s="131"/>
      <c r="NI198" s="131"/>
      <c r="NJ198" s="131"/>
      <c r="NK198" s="131"/>
      <c r="NL198" s="131"/>
      <c r="NM198" s="131"/>
      <c r="NN198" s="131"/>
      <c r="NO198" s="131"/>
      <c r="NP198" s="131"/>
      <c r="NQ198" s="131"/>
      <c r="NR198" s="131"/>
      <c r="NS198" s="131"/>
      <c r="NT198" s="131"/>
      <c r="NU198" s="131"/>
      <c r="NV198" s="131"/>
      <c r="NW198" s="131"/>
      <c r="NX198" s="131"/>
      <c r="NY198" s="131"/>
      <c r="NZ198" s="131"/>
      <c r="OA198" s="131"/>
      <c r="OB198" s="131"/>
      <c r="OC198" s="131"/>
      <c r="OD198" s="131"/>
      <c r="OE198" s="131"/>
      <c r="OF198" s="131"/>
      <c r="OG198" s="131"/>
      <c r="OH198" s="131"/>
      <c r="OI198" s="131"/>
      <c r="OJ198" s="131"/>
      <c r="OK198" s="131"/>
      <c r="OL198" s="131"/>
      <c r="OM198" s="131"/>
      <c r="ON198" s="131"/>
      <c r="OO198" s="131"/>
      <c r="OP198" s="131"/>
      <c r="OQ198" s="131"/>
      <c r="OR198" s="131"/>
      <c r="OS198" s="131"/>
      <c r="OT198" s="131"/>
      <c r="OU198" s="131"/>
      <c r="OV198" s="131"/>
      <c r="OW198" s="131"/>
      <c r="OX198" s="131"/>
      <c r="OY198" s="131"/>
      <c r="OZ198" s="131"/>
      <c r="PA198" s="131"/>
      <c r="PB198" s="131"/>
      <c r="PC198" s="131"/>
      <c r="PD198" s="131"/>
      <c r="PE198" s="131"/>
      <c r="PF198" s="131"/>
      <c r="PG198" s="131"/>
      <c r="PH198" s="131"/>
      <c r="PI198" s="131"/>
      <c r="PJ198" s="131"/>
      <c r="PK198" s="131"/>
      <c r="PL198" s="131"/>
      <c r="PM198" s="131"/>
      <c r="PN198" s="131"/>
      <c r="PO198" s="131"/>
      <c r="PP198" s="131"/>
      <c r="PQ198" s="131"/>
      <c r="PR198" s="131"/>
      <c r="PS198" s="131"/>
      <c r="PT198" s="131"/>
      <c r="PU198" s="131"/>
      <c r="PV198" s="131"/>
      <c r="PW198" s="131"/>
      <c r="PX198" s="131"/>
      <c r="PY198" s="131"/>
      <c r="PZ198" s="131"/>
      <c r="QA198" s="131"/>
      <c r="QB198" s="131"/>
      <c r="QC198" s="131"/>
      <c r="QD198" s="131"/>
      <c r="QE198" s="131"/>
      <c r="QF198" s="131"/>
      <c r="QG198" s="131"/>
      <c r="QH198" s="131"/>
      <c r="QI198" s="131"/>
      <c r="QJ198" s="131"/>
    </row>
    <row r="199" spans="1:452" ht="15" x14ac:dyDescent="0.2">
      <c r="A199" s="131"/>
      <c r="B199" s="165"/>
      <c r="C199" s="165"/>
      <c r="D199" s="165"/>
      <c r="E199" s="165"/>
      <c r="F199" s="165"/>
      <c r="G199" s="165"/>
      <c r="H199" s="165"/>
      <c r="I199" s="165"/>
      <c r="J199" s="165"/>
      <c r="K199" s="131"/>
      <c r="L199" s="131"/>
      <c r="M199" s="131"/>
      <c r="N199" s="131"/>
      <c r="O199" s="131"/>
      <c r="P199" s="131"/>
      <c r="Q199" s="164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  <c r="EC199" s="131"/>
      <c r="ED199" s="131"/>
      <c r="EE199" s="131"/>
      <c r="EF199" s="131"/>
      <c r="EG199" s="131"/>
      <c r="EH199" s="131"/>
      <c r="EI199" s="131"/>
      <c r="EJ199" s="131"/>
      <c r="EK199" s="131"/>
      <c r="EL199" s="131"/>
      <c r="EM199" s="131"/>
      <c r="EN199" s="131"/>
      <c r="EO199" s="131"/>
      <c r="EP199" s="131"/>
      <c r="EQ199" s="131"/>
      <c r="ER199" s="131"/>
      <c r="ES199" s="131"/>
      <c r="ET199" s="131"/>
      <c r="EU199" s="131"/>
      <c r="EV199" s="131"/>
      <c r="EW199" s="131"/>
      <c r="EX199" s="131"/>
      <c r="EY199" s="131"/>
      <c r="EZ199" s="131"/>
      <c r="FA199" s="131"/>
      <c r="FB199" s="131"/>
      <c r="FC199" s="131"/>
      <c r="FD199" s="131"/>
      <c r="FE199" s="131"/>
      <c r="FF199" s="131"/>
      <c r="FG199" s="131"/>
      <c r="FH199" s="131"/>
      <c r="FI199" s="131"/>
      <c r="FJ199" s="131"/>
      <c r="FK199" s="131"/>
      <c r="FL199" s="131"/>
      <c r="FM199" s="131"/>
      <c r="FN199" s="131"/>
      <c r="FO199" s="131"/>
      <c r="FP199" s="131"/>
      <c r="FQ199" s="131"/>
      <c r="FR199" s="131"/>
      <c r="FS199" s="131"/>
      <c r="FT199" s="131"/>
      <c r="FU199" s="131"/>
      <c r="FV199" s="131"/>
      <c r="FW199" s="131"/>
      <c r="FX199" s="131"/>
      <c r="FY199" s="131"/>
      <c r="FZ199" s="131"/>
      <c r="GA199" s="131"/>
      <c r="GB199" s="131"/>
      <c r="GC199" s="131"/>
      <c r="GD199" s="131"/>
      <c r="GE199" s="131"/>
      <c r="GF199" s="131"/>
      <c r="GG199" s="131"/>
      <c r="GH199" s="131"/>
      <c r="GI199" s="131"/>
      <c r="GJ199" s="131"/>
      <c r="GK199" s="131"/>
      <c r="GL199" s="131"/>
      <c r="GM199" s="131"/>
      <c r="GN199" s="131"/>
      <c r="GO199" s="131"/>
      <c r="GP199" s="131"/>
      <c r="GQ199" s="131"/>
      <c r="GR199" s="131"/>
      <c r="GS199" s="131"/>
      <c r="GT199" s="131"/>
      <c r="GU199" s="131"/>
      <c r="GV199" s="131"/>
      <c r="GW199" s="131"/>
      <c r="GX199" s="131"/>
      <c r="GY199" s="131"/>
      <c r="GZ199" s="131"/>
      <c r="HA199" s="131"/>
      <c r="HB199" s="131"/>
      <c r="HC199" s="131"/>
      <c r="HD199" s="131"/>
      <c r="HE199" s="131"/>
      <c r="HF199" s="131"/>
      <c r="HG199" s="131"/>
      <c r="HH199" s="131"/>
      <c r="HI199" s="131"/>
      <c r="HJ199" s="131"/>
      <c r="HK199" s="131"/>
      <c r="HL199" s="131"/>
      <c r="HM199" s="131"/>
      <c r="HN199" s="131"/>
      <c r="HO199" s="131"/>
      <c r="HP199" s="131"/>
      <c r="HQ199" s="131"/>
      <c r="HR199" s="131"/>
      <c r="HS199" s="131"/>
      <c r="HT199" s="131"/>
      <c r="HU199" s="131"/>
      <c r="HV199" s="131"/>
      <c r="HW199" s="131"/>
      <c r="HX199" s="131"/>
      <c r="HY199" s="131"/>
      <c r="HZ199" s="131"/>
      <c r="IA199" s="131"/>
      <c r="IB199" s="131"/>
      <c r="IC199" s="131"/>
      <c r="ID199" s="131"/>
      <c r="IE199" s="131"/>
      <c r="IF199" s="131"/>
      <c r="IG199" s="131"/>
      <c r="IH199" s="131"/>
      <c r="II199" s="131"/>
      <c r="IJ199" s="131"/>
      <c r="IK199" s="131"/>
      <c r="IL199" s="131"/>
      <c r="IM199" s="131"/>
      <c r="IN199" s="131"/>
      <c r="IO199" s="131"/>
      <c r="IP199" s="131"/>
      <c r="IQ199" s="131"/>
      <c r="IR199" s="131"/>
      <c r="IS199" s="131"/>
      <c r="IT199" s="131"/>
      <c r="IU199" s="131"/>
      <c r="IV199" s="131"/>
      <c r="IW199" s="131"/>
      <c r="IX199" s="131"/>
      <c r="IY199" s="131"/>
      <c r="IZ199" s="131"/>
      <c r="JA199" s="131"/>
      <c r="JB199" s="131"/>
      <c r="JC199" s="131"/>
      <c r="JD199" s="131"/>
      <c r="JE199" s="131"/>
      <c r="JF199" s="131"/>
      <c r="JG199" s="131"/>
      <c r="JH199" s="131"/>
      <c r="JI199" s="131"/>
      <c r="JJ199" s="131"/>
      <c r="JK199" s="131"/>
      <c r="JL199" s="131"/>
      <c r="JM199" s="131"/>
      <c r="JN199" s="131"/>
      <c r="JO199" s="131"/>
      <c r="JP199" s="131"/>
      <c r="JQ199" s="131"/>
      <c r="JR199" s="131"/>
      <c r="JS199" s="131"/>
      <c r="JT199" s="131"/>
      <c r="JU199" s="131"/>
      <c r="JV199" s="131"/>
      <c r="JW199" s="131"/>
      <c r="JX199" s="131"/>
      <c r="JY199" s="131"/>
      <c r="JZ199" s="131"/>
      <c r="KA199" s="131"/>
      <c r="KB199" s="131"/>
      <c r="KC199" s="131"/>
      <c r="KD199" s="131"/>
      <c r="KE199" s="131"/>
      <c r="KF199" s="131"/>
      <c r="KG199" s="131"/>
      <c r="KH199" s="131"/>
      <c r="KI199" s="131"/>
      <c r="KJ199" s="131"/>
      <c r="KK199" s="131"/>
      <c r="KL199" s="131"/>
      <c r="KM199" s="131"/>
      <c r="KN199" s="131"/>
      <c r="KO199" s="131"/>
      <c r="KP199" s="131"/>
      <c r="KQ199" s="131"/>
      <c r="KR199" s="131"/>
      <c r="KS199" s="131"/>
      <c r="KT199" s="131"/>
      <c r="KU199" s="131"/>
      <c r="KV199" s="131"/>
      <c r="KW199" s="131"/>
      <c r="KX199" s="131"/>
      <c r="KY199" s="131"/>
      <c r="KZ199" s="131"/>
      <c r="LA199" s="131"/>
      <c r="LB199" s="131"/>
      <c r="LC199" s="131"/>
      <c r="LD199" s="131"/>
      <c r="LE199" s="131"/>
      <c r="LF199" s="131"/>
      <c r="LG199" s="131"/>
      <c r="LH199" s="131"/>
      <c r="LI199" s="131"/>
      <c r="LJ199" s="131"/>
      <c r="LK199" s="131"/>
      <c r="LL199" s="131"/>
      <c r="LM199" s="131"/>
      <c r="LN199" s="131"/>
      <c r="LO199" s="131"/>
      <c r="LP199" s="131"/>
      <c r="LQ199" s="131"/>
      <c r="LR199" s="131"/>
      <c r="LS199" s="131"/>
      <c r="LT199" s="131"/>
      <c r="LU199" s="131"/>
      <c r="LV199" s="131"/>
      <c r="LW199" s="131"/>
      <c r="LX199" s="131"/>
      <c r="LY199" s="131"/>
      <c r="LZ199" s="131"/>
      <c r="MA199" s="131"/>
      <c r="MB199" s="131"/>
      <c r="MC199" s="131"/>
      <c r="MD199" s="131"/>
      <c r="ME199" s="131"/>
      <c r="MF199" s="131"/>
      <c r="MG199" s="131"/>
      <c r="MH199" s="131"/>
      <c r="MI199" s="131"/>
      <c r="MJ199" s="131"/>
      <c r="MK199" s="131"/>
      <c r="ML199" s="131"/>
      <c r="MM199" s="131"/>
      <c r="MN199" s="131"/>
      <c r="MO199" s="131"/>
      <c r="MP199" s="131"/>
      <c r="MQ199" s="131"/>
      <c r="MR199" s="131"/>
      <c r="MS199" s="131"/>
      <c r="MT199" s="131"/>
      <c r="MU199" s="131"/>
      <c r="MV199" s="131"/>
      <c r="MW199" s="131"/>
      <c r="MX199" s="131"/>
      <c r="MY199" s="131"/>
      <c r="MZ199" s="131"/>
      <c r="NA199" s="131"/>
      <c r="NB199" s="131"/>
      <c r="NC199" s="131"/>
      <c r="ND199" s="131"/>
      <c r="NE199" s="131"/>
      <c r="NF199" s="131"/>
      <c r="NG199" s="131"/>
      <c r="NH199" s="131"/>
      <c r="NI199" s="131"/>
      <c r="NJ199" s="131"/>
      <c r="NK199" s="131"/>
      <c r="NL199" s="131"/>
      <c r="NM199" s="131"/>
      <c r="NN199" s="131"/>
      <c r="NO199" s="131"/>
      <c r="NP199" s="131"/>
      <c r="NQ199" s="131"/>
      <c r="NR199" s="131"/>
      <c r="NS199" s="131"/>
      <c r="NT199" s="131"/>
      <c r="NU199" s="131"/>
      <c r="NV199" s="131"/>
      <c r="NW199" s="131"/>
      <c r="NX199" s="131"/>
      <c r="NY199" s="131"/>
      <c r="NZ199" s="131"/>
      <c r="OA199" s="131"/>
      <c r="OB199" s="131"/>
      <c r="OC199" s="131"/>
      <c r="OD199" s="131"/>
      <c r="OE199" s="131"/>
      <c r="OF199" s="131"/>
      <c r="OG199" s="131"/>
      <c r="OH199" s="131"/>
      <c r="OI199" s="131"/>
      <c r="OJ199" s="131"/>
      <c r="OK199" s="131"/>
      <c r="OL199" s="131"/>
      <c r="OM199" s="131"/>
      <c r="ON199" s="131"/>
      <c r="OO199" s="131"/>
      <c r="OP199" s="131"/>
      <c r="OQ199" s="131"/>
      <c r="OR199" s="131"/>
      <c r="OS199" s="131"/>
      <c r="OT199" s="131"/>
      <c r="OU199" s="131"/>
      <c r="OV199" s="131"/>
      <c r="OW199" s="131"/>
      <c r="OX199" s="131"/>
      <c r="OY199" s="131"/>
      <c r="OZ199" s="131"/>
      <c r="PA199" s="131"/>
      <c r="PB199" s="131"/>
      <c r="PC199" s="131"/>
      <c r="PD199" s="131"/>
      <c r="PE199" s="131"/>
      <c r="PF199" s="131"/>
      <c r="PG199" s="131"/>
      <c r="PH199" s="131"/>
      <c r="PI199" s="131"/>
      <c r="PJ199" s="131"/>
      <c r="PK199" s="131"/>
      <c r="PL199" s="131"/>
      <c r="PM199" s="131"/>
      <c r="PN199" s="131"/>
      <c r="PO199" s="131"/>
      <c r="PP199" s="131"/>
      <c r="PQ199" s="131"/>
      <c r="PR199" s="131"/>
      <c r="PS199" s="131"/>
      <c r="PT199" s="131"/>
      <c r="PU199" s="131"/>
      <c r="PV199" s="131"/>
      <c r="PW199" s="131"/>
      <c r="PX199" s="131"/>
      <c r="PY199" s="131"/>
      <c r="PZ199" s="131"/>
      <c r="QA199" s="131"/>
      <c r="QB199" s="131"/>
      <c r="QC199" s="131"/>
      <c r="QD199" s="131"/>
      <c r="QE199" s="131"/>
      <c r="QF199" s="131"/>
      <c r="QG199" s="131"/>
      <c r="QH199" s="131"/>
      <c r="QI199" s="131"/>
      <c r="QJ199" s="131"/>
    </row>
    <row r="200" spans="1:452" ht="15" x14ac:dyDescent="0.2">
      <c r="A200" s="131"/>
      <c r="B200" s="165"/>
      <c r="C200" s="165"/>
      <c r="D200" s="165"/>
      <c r="E200" s="165"/>
      <c r="F200" s="165"/>
      <c r="G200" s="165"/>
      <c r="H200" s="165"/>
      <c r="I200" s="165"/>
      <c r="J200" s="165"/>
      <c r="K200" s="131"/>
      <c r="L200" s="131"/>
      <c r="M200" s="131"/>
      <c r="N200" s="131"/>
      <c r="O200" s="131"/>
      <c r="P200" s="131"/>
      <c r="Q200" s="164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  <c r="EC200" s="131"/>
      <c r="ED200" s="131"/>
      <c r="EE200" s="131"/>
      <c r="EF200" s="131"/>
      <c r="EG200" s="131"/>
      <c r="EH200" s="131"/>
      <c r="EI200" s="131"/>
      <c r="EJ200" s="131"/>
      <c r="EK200" s="131"/>
      <c r="EL200" s="131"/>
      <c r="EM200" s="131"/>
      <c r="EN200" s="131"/>
      <c r="EO200" s="131"/>
      <c r="EP200" s="131"/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31"/>
      <c r="FA200" s="131"/>
      <c r="FB200" s="131"/>
      <c r="FC200" s="131"/>
      <c r="FD200" s="131"/>
      <c r="FE200" s="131"/>
      <c r="FF200" s="131"/>
      <c r="FG200" s="131"/>
      <c r="FH200" s="131"/>
      <c r="FI200" s="131"/>
      <c r="FJ200" s="131"/>
      <c r="FK200" s="131"/>
      <c r="FL200" s="131"/>
      <c r="FM200" s="131"/>
      <c r="FN200" s="131"/>
      <c r="FO200" s="131"/>
      <c r="FP200" s="131"/>
      <c r="FQ200" s="131"/>
      <c r="FR200" s="131"/>
      <c r="FS200" s="131"/>
      <c r="FT200" s="131"/>
      <c r="FU200" s="131"/>
      <c r="FV200" s="131"/>
      <c r="FW200" s="131"/>
      <c r="FX200" s="131"/>
      <c r="FY200" s="131"/>
      <c r="FZ200" s="131"/>
      <c r="GA200" s="131"/>
      <c r="GB200" s="131"/>
      <c r="GC200" s="131"/>
      <c r="GD200" s="131"/>
      <c r="GE200" s="131"/>
      <c r="GF200" s="131"/>
      <c r="GG200" s="131"/>
      <c r="GH200" s="131"/>
      <c r="GI200" s="131"/>
      <c r="GJ200" s="131"/>
      <c r="GK200" s="131"/>
      <c r="GL200" s="131"/>
      <c r="GM200" s="131"/>
      <c r="GN200" s="131"/>
      <c r="GO200" s="131"/>
      <c r="GP200" s="131"/>
      <c r="GQ200" s="131"/>
      <c r="GR200" s="131"/>
      <c r="GS200" s="131"/>
      <c r="GT200" s="131"/>
      <c r="GU200" s="131"/>
      <c r="GV200" s="131"/>
      <c r="GW200" s="131"/>
      <c r="GX200" s="131"/>
      <c r="GY200" s="131"/>
      <c r="GZ200" s="131"/>
      <c r="HA200" s="131"/>
      <c r="HB200" s="131"/>
      <c r="HC200" s="131"/>
      <c r="HD200" s="131"/>
      <c r="HE200" s="131"/>
      <c r="HF200" s="131"/>
      <c r="HG200" s="131"/>
      <c r="HH200" s="131"/>
      <c r="HI200" s="131"/>
      <c r="HJ200" s="131"/>
      <c r="HK200" s="131"/>
      <c r="HL200" s="131"/>
      <c r="HM200" s="131"/>
      <c r="HN200" s="131"/>
      <c r="HO200" s="131"/>
      <c r="HP200" s="131"/>
      <c r="HQ200" s="131"/>
      <c r="HR200" s="131"/>
      <c r="HS200" s="131"/>
      <c r="HT200" s="131"/>
      <c r="HU200" s="131"/>
      <c r="HV200" s="131"/>
      <c r="HW200" s="131"/>
      <c r="HX200" s="131"/>
      <c r="HY200" s="131"/>
      <c r="HZ200" s="131"/>
      <c r="IA200" s="131"/>
      <c r="IB200" s="131"/>
      <c r="IC200" s="131"/>
      <c r="ID200" s="131"/>
      <c r="IE200" s="131"/>
      <c r="IF200" s="131"/>
      <c r="IG200" s="131"/>
      <c r="IH200" s="131"/>
      <c r="II200" s="131"/>
      <c r="IJ200" s="131"/>
      <c r="IK200" s="131"/>
      <c r="IL200" s="131"/>
      <c r="IM200" s="131"/>
      <c r="IN200" s="131"/>
      <c r="IO200" s="131"/>
      <c r="IP200" s="131"/>
      <c r="IQ200" s="131"/>
      <c r="IR200" s="131"/>
      <c r="IS200" s="131"/>
      <c r="IT200" s="131"/>
      <c r="IU200" s="131"/>
      <c r="IV200" s="131"/>
      <c r="IW200" s="131"/>
      <c r="IX200" s="131"/>
      <c r="IY200" s="131"/>
      <c r="IZ200" s="131"/>
      <c r="JA200" s="131"/>
      <c r="JB200" s="131"/>
      <c r="JC200" s="131"/>
      <c r="JD200" s="131"/>
      <c r="JE200" s="131"/>
      <c r="JF200" s="131"/>
      <c r="JG200" s="131"/>
      <c r="JH200" s="131"/>
      <c r="JI200" s="131"/>
      <c r="JJ200" s="131"/>
      <c r="JK200" s="131"/>
      <c r="JL200" s="131"/>
      <c r="JM200" s="131"/>
      <c r="JN200" s="131"/>
      <c r="JO200" s="131"/>
      <c r="JP200" s="131"/>
      <c r="JQ200" s="131"/>
      <c r="JR200" s="131"/>
      <c r="JS200" s="131"/>
      <c r="JT200" s="131"/>
      <c r="JU200" s="131"/>
      <c r="JV200" s="131"/>
      <c r="JW200" s="131"/>
      <c r="JX200" s="131"/>
      <c r="JY200" s="131"/>
      <c r="JZ200" s="131"/>
      <c r="KA200" s="131"/>
      <c r="KB200" s="131"/>
      <c r="KC200" s="131"/>
      <c r="KD200" s="131"/>
      <c r="KE200" s="131"/>
      <c r="KF200" s="131"/>
      <c r="KG200" s="131"/>
      <c r="KH200" s="131"/>
      <c r="KI200" s="131"/>
      <c r="KJ200" s="131"/>
      <c r="KK200" s="131"/>
      <c r="KL200" s="131"/>
      <c r="KM200" s="131"/>
      <c r="KN200" s="131"/>
      <c r="KO200" s="131"/>
      <c r="KP200" s="131"/>
      <c r="KQ200" s="131"/>
      <c r="KR200" s="131"/>
      <c r="KS200" s="131"/>
      <c r="KT200" s="131"/>
      <c r="KU200" s="131"/>
      <c r="KV200" s="131"/>
      <c r="KW200" s="131"/>
      <c r="KX200" s="131"/>
      <c r="KY200" s="131"/>
      <c r="KZ200" s="131"/>
      <c r="LA200" s="131"/>
      <c r="LB200" s="131"/>
      <c r="LC200" s="131"/>
      <c r="LD200" s="131"/>
      <c r="LE200" s="131"/>
      <c r="LF200" s="131"/>
      <c r="LG200" s="131"/>
      <c r="LH200" s="131"/>
      <c r="LI200" s="131"/>
      <c r="LJ200" s="131"/>
      <c r="LK200" s="131"/>
      <c r="LL200" s="131"/>
      <c r="LM200" s="131"/>
      <c r="LN200" s="131"/>
      <c r="LO200" s="131"/>
      <c r="LP200" s="131"/>
      <c r="LQ200" s="131"/>
      <c r="LR200" s="131"/>
      <c r="LS200" s="131"/>
      <c r="LT200" s="131"/>
      <c r="LU200" s="131"/>
      <c r="LV200" s="131"/>
      <c r="LW200" s="131"/>
      <c r="LX200" s="131"/>
      <c r="LY200" s="131"/>
      <c r="LZ200" s="131"/>
      <c r="MA200" s="131"/>
      <c r="MB200" s="131"/>
      <c r="MC200" s="131"/>
      <c r="MD200" s="131"/>
      <c r="ME200" s="131"/>
      <c r="MF200" s="131"/>
      <c r="MG200" s="131"/>
      <c r="MH200" s="131"/>
      <c r="MI200" s="131"/>
      <c r="MJ200" s="131"/>
      <c r="MK200" s="131"/>
      <c r="ML200" s="131"/>
      <c r="MM200" s="131"/>
      <c r="MN200" s="131"/>
      <c r="MO200" s="131"/>
      <c r="MP200" s="131"/>
      <c r="MQ200" s="131"/>
      <c r="MR200" s="131"/>
      <c r="MS200" s="131"/>
      <c r="MT200" s="131"/>
      <c r="MU200" s="131"/>
      <c r="MV200" s="131"/>
      <c r="MW200" s="131"/>
      <c r="MX200" s="131"/>
      <c r="MY200" s="131"/>
      <c r="MZ200" s="131"/>
      <c r="NA200" s="131"/>
      <c r="NB200" s="131"/>
      <c r="NC200" s="131"/>
      <c r="ND200" s="131"/>
      <c r="NE200" s="131"/>
      <c r="NF200" s="131"/>
      <c r="NG200" s="131"/>
      <c r="NH200" s="131"/>
      <c r="NI200" s="131"/>
      <c r="NJ200" s="131"/>
      <c r="NK200" s="131"/>
      <c r="NL200" s="131"/>
      <c r="NM200" s="131"/>
      <c r="NN200" s="131"/>
      <c r="NO200" s="131"/>
      <c r="NP200" s="131"/>
      <c r="NQ200" s="131"/>
      <c r="NR200" s="131"/>
      <c r="NS200" s="131"/>
      <c r="NT200" s="131"/>
      <c r="NU200" s="131"/>
      <c r="NV200" s="131"/>
      <c r="NW200" s="131"/>
      <c r="NX200" s="131"/>
      <c r="NY200" s="131"/>
      <c r="NZ200" s="131"/>
      <c r="OA200" s="131"/>
      <c r="OB200" s="131"/>
      <c r="OC200" s="131"/>
      <c r="OD200" s="131"/>
      <c r="OE200" s="131"/>
      <c r="OF200" s="131"/>
      <c r="OG200" s="131"/>
      <c r="OH200" s="131"/>
      <c r="OI200" s="131"/>
      <c r="OJ200" s="131"/>
      <c r="OK200" s="131"/>
      <c r="OL200" s="131"/>
      <c r="OM200" s="131"/>
      <c r="ON200" s="131"/>
      <c r="OO200" s="131"/>
      <c r="OP200" s="131"/>
      <c r="OQ200" s="131"/>
      <c r="OR200" s="131"/>
      <c r="OS200" s="131"/>
      <c r="OT200" s="131"/>
      <c r="OU200" s="131"/>
      <c r="OV200" s="131"/>
      <c r="OW200" s="131"/>
      <c r="OX200" s="131"/>
      <c r="OY200" s="131"/>
      <c r="OZ200" s="131"/>
      <c r="PA200" s="131"/>
      <c r="PB200" s="131"/>
      <c r="PC200" s="131"/>
      <c r="PD200" s="131"/>
      <c r="PE200" s="131"/>
      <c r="PF200" s="131"/>
      <c r="PG200" s="131"/>
      <c r="PH200" s="131"/>
      <c r="PI200" s="131"/>
      <c r="PJ200" s="131"/>
      <c r="PK200" s="131"/>
      <c r="PL200" s="131"/>
      <c r="PM200" s="131"/>
      <c r="PN200" s="131"/>
      <c r="PO200" s="131"/>
      <c r="PP200" s="131"/>
      <c r="PQ200" s="131"/>
      <c r="PR200" s="131"/>
      <c r="PS200" s="131"/>
      <c r="PT200" s="131"/>
      <c r="PU200" s="131"/>
      <c r="PV200" s="131"/>
      <c r="PW200" s="131"/>
      <c r="PX200" s="131"/>
      <c r="PY200" s="131"/>
      <c r="PZ200" s="131"/>
      <c r="QA200" s="131"/>
      <c r="QB200" s="131"/>
      <c r="QC200" s="131"/>
      <c r="QD200" s="131"/>
      <c r="QE200" s="131"/>
      <c r="QF200" s="131"/>
      <c r="QG200" s="131"/>
      <c r="QH200" s="131"/>
      <c r="QI200" s="131"/>
      <c r="QJ200" s="131"/>
    </row>
    <row r="201" spans="1:452" ht="15" x14ac:dyDescent="0.2">
      <c r="A201" s="131"/>
      <c r="B201" s="165"/>
      <c r="C201" s="165"/>
      <c r="D201" s="165"/>
      <c r="E201" s="165"/>
      <c r="F201" s="165"/>
      <c r="G201" s="165"/>
      <c r="H201" s="165"/>
      <c r="I201" s="165"/>
      <c r="J201" s="165"/>
      <c r="K201" s="131"/>
      <c r="L201" s="131"/>
      <c r="M201" s="131"/>
      <c r="N201" s="131"/>
      <c r="O201" s="131"/>
      <c r="P201" s="131"/>
      <c r="Q201" s="164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  <c r="EC201" s="131"/>
      <c r="ED201" s="131"/>
      <c r="EE201" s="131"/>
      <c r="EF201" s="131"/>
      <c r="EG201" s="131"/>
      <c r="EH201" s="131"/>
      <c r="EI201" s="131"/>
      <c r="EJ201" s="131"/>
      <c r="EK201" s="131"/>
      <c r="EL201" s="131"/>
      <c r="EM201" s="131"/>
      <c r="EN201" s="131"/>
      <c r="EO201" s="131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31"/>
      <c r="FA201" s="131"/>
      <c r="FB201" s="131"/>
      <c r="FC201" s="131"/>
      <c r="FD201" s="131"/>
      <c r="FE201" s="131"/>
      <c r="FF201" s="131"/>
      <c r="FG201" s="131"/>
      <c r="FH201" s="131"/>
      <c r="FI201" s="131"/>
      <c r="FJ201" s="131"/>
      <c r="FK201" s="131"/>
      <c r="FL201" s="131"/>
      <c r="FM201" s="131"/>
      <c r="FN201" s="131"/>
      <c r="FO201" s="131"/>
      <c r="FP201" s="131"/>
      <c r="FQ201" s="131"/>
      <c r="FR201" s="131"/>
      <c r="FS201" s="131"/>
      <c r="FT201" s="131"/>
      <c r="FU201" s="131"/>
      <c r="FV201" s="131"/>
      <c r="FW201" s="131"/>
      <c r="FX201" s="131"/>
      <c r="FY201" s="131"/>
      <c r="FZ201" s="131"/>
      <c r="GA201" s="131"/>
      <c r="GB201" s="131"/>
      <c r="GC201" s="131"/>
      <c r="GD201" s="131"/>
      <c r="GE201" s="131"/>
      <c r="GF201" s="131"/>
      <c r="GG201" s="131"/>
      <c r="GH201" s="131"/>
      <c r="GI201" s="131"/>
      <c r="GJ201" s="131"/>
      <c r="GK201" s="131"/>
      <c r="GL201" s="131"/>
      <c r="GM201" s="131"/>
      <c r="GN201" s="131"/>
      <c r="GO201" s="131"/>
      <c r="GP201" s="131"/>
      <c r="GQ201" s="131"/>
      <c r="GR201" s="131"/>
      <c r="GS201" s="131"/>
      <c r="GT201" s="131"/>
      <c r="GU201" s="131"/>
      <c r="GV201" s="131"/>
      <c r="GW201" s="131"/>
      <c r="GX201" s="131"/>
      <c r="GY201" s="131"/>
      <c r="GZ201" s="131"/>
      <c r="HA201" s="131"/>
      <c r="HB201" s="131"/>
      <c r="HC201" s="131"/>
      <c r="HD201" s="131"/>
      <c r="HE201" s="131"/>
      <c r="HF201" s="131"/>
      <c r="HG201" s="131"/>
      <c r="HH201" s="131"/>
      <c r="HI201" s="131"/>
      <c r="HJ201" s="131"/>
      <c r="HK201" s="131"/>
      <c r="HL201" s="131"/>
      <c r="HM201" s="131"/>
      <c r="HN201" s="131"/>
      <c r="HO201" s="131"/>
      <c r="HP201" s="131"/>
      <c r="HQ201" s="131"/>
      <c r="HR201" s="131"/>
      <c r="HS201" s="131"/>
      <c r="HT201" s="131"/>
      <c r="HU201" s="131"/>
      <c r="HV201" s="131"/>
      <c r="HW201" s="131"/>
      <c r="HX201" s="131"/>
      <c r="HY201" s="131"/>
      <c r="HZ201" s="131"/>
      <c r="IA201" s="131"/>
      <c r="IB201" s="131"/>
      <c r="IC201" s="131"/>
      <c r="ID201" s="131"/>
      <c r="IE201" s="131"/>
      <c r="IF201" s="131"/>
      <c r="IG201" s="131"/>
      <c r="IH201" s="131"/>
      <c r="II201" s="131"/>
      <c r="IJ201" s="131"/>
      <c r="IK201" s="131"/>
      <c r="IL201" s="131"/>
      <c r="IM201" s="131"/>
      <c r="IN201" s="131"/>
      <c r="IO201" s="131"/>
      <c r="IP201" s="131"/>
      <c r="IQ201" s="131"/>
      <c r="IR201" s="131"/>
      <c r="IS201" s="131"/>
      <c r="IT201" s="131"/>
      <c r="IU201" s="131"/>
      <c r="IV201" s="131"/>
      <c r="IW201" s="131"/>
      <c r="IX201" s="131"/>
      <c r="IY201" s="131"/>
      <c r="IZ201" s="131"/>
      <c r="JA201" s="131"/>
      <c r="JB201" s="131"/>
      <c r="JC201" s="131"/>
      <c r="JD201" s="131"/>
      <c r="JE201" s="131"/>
      <c r="JF201" s="131"/>
      <c r="JG201" s="131"/>
      <c r="JH201" s="131"/>
      <c r="JI201" s="131"/>
      <c r="JJ201" s="131"/>
      <c r="JK201" s="131"/>
      <c r="JL201" s="131"/>
      <c r="JM201" s="131"/>
      <c r="JN201" s="131"/>
      <c r="JO201" s="131"/>
      <c r="JP201" s="131"/>
      <c r="JQ201" s="131"/>
      <c r="JR201" s="131"/>
      <c r="JS201" s="131"/>
      <c r="JT201" s="131"/>
      <c r="JU201" s="131"/>
      <c r="JV201" s="131"/>
      <c r="JW201" s="131"/>
      <c r="JX201" s="131"/>
      <c r="JY201" s="131"/>
      <c r="JZ201" s="131"/>
      <c r="KA201" s="131"/>
      <c r="KB201" s="131"/>
      <c r="KC201" s="131"/>
      <c r="KD201" s="131"/>
      <c r="KE201" s="131"/>
      <c r="KF201" s="131"/>
      <c r="KG201" s="131"/>
      <c r="KH201" s="131"/>
      <c r="KI201" s="131"/>
      <c r="KJ201" s="131"/>
      <c r="KK201" s="131"/>
      <c r="KL201" s="131"/>
      <c r="KM201" s="131"/>
      <c r="KN201" s="131"/>
      <c r="KO201" s="131"/>
      <c r="KP201" s="131"/>
      <c r="KQ201" s="131"/>
      <c r="KR201" s="131"/>
      <c r="KS201" s="131"/>
      <c r="KT201" s="131"/>
      <c r="KU201" s="131"/>
      <c r="KV201" s="131"/>
      <c r="KW201" s="131"/>
      <c r="KX201" s="131"/>
      <c r="KY201" s="131"/>
      <c r="KZ201" s="131"/>
      <c r="LA201" s="131"/>
      <c r="LB201" s="131"/>
      <c r="LC201" s="131"/>
      <c r="LD201" s="131"/>
      <c r="LE201" s="131"/>
      <c r="LF201" s="131"/>
      <c r="LG201" s="131"/>
      <c r="LH201" s="131"/>
      <c r="LI201" s="131"/>
      <c r="LJ201" s="131"/>
      <c r="LK201" s="131"/>
      <c r="LL201" s="131"/>
      <c r="LM201" s="131"/>
      <c r="LN201" s="131"/>
      <c r="LO201" s="131"/>
      <c r="LP201" s="131"/>
      <c r="LQ201" s="131"/>
      <c r="LR201" s="131"/>
      <c r="LS201" s="131"/>
      <c r="LT201" s="131"/>
      <c r="LU201" s="131"/>
      <c r="LV201" s="131"/>
      <c r="LW201" s="131"/>
      <c r="LX201" s="131"/>
      <c r="LY201" s="131"/>
      <c r="LZ201" s="131"/>
      <c r="MA201" s="131"/>
      <c r="MB201" s="131"/>
      <c r="MC201" s="131"/>
      <c r="MD201" s="131"/>
      <c r="ME201" s="131"/>
      <c r="MF201" s="131"/>
      <c r="MG201" s="131"/>
      <c r="MH201" s="131"/>
      <c r="MI201" s="131"/>
      <c r="MJ201" s="131"/>
      <c r="MK201" s="131"/>
      <c r="ML201" s="131"/>
      <c r="MM201" s="131"/>
      <c r="MN201" s="131"/>
      <c r="MO201" s="131"/>
      <c r="MP201" s="131"/>
      <c r="MQ201" s="131"/>
      <c r="MR201" s="131"/>
      <c r="MS201" s="131"/>
      <c r="MT201" s="131"/>
      <c r="MU201" s="131"/>
      <c r="MV201" s="131"/>
      <c r="MW201" s="131"/>
      <c r="MX201" s="131"/>
      <c r="MY201" s="131"/>
      <c r="MZ201" s="131"/>
      <c r="NA201" s="131"/>
      <c r="NB201" s="131"/>
      <c r="NC201" s="131"/>
      <c r="ND201" s="131"/>
      <c r="NE201" s="131"/>
      <c r="NF201" s="131"/>
      <c r="NG201" s="131"/>
      <c r="NH201" s="131"/>
      <c r="NI201" s="131"/>
      <c r="NJ201" s="131"/>
      <c r="NK201" s="131"/>
      <c r="NL201" s="131"/>
      <c r="NM201" s="131"/>
      <c r="NN201" s="131"/>
      <c r="NO201" s="131"/>
      <c r="NP201" s="131"/>
      <c r="NQ201" s="131"/>
      <c r="NR201" s="131"/>
      <c r="NS201" s="131"/>
      <c r="NT201" s="131"/>
      <c r="NU201" s="131"/>
      <c r="NV201" s="131"/>
      <c r="NW201" s="131"/>
      <c r="NX201" s="131"/>
      <c r="NY201" s="131"/>
      <c r="NZ201" s="131"/>
      <c r="OA201" s="131"/>
      <c r="OB201" s="131"/>
      <c r="OC201" s="131"/>
      <c r="OD201" s="131"/>
      <c r="OE201" s="131"/>
      <c r="OF201" s="131"/>
      <c r="OG201" s="131"/>
      <c r="OH201" s="131"/>
      <c r="OI201" s="131"/>
      <c r="OJ201" s="131"/>
      <c r="OK201" s="131"/>
      <c r="OL201" s="131"/>
      <c r="OM201" s="131"/>
      <c r="ON201" s="131"/>
      <c r="OO201" s="131"/>
      <c r="OP201" s="131"/>
      <c r="OQ201" s="131"/>
      <c r="OR201" s="131"/>
      <c r="OS201" s="131"/>
      <c r="OT201" s="131"/>
      <c r="OU201" s="131"/>
      <c r="OV201" s="131"/>
      <c r="OW201" s="131"/>
      <c r="OX201" s="131"/>
      <c r="OY201" s="131"/>
      <c r="OZ201" s="131"/>
      <c r="PA201" s="131"/>
      <c r="PB201" s="131"/>
      <c r="PC201" s="131"/>
      <c r="PD201" s="131"/>
      <c r="PE201" s="131"/>
      <c r="PF201" s="131"/>
      <c r="PG201" s="131"/>
      <c r="PH201" s="131"/>
      <c r="PI201" s="131"/>
      <c r="PJ201" s="131"/>
      <c r="PK201" s="131"/>
      <c r="PL201" s="131"/>
      <c r="PM201" s="131"/>
      <c r="PN201" s="131"/>
      <c r="PO201" s="131"/>
      <c r="PP201" s="131"/>
      <c r="PQ201" s="131"/>
      <c r="PR201" s="131"/>
      <c r="PS201" s="131"/>
      <c r="PT201" s="131"/>
      <c r="PU201" s="131"/>
      <c r="PV201" s="131"/>
      <c r="PW201" s="131"/>
      <c r="PX201" s="131"/>
      <c r="PY201" s="131"/>
      <c r="PZ201" s="131"/>
      <c r="QA201" s="131"/>
      <c r="QB201" s="131"/>
      <c r="QC201" s="131"/>
      <c r="QD201" s="131"/>
      <c r="QE201" s="131"/>
      <c r="QF201" s="131"/>
      <c r="QG201" s="131"/>
      <c r="QH201" s="131"/>
      <c r="QI201" s="131"/>
      <c r="QJ201" s="131"/>
    </row>
    <row r="202" spans="1:452" ht="15" x14ac:dyDescent="0.2">
      <c r="A202" s="131"/>
      <c r="B202" s="165"/>
      <c r="C202" s="165"/>
      <c r="D202" s="165"/>
      <c r="E202" s="165"/>
      <c r="F202" s="165"/>
      <c r="G202" s="165"/>
      <c r="H202" s="165"/>
      <c r="I202" s="165"/>
      <c r="J202" s="165"/>
      <c r="K202" s="131"/>
      <c r="L202" s="131"/>
      <c r="M202" s="131"/>
      <c r="N202" s="131"/>
      <c r="O202" s="131"/>
      <c r="P202" s="131"/>
      <c r="Q202" s="164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  <c r="EC202" s="131"/>
      <c r="ED202" s="131"/>
      <c r="EE202" s="131"/>
      <c r="EF202" s="131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31"/>
      <c r="FA202" s="131"/>
      <c r="FB202" s="131"/>
      <c r="FC202" s="131"/>
      <c r="FD202" s="131"/>
      <c r="FE202" s="131"/>
      <c r="FF202" s="131"/>
      <c r="FG202" s="131"/>
      <c r="FH202" s="131"/>
      <c r="FI202" s="131"/>
      <c r="FJ202" s="131"/>
      <c r="FK202" s="131"/>
      <c r="FL202" s="131"/>
      <c r="FM202" s="131"/>
      <c r="FN202" s="131"/>
      <c r="FO202" s="131"/>
      <c r="FP202" s="131"/>
      <c r="FQ202" s="131"/>
      <c r="FR202" s="131"/>
      <c r="FS202" s="131"/>
      <c r="FT202" s="131"/>
      <c r="FU202" s="131"/>
      <c r="FV202" s="131"/>
      <c r="FW202" s="131"/>
      <c r="FX202" s="131"/>
      <c r="FY202" s="131"/>
      <c r="FZ202" s="131"/>
      <c r="GA202" s="131"/>
      <c r="GB202" s="131"/>
      <c r="GC202" s="131"/>
      <c r="GD202" s="131"/>
      <c r="GE202" s="131"/>
      <c r="GF202" s="131"/>
      <c r="GG202" s="131"/>
      <c r="GH202" s="131"/>
      <c r="GI202" s="131"/>
      <c r="GJ202" s="131"/>
      <c r="GK202" s="131"/>
      <c r="GL202" s="131"/>
      <c r="GM202" s="131"/>
      <c r="GN202" s="131"/>
      <c r="GO202" s="131"/>
      <c r="GP202" s="131"/>
      <c r="GQ202" s="131"/>
      <c r="GR202" s="131"/>
      <c r="GS202" s="131"/>
      <c r="GT202" s="131"/>
      <c r="GU202" s="131"/>
      <c r="GV202" s="131"/>
      <c r="GW202" s="131"/>
      <c r="GX202" s="131"/>
      <c r="GY202" s="131"/>
      <c r="GZ202" s="131"/>
      <c r="HA202" s="131"/>
      <c r="HB202" s="131"/>
      <c r="HC202" s="131"/>
      <c r="HD202" s="131"/>
      <c r="HE202" s="131"/>
      <c r="HF202" s="131"/>
      <c r="HG202" s="131"/>
      <c r="HH202" s="131"/>
      <c r="HI202" s="131"/>
      <c r="HJ202" s="131"/>
      <c r="HK202" s="131"/>
      <c r="HL202" s="131"/>
      <c r="HM202" s="131"/>
      <c r="HN202" s="131"/>
      <c r="HO202" s="131"/>
      <c r="HP202" s="131"/>
      <c r="HQ202" s="131"/>
      <c r="HR202" s="131"/>
      <c r="HS202" s="131"/>
      <c r="HT202" s="131"/>
      <c r="HU202" s="131"/>
      <c r="HV202" s="131"/>
      <c r="HW202" s="131"/>
      <c r="HX202" s="131"/>
      <c r="HY202" s="131"/>
      <c r="HZ202" s="131"/>
      <c r="IA202" s="131"/>
      <c r="IB202" s="131"/>
      <c r="IC202" s="131"/>
      <c r="ID202" s="131"/>
      <c r="IE202" s="131"/>
      <c r="IF202" s="131"/>
      <c r="IG202" s="131"/>
      <c r="IH202" s="131"/>
      <c r="II202" s="131"/>
      <c r="IJ202" s="131"/>
      <c r="IK202" s="131"/>
      <c r="IL202" s="131"/>
      <c r="IM202" s="131"/>
      <c r="IN202" s="131"/>
      <c r="IO202" s="131"/>
      <c r="IP202" s="131"/>
      <c r="IQ202" s="131"/>
      <c r="IR202" s="131"/>
      <c r="IS202" s="131"/>
      <c r="IT202" s="131"/>
      <c r="IU202" s="131"/>
      <c r="IV202" s="131"/>
      <c r="IW202" s="131"/>
      <c r="IX202" s="131"/>
      <c r="IY202" s="131"/>
      <c r="IZ202" s="131"/>
      <c r="JA202" s="131"/>
      <c r="JB202" s="131"/>
      <c r="JC202" s="131"/>
      <c r="JD202" s="131"/>
      <c r="JE202" s="131"/>
      <c r="JF202" s="131"/>
      <c r="JG202" s="131"/>
      <c r="JH202" s="131"/>
      <c r="JI202" s="131"/>
      <c r="JJ202" s="131"/>
      <c r="JK202" s="131"/>
      <c r="JL202" s="131"/>
      <c r="JM202" s="131"/>
      <c r="JN202" s="131"/>
      <c r="JO202" s="131"/>
      <c r="JP202" s="131"/>
      <c r="JQ202" s="131"/>
      <c r="JR202" s="131"/>
      <c r="JS202" s="131"/>
      <c r="JT202" s="131"/>
      <c r="JU202" s="131"/>
      <c r="JV202" s="131"/>
      <c r="JW202" s="131"/>
      <c r="JX202" s="131"/>
      <c r="JY202" s="131"/>
      <c r="JZ202" s="131"/>
      <c r="KA202" s="131"/>
      <c r="KB202" s="131"/>
      <c r="KC202" s="131"/>
      <c r="KD202" s="131"/>
      <c r="KE202" s="131"/>
      <c r="KF202" s="131"/>
      <c r="KG202" s="131"/>
      <c r="KH202" s="131"/>
      <c r="KI202" s="131"/>
      <c r="KJ202" s="131"/>
      <c r="KK202" s="131"/>
      <c r="KL202" s="131"/>
      <c r="KM202" s="131"/>
      <c r="KN202" s="131"/>
      <c r="KO202" s="131"/>
      <c r="KP202" s="131"/>
      <c r="KQ202" s="131"/>
      <c r="KR202" s="131"/>
      <c r="KS202" s="131"/>
      <c r="KT202" s="131"/>
      <c r="KU202" s="131"/>
      <c r="KV202" s="131"/>
      <c r="KW202" s="131"/>
      <c r="KX202" s="131"/>
      <c r="KY202" s="131"/>
      <c r="KZ202" s="131"/>
      <c r="LA202" s="131"/>
      <c r="LB202" s="131"/>
      <c r="LC202" s="131"/>
      <c r="LD202" s="131"/>
      <c r="LE202" s="131"/>
      <c r="LF202" s="131"/>
      <c r="LG202" s="131"/>
      <c r="LH202" s="131"/>
      <c r="LI202" s="131"/>
      <c r="LJ202" s="131"/>
      <c r="LK202" s="131"/>
      <c r="LL202" s="131"/>
      <c r="LM202" s="131"/>
      <c r="LN202" s="131"/>
      <c r="LO202" s="131"/>
      <c r="LP202" s="131"/>
      <c r="LQ202" s="131"/>
      <c r="LR202" s="131"/>
      <c r="LS202" s="131"/>
      <c r="LT202" s="131"/>
      <c r="LU202" s="131"/>
      <c r="LV202" s="131"/>
      <c r="LW202" s="131"/>
      <c r="LX202" s="131"/>
      <c r="LY202" s="131"/>
      <c r="LZ202" s="131"/>
      <c r="MA202" s="131"/>
      <c r="MB202" s="131"/>
      <c r="MC202" s="131"/>
      <c r="MD202" s="131"/>
      <c r="ME202" s="131"/>
      <c r="MF202" s="131"/>
      <c r="MG202" s="131"/>
      <c r="MH202" s="131"/>
      <c r="MI202" s="131"/>
      <c r="MJ202" s="131"/>
      <c r="MK202" s="131"/>
      <c r="ML202" s="131"/>
      <c r="MM202" s="131"/>
      <c r="MN202" s="131"/>
      <c r="MO202" s="131"/>
      <c r="MP202" s="131"/>
      <c r="MQ202" s="131"/>
      <c r="MR202" s="131"/>
      <c r="MS202" s="131"/>
      <c r="MT202" s="131"/>
      <c r="MU202" s="131"/>
      <c r="MV202" s="131"/>
      <c r="MW202" s="131"/>
      <c r="MX202" s="131"/>
      <c r="MY202" s="131"/>
      <c r="MZ202" s="131"/>
      <c r="NA202" s="131"/>
      <c r="NB202" s="131"/>
      <c r="NC202" s="131"/>
      <c r="ND202" s="131"/>
      <c r="NE202" s="131"/>
      <c r="NF202" s="131"/>
      <c r="NG202" s="131"/>
      <c r="NH202" s="131"/>
      <c r="NI202" s="131"/>
      <c r="NJ202" s="131"/>
      <c r="NK202" s="131"/>
      <c r="NL202" s="131"/>
      <c r="NM202" s="131"/>
      <c r="NN202" s="131"/>
      <c r="NO202" s="131"/>
      <c r="NP202" s="131"/>
      <c r="NQ202" s="131"/>
      <c r="NR202" s="131"/>
      <c r="NS202" s="131"/>
      <c r="NT202" s="131"/>
      <c r="NU202" s="131"/>
      <c r="NV202" s="131"/>
      <c r="NW202" s="131"/>
      <c r="NX202" s="131"/>
      <c r="NY202" s="131"/>
      <c r="NZ202" s="131"/>
      <c r="OA202" s="131"/>
      <c r="OB202" s="131"/>
      <c r="OC202" s="131"/>
      <c r="OD202" s="131"/>
      <c r="OE202" s="131"/>
      <c r="OF202" s="131"/>
      <c r="OG202" s="131"/>
      <c r="OH202" s="131"/>
      <c r="OI202" s="131"/>
      <c r="OJ202" s="131"/>
      <c r="OK202" s="131"/>
      <c r="OL202" s="131"/>
      <c r="OM202" s="131"/>
      <c r="ON202" s="131"/>
      <c r="OO202" s="131"/>
      <c r="OP202" s="131"/>
      <c r="OQ202" s="131"/>
      <c r="OR202" s="131"/>
      <c r="OS202" s="131"/>
      <c r="OT202" s="131"/>
      <c r="OU202" s="131"/>
      <c r="OV202" s="131"/>
      <c r="OW202" s="131"/>
      <c r="OX202" s="131"/>
      <c r="OY202" s="131"/>
      <c r="OZ202" s="131"/>
      <c r="PA202" s="131"/>
      <c r="PB202" s="131"/>
      <c r="PC202" s="131"/>
      <c r="PD202" s="131"/>
      <c r="PE202" s="131"/>
      <c r="PF202" s="131"/>
      <c r="PG202" s="131"/>
      <c r="PH202" s="131"/>
      <c r="PI202" s="131"/>
      <c r="PJ202" s="131"/>
      <c r="PK202" s="131"/>
      <c r="PL202" s="131"/>
      <c r="PM202" s="131"/>
      <c r="PN202" s="131"/>
      <c r="PO202" s="131"/>
      <c r="PP202" s="131"/>
      <c r="PQ202" s="131"/>
      <c r="PR202" s="131"/>
      <c r="PS202" s="131"/>
      <c r="PT202" s="131"/>
      <c r="PU202" s="131"/>
      <c r="PV202" s="131"/>
      <c r="PW202" s="131"/>
      <c r="PX202" s="131"/>
      <c r="PY202" s="131"/>
      <c r="PZ202" s="131"/>
      <c r="QA202" s="131"/>
      <c r="QB202" s="131"/>
      <c r="QC202" s="131"/>
      <c r="QD202" s="131"/>
      <c r="QE202" s="131"/>
      <c r="QF202" s="131"/>
      <c r="QG202" s="131"/>
      <c r="QH202" s="131"/>
      <c r="QI202" s="131"/>
      <c r="QJ202" s="131"/>
    </row>
    <row r="203" spans="1:452" ht="15" x14ac:dyDescent="0.2">
      <c r="A203" s="131"/>
      <c r="B203" s="165"/>
      <c r="C203" s="165"/>
      <c r="D203" s="165"/>
      <c r="E203" s="165"/>
      <c r="F203" s="165"/>
      <c r="G203" s="165"/>
      <c r="H203" s="165"/>
      <c r="I203" s="165"/>
      <c r="J203" s="165"/>
      <c r="K203" s="131"/>
      <c r="L203" s="131"/>
      <c r="M203" s="131"/>
      <c r="N203" s="131"/>
      <c r="O203" s="131"/>
      <c r="P203" s="131"/>
      <c r="Q203" s="164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  <c r="EC203" s="131"/>
      <c r="ED203" s="131"/>
      <c r="EE203" s="131"/>
      <c r="EF203" s="131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31"/>
      <c r="FA203" s="131"/>
      <c r="FB203" s="131"/>
      <c r="FC203" s="131"/>
      <c r="FD203" s="131"/>
      <c r="FE203" s="131"/>
      <c r="FF203" s="131"/>
      <c r="FG203" s="131"/>
      <c r="FH203" s="131"/>
      <c r="FI203" s="131"/>
      <c r="FJ203" s="131"/>
      <c r="FK203" s="131"/>
      <c r="FL203" s="131"/>
      <c r="FM203" s="131"/>
      <c r="FN203" s="131"/>
      <c r="FO203" s="131"/>
      <c r="FP203" s="131"/>
      <c r="FQ203" s="131"/>
      <c r="FR203" s="131"/>
      <c r="FS203" s="131"/>
      <c r="FT203" s="131"/>
      <c r="FU203" s="131"/>
      <c r="FV203" s="131"/>
      <c r="FW203" s="131"/>
      <c r="FX203" s="131"/>
      <c r="FY203" s="131"/>
      <c r="FZ203" s="131"/>
      <c r="GA203" s="131"/>
      <c r="GB203" s="131"/>
      <c r="GC203" s="131"/>
      <c r="GD203" s="131"/>
      <c r="GE203" s="131"/>
      <c r="GF203" s="131"/>
      <c r="GG203" s="131"/>
      <c r="GH203" s="131"/>
      <c r="GI203" s="131"/>
      <c r="GJ203" s="131"/>
      <c r="GK203" s="131"/>
      <c r="GL203" s="131"/>
      <c r="GM203" s="131"/>
      <c r="GN203" s="131"/>
      <c r="GO203" s="131"/>
      <c r="GP203" s="131"/>
      <c r="GQ203" s="131"/>
      <c r="GR203" s="131"/>
      <c r="GS203" s="131"/>
      <c r="GT203" s="131"/>
      <c r="GU203" s="131"/>
      <c r="GV203" s="131"/>
      <c r="GW203" s="131"/>
      <c r="GX203" s="131"/>
      <c r="GY203" s="131"/>
      <c r="GZ203" s="131"/>
      <c r="HA203" s="131"/>
      <c r="HB203" s="131"/>
      <c r="HC203" s="131"/>
      <c r="HD203" s="131"/>
      <c r="HE203" s="131"/>
      <c r="HF203" s="131"/>
      <c r="HG203" s="131"/>
      <c r="HH203" s="131"/>
      <c r="HI203" s="131"/>
      <c r="HJ203" s="131"/>
      <c r="HK203" s="131"/>
      <c r="HL203" s="131"/>
      <c r="HM203" s="131"/>
      <c r="HN203" s="131"/>
      <c r="HO203" s="131"/>
      <c r="HP203" s="131"/>
      <c r="HQ203" s="131"/>
      <c r="HR203" s="131"/>
      <c r="HS203" s="131"/>
      <c r="HT203" s="131"/>
      <c r="HU203" s="131"/>
      <c r="HV203" s="131"/>
      <c r="HW203" s="131"/>
      <c r="HX203" s="131"/>
      <c r="HY203" s="131"/>
      <c r="HZ203" s="131"/>
      <c r="IA203" s="131"/>
      <c r="IB203" s="131"/>
      <c r="IC203" s="131"/>
      <c r="ID203" s="131"/>
      <c r="IE203" s="131"/>
      <c r="IF203" s="131"/>
      <c r="IG203" s="131"/>
      <c r="IH203" s="131"/>
      <c r="II203" s="131"/>
      <c r="IJ203" s="131"/>
      <c r="IK203" s="131"/>
      <c r="IL203" s="131"/>
      <c r="IM203" s="131"/>
      <c r="IN203" s="131"/>
      <c r="IO203" s="131"/>
      <c r="IP203" s="131"/>
      <c r="IQ203" s="131"/>
      <c r="IR203" s="131"/>
      <c r="IS203" s="131"/>
      <c r="IT203" s="131"/>
      <c r="IU203" s="131"/>
      <c r="IV203" s="131"/>
      <c r="IW203" s="131"/>
      <c r="IX203" s="131"/>
      <c r="IY203" s="131"/>
      <c r="IZ203" s="131"/>
      <c r="JA203" s="131"/>
      <c r="JB203" s="131"/>
      <c r="JC203" s="131"/>
      <c r="JD203" s="131"/>
      <c r="JE203" s="131"/>
      <c r="JF203" s="131"/>
      <c r="JG203" s="131"/>
      <c r="JH203" s="131"/>
      <c r="JI203" s="131"/>
      <c r="JJ203" s="131"/>
      <c r="JK203" s="131"/>
      <c r="JL203" s="131"/>
      <c r="JM203" s="131"/>
      <c r="JN203" s="131"/>
      <c r="JO203" s="131"/>
      <c r="JP203" s="131"/>
      <c r="JQ203" s="131"/>
      <c r="JR203" s="131"/>
      <c r="JS203" s="131"/>
      <c r="JT203" s="131"/>
      <c r="JU203" s="131"/>
      <c r="JV203" s="131"/>
      <c r="JW203" s="131"/>
      <c r="JX203" s="131"/>
      <c r="JY203" s="131"/>
      <c r="JZ203" s="131"/>
      <c r="KA203" s="131"/>
      <c r="KB203" s="131"/>
      <c r="KC203" s="131"/>
      <c r="KD203" s="131"/>
      <c r="KE203" s="131"/>
      <c r="KF203" s="131"/>
      <c r="KG203" s="131"/>
      <c r="KH203" s="131"/>
      <c r="KI203" s="131"/>
      <c r="KJ203" s="131"/>
      <c r="KK203" s="131"/>
      <c r="KL203" s="131"/>
      <c r="KM203" s="131"/>
      <c r="KN203" s="131"/>
      <c r="KO203" s="131"/>
      <c r="KP203" s="131"/>
      <c r="KQ203" s="131"/>
      <c r="KR203" s="131"/>
      <c r="KS203" s="131"/>
      <c r="KT203" s="131"/>
      <c r="KU203" s="131"/>
      <c r="KV203" s="131"/>
      <c r="KW203" s="131"/>
      <c r="KX203" s="131"/>
      <c r="KY203" s="131"/>
      <c r="KZ203" s="131"/>
      <c r="LA203" s="131"/>
      <c r="LB203" s="131"/>
      <c r="LC203" s="131"/>
      <c r="LD203" s="131"/>
      <c r="LE203" s="131"/>
      <c r="LF203" s="131"/>
      <c r="LG203" s="131"/>
      <c r="LH203" s="131"/>
      <c r="LI203" s="131"/>
      <c r="LJ203" s="131"/>
      <c r="LK203" s="131"/>
      <c r="LL203" s="131"/>
      <c r="LM203" s="131"/>
      <c r="LN203" s="131"/>
      <c r="LO203" s="131"/>
      <c r="LP203" s="131"/>
      <c r="LQ203" s="131"/>
      <c r="LR203" s="131"/>
      <c r="LS203" s="131"/>
      <c r="LT203" s="131"/>
      <c r="LU203" s="131"/>
      <c r="LV203" s="131"/>
      <c r="LW203" s="131"/>
      <c r="LX203" s="131"/>
      <c r="LY203" s="131"/>
      <c r="LZ203" s="131"/>
      <c r="MA203" s="131"/>
      <c r="MB203" s="131"/>
      <c r="MC203" s="131"/>
      <c r="MD203" s="131"/>
      <c r="ME203" s="131"/>
      <c r="MF203" s="131"/>
      <c r="MG203" s="131"/>
      <c r="MH203" s="131"/>
      <c r="MI203" s="131"/>
      <c r="MJ203" s="131"/>
      <c r="MK203" s="131"/>
      <c r="ML203" s="131"/>
      <c r="MM203" s="131"/>
      <c r="MN203" s="131"/>
      <c r="MO203" s="131"/>
      <c r="MP203" s="131"/>
      <c r="MQ203" s="131"/>
      <c r="MR203" s="131"/>
      <c r="MS203" s="131"/>
      <c r="MT203" s="131"/>
      <c r="MU203" s="131"/>
      <c r="MV203" s="131"/>
      <c r="MW203" s="131"/>
      <c r="MX203" s="131"/>
      <c r="MY203" s="131"/>
      <c r="MZ203" s="131"/>
      <c r="NA203" s="131"/>
      <c r="NB203" s="131"/>
      <c r="NC203" s="131"/>
      <c r="ND203" s="131"/>
      <c r="NE203" s="131"/>
      <c r="NF203" s="131"/>
      <c r="NG203" s="131"/>
      <c r="NH203" s="131"/>
      <c r="NI203" s="131"/>
      <c r="NJ203" s="131"/>
      <c r="NK203" s="131"/>
      <c r="NL203" s="131"/>
      <c r="NM203" s="131"/>
      <c r="NN203" s="131"/>
      <c r="NO203" s="131"/>
      <c r="NP203" s="131"/>
      <c r="NQ203" s="131"/>
      <c r="NR203" s="131"/>
      <c r="NS203" s="131"/>
      <c r="NT203" s="131"/>
      <c r="NU203" s="131"/>
      <c r="NV203" s="131"/>
      <c r="NW203" s="131"/>
      <c r="NX203" s="131"/>
      <c r="NY203" s="131"/>
      <c r="NZ203" s="131"/>
      <c r="OA203" s="131"/>
      <c r="OB203" s="131"/>
      <c r="OC203" s="131"/>
      <c r="OD203" s="131"/>
      <c r="OE203" s="131"/>
      <c r="OF203" s="131"/>
      <c r="OG203" s="131"/>
      <c r="OH203" s="131"/>
      <c r="OI203" s="131"/>
      <c r="OJ203" s="131"/>
      <c r="OK203" s="131"/>
      <c r="OL203" s="131"/>
      <c r="OM203" s="131"/>
      <c r="ON203" s="131"/>
      <c r="OO203" s="131"/>
      <c r="OP203" s="131"/>
      <c r="OQ203" s="131"/>
      <c r="OR203" s="131"/>
      <c r="OS203" s="131"/>
      <c r="OT203" s="131"/>
      <c r="OU203" s="131"/>
      <c r="OV203" s="131"/>
      <c r="OW203" s="131"/>
      <c r="OX203" s="131"/>
      <c r="OY203" s="131"/>
      <c r="OZ203" s="131"/>
      <c r="PA203" s="131"/>
      <c r="PB203" s="131"/>
      <c r="PC203" s="131"/>
      <c r="PD203" s="131"/>
      <c r="PE203" s="131"/>
      <c r="PF203" s="131"/>
      <c r="PG203" s="131"/>
      <c r="PH203" s="131"/>
      <c r="PI203" s="131"/>
      <c r="PJ203" s="131"/>
      <c r="PK203" s="131"/>
      <c r="PL203" s="131"/>
      <c r="PM203" s="131"/>
      <c r="PN203" s="131"/>
      <c r="PO203" s="131"/>
      <c r="PP203" s="131"/>
      <c r="PQ203" s="131"/>
      <c r="PR203" s="131"/>
      <c r="PS203" s="131"/>
      <c r="PT203" s="131"/>
      <c r="PU203" s="131"/>
      <c r="PV203" s="131"/>
      <c r="PW203" s="131"/>
      <c r="PX203" s="131"/>
      <c r="PY203" s="131"/>
      <c r="PZ203" s="131"/>
      <c r="QA203" s="131"/>
      <c r="QB203" s="131"/>
      <c r="QC203" s="131"/>
      <c r="QD203" s="131"/>
      <c r="QE203" s="131"/>
      <c r="QF203" s="131"/>
      <c r="QG203" s="131"/>
      <c r="QH203" s="131"/>
      <c r="QI203" s="131"/>
      <c r="QJ203" s="131"/>
    </row>
    <row r="204" spans="1:452" ht="15" x14ac:dyDescent="0.2">
      <c r="A204" s="131"/>
      <c r="B204" s="165"/>
      <c r="C204" s="165"/>
      <c r="D204" s="165"/>
      <c r="E204" s="165"/>
      <c r="F204" s="165"/>
      <c r="G204" s="165"/>
      <c r="H204" s="165"/>
      <c r="I204" s="165"/>
      <c r="J204" s="165"/>
      <c r="K204" s="131"/>
      <c r="L204" s="131"/>
      <c r="M204" s="131"/>
      <c r="N204" s="131"/>
      <c r="O204" s="131"/>
      <c r="P204" s="131"/>
      <c r="Q204" s="164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  <c r="EC204" s="131"/>
      <c r="ED204" s="131"/>
      <c r="EE204" s="131"/>
      <c r="EF204" s="131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31"/>
      <c r="FA204" s="131"/>
      <c r="FB204" s="131"/>
      <c r="FC204" s="131"/>
      <c r="FD204" s="131"/>
      <c r="FE204" s="131"/>
      <c r="FF204" s="131"/>
      <c r="FG204" s="131"/>
      <c r="FH204" s="131"/>
      <c r="FI204" s="131"/>
      <c r="FJ204" s="131"/>
      <c r="FK204" s="131"/>
      <c r="FL204" s="131"/>
      <c r="FM204" s="131"/>
      <c r="FN204" s="131"/>
      <c r="FO204" s="131"/>
      <c r="FP204" s="131"/>
      <c r="FQ204" s="131"/>
      <c r="FR204" s="131"/>
      <c r="FS204" s="131"/>
      <c r="FT204" s="131"/>
      <c r="FU204" s="131"/>
      <c r="FV204" s="131"/>
      <c r="FW204" s="131"/>
      <c r="FX204" s="131"/>
      <c r="FY204" s="131"/>
      <c r="FZ204" s="131"/>
      <c r="GA204" s="131"/>
      <c r="GB204" s="131"/>
      <c r="GC204" s="131"/>
      <c r="GD204" s="131"/>
      <c r="GE204" s="131"/>
      <c r="GF204" s="131"/>
      <c r="GG204" s="131"/>
      <c r="GH204" s="131"/>
      <c r="GI204" s="131"/>
      <c r="GJ204" s="131"/>
      <c r="GK204" s="131"/>
      <c r="GL204" s="131"/>
      <c r="GM204" s="131"/>
      <c r="GN204" s="131"/>
      <c r="GO204" s="131"/>
      <c r="GP204" s="131"/>
      <c r="GQ204" s="131"/>
      <c r="GR204" s="131"/>
      <c r="GS204" s="131"/>
      <c r="GT204" s="131"/>
      <c r="GU204" s="131"/>
      <c r="GV204" s="131"/>
      <c r="GW204" s="131"/>
      <c r="GX204" s="131"/>
      <c r="GY204" s="131"/>
      <c r="GZ204" s="131"/>
      <c r="HA204" s="131"/>
      <c r="HB204" s="131"/>
      <c r="HC204" s="131"/>
      <c r="HD204" s="131"/>
      <c r="HE204" s="131"/>
      <c r="HF204" s="131"/>
      <c r="HG204" s="131"/>
      <c r="HH204" s="131"/>
      <c r="HI204" s="131"/>
      <c r="HJ204" s="131"/>
      <c r="HK204" s="131"/>
      <c r="HL204" s="131"/>
      <c r="HM204" s="131"/>
      <c r="HN204" s="131"/>
      <c r="HO204" s="131"/>
      <c r="HP204" s="131"/>
      <c r="HQ204" s="131"/>
      <c r="HR204" s="131"/>
      <c r="HS204" s="131"/>
      <c r="HT204" s="131"/>
      <c r="HU204" s="131"/>
      <c r="HV204" s="131"/>
      <c r="HW204" s="131"/>
      <c r="HX204" s="131"/>
      <c r="HY204" s="131"/>
      <c r="HZ204" s="131"/>
      <c r="IA204" s="131"/>
      <c r="IB204" s="131"/>
      <c r="IC204" s="131"/>
      <c r="ID204" s="131"/>
      <c r="IE204" s="131"/>
      <c r="IF204" s="131"/>
      <c r="IG204" s="131"/>
      <c r="IH204" s="131"/>
      <c r="II204" s="131"/>
      <c r="IJ204" s="131"/>
      <c r="IK204" s="131"/>
      <c r="IL204" s="131"/>
      <c r="IM204" s="131"/>
      <c r="IN204" s="131"/>
      <c r="IO204" s="131"/>
      <c r="IP204" s="131"/>
      <c r="IQ204" s="131"/>
      <c r="IR204" s="131"/>
      <c r="IS204" s="131"/>
      <c r="IT204" s="131"/>
      <c r="IU204" s="131"/>
      <c r="IV204" s="131"/>
      <c r="IW204" s="131"/>
      <c r="IX204" s="131"/>
      <c r="IY204" s="131"/>
      <c r="IZ204" s="131"/>
      <c r="JA204" s="131"/>
      <c r="JB204" s="131"/>
      <c r="JC204" s="131"/>
      <c r="JD204" s="131"/>
      <c r="JE204" s="131"/>
      <c r="JF204" s="131"/>
      <c r="JG204" s="131"/>
      <c r="JH204" s="131"/>
      <c r="JI204" s="131"/>
      <c r="JJ204" s="131"/>
      <c r="JK204" s="131"/>
      <c r="JL204" s="131"/>
      <c r="JM204" s="131"/>
      <c r="JN204" s="131"/>
      <c r="JO204" s="131"/>
      <c r="JP204" s="131"/>
      <c r="JQ204" s="131"/>
      <c r="JR204" s="131"/>
      <c r="JS204" s="131"/>
      <c r="JT204" s="131"/>
      <c r="JU204" s="131"/>
      <c r="JV204" s="131"/>
      <c r="JW204" s="131"/>
      <c r="JX204" s="131"/>
      <c r="JY204" s="131"/>
      <c r="JZ204" s="131"/>
      <c r="KA204" s="131"/>
      <c r="KB204" s="131"/>
      <c r="KC204" s="131"/>
      <c r="KD204" s="131"/>
      <c r="KE204" s="131"/>
      <c r="KF204" s="131"/>
      <c r="KG204" s="131"/>
      <c r="KH204" s="131"/>
      <c r="KI204" s="131"/>
      <c r="KJ204" s="131"/>
      <c r="KK204" s="131"/>
      <c r="KL204" s="131"/>
      <c r="KM204" s="131"/>
      <c r="KN204" s="131"/>
      <c r="KO204" s="131"/>
      <c r="KP204" s="131"/>
      <c r="KQ204" s="131"/>
      <c r="KR204" s="131"/>
      <c r="KS204" s="131"/>
      <c r="KT204" s="131"/>
      <c r="KU204" s="131"/>
      <c r="KV204" s="131"/>
      <c r="KW204" s="131"/>
      <c r="KX204" s="131"/>
      <c r="KY204" s="131"/>
      <c r="KZ204" s="131"/>
      <c r="LA204" s="131"/>
      <c r="LB204" s="131"/>
      <c r="LC204" s="131"/>
      <c r="LD204" s="131"/>
      <c r="LE204" s="131"/>
      <c r="LF204" s="131"/>
      <c r="LG204" s="131"/>
      <c r="LH204" s="131"/>
      <c r="LI204" s="131"/>
      <c r="LJ204" s="131"/>
      <c r="LK204" s="131"/>
      <c r="LL204" s="131"/>
      <c r="LM204" s="131"/>
      <c r="LN204" s="131"/>
      <c r="LO204" s="131"/>
      <c r="LP204" s="131"/>
      <c r="LQ204" s="131"/>
      <c r="LR204" s="131"/>
      <c r="LS204" s="131"/>
      <c r="LT204" s="131"/>
      <c r="LU204" s="131"/>
      <c r="LV204" s="131"/>
      <c r="LW204" s="131"/>
      <c r="LX204" s="131"/>
      <c r="LY204" s="131"/>
      <c r="LZ204" s="131"/>
      <c r="MA204" s="131"/>
      <c r="MB204" s="131"/>
      <c r="MC204" s="131"/>
      <c r="MD204" s="131"/>
      <c r="ME204" s="131"/>
      <c r="MF204" s="131"/>
      <c r="MG204" s="131"/>
      <c r="MH204" s="131"/>
      <c r="MI204" s="131"/>
      <c r="MJ204" s="131"/>
      <c r="MK204" s="131"/>
      <c r="ML204" s="131"/>
      <c r="MM204" s="131"/>
      <c r="MN204" s="131"/>
      <c r="MO204" s="131"/>
      <c r="MP204" s="131"/>
      <c r="MQ204" s="131"/>
      <c r="MR204" s="131"/>
      <c r="MS204" s="131"/>
      <c r="MT204" s="131"/>
      <c r="MU204" s="131"/>
      <c r="MV204" s="131"/>
      <c r="MW204" s="131"/>
      <c r="MX204" s="131"/>
      <c r="MY204" s="131"/>
      <c r="MZ204" s="131"/>
      <c r="NA204" s="131"/>
      <c r="NB204" s="131"/>
      <c r="NC204" s="131"/>
      <c r="ND204" s="131"/>
      <c r="NE204" s="131"/>
      <c r="NF204" s="131"/>
      <c r="NG204" s="131"/>
      <c r="NH204" s="131"/>
      <c r="NI204" s="131"/>
      <c r="NJ204" s="131"/>
      <c r="NK204" s="131"/>
      <c r="NL204" s="131"/>
      <c r="NM204" s="131"/>
      <c r="NN204" s="131"/>
      <c r="NO204" s="131"/>
      <c r="NP204" s="131"/>
      <c r="NQ204" s="131"/>
      <c r="NR204" s="131"/>
      <c r="NS204" s="131"/>
      <c r="NT204" s="131"/>
      <c r="NU204" s="131"/>
      <c r="NV204" s="131"/>
      <c r="NW204" s="131"/>
      <c r="NX204" s="131"/>
      <c r="NY204" s="131"/>
      <c r="NZ204" s="131"/>
      <c r="OA204" s="131"/>
      <c r="OB204" s="131"/>
      <c r="OC204" s="131"/>
      <c r="OD204" s="131"/>
      <c r="OE204" s="131"/>
      <c r="OF204" s="131"/>
      <c r="OG204" s="131"/>
      <c r="OH204" s="131"/>
      <c r="OI204" s="131"/>
      <c r="OJ204" s="131"/>
      <c r="OK204" s="131"/>
      <c r="OL204" s="131"/>
      <c r="OM204" s="131"/>
      <c r="ON204" s="131"/>
      <c r="OO204" s="131"/>
      <c r="OP204" s="131"/>
      <c r="OQ204" s="131"/>
      <c r="OR204" s="131"/>
      <c r="OS204" s="131"/>
      <c r="OT204" s="131"/>
      <c r="OU204" s="131"/>
      <c r="OV204" s="131"/>
      <c r="OW204" s="131"/>
      <c r="OX204" s="131"/>
      <c r="OY204" s="131"/>
      <c r="OZ204" s="131"/>
      <c r="PA204" s="131"/>
      <c r="PB204" s="131"/>
      <c r="PC204" s="131"/>
      <c r="PD204" s="131"/>
      <c r="PE204" s="131"/>
      <c r="PF204" s="131"/>
      <c r="PG204" s="131"/>
      <c r="PH204" s="131"/>
      <c r="PI204" s="131"/>
      <c r="PJ204" s="131"/>
      <c r="PK204" s="131"/>
      <c r="PL204" s="131"/>
      <c r="PM204" s="131"/>
      <c r="PN204" s="131"/>
      <c r="PO204" s="131"/>
      <c r="PP204" s="131"/>
      <c r="PQ204" s="131"/>
      <c r="PR204" s="131"/>
      <c r="PS204" s="131"/>
      <c r="PT204" s="131"/>
      <c r="PU204" s="131"/>
      <c r="PV204" s="131"/>
      <c r="PW204" s="131"/>
      <c r="PX204" s="131"/>
      <c r="PY204" s="131"/>
      <c r="PZ204" s="131"/>
      <c r="QA204" s="131"/>
      <c r="QB204" s="131"/>
      <c r="QC204" s="131"/>
      <c r="QD204" s="131"/>
      <c r="QE204" s="131"/>
      <c r="QF204" s="131"/>
      <c r="QG204" s="131"/>
      <c r="QH204" s="131"/>
      <c r="QI204" s="131"/>
      <c r="QJ204" s="131"/>
    </row>
    <row r="205" spans="1:452" ht="15" x14ac:dyDescent="0.2">
      <c r="A205" s="131"/>
      <c r="B205" s="165"/>
      <c r="C205" s="165"/>
      <c r="D205" s="165"/>
      <c r="E205" s="165"/>
      <c r="F205" s="165"/>
      <c r="G205" s="165"/>
      <c r="H205" s="165"/>
      <c r="I205" s="165"/>
      <c r="J205" s="165"/>
      <c r="K205" s="131"/>
      <c r="L205" s="131"/>
      <c r="M205" s="131"/>
      <c r="N205" s="131"/>
      <c r="O205" s="131"/>
      <c r="P205" s="131"/>
      <c r="Q205" s="164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  <c r="EC205" s="131"/>
      <c r="ED205" s="131"/>
      <c r="EE205" s="131"/>
      <c r="EF205" s="131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131"/>
      <c r="FK205" s="131"/>
      <c r="FL205" s="131"/>
      <c r="FM205" s="131"/>
      <c r="FN205" s="131"/>
      <c r="FO205" s="131"/>
      <c r="FP205" s="131"/>
      <c r="FQ205" s="131"/>
      <c r="FR205" s="131"/>
      <c r="FS205" s="131"/>
      <c r="FT205" s="131"/>
      <c r="FU205" s="131"/>
      <c r="FV205" s="131"/>
      <c r="FW205" s="131"/>
      <c r="FX205" s="131"/>
      <c r="FY205" s="131"/>
      <c r="FZ205" s="131"/>
      <c r="GA205" s="131"/>
      <c r="GB205" s="131"/>
      <c r="GC205" s="131"/>
      <c r="GD205" s="131"/>
      <c r="GE205" s="131"/>
      <c r="GF205" s="131"/>
      <c r="GG205" s="131"/>
      <c r="GH205" s="131"/>
      <c r="GI205" s="131"/>
      <c r="GJ205" s="131"/>
      <c r="GK205" s="131"/>
      <c r="GL205" s="131"/>
      <c r="GM205" s="131"/>
      <c r="GN205" s="131"/>
      <c r="GO205" s="131"/>
      <c r="GP205" s="131"/>
      <c r="GQ205" s="131"/>
      <c r="GR205" s="131"/>
      <c r="GS205" s="131"/>
      <c r="GT205" s="131"/>
      <c r="GU205" s="131"/>
      <c r="GV205" s="131"/>
      <c r="GW205" s="131"/>
      <c r="GX205" s="131"/>
      <c r="GY205" s="131"/>
      <c r="GZ205" s="131"/>
      <c r="HA205" s="131"/>
      <c r="HB205" s="131"/>
      <c r="HC205" s="131"/>
      <c r="HD205" s="131"/>
      <c r="HE205" s="131"/>
      <c r="HF205" s="131"/>
      <c r="HG205" s="131"/>
      <c r="HH205" s="131"/>
      <c r="HI205" s="131"/>
      <c r="HJ205" s="131"/>
      <c r="HK205" s="131"/>
      <c r="HL205" s="131"/>
      <c r="HM205" s="131"/>
      <c r="HN205" s="131"/>
      <c r="HO205" s="131"/>
      <c r="HP205" s="131"/>
      <c r="HQ205" s="131"/>
      <c r="HR205" s="131"/>
      <c r="HS205" s="131"/>
      <c r="HT205" s="131"/>
      <c r="HU205" s="131"/>
      <c r="HV205" s="131"/>
      <c r="HW205" s="131"/>
      <c r="HX205" s="131"/>
      <c r="HY205" s="131"/>
      <c r="HZ205" s="131"/>
      <c r="IA205" s="131"/>
      <c r="IB205" s="131"/>
      <c r="IC205" s="131"/>
      <c r="ID205" s="131"/>
      <c r="IE205" s="131"/>
      <c r="IF205" s="131"/>
      <c r="IG205" s="131"/>
      <c r="IH205" s="131"/>
      <c r="II205" s="131"/>
      <c r="IJ205" s="131"/>
      <c r="IK205" s="131"/>
      <c r="IL205" s="131"/>
      <c r="IM205" s="131"/>
      <c r="IN205" s="131"/>
      <c r="IO205" s="131"/>
      <c r="IP205" s="131"/>
      <c r="IQ205" s="131"/>
      <c r="IR205" s="131"/>
      <c r="IS205" s="131"/>
      <c r="IT205" s="131"/>
      <c r="IU205" s="131"/>
      <c r="IV205" s="131"/>
      <c r="IW205" s="131"/>
      <c r="IX205" s="131"/>
      <c r="IY205" s="131"/>
      <c r="IZ205" s="131"/>
      <c r="JA205" s="131"/>
      <c r="JB205" s="131"/>
      <c r="JC205" s="131"/>
      <c r="JD205" s="131"/>
      <c r="JE205" s="131"/>
      <c r="JF205" s="131"/>
      <c r="JG205" s="131"/>
      <c r="JH205" s="131"/>
      <c r="JI205" s="131"/>
      <c r="JJ205" s="131"/>
      <c r="JK205" s="131"/>
      <c r="JL205" s="131"/>
      <c r="JM205" s="131"/>
      <c r="JN205" s="131"/>
      <c r="JO205" s="131"/>
      <c r="JP205" s="131"/>
      <c r="JQ205" s="131"/>
      <c r="JR205" s="131"/>
      <c r="JS205" s="131"/>
      <c r="JT205" s="131"/>
      <c r="JU205" s="131"/>
      <c r="JV205" s="131"/>
      <c r="JW205" s="131"/>
      <c r="JX205" s="131"/>
      <c r="JY205" s="131"/>
      <c r="JZ205" s="131"/>
      <c r="KA205" s="131"/>
      <c r="KB205" s="131"/>
      <c r="KC205" s="131"/>
      <c r="KD205" s="131"/>
      <c r="KE205" s="131"/>
      <c r="KF205" s="131"/>
      <c r="KG205" s="131"/>
      <c r="KH205" s="131"/>
      <c r="KI205" s="131"/>
      <c r="KJ205" s="131"/>
      <c r="KK205" s="131"/>
      <c r="KL205" s="131"/>
      <c r="KM205" s="131"/>
      <c r="KN205" s="131"/>
      <c r="KO205" s="131"/>
      <c r="KP205" s="131"/>
      <c r="KQ205" s="131"/>
      <c r="KR205" s="131"/>
      <c r="KS205" s="131"/>
      <c r="KT205" s="131"/>
      <c r="KU205" s="131"/>
      <c r="KV205" s="131"/>
      <c r="KW205" s="131"/>
      <c r="KX205" s="131"/>
      <c r="KY205" s="131"/>
      <c r="KZ205" s="131"/>
      <c r="LA205" s="131"/>
      <c r="LB205" s="131"/>
      <c r="LC205" s="131"/>
      <c r="LD205" s="131"/>
      <c r="LE205" s="131"/>
      <c r="LF205" s="131"/>
      <c r="LG205" s="131"/>
      <c r="LH205" s="131"/>
      <c r="LI205" s="131"/>
      <c r="LJ205" s="131"/>
      <c r="LK205" s="131"/>
      <c r="LL205" s="131"/>
      <c r="LM205" s="131"/>
      <c r="LN205" s="131"/>
      <c r="LO205" s="131"/>
      <c r="LP205" s="131"/>
      <c r="LQ205" s="131"/>
      <c r="LR205" s="131"/>
      <c r="LS205" s="131"/>
      <c r="LT205" s="131"/>
      <c r="LU205" s="131"/>
      <c r="LV205" s="131"/>
      <c r="LW205" s="131"/>
      <c r="LX205" s="131"/>
      <c r="LY205" s="131"/>
      <c r="LZ205" s="131"/>
      <c r="MA205" s="131"/>
      <c r="MB205" s="131"/>
      <c r="MC205" s="131"/>
      <c r="MD205" s="131"/>
      <c r="ME205" s="131"/>
      <c r="MF205" s="131"/>
      <c r="MG205" s="131"/>
      <c r="MH205" s="131"/>
      <c r="MI205" s="131"/>
      <c r="MJ205" s="131"/>
      <c r="MK205" s="131"/>
      <c r="ML205" s="131"/>
      <c r="MM205" s="131"/>
      <c r="MN205" s="131"/>
      <c r="MO205" s="131"/>
      <c r="MP205" s="131"/>
      <c r="MQ205" s="131"/>
      <c r="MR205" s="131"/>
      <c r="MS205" s="131"/>
      <c r="MT205" s="131"/>
      <c r="MU205" s="131"/>
      <c r="MV205" s="131"/>
      <c r="MW205" s="131"/>
      <c r="MX205" s="131"/>
      <c r="MY205" s="131"/>
      <c r="MZ205" s="131"/>
      <c r="NA205" s="131"/>
      <c r="NB205" s="131"/>
      <c r="NC205" s="131"/>
      <c r="ND205" s="131"/>
      <c r="NE205" s="131"/>
      <c r="NF205" s="131"/>
      <c r="NG205" s="131"/>
      <c r="NH205" s="131"/>
      <c r="NI205" s="131"/>
      <c r="NJ205" s="131"/>
      <c r="NK205" s="131"/>
      <c r="NL205" s="131"/>
      <c r="NM205" s="131"/>
      <c r="NN205" s="131"/>
      <c r="NO205" s="131"/>
      <c r="NP205" s="131"/>
      <c r="NQ205" s="131"/>
      <c r="NR205" s="131"/>
      <c r="NS205" s="131"/>
      <c r="NT205" s="131"/>
      <c r="NU205" s="131"/>
      <c r="NV205" s="131"/>
      <c r="NW205" s="131"/>
      <c r="NX205" s="131"/>
      <c r="NY205" s="131"/>
      <c r="NZ205" s="131"/>
      <c r="OA205" s="131"/>
      <c r="OB205" s="131"/>
      <c r="OC205" s="131"/>
      <c r="OD205" s="131"/>
      <c r="OE205" s="131"/>
      <c r="OF205" s="131"/>
      <c r="OG205" s="131"/>
      <c r="OH205" s="131"/>
      <c r="OI205" s="131"/>
      <c r="OJ205" s="131"/>
      <c r="OK205" s="131"/>
      <c r="OL205" s="131"/>
      <c r="OM205" s="131"/>
      <c r="ON205" s="131"/>
      <c r="OO205" s="131"/>
      <c r="OP205" s="131"/>
      <c r="OQ205" s="131"/>
      <c r="OR205" s="131"/>
      <c r="OS205" s="131"/>
      <c r="OT205" s="131"/>
      <c r="OU205" s="131"/>
      <c r="OV205" s="131"/>
      <c r="OW205" s="131"/>
      <c r="OX205" s="131"/>
      <c r="OY205" s="131"/>
      <c r="OZ205" s="131"/>
      <c r="PA205" s="131"/>
      <c r="PB205" s="131"/>
      <c r="PC205" s="131"/>
      <c r="PD205" s="131"/>
      <c r="PE205" s="131"/>
      <c r="PF205" s="131"/>
      <c r="PG205" s="131"/>
      <c r="PH205" s="131"/>
      <c r="PI205" s="131"/>
      <c r="PJ205" s="131"/>
      <c r="PK205" s="131"/>
      <c r="PL205" s="131"/>
      <c r="PM205" s="131"/>
      <c r="PN205" s="131"/>
      <c r="PO205" s="131"/>
      <c r="PP205" s="131"/>
      <c r="PQ205" s="131"/>
      <c r="PR205" s="131"/>
      <c r="PS205" s="131"/>
      <c r="PT205" s="131"/>
      <c r="PU205" s="131"/>
      <c r="PV205" s="131"/>
      <c r="PW205" s="131"/>
      <c r="PX205" s="131"/>
      <c r="PY205" s="131"/>
      <c r="PZ205" s="131"/>
      <c r="QA205" s="131"/>
      <c r="QB205" s="131"/>
      <c r="QC205" s="131"/>
      <c r="QD205" s="131"/>
      <c r="QE205" s="131"/>
      <c r="QF205" s="131"/>
      <c r="QG205" s="131"/>
      <c r="QH205" s="131"/>
      <c r="QI205" s="131"/>
      <c r="QJ205" s="131"/>
    </row>
    <row r="206" spans="1:452" ht="15" x14ac:dyDescent="0.2">
      <c r="A206" s="131"/>
      <c r="B206" s="165"/>
      <c r="C206" s="165"/>
      <c r="D206" s="165"/>
      <c r="E206" s="165"/>
      <c r="F206" s="165"/>
      <c r="G206" s="165"/>
      <c r="H206" s="165"/>
      <c r="I206" s="165"/>
      <c r="J206" s="165"/>
      <c r="K206" s="131"/>
      <c r="L206" s="131"/>
      <c r="M206" s="131"/>
      <c r="N206" s="131"/>
      <c r="O206" s="131"/>
      <c r="P206" s="131"/>
      <c r="Q206" s="164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  <c r="EC206" s="131"/>
      <c r="ED206" s="131"/>
      <c r="EE206" s="131"/>
      <c r="EF206" s="131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31"/>
      <c r="FA206" s="131"/>
      <c r="FB206" s="131"/>
      <c r="FC206" s="131"/>
      <c r="FD206" s="131"/>
      <c r="FE206" s="131"/>
      <c r="FF206" s="131"/>
      <c r="FG206" s="131"/>
      <c r="FH206" s="131"/>
      <c r="FI206" s="131"/>
      <c r="FJ206" s="131"/>
      <c r="FK206" s="131"/>
      <c r="FL206" s="131"/>
      <c r="FM206" s="131"/>
      <c r="FN206" s="131"/>
      <c r="FO206" s="131"/>
      <c r="FP206" s="131"/>
      <c r="FQ206" s="131"/>
      <c r="FR206" s="131"/>
      <c r="FS206" s="131"/>
      <c r="FT206" s="131"/>
      <c r="FU206" s="131"/>
      <c r="FV206" s="131"/>
      <c r="FW206" s="131"/>
      <c r="FX206" s="131"/>
      <c r="FY206" s="131"/>
      <c r="FZ206" s="131"/>
      <c r="GA206" s="131"/>
      <c r="GB206" s="131"/>
      <c r="GC206" s="131"/>
      <c r="GD206" s="131"/>
      <c r="GE206" s="131"/>
      <c r="GF206" s="131"/>
      <c r="GG206" s="131"/>
      <c r="GH206" s="131"/>
      <c r="GI206" s="131"/>
      <c r="GJ206" s="131"/>
      <c r="GK206" s="131"/>
      <c r="GL206" s="131"/>
      <c r="GM206" s="131"/>
      <c r="GN206" s="131"/>
      <c r="GO206" s="131"/>
      <c r="GP206" s="131"/>
      <c r="GQ206" s="131"/>
      <c r="GR206" s="131"/>
      <c r="GS206" s="131"/>
      <c r="GT206" s="131"/>
      <c r="GU206" s="131"/>
      <c r="GV206" s="131"/>
      <c r="GW206" s="131"/>
      <c r="GX206" s="131"/>
      <c r="GY206" s="131"/>
      <c r="GZ206" s="131"/>
      <c r="HA206" s="131"/>
      <c r="HB206" s="131"/>
      <c r="HC206" s="131"/>
      <c r="HD206" s="131"/>
      <c r="HE206" s="131"/>
      <c r="HF206" s="131"/>
      <c r="HG206" s="131"/>
      <c r="HH206" s="131"/>
      <c r="HI206" s="131"/>
      <c r="HJ206" s="131"/>
      <c r="HK206" s="131"/>
      <c r="HL206" s="131"/>
      <c r="HM206" s="131"/>
      <c r="HN206" s="131"/>
      <c r="HO206" s="131"/>
      <c r="HP206" s="131"/>
      <c r="HQ206" s="131"/>
      <c r="HR206" s="131"/>
      <c r="HS206" s="131"/>
      <c r="HT206" s="131"/>
      <c r="HU206" s="131"/>
      <c r="HV206" s="131"/>
      <c r="HW206" s="131"/>
      <c r="HX206" s="131"/>
      <c r="HY206" s="131"/>
      <c r="HZ206" s="131"/>
      <c r="IA206" s="131"/>
      <c r="IB206" s="131"/>
      <c r="IC206" s="131"/>
      <c r="ID206" s="131"/>
      <c r="IE206" s="131"/>
      <c r="IF206" s="131"/>
      <c r="IG206" s="131"/>
      <c r="IH206" s="131"/>
      <c r="II206" s="131"/>
      <c r="IJ206" s="131"/>
      <c r="IK206" s="131"/>
      <c r="IL206" s="131"/>
      <c r="IM206" s="131"/>
      <c r="IN206" s="131"/>
      <c r="IO206" s="131"/>
      <c r="IP206" s="131"/>
      <c r="IQ206" s="131"/>
      <c r="IR206" s="131"/>
      <c r="IS206" s="131"/>
      <c r="IT206" s="131"/>
      <c r="IU206" s="131"/>
      <c r="IV206" s="131"/>
      <c r="IW206" s="131"/>
      <c r="IX206" s="131"/>
      <c r="IY206" s="131"/>
      <c r="IZ206" s="131"/>
      <c r="JA206" s="131"/>
      <c r="JB206" s="131"/>
      <c r="JC206" s="131"/>
      <c r="JD206" s="131"/>
      <c r="JE206" s="131"/>
      <c r="JF206" s="131"/>
      <c r="JG206" s="131"/>
      <c r="JH206" s="131"/>
      <c r="JI206" s="131"/>
      <c r="JJ206" s="131"/>
      <c r="JK206" s="131"/>
      <c r="JL206" s="131"/>
      <c r="JM206" s="131"/>
      <c r="JN206" s="131"/>
      <c r="JO206" s="131"/>
      <c r="JP206" s="131"/>
      <c r="JQ206" s="131"/>
      <c r="JR206" s="131"/>
      <c r="JS206" s="131"/>
      <c r="JT206" s="131"/>
      <c r="JU206" s="131"/>
      <c r="JV206" s="131"/>
      <c r="JW206" s="131"/>
      <c r="JX206" s="131"/>
      <c r="JY206" s="131"/>
      <c r="JZ206" s="131"/>
      <c r="KA206" s="131"/>
      <c r="KB206" s="131"/>
      <c r="KC206" s="131"/>
      <c r="KD206" s="131"/>
      <c r="KE206" s="131"/>
      <c r="KF206" s="131"/>
      <c r="KG206" s="131"/>
      <c r="KH206" s="131"/>
      <c r="KI206" s="131"/>
      <c r="KJ206" s="131"/>
      <c r="KK206" s="131"/>
      <c r="KL206" s="131"/>
      <c r="KM206" s="131"/>
      <c r="KN206" s="131"/>
      <c r="KO206" s="131"/>
      <c r="KP206" s="131"/>
      <c r="KQ206" s="131"/>
      <c r="KR206" s="131"/>
      <c r="KS206" s="131"/>
      <c r="KT206" s="131"/>
      <c r="KU206" s="131"/>
      <c r="KV206" s="131"/>
      <c r="KW206" s="131"/>
      <c r="KX206" s="131"/>
      <c r="KY206" s="131"/>
      <c r="KZ206" s="131"/>
      <c r="LA206" s="131"/>
      <c r="LB206" s="131"/>
      <c r="LC206" s="131"/>
      <c r="LD206" s="131"/>
      <c r="LE206" s="131"/>
      <c r="LF206" s="131"/>
      <c r="LG206" s="131"/>
      <c r="LH206" s="131"/>
      <c r="LI206" s="131"/>
      <c r="LJ206" s="131"/>
      <c r="LK206" s="131"/>
      <c r="LL206" s="131"/>
      <c r="LM206" s="131"/>
      <c r="LN206" s="131"/>
      <c r="LO206" s="131"/>
      <c r="LP206" s="131"/>
      <c r="LQ206" s="131"/>
      <c r="LR206" s="131"/>
      <c r="LS206" s="131"/>
      <c r="LT206" s="131"/>
      <c r="LU206" s="131"/>
      <c r="LV206" s="131"/>
      <c r="LW206" s="131"/>
      <c r="LX206" s="131"/>
      <c r="LY206" s="131"/>
      <c r="LZ206" s="131"/>
      <c r="MA206" s="131"/>
      <c r="MB206" s="131"/>
      <c r="MC206" s="131"/>
      <c r="MD206" s="131"/>
      <c r="ME206" s="131"/>
      <c r="MF206" s="131"/>
      <c r="MG206" s="131"/>
      <c r="MH206" s="131"/>
      <c r="MI206" s="131"/>
      <c r="MJ206" s="131"/>
      <c r="MK206" s="131"/>
      <c r="ML206" s="131"/>
      <c r="MM206" s="131"/>
      <c r="MN206" s="131"/>
      <c r="MO206" s="131"/>
      <c r="MP206" s="131"/>
      <c r="MQ206" s="131"/>
      <c r="MR206" s="131"/>
      <c r="MS206" s="131"/>
      <c r="MT206" s="131"/>
      <c r="MU206" s="131"/>
      <c r="MV206" s="131"/>
      <c r="MW206" s="131"/>
      <c r="MX206" s="131"/>
      <c r="MY206" s="131"/>
      <c r="MZ206" s="131"/>
      <c r="NA206" s="131"/>
      <c r="NB206" s="131"/>
      <c r="NC206" s="131"/>
      <c r="ND206" s="131"/>
      <c r="NE206" s="131"/>
      <c r="NF206" s="131"/>
      <c r="NG206" s="131"/>
      <c r="NH206" s="131"/>
      <c r="NI206" s="131"/>
      <c r="NJ206" s="131"/>
      <c r="NK206" s="131"/>
      <c r="NL206" s="131"/>
      <c r="NM206" s="131"/>
      <c r="NN206" s="131"/>
      <c r="NO206" s="131"/>
      <c r="NP206" s="131"/>
      <c r="NQ206" s="131"/>
      <c r="NR206" s="131"/>
      <c r="NS206" s="131"/>
      <c r="NT206" s="131"/>
      <c r="NU206" s="131"/>
      <c r="NV206" s="131"/>
      <c r="NW206" s="131"/>
      <c r="NX206" s="131"/>
      <c r="NY206" s="131"/>
      <c r="NZ206" s="131"/>
      <c r="OA206" s="131"/>
      <c r="OB206" s="131"/>
      <c r="OC206" s="131"/>
      <c r="OD206" s="131"/>
      <c r="OE206" s="131"/>
      <c r="OF206" s="131"/>
      <c r="OG206" s="131"/>
      <c r="OH206" s="131"/>
      <c r="OI206" s="131"/>
      <c r="OJ206" s="131"/>
      <c r="OK206" s="131"/>
      <c r="OL206" s="131"/>
      <c r="OM206" s="131"/>
      <c r="ON206" s="131"/>
      <c r="OO206" s="131"/>
      <c r="OP206" s="131"/>
      <c r="OQ206" s="131"/>
      <c r="OR206" s="131"/>
      <c r="OS206" s="131"/>
      <c r="OT206" s="131"/>
      <c r="OU206" s="131"/>
      <c r="OV206" s="131"/>
      <c r="OW206" s="131"/>
      <c r="OX206" s="131"/>
      <c r="OY206" s="131"/>
      <c r="OZ206" s="131"/>
      <c r="PA206" s="131"/>
      <c r="PB206" s="131"/>
      <c r="PC206" s="131"/>
      <c r="PD206" s="131"/>
      <c r="PE206" s="131"/>
      <c r="PF206" s="131"/>
      <c r="PG206" s="131"/>
      <c r="PH206" s="131"/>
      <c r="PI206" s="131"/>
      <c r="PJ206" s="131"/>
      <c r="PK206" s="131"/>
      <c r="PL206" s="131"/>
      <c r="PM206" s="131"/>
      <c r="PN206" s="131"/>
      <c r="PO206" s="131"/>
      <c r="PP206" s="131"/>
      <c r="PQ206" s="131"/>
      <c r="PR206" s="131"/>
      <c r="PS206" s="131"/>
      <c r="PT206" s="131"/>
      <c r="PU206" s="131"/>
      <c r="PV206" s="131"/>
      <c r="PW206" s="131"/>
      <c r="PX206" s="131"/>
      <c r="PY206" s="131"/>
      <c r="PZ206" s="131"/>
      <c r="QA206" s="131"/>
      <c r="QB206" s="131"/>
      <c r="QC206" s="131"/>
      <c r="QD206" s="131"/>
      <c r="QE206" s="131"/>
      <c r="QF206" s="131"/>
      <c r="QG206" s="131"/>
      <c r="QH206" s="131"/>
      <c r="QI206" s="131"/>
      <c r="QJ206" s="131"/>
    </row>
    <row r="207" spans="1:452" ht="15" x14ac:dyDescent="0.2">
      <c r="A207" s="131"/>
      <c r="B207" s="165"/>
      <c r="C207" s="165"/>
      <c r="D207" s="165"/>
      <c r="E207" s="165"/>
      <c r="F207" s="165"/>
      <c r="G207" s="165"/>
      <c r="H207" s="165"/>
      <c r="I207" s="165"/>
      <c r="J207" s="165"/>
      <c r="K207" s="131"/>
      <c r="L207" s="131"/>
      <c r="M207" s="131"/>
      <c r="N207" s="131"/>
      <c r="O207" s="131"/>
      <c r="P207" s="131"/>
      <c r="Q207" s="164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  <c r="EC207" s="131"/>
      <c r="ED207" s="131"/>
      <c r="EE207" s="131"/>
      <c r="EF207" s="131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31"/>
      <c r="FA207" s="131"/>
      <c r="FB207" s="131"/>
      <c r="FC207" s="131"/>
      <c r="FD207" s="131"/>
      <c r="FE207" s="131"/>
      <c r="FF207" s="131"/>
      <c r="FG207" s="131"/>
      <c r="FH207" s="131"/>
      <c r="FI207" s="131"/>
      <c r="FJ207" s="131"/>
      <c r="FK207" s="131"/>
      <c r="FL207" s="131"/>
      <c r="FM207" s="131"/>
      <c r="FN207" s="131"/>
      <c r="FO207" s="131"/>
      <c r="FP207" s="131"/>
      <c r="FQ207" s="131"/>
      <c r="FR207" s="131"/>
      <c r="FS207" s="131"/>
      <c r="FT207" s="131"/>
      <c r="FU207" s="131"/>
      <c r="FV207" s="131"/>
      <c r="FW207" s="131"/>
      <c r="FX207" s="131"/>
      <c r="FY207" s="131"/>
      <c r="FZ207" s="131"/>
      <c r="GA207" s="131"/>
      <c r="GB207" s="131"/>
      <c r="GC207" s="131"/>
      <c r="GD207" s="131"/>
      <c r="GE207" s="131"/>
      <c r="GF207" s="131"/>
      <c r="GG207" s="131"/>
      <c r="GH207" s="131"/>
      <c r="GI207" s="131"/>
      <c r="GJ207" s="131"/>
      <c r="GK207" s="131"/>
      <c r="GL207" s="131"/>
      <c r="GM207" s="131"/>
      <c r="GN207" s="131"/>
      <c r="GO207" s="131"/>
      <c r="GP207" s="131"/>
      <c r="GQ207" s="131"/>
      <c r="GR207" s="131"/>
      <c r="GS207" s="131"/>
      <c r="GT207" s="131"/>
      <c r="GU207" s="131"/>
      <c r="GV207" s="131"/>
      <c r="GW207" s="131"/>
      <c r="GX207" s="131"/>
      <c r="GY207" s="131"/>
      <c r="GZ207" s="131"/>
      <c r="HA207" s="131"/>
      <c r="HB207" s="131"/>
      <c r="HC207" s="131"/>
      <c r="HD207" s="131"/>
      <c r="HE207" s="131"/>
      <c r="HF207" s="131"/>
      <c r="HG207" s="131"/>
      <c r="HH207" s="131"/>
      <c r="HI207" s="131"/>
      <c r="HJ207" s="131"/>
      <c r="HK207" s="131"/>
      <c r="HL207" s="131"/>
      <c r="HM207" s="131"/>
      <c r="HN207" s="131"/>
      <c r="HO207" s="131"/>
      <c r="HP207" s="131"/>
      <c r="HQ207" s="131"/>
      <c r="HR207" s="131"/>
      <c r="HS207" s="131"/>
      <c r="HT207" s="131"/>
      <c r="HU207" s="131"/>
      <c r="HV207" s="131"/>
      <c r="HW207" s="131"/>
      <c r="HX207" s="131"/>
      <c r="HY207" s="131"/>
      <c r="HZ207" s="131"/>
      <c r="IA207" s="131"/>
      <c r="IB207" s="131"/>
      <c r="IC207" s="131"/>
      <c r="ID207" s="131"/>
      <c r="IE207" s="131"/>
      <c r="IF207" s="131"/>
      <c r="IG207" s="131"/>
      <c r="IH207" s="131"/>
      <c r="II207" s="131"/>
      <c r="IJ207" s="131"/>
      <c r="IK207" s="131"/>
      <c r="IL207" s="131"/>
      <c r="IM207" s="131"/>
      <c r="IN207" s="131"/>
      <c r="IO207" s="131"/>
      <c r="IP207" s="131"/>
      <c r="IQ207" s="131"/>
      <c r="IR207" s="131"/>
      <c r="IS207" s="131"/>
      <c r="IT207" s="131"/>
      <c r="IU207" s="131"/>
      <c r="IV207" s="131"/>
      <c r="IW207" s="131"/>
      <c r="IX207" s="131"/>
      <c r="IY207" s="131"/>
      <c r="IZ207" s="131"/>
      <c r="JA207" s="131"/>
      <c r="JB207" s="131"/>
      <c r="JC207" s="131"/>
      <c r="JD207" s="131"/>
      <c r="JE207" s="131"/>
      <c r="JF207" s="131"/>
      <c r="JG207" s="131"/>
      <c r="JH207" s="131"/>
      <c r="JI207" s="131"/>
      <c r="JJ207" s="131"/>
      <c r="JK207" s="131"/>
      <c r="JL207" s="131"/>
      <c r="JM207" s="131"/>
      <c r="JN207" s="131"/>
      <c r="JO207" s="131"/>
      <c r="JP207" s="131"/>
      <c r="JQ207" s="131"/>
      <c r="JR207" s="131"/>
      <c r="JS207" s="131"/>
      <c r="JT207" s="131"/>
      <c r="JU207" s="131"/>
      <c r="JV207" s="131"/>
      <c r="JW207" s="131"/>
      <c r="JX207" s="131"/>
      <c r="JY207" s="131"/>
      <c r="JZ207" s="131"/>
      <c r="KA207" s="131"/>
      <c r="KB207" s="131"/>
      <c r="KC207" s="131"/>
      <c r="KD207" s="131"/>
      <c r="KE207" s="131"/>
      <c r="KF207" s="131"/>
      <c r="KG207" s="131"/>
      <c r="KH207" s="131"/>
      <c r="KI207" s="131"/>
      <c r="KJ207" s="131"/>
      <c r="KK207" s="131"/>
      <c r="KL207" s="131"/>
      <c r="KM207" s="131"/>
      <c r="KN207" s="131"/>
      <c r="KO207" s="131"/>
      <c r="KP207" s="131"/>
      <c r="KQ207" s="131"/>
      <c r="KR207" s="131"/>
      <c r="KS207" s="131"/>
      <c r="KT207" s="131"/>
      <c r="KU207" s="131"/>
      <c r="KV207" s="131"/>
      <c r="KW207" s="131"/>
      <c r="KX207" s="131"/>
      <c r="KY207" s="131"/>
      <c r="KZ207" s="131"/>
      <c r="LA207" s="131"/>
      <c r="LB207" s="131"/>
      <c r="LC207" s="131"/>
      <c r="LD207" s="131"/>
      <c r="LE207" s="131"/>
      <c r="LF207" s="131"/>
      <c r="LG207" s="131"/>
      <c r="LH207" s="131"/>
      <c r="LI207" s="131"/>
      <c r="LJ207" s="131"/>
      <c r="LK207" s="131"/>
      <c r="LL207" s="131"/>
      <c r="LM207" s="131"/>
      <c r="LN207" s="131"/>
      <c r="LO207" s="131"/>
      <c r="LP207" s="131"/>
      <c r="LQ207" s="131"/>
      <c r="LR207" s="131"/>
      <c r="LS207" s="131"/>
      <c r="LT207" s="131"/>
      <c r="LU207" s="131"/>
      <c r="LV207" s="131"/>
      <c r="LW207" s="131"/>
      <c r="LX207" s="131"/>
      <c r="LY207" s="131"/>
      <c r="LZ207" s="131"/>
      <c r="MA207" s="131"/>
      <c r="MB207" s="131"/>
      <c r="MC207" s="131"/>
      <c r="MD207" s="131"/>
      <c r="ME207" s="131"/>
      <c r="MF207" s="131"/>
      <c r="MG207" s="131"/>
      <c r="MH207" s="131"/>
      <c r="MI207" s="131"/>
      <c r="MJ207" s="131"/>
      <c r="MK207" s="131"/>
      <c r="ML207" s="131"/>
      <c r="MM207" s="131"/>
      <c r="MN207" s="131"/>
      <c r="MO207" s="131"/>
      <c r="MP207" s="131"/>
      <c r="MQ207" s="131"/>
      <c r="MR207" s="131"/>
      <c r="MS207" s="131"/>
      <c r="MT207" s="131"/>
      <c r="MU207" s="131"/>
      <c r="MV207" s="131"/>
      <c r="MW207" s="131"/>
      <c r="MX207" s="131"/>
      <c r="MY207" s="131"/>
      <c r="MZ207" s="131"/>
      <c r="NA207" s="131"/>
      <c r="NB207" s="131"/>
      <c r="NC207" s="131"/>
      <c r="ND207" s="131"/>
      <c r="NE207" s="131"/>
      <c r="NF207" s="131"/>
      <c r="NG207" s="131"/>
      <c r="NH207" s="131"/>
      <c r="NI207" s="131"/>
      <c r="NJ207" s="131"/>
      <c r="NK207" s="131"/>
      <c r="NL207" s="131"/>
      <c r="NM207" s="131"/>
      <c r="NN207" s="131"/>
      <c r="NO207" s="131"/>
      <c r="NP207" s="131"/>
      <c r="NQ207" s="131"/>
      <c r="NR207" s="131"/>
      <c r="NS207" s="131"/>
      <c r="NT207" s="131"/>
      <c r="NU207" s="131"/>
      <c r="NV207" s="131"/>
      <c r="NW207" s="131"/>
      <c r="NX207" s="131"/>
      <c r="NY207" s="131"/>
      <c r="NZ207" s="131"/>
      <c r="OA207" s="131"/>
      <c r="OB207" s="131"/>
      <c r="OC207" s="131"/>
      <c r="OD207" s="131"/>
      <c r="OE207" s="131"/>
      <c r="OF207" s="131"/>
      <c r="OG207" s="131"/>
      <c r="OH207" s="131"/>
      <c r="OI207" s="131"/>
      <c r="OJ207" s="131"/>
      <c r="OK207" s="131"/>
      <c r="OL207" s="131"/>
      <c r="OM207" s="131"/>
      <c r="ON207" s="131"/>
      <c r="OO207" s="131"/>
      <c r="OP207" s="131"/>
      <c r="OQ207" s="131"/>
      <c r="OR207" s="131"/>
      <c r="OS207" s="131"/>
      <c r="OT207" s="131"/>
      <c r="OU207" s="131"/>
      <c r="OV207" s="131"/>
      <c r="OW207" s="131"/>
      <c r="OX207" s="131"/>
      <c r="OY207" s="131"/>
      <c r="OZ207" s="131"/>
      <c r="PA207" s="131"/>
      <c r="PB207" s="131"/>
      <c r="PC207" s="131"/>
      <c r="PD207" s="131"/>
      <c r="PE207" s="131"/>
      <c r="PF207" s="131"/>
      <c r="PG207" s="131"/>
      <c r="PH207" s="131"/>
      <c r="PI207" s="131"/>
      <c r="PJ207" s="131"/>
      <c r="PK207" s="131"/>
      <c r="PL207" s="131"/>
      <c r="PM207" s="131"/>
      <c r="PN207" s="131"/>
      <c r="PO207" s="131"/>
      <c r="PP207" s="131"/>
      <c r="PQ207" s="131"/>
      <c r="PR207" s="131"/>
      <c r="PS207" s="131"/>
      <c r="PT207" s="131"/>
      <c r="PU207" s="131"/>
      <c r="PV207" s="131"/>
      <c r="PW207" s="131"/>
      <c r="PX207" s="131"/>
      <c r="PY207" s="131"/>
      <c r="PZ207" s="131"/>
      <c r="QA207" s="131"/>
      <c r="QB207" s="131"/>
      <c r="QC207" s="131"/>
      <c r="QD207" s="131"/>
      <c r="QE207" s="131"/>
      <c r="QF207" s="131"/>
      <c r="QG207" s="131"/>
      <c r="QH207" s="131"/>
      <c r="QI207" s="131"/>
      <c r="QJ207" s="131"/>
    </row>
    <row r="208" spans="1:452" ht="15" x14ac:dyDescent="0.2">
      <c r="A208" s="131"/>
      <c r="B208" s="165"/>
      <c r="C208" s="165"/>
      <c r="D208" s="165"/>
      <c r="E208" s="165"/>
      <c r="F208" s="165"/>
      <c r="G208" s="165"/>
      <c r="H208" s="165"/>
      <c r="I208" s="165"/>
      <c r="J208" s="165"/>
      <c r="K208" s="131"/>
      <c r="L208" s="131"/>
      <c r="M208" s="131"/>
      <c r="N208" s="131"/>
      <c r="O208" s="131"/>
      <c r="P208" s="131"/>
      <c r="Q208" s="164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  <c r="EC208" s="131"/>
      <c r="ED208" s="131"/>
      <c r="EE208" s="131"/>
      <c r="EF208" s="131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31"/>
      <c r="FA208" s="131"/>
      <c r="FB208" s="131"/>
      <c r="FC208" s="131"/>
      <c r="FD208" s="131"/>
      <c r="FE208" s="131"/>
      <c r="FF208" s="131"/>
      <c r="FG208" s="131"/>
      <c r="FH208" s="131"/>
      <c r="FI208" s="131"/>
      <c r="FJ208" s="131"/>
      <c r="FK208" s="131"/>
      <c r="FL208" s="131"/>
      <c r="FM208" s="131"/>
      <c r="FN208" s="131"/>
      <c r="FO208" s="131"/>
      <c r="FP208" s="131"/>
      <c r="FQ208" s="131"/>
      <c r="FR208" s="131"/>
      <c r="FS208" s="131"/>
      <c r="FT208" s="131"/>
      <c r="FU208" s="131"/>
      <c r="FV208" s="131"/>
      <c r="FW208" s="131"/>
      <c r="FX208" s="131"/>
      <c r="FY208" s="131"/>
      <c r="FZ208" s="131"/>
      <c r="GA208" s="131"/>
      <c r="GB208" s="131"/>
      <c r="GC208" s="131"/>
      <c r="GD208" s="131"/>
      <c r="GE208" s="131"/>
      <c r="GF208" s="131"/>
      <c r="GG208" s="131"/>
      <c r="GH208" s="131"/>
      <c r="GI208" s="131"/>
      <c r="GJ208" s="131"/>
      <c r="GK208" s="131"/>
      <c r="GL208" s="131"/>
      <c r="GM208" s="131"/>
      <c r="GN208" s="131"/>
      <c r="GO208" s="131"/>
      <c r="GP208" s="131"/>
      <c r="GQ208" s="131"/>
      <c r="GR208" s="131"/>
      <c r="GS208" s="131"/>
      <c r="GT208" s="131"/>
      <c r="GU208" s="131"/>
      <c r="GV208" s="131"/>
      <c r="GW208" s="131"/>
      <c r="GX208" s="131"/>
      <c r="GY208" s="131"/>
      <c r="GZ208" s="131"/>
      <c r="HA208" s="131"/>
      <c r="HB208" s="131"/>
      <c r="HC208" s="131"/>
      <c r="HD208" s="131"/>
      <c r="HE208" s="131"/>
      <c r="HF208" s="131"/>
      <c r="HG208" s="131"/>
      <c r="HH208" s="131"/>
      <c r="HI208" s="131"/>
      <c r="HJ208" s="131"/>
      <c r="HK208" s="131"/>
      <c r="HL208" s="131"/>
      <c r="HM208" s="131"/>
      <c r="HN208" s="131"/>
      <c r="HO208" s="131"/>
      <c r="HP208" s="131"/>
      <c r="HQ208" s="131"/>
      <c r="HR208" s="131"/>
      <c r="HS208" s="131"/>
      <c r="HT208" s="131"/>
      <c r="HU208" s="131"/>
      <c r="HV208" s="131"/>
      <c r="HW208" s="131"/>
      <c r="HX208" s="131"/>
      <c r="HY208" s="131"/>
      <c r="HZ208" s="131"/>
      <c r="IA208" s="131"/>
      <c r="IB208" s="131"/>
      <c r="IC208" s="131"/>
      <c r="ID208" s="131"/>
      <c r="IE208" s="131"/>
      <c r="IF208" s="131"/>
      <c r="IG208" s="131"/>
      <c r="IH208" s="131"/>
      <c r="II208" s="131"/>
      <c r="IJ208" s="131"/>
      <c r="IK208" s="131"/>
      <c r="IL208" s="131"/>
      <c r="IM208" s="131"/>
      <c r="IN208" s="131"/>
      <c r="IO208" s="131"/>
      <c r="IP208" s="131"/>
      <c r="IQ208" s="131"/>
      <c r="IR208" s="131"/>
      <c r="IS208" s="131"/>
      <c r="IT208" s="131"/>
      <c r="IU208" s="131"/>
      <c r="IV208" s="131"/>
      <c r="IW208" s="131"/>
      <c r="IX208" s="131"/>
      <c r="IY208" s="131"/>
      <c r="IZ208" s="131"/>
      <c r="JA208" s="131"/>
      <c r="JB208" s="131"/>
      <c r="JC208" s="131"/>
      <c r="JD208" s="131"/>
      <c r="JE208" s="131"/>
      <c r="JF208" s="131"/>
      <c r="JG208" s="131"/>
      <c r="JH208" s="131"/>
      <c r="JI208" s="131"/>
      <c r="JJ208" s="131"/>
      <c r="JK208" s="131"/>
      <c r="JL208" s="131"/>
      <c r="JM208" s="131"/>
      <c r="JN208" s="131"/>
      <c r="JO208" s="131"/>
      <c r="JP208" s="131"/>
      <c r="JQ208" s="131"/>
      <c r="JR208" s="131"/>
      <c r="JS208" s="131"/>
      <c r="JT208" s="131"/>
      <c r="JU208" s="131"/>
      <c r="JV208" s="131"/>
      <c r="JW208" s="131"/>
      <c r="JX208" s="131"/>
      <c r="JY208" s="131"/>
      <c r="JZ208" s="131"/>
      <c r="KA208" s="131"/>
      <c r="KB208" s="131"/>
      <c r="KC208" s="131"/>
      <c r="KD208" s="131"/>
      <c r="KE208" s="131"/>
      <c r="KF208" s="131"/>
      <c r="KG208" s="131"/>
      <c r="KH208" s="131"/>
      <c r="KI208" s="131"/>
      <c r="KJ208" s="131"/>
      <c r="KK208" s="131"/>
      <c r="KL208" s="131"/>
      <c r="KM208" s="131"/>
      <c r="KN208" s="131"/>
      <c r="KO208" s="131"/>
      <c r="KP208" s="131"/>
      <c r="KQ208" s="131"/>
      <c r="KR208" s="131"/>
      <c r="KS208" s="131"/>
      <c r="KT208" s="131"/>
      <c r="KU208" s="131"/>
      <c r="KV208" s="131"/>
      <c r="KW208" s="131"/>
      <c r="KX208" s="131"/>
      <c r="KY208" s="131"/>
      <c r="KZ208" s="131"/>
      <c r="LA208" s="131"/>
      <c r="LB208" s="131"/>
      <c r="LC208" s="131"/>
      <c r="LD208" s="131"/>
      <c r="LE208" s="131"/>
      <c r="LF208" s="131"/>
      <c r="LG208" s="131"/>
      <c r="LH208" s="131"/>
      <c r="LI208" s="131"/>
      <c r="LJ208" s="131"/>
      <c r="LK208" s="131"/>
      <c r="LL208" s="131"/>
      <c r="LM208" s="131"/>
      <c r="LN208" s="131"/>
      <c r="LO208" s="131"/>
      <c r="LP208" s="131"/>
      <c r="LQ208" s="131"/>
      <c r="LR208" s="131"/>
      <c r="LS208" s="131"/>
      <c r="LT208" s="131"/>
      <c r="LU208" s="131"/>
      <c r="LV208" s="131"/>
      <c r="LW208" s="131"/>
      <c r="LX208" s="131"/>
      <c r="LY208" s="131"/>
      <c r="LZ208" s="131"/>
      <c r="MA208" s="131"/>
      <c r="MB208" s="131"/>
      <c r="MC208" s="131"/>
      <c r="MD208" s="131"/>
      <c r="ME208" s="131"/>
      <c r="MF208" s="131"/>
      <c r="MG208" s="131"/>
      <c r="MH208" s="131"/>
      <c r="MI208" s="131"/>
      <c r="MJ208" s="131"/>
      <c r="MK208" s="131"/>
      <c r="ML208" s="131"/>
      <c r="MM208" s="131"/>
      <c r="MN208" s="131"/>
      <c r="MO208" s="131"/>
      <c r="MP208" s="131"/>
      <c r="MQ208" s="131"/>
      <c r="MR208" s="131"/>
      <c r="MS208" s="131"/>
      <c r="MT208" s="131"/>
      <c r="MU208" s="131"/>
      <c r="MV208" s="131"/>
      <c r="MW208" s="131"/>
      <c r="MX208" s="131"/>
      <c r="MY208" s="131"/>
      <c r="MZ208" s="131"/>
      <c r="NA208" s="131"/>
      <c r="NB208" s="131"/>
      <c r="NC208" s="131"/>
      <c r="ND208" s="131"/>
      <c r="NE208" s="131"/>
      <c r="NF208" s="131"/>
      <c r="NG208" s="131"/>
      <c r="NH208" s="131"/>
      <c r="NI208" s="131"/>
      <c r="NJ208" s="131"/>
      <c r="NK208" s="131"/>
      <c r="NL208" s="131"/>
      <c r="NM208" s="131"/>
      <c r="NN208" s="131"/>
      <c r="NO208" s="131"/>
      <c r="NP208" s="131"/>
      <c r="NQ208" s="131"/>
      <c r="NR208" s="131"/>
      <c r="NS208" s="131"/>
      <c r="NT208" s="131"/>
      <c r="NU208" s="131"/>
      <c r="NV208" s="131"/>
      <c r="NW208" s="131"/>
      <c r="NX208" s="131"/>
      <c r="NY208" s="131"/>
      <c r="NZ208" s="131"/>
      <c r="OA208" s="131"/>
      <c r="OB208" s="131"/>
      <c r="OC208" s="131"/>
      <c r="OD208" s="131"/>
      <c r="OE208" s="131"/>
      <c r="OF208" s="131"/>
      <c r="OG208" s="131"/>
      <c r="OH208" s="131"/>
      <c r="OI208" s="131"/>
      <c r="OJ208" s="131"/>
      <c r="OK208" s="131"/>
      <c r="OL208" s="131"/>
      <c r="OM208" s="131"/>
      <c r="ON208" s="131"/>
      <c r="OO208" s="131"/>
      <c r="OP208" s="131"/>
      <c r="OQ208" s="131"/>
      <c r="OR208" s="131"/>
      <c r="OS208" s="131"/>
      <c r="OT208" s="131"/>
      <c r="OU208" s="131"/>
      <c r="OV208" s="131"/>
      <c r="OW208" s="131"/>
      <c r="OX208" s="131"/>
      <c r="OY208" s="131"/>
      <c r="OZ208" s="131"/>
      <c r="PA208" s="131"/>
      <c r="PB208" s="131"/>
      <c r="PC208" s="131"/>
      <c r="PD208" s="131"/>
      <c r="PE208" s="131"/>
      <c r="PF208" s="131"/>
      <c r="PG208" s="131"/>
      <c r="PH208" s="131"/>
      <c r="PI208" s="131"/>
      <c r="PJ208" s="131"/>
      <c r="PK208" s="131"/>
      <c r="PL208" s="131"/>
      <c r="PM208" s="131"/>
      <c r="PN208" s="131"/>
      <c r="PO208" s="131"/>
      <c r="PP208" s="131"/>
      <c r="PQ208" s="131"/>
      <c r="PR208" s="131"/>
      <c r="PS208" s="131"/>
      <c r="PT208" s="131"/>
      <c r="PU208" s="131"/>
      <c r="PV208" s="131"/>
      <c r="PW208" s="131"/>
      <c r="PX208" s="131"/>
      <c r="PY208" s="131"/>
      <c r="PZ208" s="131"/>
      <c r="QA208" s="131"/>
      <c r="QB208" s="131"/>
      <c r="QC208" s="131"/>
      <c r="QD208" s="131"/>
      <c r="QE208" s="131"/>
      <c r="QF208" s="131"/>
      <c r="QG208" s="131"/>
      <c r="QH208" s="131"/>
      <c r="QI208" s="131"/>
      <c r="QJ208" s="131"/>
    </row>
    <row r="209" spans="1:452" ht="15" x14ac:dyDescent="0.2">
      <c r="A209" s="131"/>
      <c r="B209" s="165"/>
      <c r="C209" s="165"/>
      <c r="D209" s="165"/>
      <c r="E209" s="165"/>
      <c r="F209" s="165"/>
      <c r="G209" s="165"/>
      <c r="H209" s="165"/>
      <c r="I209" s="165"/>
      <c r="J209" s="165"/>
      <c r="K209" s="131"/>
      <c r="L209" s="131"/>
      <c r="M209" s="131"/>
      <c r="N209" s="131"/>
      <c r="O209" s="131"/>
      <c r="P209" s="131"/>
      <c r="Q209" s="164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  <c r="EC209" s="131"/>
      <c r="ED209" s="131"/>
      <c r="EE209" s="131"/>
      <c r="EF209" s="131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31"/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31"/>
      <c r="FA209" s="131"/>
      <c r="FB209" s="131"/>
      <c r="FC209" s="131"/>
      <c r="FD209" s="131"/>
      <c r="FE209" s="131"/>
      <c r="FF209" s="131"/>
      <c r="FG209" s="131"/>
      <c r="FH209" s="131"/>
      <c r="FI209" s="131"/>
      <c r="FJ209" s="131"/>
      <c r="FK209" s="131"/>
      <c r="FL209" s="131"/>
      <c r="FM209" s="131"/>
      <c r="FN209" s="131"/>
      <c r="FO209" s="131"/>
      <c r="FP209" s="131"/>
      <c r="FQ209" s="131"/>
      <c r="FR209" s="131"/>
      <c r="FS209" s="131"/>
      <c r="FT209" s="131"/>
      <c r="FU209" s="131"/>
      <c r="FV209" s="131"/>
      <c r="FW209" s="131"/>
      <c r="FX209" s="131"/>
      <c r="FY209" s="131"/>
      <c r="FZ209" s="131"/>
      <c r="GA209" s="131"/>
      <c r="GB209" s="131"/>
      <c r="GC209" s="131"/>
      <c r="GD209" s="131"/>
      <c r="GE209" s="131"/>
      <c r="GF209" s="131"/>
      <c r="GG209" s="131"/>
      <c r="GH209" s="131"/>
      <c r="GI209" s="131"/>
      <c r="GJ209" s="131"/>
      <c r="GK209" s="131"/>
      <c r="GL209" s="131"/>
      <c r="GM209" s="131"/>
      <c r="GN209" s="131"/>
      <c r="GO209" s="131"/>
      <c r="GP209" s="131"/>
      <c r="GQ209" s="131"/>
      <c r="GR209" s="131"/>
      <c r="GS209" s="131"/>
      <c r="GT209" s="131"/>
      <c r="GU209" s="131"/>
      <c r="GV209" s="131"/>
      <c r="GW209" s="131"/>
      <c r="GX209" s="131"/>
      <c r="GY209" s="131"/>
      <c r="GZ209" s="131"/>
      <c r="HA209" s="131"/>
      <c r="HB209" s="131"/>
      <c r="HC209" s="131"/>
      <c r="HD209" s="131"/>
      <c r="HE209" s="131"/>
      <c r="HF209" s="131"/>
      <c r="HG209" s="131"/>
      <c r="HH209" s="131"/>
      <c r="HI209" s="131"/>
      <c r="HJ209" s="131"/>
      <c r="HK209" s="131"/>
      <c r="HL209" s="131"/>
      <c r="HM209" s="131"/>
      <c r="HN209" s="131"/>
      <c r="HO209" s="131"/>
      <c r="HP209" s="131"/>
      <c r="HQ209" s="131"/>
      <c r="HR209" s="131"/>
      <c r="HS209" s="131"/>
      <c r="HT209" s="131"/>
      <c r="HU209" s="131"/>
      <c r="HV209" s="131"/>
      <c r="HW209" s="131"/>
      <c r="HX209" s="131"/>
      <c r="HY209" s="131"/>
      <c r="HZ209" s="131"/>
      <c r="IA209" s="131"/>
      <c r="IB209" s="131"/>
      <c r="IC209" s="131"/>
      <c r="ID209" s="131"/>
      <c r="IE209" s="131"/>
      <c r="IF209" s="131"/>
      <c r="IG209" s="131"/>
      <c r="IH209" s="131"/>
      <c r="II209" s="131"/>
      <c r="IJ209" s="131"/>
      <c r="IK209" s="131"/>
      <c r="IL209" s="131"/>
      <c r="IM209" s="131"/>
      <c r="IN209" s="131"/>
      <c r="IO209" s="131"/>
      <c r="IP209" s="131"/>
      <c r="IQ209" s="131"/>
      <c r="IR209" s="131"/>
      <c r="IS209" s="131"/>
      <c r="IT209" s="131"/>
      <c r="IU209" s="131"/>
      <c r="IV209" s="131"/>
      <c r="IW209" s="131"/>
      <c r="IX209" s="131"/>
      <c r="IY209" s="131"/>
      <c r="IZ209" s="131"/>
      <c r="JA209" s="131"/>
      <c r="JB209" s="131"/>
      <c r="JC209" s="131"/>
      <c r="JD209" s="131"/>
      <c r="JE209" s="131"/>
      <c r="JF209" s="131"/>
      <c r="JG209" s="131"/>
      <c r="JH209" s="131"/>
      <c r="JI209" s="131"/>
      <c r="JJ209" s="131"/>
      <c r="JK209" s="131"/>
      <c r="JL209" s="131"/>
      <c r="JM209" s="131"/>
      <c r="JN209" s="131"/>
      <c r="JO209" s="131"/>
      <c r="JP209" s="131"/>
      <c r="JQ209" s="131"/>
      <c r="JR209" s="131"/>
      <c r="JS209" s="131"/>
      <c r="JT209" s="131"/>
      <c r="JU209" s="131"/>
      <c r="JV209" s="131"/>
      <c r="JW209" s="131"/>
      <c r="JX209" s="131"/>
      <c r="JY209" s="131"/>
      <c r="JZ209" s="131"/>
      <c r="KA209" s="131"/>
      <c r="KB209" s="131"/>
      <c r="KC209" s="131"/>
      <c r="KD209" s="131"/>
      <c r="KE209" s="131"/>
      <c r="KF209" s="131"/>
      <c r="KG209" s="131"/>
      <c r="KH209" s="131"/>
      <c r="KI209" s="131"/>
      <c r="KJ209" s="131"/>
      <c r="KK209" s="131"/>
      <c r="KL209" s="131"/>
      <c r="KM209" s="131"/>
      <c r="KN209" s="131"/>
      <c r="KO209" s="131"/>
      <c r="KP209" s="131"/>
      <c r="KQ209" s="131"/>
      <c r="KR209" s="131"/>
      <c r="KS209" s="131"/>
      <c r="KT209" s="131"/>
      <c r="KU209" s="131"/>
      <c r="KV209" s="131"/>
      <c r="KW209" s="131"/>
      <c r="KX209" s="131"/>
      <c r="KY209" s="131"/>
      <c r="KZ209" s="131"/>
      <c r="LA209" s="131"/>
      <c r="LB209" s="131"/>
      <c r="LC209" s="131"/>
      <c r="LD209" s="131"/>
      <c r="LE209" s="131"/>
      <c r="LF209" s="131"/>
      <c r="LG209" s="131"/>
      <c r="LH209" s="131"/>
      <c r="LI209" s="131"/>
      <c r="LJ209" s="131"/>
      <c r="LK209" s="131"/>
      <c r="LL209" s="131"/>
      <c r="LM209" s="131"/>
      <c r="LN209" s="131"/>
      <c r="LO209" s="131"/>
      <c r="LP209" s="131"/>
      <c r="LQ209" s="131"/>
      <c r="LR209" s="131"/>
      <c r="LS209" s="131"/>
      <c r="LT209" s="131"/>
      <c r="LU209" s="131"/>
      <c r="LV209" s="131"/>
      <c r="LW209" s="131"/>
      <c r="LX209" s="131"/>
      <c r="LY209" s="131"/>
      <c r="LZ209" s="131"/>
      <c r="MA209" s="131"/>
      <c r="MB209" s="131"/>
      <c r="MC209" s="131"/>
      <c r="MD209" s="131"/>
      <c r="ME209" s="131"/>
      <c r="MF209" s="131"/>
      <c r="MG209" s="131"/>
      <c r="MH209" s="131"/>
      <c r="MI209" s="131"/>
      <c r="MJ209" s="131"/>
      <c r="MK209" s="131"/>
      <c r="ML209" s="131"/>
      <c r="MM209" s="131"/>
      <c r="MN209" s="131"/>
      <c r="MO209" s="131"/>
      <c r="MP209" s="131"/>
      <c r="MQ209" s="131"/>
      <c r="MR209" s="131"/>
      <c r="MS209" s="131"/>
      <c r="MT209" s="131"/>
      <c r="MU209" s="131"/>
      <c r="MV209" s="131"/>
      <c r="MW209" s="131"/>
      <c r="MX209" s="131"/>
      <c r="MY209" s="131"/>
      <c r="MZ209" s="131"/>
      <c r="NA209" s="131"/>
      <c r="NB209" s="131"/>
      <c r="NC209" s="131"/>
      <c r="ND209" s="131"/>
      <c r="NE209" s="131"/>
      <c r="NF209" s="131"/>
      <c r="NG209" s="131"/>
      <c r="NH209" s="131"/>
      <c r="NI209" s="131"/>
      <c r="NJ209" s="131"/>
      <c r="NK209" s="131"/>
      <c r="NL209" s="131"/>
      <c r="NM209" s="131"/>
      <c r="NN209" s="131"/>
      <c r="NO209" s="131"/>
      <c r="NP209" s="131"/>
      <c r="NQ209" s="131"/>
      <c r="NR209" s="131"/>
      <c r="NS209" s="131"/>
      <c r="NT209" s="131"/>
      <c r="NU209" s="131"/>
      <c r="NV209" s="131"/>
      <c r="NW209" s="131"/>
      <c r="NX209" s="131"/>
      <c r="NY209" s="131"/>
      <c r="NZ209" s="131"/>
      <c r="OA209" s="131"/>
      <c r="OB209" s="131"/>
      <c r="OC209" s="131"/>
      <c r="OD209" s="131"/>
      <c r="OE209" s="131"/>
      <c r="OF209" s="131"/>
      <c r="OG209" s="131"/>
      <c r="OH209" s="131"/>
      <c r="OI209" s="131"/>
      <c r="OJ209" s="131"/>
      <c r="OK209" s="131"/>
      <c r="OL209" s="131"/>
      <c r="OM209" s="131"/>
      <c r="ON209" s="131"/>
      <c r="OO209" s="131"/>
      <c r="OP209" s="131"/>
      <c r="OQ209" s="131"/>
      <c r="OR209" s="131"/>
      <c r="OS209" s="131"/>
      <c r="OT209" s="131"/>
      <c r="OU209" s="131"/>
      <c r="OV209" s="131"/>
      <c r="OW209" s="131"/>
      <c r="OX209" s="131"/>
      <c r="OY209" s="131"/>
      <c r="OZ209" s="131"/>
      <c r="PA209" s="131"/>
      <c r="PB209" s="131"/>
      <c r="PC209" s="131"/>
      <c r="PD209" s="131"/>
      <c r="PE209" s="131"/>
      <c r="PF209" s="131"/>
      <c r="PG209" s="131"/>
      <c r="PH209" s="131"/>
      <c r="PI209" s="131"/>
      <c r="PJ209" s="131"/>
      <c r="PK209" s="131"/>
      <c r="PL209" s="131"/>
      <c r="PM209" s="131"/>
      <c r="PN209" s="131"/>
      <c r="PO209" s="131"/>
      <c r="PP209" s="131"/>
      <c r="PQ209" s="131"/>
      <c r="PR209" s="131"/>
      <c r="PS209" s="131"/>
      <c r="PT209" s="131"/>
      <c r="PU209" s="131"/>
      <c r="PV209" s="131"/>
      <c r="PW209" s="131"/>
      <c r="PX209" s="131"/>
      <c r="PY209" s="131"/>
      <c r="PZ209" s="131"/>
      <c r="QA209" s="131"/>
      <c r="QB209" s="131"/>
      <c r="QC209" s="131"/>
      <c r="QD209" s="131"/>
      <c r="QE209" s="131"/>
      <c r="QF209" s="131"/>
      <c r="QG209" s="131"/>
      <c r="QH209" s="131"/>
      <c r="QI209" s="131"/>
      <c r="QJ209" s="131"/>
    </row>
    <row r="210" spans="1:452" ht="15" x14ac:dyDescent="0.2">
      <c r="A210" s="131"/>
      <c r="B210" s="165"/>
      <c r="C210" s="165"/>
      <c r="D210" s="165"/>
      <c r="E210" s="165"/>
      <c r="F210" s="165"/>
      <c r="G210" s="165"/>
      <c r="H210" s="165"/>
      <c r="I210" s="165"/>
      <c r="J210" s="165"/>
      <c r="K210" s="131"/>
      <c r="L210" s="131"/>
      <c r="M210" s="131"/>
      <c r="N210" s="131"/>
      <c r="O210" s="131"/>
      <c r="P210" s="131"/>
      <c r="Q210" s="164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  <c r="EC210" s="131"/>
      <c r="ED210" s="131"/>
      <c r="EE210" s="131"/>
      <c r="EF210" s="131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31"/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31"/>
      <c r="FA210" s="131"/>
      <c r="FB210" s="131"/>
      <c r="FC210" s="131"/>
      <c r="FD210" s="131"/>
      <c r="FE210" s="131"/>
      <c r="FF210" s="131"/>
      <c r="FG210" s="131"/>
      <c r="FH210" s="131"/>
      <c r="FI210" s="131"/>
      <c r="FJ210" s="131"/>
      <c r="FK210" s="131"/>
      <c r="FL210" s="131"/>
      <c r="FM210" s="131"/>
      <c r="FN210" s="131"/>
      <c r="FO210" s="131"/>
      <c r="FP210" s="131"/>
      <c r="FQ210" s="131"/>
      <c r="FR210" s="131"/>
      <c r="FS210" s="131"/>
      <c r="FT210" s="131"/>
      <c r="FU210" s="131"/>
      <c r="FV210" s="131"/>
      <c r="FW210" s="131"/>
      <c r="FX210" s="131"/>
      <c r="FY210" s="131"/>
      <c r="FZ210" s="131"/>
      <c r="GA210" s="131"/>
      <c r="GB210" s="131"/>
      <c r="GC210" s="131"/>
      <c r="GD210" s="131"/>
      <c r="GE210" s="131"/>
      <c r="GF210" s="131"/>
      <c r="GG210" s="131"/>
      <c r="GH210" s="131"/>
      <c r="GI210" s="131"/>
      <c r="GJ210" s="131"/>
      <c r="GK210" s="131"/>
      <c r="GL210" s="131"/>
      <c r="GM210" s="131"/>
      <c r="GN210" s="131"/>
      <c r="GO210" s="131"/>
      <c r="GP210" s="131"/>
      <c r="GQ210" s="131"/>
      <c r="GR210" s="131"/>
      <c r="GS210" s="131"/>
      <c r="GT210" s="131"/>
      <c r="GU210" s="131"/>
      <c r="GV210" s="131"/>
      <c r="GW210" s="131"/>
      <c r="GX210" s="131"/>
      <c r="GY210" s="131"/>
      <c r="GZ210" s="131"/>
      <c r="HA210" s="131"/>
      <c r="HB210" s="131"/>
      <c r="HC210" s="131"/>
      <c r="HD210" s="131"/>
      <c r="HE210" s="131"/>
      <c r="HF210" s="131"/>
      <c r="HG210" s="131"/>
      <c r="HH210" s="131"/>
      <c r="HI210" s="131"/>
      <c r="HJ210" s="131"/>
      <c r="HK210" s="131"/>
      <c r="HL210" s="131"/>
      <c r="HM210" s="131"/>
      <c r="HN210" s="131"/>
      <c r="HO210" s="131"/>
      <c r="HP210" s="131"/>
      <c r="HQ210" s="131"/>
      <c r="HR210" s="131"/>
      <c r="HS210" s="131"/>
      <c r="HT210" s="131"/>
      <c r="HU210" s="131"/>
      <c r="HV210" s="131"/>
      <c r="HW210" s="131"/>
      <c r="HX210" s="131"/>
      <c r="HY210" s="131"/>
      <c r="HZ210" s="131"/>
      <c r="IA210" s="131"/>
      <c r="IB210" s="131"/>
      <c r="IC210" s="131"/>
      <c r="ID210" s="131"/>
      <c r="IE210" s="131"/>
      <c r="IF210" s="131"/>
      <c r="IG210" s="131"/>
      <c r="IH210" s="131"/>
      <c r="II210" s="131"/>
      <c r="IJ210" s="131"/>
      <c r="IK210" s="131"/>
      <c r="IL210" s="131"/>
      <c r="IM210" s="131"/>
      <c r="IN210" s="131"/>
      <c r="IO210" s="131"/>
      <c r="IP210" s="131"/>
      <c r="IQ210" s="131"/>
      <c r="IR210" s="131"/>
      <c r="IS210" s="131"/>
      <c r="IT210" s="131"/>
      <c r="IU210" s="131"/>
      <c r="IV210" s="131"/>
      <c r="IW210" s="131"/>
      <c r="IX210" s="131"/>
      <c r="IY210" s="131"/>
      <c r="IZ210" s="131"/>
      <c r="JA210" s="131"/>
      <c r="JB210" s="131"/>
      <c r="JC210" s="131"/>
      <c r="JD210" s="131"/>
      <c r="JE210" s="131"/>
      <c r="JF210" s="131"/>
      <c r="JG210" s="131"/>
      <c r="JH210" s="131"/>
      <c r="JI210" s="131"/>
      <c r="JJ210" s="131"/>
      <c r="JK210" s="131"/>
      <c r="JL210" s="131"/>
      <c r="JM210" s="131"/>
      <c r="JN210" s="131"/>
      <c r="JO210" s="131"/>
      <c r="JP210" s="131"/>
      <c r="JQ210" s="131"/>
      <c r="JR210" s="131"/>
      <c r="JS210" s="131"/>
      <c r="JT210" s="131"/>
      <c r="JU210" s="131"/>
      <c r="JV210" s="131"/>
      <c r="JW210" s="131"/>
      <c r="JX210" s="131"/>
      <c r="JY210" s="131"/>
      <c r="JZ210" s="131"/>
      <c r="KA210" s="131"/>
      <c r="KB210" s="131"/>
      <c r="KC210" s="131"/>
      <c r="KD210" s="131"/>
      <c r="KE210" s="131"/>
      <c r="KF210" s="131"/>
      <c r="KG210" s="131"/>
      <c r="KH210" s="131"/>
      <c r="KI210" s="131"/>
      <c r="KJ210" s="131"/>
      <c r="KK210" s="131"/>
      <c r="KL210" s="131"/>
      <c r="KM210" s="131"/>
      <c r="KN210" s="131"/>
      <c r="KO210" s="131"/>
      <c r="KP210" s="131"/>
      <c r="KQ210" s="131"/>
      <c r="KR210" s="131"/>
      <c r="KS210" s="131"/>
      <c r="KT210" s="131"/>
      <c r="KU210" s="131"/>
      <c r="KV210" s="131"/>
      <c r="KW210" s="131"/>
      <c r="KX210" s="131"/>
      <c r="KY210" s="131"/>
      <c r="KZ210" s="131"/>
      <c r="LA210" s="131"/>
      <c r="LB210" s="131"/>
      <c r="LC210" s="131"/>
      <c r="LD210" s="131"/>
      <c r="LE210" s="131"/>
      <c r="LF210" s="131"/>
      <c r="LG210" s="131"/>
      <c r="LH210" s="131"/>
      <c r="LI210" s="131"/>
      <c r="LJ210" s="131"/>
      <c r="LK210" s="131"/>
      <c r="LL210" s="131"/>
      <c r="LM210" s="131"/>
      <c r="LN210" s="131"/>
      <c r="LO210" s="131"/>
      <c r="LP210" s="131"/>
      <c r="LQ210" s="131"/>
      <c r="LR210" s="131"/>
      <c r="LS210" s="131"/>
      <c r="LT210" s="131"/>
      <c r="LU210" s="131"/>
      <c r="LV210" s="131"/>
      <c r="LW210" s="131"/>
      <c r="LX210" s="131"/>
      <c r="LY210" s="131"/>
      <c r="LZ210" s="131"/>
      <c r="MA210" s="131"/>
      <c r="MB210" s="131"/>
      <c r="MC210" s="131"/>
      <c r="MD210" s="131"/>
      <c r="ME210" s="131"/>
      <c r="MF210" s="131"/>
      <c r="MG210" s="131"/>
      <c r="MH210" s="131"/>
      <c r="MI210" s="131"/>
      <c r="MJ210" s="131"/>
      <c r="MK210" s="131"/>
      <c r="ML210" s="131"/>
      <c r="MM210" s="131"/>
      <c r="MN210" s="131"/>
      <c r="MO210" s="131"/>
      <c r="MP210" s="131"/>
      <c r="MQ210" s="131"/>
      <c r="MR210" s="131"/>
      <c r="MS210" s="131"/>
      <c r="MT210" s="131"/>
      <c r="MU210" s="131"/>
      <c r="MV210" s="131"/>
      <c r="MW210" s="131"/>
      <c r="MX210" s="131"/>
      <c r="MY210" s="131"/>
      <c r="MZ210" s="131"/>
      <c r="NA210" s="131"/>
      <c r="NB210" s="131"/>
      <c r="NC210" s="131"/>
      <c r="ND210" s="131"/>
      <c r="NE210" s="131"/>
      <c r="NF210" s="131"/>
      <c r="NG210" s="131"/>
      <c r="NH210" s="131"/>
      <c r="NI210" s="131"/>
      <c r="NJ210" s="131"/>
      <c r="NK210" s="131"/>
      <c r="NL210" s="131"/>
      <c r="NM210" s="131"/>
      <c r="NN210" s="131"/>
      <c r="NO210" s="131"/>
      <c r="NP210" s="131"/>
      <c r="NQ210" s="131"/>
      <c r="NR210" s="131"/>
      <c r="NS210" s="131"/>
      <c r="NT210" s="131"/>
      <c r="NU210" s="131"/>
      <c r="NV210" s="131"/>
      <c r="NW210" s="131"/>
      <c r="NX210" s="131"/>
      <c r="NY210" s="131"/>
      <c r="NZ210" s="131"/>
      <c r="OA210" s="131"/>
      <c r="OB210" s="131"/>
      <c r="OC210" s="131"/>
      <c r="OD210" s="131"/>
      <c r="OE210" s="131"/>
      <c r="OF210" s="131"/>
      <c r="OG210" s="131"/>
      <c r="OH210" s="131"/>
      <c r="OI210" s="131"/>
      <c r="OJ210" s="131"/>
      <c r="OK210" s="131"/>
      <c r="OL210" s="131"/>
      <c r="OM210" s="131"/>
      <c r="ON210" s="131"/>
      <c r="OO210" s="131"/>
      <c r="OP210" s="131"/>
      <c r="OQ210" s="131"/>
      <c r="OR210" s="131"/>
      <c r="OS210" s="131"/>
      <c r="OT210" s="131"/>
      <c r="OU210" s="131"/>
      <c r="OV210" s="131"/>
      <c r="OW210" s="131"/>
      <c r="OX210" s="131"/>
      <c r="OY210" s="131"/>
      <c r="OZ210" s="131"/>
      <c r="PA210" s="131"/>
      <c r="PB210" s="131"/>
      <c r="PC210" s="131"/>
      <c r="PD210" s="131"/>
      <c r="PE210" s="131"/>
      <c r="PF210" s="131"/>
      <c r="PG210" s="131"/>
      <c r="PH210" s="131"/>
      <c r="PI210" s="131"/>
      <c r="PJ210" s="131"/>
      <c r="PK210" s="131"/>
      <c r="PL210" s="131"/>
      <c r="PM210" s="131"/>
      <c r="PN210" s="131"/>
      <c r="PO210" s="131"/>
      <c r="PP210" s="131"/>
      <c r="PQ210" s="131"/>
      <c r="PR210" s="131"/>
      <c r="PS210" s="131"/>
      <c r="PT210" s="131"/>
      <c r="PU210" s="131"/>
      <c r="PV210" s="131"/>
      <c r="PW210" s="131"/>
      <c r="PX210" s="131"/>
      <c r="PY210" s="131"/>
      <c r="PZ210" s="131"/>
      <c r="QA210" s="131"/>
      <c r="QB210" s="131"/>
      <c r="QC210" s="131"/>
      <c r="QD210" s="131"/>
      <c r="QE210" s="131"/>
      <c r="QF210" s="131"/>
      <c r="QG210" s="131"/>
      <c r="QH210" s="131"/>
      <c r="QI210" s="131"/>
      <c r="QJ210" s="131"/>
    </row>
    <row r="211" spans="1:452" ht="15" x14ac:dyDescent="0.2">
      <c r="A211" s="131"/>
      <c r="B211" s="165"/>
      <c r="C211" s="165"/>
      <c r="D211" s="165"/>
      <c r="E211" s="165"/>
      <c r="F211" s="165"/>
      <c r="G211" s="165"/>
      <c r="H211" s="165"/>
      <c r="I211" s="165"/>
      <c r="J211" s="165"/>
      <c r="K211" s="131"/>
      <c r="L211" s="131"/>
      <c r="M211" s="131"/>
      <c r="N211" s="131"/>
      <c r="O211" s="131"/>
      <c r="P211" s="131"/>
      <c r="Q211" s="164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  <c r="EC211" s="131"/>
      <c r="ED211" s="131"/>
      <c r="EE211" s="131"/>
      <c r="EF211" s="131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31"/>
      <c r="FA211" s="131"/>
      <c r="FB211" s="131"/>
      <c r="FC211" s="131"/>
      <c r="FD211" s="131"/>
      <c r="FE211" s="131"/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31"/>
      <c r="FP211" s="131"/>
      <c r="FQ211" s="131"/>
      <c r="FR211" s="131"/>
      <c r="FS211" s="131"/>
      <c r="FT211" s="131"/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31"/>
      <c r="GE211" s="131"/>
      <c r="GF211" s="131"/>
      <c r="GG211" s="131"/>
      <c r="GH211" s="131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31"/>
      <c r="GT211" s="131"/>
      <c r="GU211" s="131"/>
      <c r="GV211" s="131"/>
      <c r="GW211" s="131"/>
      <c r="GX211" s="131"/>
      <c r="GY211" s="131"/>
      <c r="GZ211" s="131"/>
      <c r="HA211" s="131"/>
      <c r="HB211" s="131"/>
      <c r="HC211" s="131"/>
      <c r="HD211" s="131"/>
      <c r="HE211" s="131"/>
      <c r="HF211" s="131"/>
      <c r="HG211" s="131"/>
      <c r="HH211" s="131"/>
      <c r="HI211" s="131"/>
      <c r="HJ211" s="131"/>
      <c r="HK211" s="131"/>
      <c r="HL211" s="131"/>
      <c r="HM211" s="131"/>
      <c r="HN211" s="131"/>
      <c r="HO211" s="131"/>
      <c r="HP211" s="131"/>
      <c r="HQ211" s="131"/>
      <c r="HR211" s="131"/>
      <c r="HS211" s="131"/>
      <c r="HT211" s="131"/>
      <c r="HU211" s="131"/>
      <c r="HV211" s="131"/>
      <c r="HW211" s="131"/>
      <c r="HX211" s="131"/>
      <c r="HY211" s="131"/>
      <c r="HZ211" s="131"/>
      <c r="IA211" s="131"/>
      <c r="IB211" s="131"/>
      <c r="IC211" s="131"/>
      <c r="ID211" s="131"/>
      <c r="IE211" s="131"/>
      <c r="IF211" s="131"/>
      <c r="IG211" s="131"/>
      <c r="IH211" s="131"/>
      <c r="II211" s="131"/>
      <c r="IJ211" s="131"/>
      <c r="IK211" s="131"/>
      <c r="IL211" s="131"/>
      <c r="IM211" s="131"/>
      <c r="IN211" s="131"/>
      <c r="IO211" s="131"/>
      <c r="IP211" s="131"/>
      <c r="IQ211" s="131"/>
      <c r="IR211" s="131"/>
      <c r="IS211" s="131"/>
      <c r="IT211" s="131"/>
      <c r="IU211" s="131"/>
      <c r="IV211" s="131"/>
      <c r="IW211" s="131"/>
      <c r="IX211" s="131"/>
      <c r="IY211" s="131"/>
      <c r="IZ211" s="131"/>
      <c r="JA211" s="131"/>
      <c r="JB211" s="131"/>
      <c r="JC211" s="131"/>
      <c r="JD211" s="131"/>
      <c r="JE211" s="131"/>
      <c r="JF211" s="131"/>
      <c r="JG211" s="131"/>
      <c r="JH211" s="131"/>
      <c r="JI211" s="131"/>
      <c r="JJ211" s="131"/>
      <c r="JK211" s="131"/>
      <c r="JL211" s="131"/>
      <c r="JM211" s="131"/>
      <c r="JN211" s="131"/>
      <c r="JO211" s="131"/>
      <c r="JP211" s="131"/>
      <c r="JQ211" s="131"/>
      <c r="JR211" s="131"/>
      <c r="JS211" s="131"/>
      <c r="JT211" s="131"/>
      <c r="JU211" s="131"/>
      <c r="JV211" s="131"/>
      <c r="JW211" s="131"/>
      <c r="JX211" s="131"/>
      <c r="JY211" s="131"/>
      <c r="JZ211" s="131"/>
      <c r="KA211" s="131"/>
      <c r="KB211" s="131"/>
      <c r="KC211" s="131"/>
      <c r="KD211" s="131"/>
      <c r="KE211" s="131"/>
      <c r="KF211" s="131"/>
      <c r="KG211" s="131"/>
      <c r="KH211" s="131"/>
      <c r="KI211" s="131"/>
      <c r="KJ211" s="131"/>
      <c r="KK211" s="131"/>
      <c r="KL211" s="131"/>
      <c r="KM211" s="131"/>
      <c r="KN211" s="131"/>
      <c r="KO211" s="131"/>
      <c r="KP211" s="131"/>
      <c r="KQ211" s="131"/>
      <c r="KR211" s="131"/>
      <c r="KS211" s="131"/>
      <c r="KT211" s="131"/>
      <c r="KU211" s="131"/>
      <c r="KV211" s="131"/>
      <c r="KW211" s="131"/>
      <c r="KX211" s="131"/>
      <c r="KY211" s="131"/>
      <c r="KZ211" s="131"/>
      <c r="LA211" s="131"/>
      <c r="LB211" s="131"/>
      <c r="LC211" s="131"/>
      <c r="LD211" s="131"/>
      <c r="LE211" s="131"/>
      <c r="LF211" s="131"/>
      <c r="LG211" s="131"/>
      <c r="LH211" s="131"/>
      <c r="LI211" s="131"/>
      <c r="LJ211" s="131"/>
      <c r="LK211" s="131"/>
      <c r="LL211" s="131"/>
      <c r="LM211" s="131"/>
      <c r="LN211" s="131"/>
      <c r="LO211" s="131"/>
      <c r="LP211" s="131"/>
      <c r="LQ211" s="131"/>
      <c r="LR211" s="131"/>
      <c r="LS211" s="131"/>
      <c r="LT211" s="131"/>
      <c r="LU211" s="131"/>
      <c r="LV211" s="131"/>
      <c r="LW211" s="131"/>
      <c r="LX211" s="131"/>
      <c r="LY211" s="131"/>
      <c r="LZ211" s="131"/>
      <c r="MA211" s="131"/>
      <c r="MB211" s="131"/>
      <c r="MC211" s="131"/>
      <c r="MD211" s="131"/>
      <c r="ME211" s="131"/>
      <c r="MF211" s="131"/>
      <c r="MG211" s="131"/>
      <c r="MH211" s="131"/>
      <c r="MI211" s="131"/>
      <c r="MJ211" s="131"/>
      <c r="MK211" s="131"/>
      <c r="ML211" s="131"/>
      <c r="MM211" s="131"/>
      <c r="MN211" s="131"/>
      <c r="MO211" s="131"/>
      <c r="MP211" s="131"/>
      <c r="MQ211" s="131"/>
      <c r="MR211" s="131"/>
      <c r="MS211" s="131"/>
      <c r="MT211" s="131"/>
      <c r="MU211" s="131"/>
      <c r="MV211" s="131"/>
      <c r="MW211" s="131"/>
      <c r="MX211" s="131"/>
      <c r="MY211" s="131"/>
      <c r="MZ211" s="131"/>
      <c r="NA211" s="131"/>
      <c r="NB211" s="131"/>
      <c r="NC211" s="131"/>
      <c r="ND211" s="131"/>
      <c r="NE211" s="131"/>
      <c r="NF211" s="131"/>
      <c r="NG211" s="131"/>
      <c r="NH211" s="131"/>
      <c r="NI211" s="131"/>
      <c r="NJ211" s="131"/>
      <c r="NK211" s="131"/>
      <c r="NL211" s="131"/>
      <c r="NM211" s="131"/>
      <c r="NN211" s="131"/>
      <c r="NO211" s="131"/>
      <c r="NP211" s="131"/>
      <c r="NQ211" s="131"/>
      <c r="NR211" s="131"/>
      <c r="NS211" s="131"/>
      <c r="NT211" s="131"/>
      <c r="NU211" s="131"/>
      <c r="NV211" s="131"/>
      <c r="NW211" s="131"/>
      <c r="NX211" s="131"/>
      <c r="NY211" s="131"/>
      <c r="NZ211" s="131"/>
      <c r="OA211" s="131"/>
      <c r="OB211" s="131"/>
      <c r="OC211" s="131"/>
      <c r="OD211" s="131"/>
      <c r="OE211" s="131"/>
      <c r="OF211" s="131"/>
      <c r="OG211" s="131"/>
      <c r="OH211" s="131"/>
      <c r="OI211" s="131"/>
      <c r="OJ211" s="131"/>
      <c r="OK211" s="131"/>
      <c r="OL211" s="131"/>
      <c r="OM211" s="131"/>
      <c r="ON211" s="131"/>
      <c r="OO211" s="131"/>
      <c r="OP211" s="131"/>
      <c r="OQ211" s="131"/>
      <c r="OR211" s="131"/>
      <c r="OS211" s="131"/>
      <c r="OT211" s="131"/>
      <c r="OU211" s="131"/>
      <c r="OV211" s="131"/>
      <c r="OW211" s="131"/>
      <c r="OX211" s="131"/>
      <c r="OY211" s="131"/>
      <c r="OZ211" s="131"/>
      <c r="PA211" s="131"/>
      <c r="PB211" s="131"/>
      <c r="PC211" s="131"/>
      <c r="PD211" s="131"/>
      <c r="PE211" s="131"/>
      <c r="PF211" s="131"/>
      <c r="PG211" s="131"/>
      <c r="PH211" s="131"/>
      <c r="PI211" s="131"/>
      <c r="PJ211" s="131"/>
      <c r="PK211" s="131"/>
      <c r="PL211" s="131"/>
      <c r="PM211" s="131"/>
      <c r="PN211" s="131"/>
      <c r="PO211" s="131"/>
      <c r="PP211" s="131"/>
      <c r="PQ211" s="131"/>
      <c r="PR211" s="131"/>
      <c r="PS211" s="131"/>
      <c r="PT211" s="131"/>
      <c r="PU211" s="131"/>
      <c r="PV211" s="131"/>
      <c r="PW211" s="131"/>
      <c r="PX211" s="131"/>
      <c r="PY211" s="131"/>
      <c r="PZ211" s="131"/>
      <c r="QA211" s="131"/>
      <c r="QB211" s="131"/>
      <c r="QC211" s="131"/>
      <c r="QD211" s="131"/>
      <c r="QE211" s="131"/>
      <c r="QF211" s="131"/>
      <c r="QG211" s="131"/>
      <c r="QH211" s="131"/>
      <c r="QI211" s="131"/>
      <c r="QJ211" s="131"/>
    </row>
    <row r="212" spans="1:452" ht="15" x14ac:dyDescent="0.2">
      <c r="A212" s="131"/>
      <c r="B212" s="165"/>
      <c r="C212" s="165"/>
      <c r="D212" s="165"/>
      <c r="E212" s="165"/>
      <c r="F212" s="165"/>
      <c r="G212" s="165"/>
      <c r="H212" s="165"/>
      <c r="I212" s="165"/>
      <c r="J212" s="165"/>
      <c r="K212" s="131"/>
      <c r="L212" s="131"/>
      <c r="M212" s="131"/>
      <c r="N212" s="131"/>
      <c r="O212" s="131"/>
      <c r="P212" s="131"/>
      <c r="Q212" s="164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  <c r="EC212" s="131"/>
      <c r="ED212" s="131"/>
      <c r="EE212" s="131"/>
      <c r="EF212" s="131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31"/>
      <c r="FA212" s="131"/>
      <c r="FB212" s="131"/>
      <c r="FC212" s="131"/>
      <c r="FD212" s="131"/>
      <c r="FE212" s="131"/>
      <c r="FF212" s="131"/>
      <c r="FG212" s="131"/>
      <c r="FH212" s="131"/>
      <c r="FI212" s="131"/>
      <c r="FJ212" s="131"/>
      <c r="FK212" s="131"/>
      <c r="FL212" s="131"/>
      <c r="FM212" s="131"/>
      <c r="FN212" s="131"/>
      <c r="FO212" s="131"/>
      <c r="FP212" s="131"/>
      <c r="FQ212" s="131"/>
      <c r="FR212" s="131"/>
      <c r="FS212" s="131"/>
      <c r="FT212" s="131"/>
      <c r="FU212" s="131"/>
      <c r="FV212" s="131"/>
      <c r="FW212" s="131"/>
      <c r="FX212" s="131"/>
      <c r="FY212" s="131"/>
      <c r="FZ212" s="131"/>
      <c r="GA212" s="131"/>
      <c r="GB212" s="131"/>
      <c r="GC212" s="131"/>
      <c r="GD212" s="131"/>
      <c r="GE212" s="131"/>
      <c r="GF212" s="131"/>
      <c r="GG212" s="131"/>
      <c r="GH212" s="131"/>
      <c r="GI212" s="131"/>
      <c r="GJ212" s="131"/>
      <c r="GK212" s="131"/>
      <c r="GL212" s="131"/>
      <c r="GM212" s="131"/>
      <c r="GN212" s="131"/>
      <c r="GO212" s="131"/>
      <c r="GP212" s="131"/>
      <c r="GQ212" s="131"/>
      <c r="GR212" s="131"/>
      <c r="GS212" s="131"/>
      <c r="GT212" s="131"/>
      <c r="GU212" s="131"/>
      <c r="GV212" s="131"/>
      <c r="GW212" s="131"/>
      <c r="GX212" s="131"/>
      <c r="GY212" s="131"/>
      <c r="GZ212" s="131"/>
      <c r="HA212" s="131"/>
      <c r="HB212" s="131"/>
      <c r="HC212" s="131"/>
      <c r="HD212" s="131"/>
      <c r="HE212" s="131"/>
      <c r="HF212" s="131"/>
      <c r="HG212" s="131"/>
      <c r="HH212" s="131"/>
      <c r="HI212" s="131"/>
      <c r="HJ212" s="131"/>
      <c r="HK212" s="131"/>
      <c r="HL212" s="131"/>
      <c r="HM212" s="131"/>
      <c r="HN212" s="131"/>
      <c r="HO212" s="131"/>
      <c r="HP212" s="131"/>
      <c r="HQ212" s="131"/>
      <c r="HR212" s="131"/>
      <c r="HS212" s="131"/>
      <c r="HT212" s="131"/>
      <c r="HU212" s="131"/>
      <c r="HV212" s="131"/>
      <c r="HW212" s="131"/>
      <c r="HX212" s="131"/>
      <c r="HY212" s="131"/>
      <c r="HZ212" s="131"/>
      <c r="IA212" s="131"/>
      <c r="IB212" s="131"/>
      <c r="IC212" s="131"/>
      <c r="ID212" s="131"/>
      <c r="IE212" s="131"/>
      <c r="IF212" s="131"/>
      <c r="IG212" s="131"/>
      <c r="IH212" s="131"/>
      <c r="II212" s="131"/>
      <c r="IJ212" s="131"/>
      <c r="IK212" s="131"/>
      <c r="IL212" s="131"/>
      <c r="IM212" s="131"/>
      <c r="IN212" s="131"/>
      <c r="IO212" s="131"/>
      <c r="IP212" s="131"/>
      <c r="IQ212" s="131"/>
      <c r="IR212" s="131"/>
      <c r="IS212" s="131"/>
      <c r="IT212" s="131"/>
      <c r="IU212" s="131"/>
      <c r="IV212" s="131"/>
      <c r="IW212" s="131"/>
      <c r="IX212" s="131"/>
      <c r="IY212" s="131"/>
      <c r="IZ212" s="131"/>
      <c r="JA212" s="131"/>
      <c r="JB212" s="131"/>
      <c r="JC212" s="131"/>
      <c r="JD212" s="131"/>
      <c r="JE212" s="131"/>
      <c r="JF212" s="131"/>
      <c r="JG212" s="131"/>
      <c r="JH212" s="131"/>
      <c r="JI212" s="131"/>
      <c r="JJ212" s="131"/>
      <c r="JK212" s="131"/>
      <c r="JL212" s="131"/>
      <c r="JM212" s="131"/>
      <c r="JN212" s="131"/>
      <c r="JO212" s="131"/>
      <c r="JP212" s="131"/>
      <c r="JQ212" s="131"/>
      <c r="JR212" s="131"/>
      <c r="JS212" s="131"/>
      <c r="JT212" s="131"/>
      <c r="JU212" s="131"/>
      <c r="JV212" s="131"/>
      <c r="JW212" s="131"/>
      <c r="JX212" s="131"/>
      <c r="JY212" s="131"/>
      <c r="JZ212" s="131"/>
      <c r="KA212" s="131"/>
      <c r="KB212" s="131"/>
      <c r="KC212" s="131"/>
      <c r="KD212" s="131"/>
      <c r="KE212" s="131"/>
      <c r="KF212" s="131"/>
      <c r="KG212" s="131"/>
      <c r="KH212" s="131"/>
      <c r="KI212" s="131"/>
      <c r="KJ212" s="131"/>
      <c r="KK212" s="131"/>
      <c r="KL212" s="131"/>
      <c r="KM212" s="131"/>
      <c r="KN212" s="131"/>
      <c r="KO212" s="131"/>
      <c r="KP212" s="131"/>
      <c r="KQ212" s="131"/>
      <c r="KR212" s="131"/>
      <c r="KS212" s="131"/>
      <c r="KT212" s="131"/>
      <c r="KU212" s="131"/>
      <c r="KV212" s="131"/>
      <c r="KW212" s="131"/>
      <c r="KX212" s="131"/>
      <c r="KY212" s="131"/>
      <c r="KZ212" s="131"/>
      <c r="LA212" s="131"/>
      <c r="LB212" s="131"/>
      <c r="LC212" s="131"/>
      <c r="LD212" s="131"/>
      <c r="LE212" s="131"/>
      <c r="LF212" s="131"/>
      <c r="LG212" s="131"/>
      <c r="LH212" s="131"/>
      <c r="LI212" s="131"/>
      <c r="LJ212" s="131"/>
      <c r="LK212" s="131"/>
      <c r="LL212" s="131"/>
      <c r="LM212" s="131"/>
      <c r="LN212" s="131"/>
      <c r="LO212" s="131"/>
      <c r="LP212" s="131"/>
      <c r="LQ212" s="131"/>
      <c r="LR212" s="131"/>
      <c r="LS212" s="131"/>
      <c r="LT212" s="131"/>
      <c r="LU212" s="131"/>
      <c r="LV212" s="131"/>
      <c r="LW212" s="131"/>
      <c r="LX212" s="131"/>
      <c r="LY212" s="131"/>
      <c r="LZ212" s="131"/>
      <c r="MA212" s="131"/>
      <c r="MB212" s="131"/>
      <c r="MC212" s="131"/>
      <c r="MD212" s="131"/>
      <c r="ME212" s="131"/>
      <c r="MF212" s="131"/>
      <c r="MG212" s="131"/>
      <c r="MH212" s="131"/>
      <c r="MI212" s="131"/>
      <c r="MJ212" s="131"/>
      <c r="MK212" s="131"/>
      <c r="ML212" s="131"/>
      <c r="MM212" s="131"/>
      <c r="MN212" s="131"/>
      <c r="MO212" s="131"/>
      <c r="MP212" s="131"/>
      <c r="MQ212" s="131"/>
      <c r="MR212" s="131"/>
      <c r="MS212" s="131"/>
      <c r="MT212" s="131"/>
      <c r="MU212" s="131"/>
      <c r="MV212" s="131"/>
      <c r="MW212" s="131"/>
      <c r="MX212" s="131"/>
      <c r="MY212" s="131"/>
      <c r="MZ212" s="131"/>
      <c r="NA212" s="131"/>
      <c r="NB212" s="131"/>
      <c r="NC212" s="131"/>
      <c r="ND212" s="131"/>
      <c r="NE212" s="131"/>
      <c r="NF212" s="131"/>
      <c r="NG212" s="131"/>
      <c r="NH212" s="131"/>
      <c r="NI212" s="131"/>
      <c r="NJ212" s="131"/>
      <c r="NK212" s="131"/>
      <c r="NL212" s="131"/>
      <c r="NM212" s="131"/>
      <c r="NN212" s="131"/>
      <c r="NO212" s="131"/>
      <c r="NP212" s="131"/>
      <c r="NQ212" s="131"/>
      <c r="NR212" s="131"/>
      <c r="NS212" s="131"/>
      <c r="NT212" s="131"/>
      <c r="NU212" s="131"/>
      <c r="NV212" s="131"/>
      <c r="NW212" s="131"/>
      <c r="NX212" s="131"/>
      <c r="NY212" s="131"/>
      <c r="NZ212" s="131"/>
      <c r="OA212" s="131"/>
      <c r="OB212" s="131"/>
      <c r="OC212" s="131"/>
      <c r="OD212" s="131"/>
      <c r="OE212" s="131"/>
      <c r="OF212" s="131"/>
      <c r="OG212" s="131"/>
      <c r="OH212" s="131"/>
      <c r="OI212" s="131"/>
      <c r="OJ212" s="131"/>
      <c r="OK212" s="131"/>
      <c r="OL212" s="131"/>
      <c r="OM212" s="131"/>
      <c r="ON212" s="131"/>
      <c r="OO212" s="131"/>
      <c r="OP212" s="131"/>
      <c r="OQ212" s="131"/>
      <c r="OR212" s="131"/>
      <c r="OS212" s="131"/>
      <c r="OT212" s="131"/>
      <c r="OU212" s="131"/>
      <c r="OV212" s="131"/>
      <c r="OW212" s="131"/>
      <c r="OX212" s="131"/>
      <c r="OY212" s="131"/>
      <c r="OZ212" s="131"/>
      <c r="PA212" s="131"/>
      <c r="PB212" s="131"/>
      <c r="PC212" s="131"/>
      <c r="PD212" s="131"/>
      <c r="PE212" s="131"/>
      <c r="PF212" s="131"/>
      <c r="PG212" s="131"/>
      <c r="PH212" s="131"/>
      <c r="PI212" s="131"/>
      <c r="PJ212" s="131"/>
      <c r="PK212" s="131"/>
      <c r="PL212" s="131"/>
      <c r="PM212" s="131"/>
      <c r="PN212" s="131"/>
      <c r="PO212" s="131"/>
      <c r="PP212" s="131"/>
      <c r="PQ212" s="131"/>
      <c r="PR212" s="131"/>
      <c r="PS212" s="131"/>
      <c r="PT212" s="131"/>
      <c r="PU212" s="131"/>
      <c r="PV212" s="131"/>
      <c r="PW212" s="131"/>
      <c r="PX212" s="131"/>
      <c r="PY212" s="131"/>
      <c r="PZ212" s="131"/>
      <c r="QA212" s="131"/>
      <c r="QB212" s="131"/>
      <c r="QC212" s="131"/>
      <c r="QD212" s="131"/>
      <c r="QE212" s="131"/>
      <c r="QF212" s="131"/>
      <c r="QG212" s="131"/>
      <c r="QH212" s="131"/>
      <c r="QI212" s="131"/>
      <c r="QJ212" s="131"/>
    </row>
    <row r="213" spans="1:452" ht="15" x14ac:dyDescent="0.2">
      <c r="A213" s="131"/>
      <c r="B213" s="165"/>
      <c r="C213" s="165"/>
      <c r="D213" s="165"/>
      <c r="E213" s="165"/>
      <c r="F213" s="165"/>
      <c r="G213" s="165"/>
      <c r="H213" s="165"/>
      <c r="I213" s="165"/>
      <c r="J213" s="165"/>
      <c r="K213" s="131"/>
      <c r="L213" s="131"/>
      <c r="M213" s="131"/>
      <c r="N213" s="131"/>
      <c r="O213" s="131"/>
      <c r="P213" s="131"/>
      <c r="Q213" s="164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  <c r="EC213" s="131"/>
      <c r="ED213" s="131"/>
      <c r="EE213" s="131"/>
      <c r="EF213" s="131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31"/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31"/>
      <c r="FA213" s="131"/>
      <c r="FB213" s="131"/>
      <c r="FC213" s="131"/>
      <c r="FD213" s="131"/>
      <c r="FE213" s="131"/>
      <c r="FF213" s="131"/>
      <c r="FG213" s="131"/>
      <c r="FH213" s="131"/>
      <c r="FI213" s="131"/>
      <c r="FJ213" s="131"/>
      <c r="FK213" s="131"/>
      <c r="FL213" s="131"/>
      <c r="FM213" s="131"/>
      <c r="FN213" s="131"/>
      <c r="FO213" s="131"/>
      <c r="FP213" s="131"/>
      <c r="FQ213" s="131"/>
      <c r="FR213" s="131"/>
      <c r="FS213" s="131"/>
      <c r="FT213" s="131"/>
      <c r="FU213" s="131"/>
      <c r="FV213" s="131"/>
      <c r="FW213" s="131"/>
      <c r="FX213" s="131"/>
      <c r="FY213" s="131"/>
      <c r="FZ213" s="131"/>
      <c r="GA213" s="131"/>
      <c r="GB213" s="131"/>
      <c r="GC213" s="131"/>
      <c r="GD213" s="131"/>
      <c r="GE213" s="131"/>
      <c r="GF213" s="131"/>
      <c r="GG213" s="131"/>
      <c r="GH213" s="131"/>
      <c r="GI213" s="131"/>
      <c r="GJ213" s="131"/>
      <c r="GK213" s="131"/>
      <c r="GL213" s="131"/>
      <c r="GM213" s="131"/>
      <c r="GN213" s="131"/>
      <c r="GO213" s="131"/>
      <c r="GP213" s="131"/>
      <c r="GQ213" s="131"/>
      <c r="GR213" s="131"/>
      <c r="GS213" s="131"/>
      <c r="GT213" s="131"/>
      <c r="GU213" s="131"/>
      <c r="GV213" s="131"/>
      <c r="GW213" s="131"/>
      <c r="GX213" s="131"/>
      <c r="GY213" s="131"/>
      <c r="GZ213" s="131"/>
      <c r="HA213" s="131"/>
      <c r="HB213" s="131"/>
      <c r="HC213" s="131"/>
      <c r="HD213" s="131"/>
      <c r="HE213" s="131"/>
      <c r="HF213" s="131"/>
      <c r="HG213" s="131"/>
      <c r="HH213" s="131"/>
      <c r="HI213" s="131"/>
      <c r="HJ213" s="131"/>
      <c r="HK213" s="131"/>
      <c r="HL213" s="131"/>
      <c r="HM213" s="131"/>
      <c r="HN213" s="131"/>
      <c r="HO213" s="131"/>
      <c r="HP213" s="131"/>
      <c r="HQ213" s="131"/>
      <c r="HR213" s="131"/>
      <c r="HS213" s="131"/>
      <c r="HT213" s="131"/>
      <c r="HU213" s="131"/>
      <c r="HV213" s="131"/>
      <c r="HW213" s="131"/>
      <c r="HX213" s="131"/>
      <c r="HY213" s="131"/>
      <c r="HZ213" s="131"/>
      <c r="IA213" s="131"/>
      <c r="IB213" s="131"/>
      <c r="IC213" s="131"/>
      <c r="ID213" s="131"/>
      <c r="IE213" s="131"/>
      <c r="IF213" s="131"/>
      <c r="IG213" s="131"/>
      <c r="IH213" s="131"/>
      <c r="II213" s="131"/>
      <c r="IJ213" s="131"/>
      <c r="IK213" s="131"/>
      <c r="IL213" s="131"/>
      <c r="IM213" s="131"/>
      <c r="IN213" s="131"/>
      <c r="IO213" s="131"/>
      <c r="IP213" s="131"/>
      <c r="IQ213" s="131"/>
      <c r="IR213" s="131"/>
      <c r="IS213" s="131"/>
      <c r="IT213" s="131"/>
      <c r="IU213" s="131"/>
      <c r="IV213" s="131"/>
      <c r="IW213" s="131"/>
      <c r="IX213" s="131"/>
      <c r="IY213" s="131"/>
      <c r="IZ213" s="131"/>
      <c r="JA213" s="131"/>
      <c r="JB213" s="131"/>
      <c r="JC213" s="131"/>
      <c r="JD213" s="131"/>
      <c r="JE213" s="131"/>
      <c r="JF213" s="131"/>
      <c r="JG213" s="131"/>
      <c r="JH213" s="131"/>
      <c r="JI213" s="131"/>
      <c r="JJ213" s="131"/>
      <c r="JK213" s="131"/>
      <c r="JL213" s="131"/>
      <c r="JM213" s="131"/>
      <c r="JN213" s="131"/>
      <c r="JO213" s="131"/>
      <c r="JP213" s="131"/>
      <c r="JQ213" s="131"/>
      <c r="JR213" s="131"/>
      <c r="JS213" s="131"/>
      <c r="JT213" s="131"/>
      <c r="JU213" s="131"/>
      <c r="JV213" s="131"/>
      <c r="JW213" s="131"/>
      <c r="JX213" s="131"/>
      <c r="JY213" s="131"/>
      <c r="JZ213" s="131"/>
      <c r="KA213" s="131"/>
      <c r="KB213" s="131"/>
      <c r="KC213" s="131"/>
      <c r="KD213" s="131"/>
      <c r="KE213" s="131"/>
      <c r="KF213" s="131"/>
      <c r="KG213" s="131"/>
      <c r="KH213" s="131"/>
      <c r="KI213" s="131"/>
      <c r="KJ213" s="131"/>
      <c r="KK213" s="131"/>
      <c r="KL213" s="131"/>
      <c r="KM213" s="131"/>
      <c r="KN213" s="131"/>
      <c r="KO213" s="131"/>
      <c r="KP213" s="131"/>
      <c r="KQ213" s="131"/>
      <c r="KR213" s="131"/>
      <c r="KS213" s="131"/>
      <c r="KT213" s="131"/>
      <c r="KU213" s="131"/>
      <c r="KV213" s="131"/>
      <c r="KW213" s="131"/>
      <c r="KX213" s="131"/>
      <c r="KY213" s="131"/>
      <c r="KZ213" s="131"/>
      <c r="LA213" s="131"/>
      <c r="LB213" s="131"/>
      <c r="LC213" s="131"/>
      <c r="LD213" s="131"/>
      <c r="LE213" s="131"/>
      <c r="LF213" s="131"/>
      <c r="LG213" s="131"/>
      <c r="LH213" s="131"/>
      <c r="LI213" s="131"/>
      <c r="LJ213" s="131"/>
      <c r="LK213" s="131"/>
      <c r="LL213" s="131"/>
      <c r="LM213" s="131"/>
      <c r="LN213" s="131"/>
      <c r="LO213" s="131"/>
      <c r="LP213" s="131"/>
      <c r="LQ213" s="131"/>
      <c r="LR213" s="131"/>
      <c r="LS213" s="131"/>
      <c r="LT213" s="131"/>
      <c r="LU213" s="131"/>
      <c r="LV213" s="131"/>
      <c r="LW213" s="131"/>
      <c r="LX213" s="131"/>
      <c r="LY213" s="131"/>
      <c r="LZ213" s="131"/>
      <c r="MA213" s="131"/>
      <c r="MB213" s="131"/>
      <c r="MC213" s="131"/>
      <c r="MD213" s="131"/>
      <c r="ME213" s="131"/>
      <c r="MF213" s="131"/>
      <c r="MG213" s="131"/>
      <c r="MH213" s="131"/>
      <c r="MI213" s="131"/>
      <c r="MJ213" s="131"/>
      <c r="MK213" s="131"/>
      <c r="ML213" s="131"/>
      <c r="MM213" s="131"/>
      <c r="MN213" s="131"/>
      <c r="MO213" s="131"/>
      <c r="MP213" s="131"/>
      <c r="MQ213" s="131"/>
      <c r="MR213" s="131"/>
      <c r="MS213" s="131"/>
      <c r="MT213" s="131"/>
      <c r="MU213" s="131"/>
      <c r="MV213" s="131"/>
      <c r="MW213" s="131"/>
      <c r="MX213" s="131"/>
      <c r="MY213" s="131"/>
      <c r="MZ213" s="131"/>
      <c r="NA213" s="131"/>
      <c r="NB213" s="131"/>
      <c r="NC213" s="131"/>
      <c r="ND213" s="131"/>
      <c r="NE213" s="131"/>
      <c r="NF213" s="131"/>
      <c r="NG213" s="131"/>
      <c r="NH213" s="131"/>
      <c r="NI213" s="131"/>
      <c r="NJ213" s="131"/>
      <c r="NK213" s="131"/>
      <c r="NL213" s="131"/>
      <c r="NM213" s="131"/>
      <c r="NN213" s="131"/>
      <c r="NO213" s="131"/>
      <c r="NP213" s="131"/>
      <c r="NQ213" s="131"/>
      <c r="NR213" s="131"/>
      <c r="NS213" s="131"/>
      <c r="NT213" s="131"/>
      <c r="NU213" s="131"/>
      <c r="NV213" s="131"/>
      <c r="NW213" s="131"/>
      <c r="NX213" s="131"/>
      <c r="NY213" s="131"/>
      <c r="NZ213" s="131"/>
      <c r="OA213" s="131"/>
      <c r="OB213" s="131"/>
      <c r="OC213" s="131"/>
      <c r="OD213" s="131"/>
      <c r="OE213" s="131"/>
      <c r="OF213" s="131"/>
      <c r="OG213" s="131"/>
      <c r="OH213" s="131"/>
      <c r="OI213" s="131"/>
      <c r="OJ213" s="131"/>
      <c r="OK213" s="131"/>
      <c r="OL213" s="131"/>
      <c r="OM213" s="131"/>
      <c r="ON213" s="131"/>
      <c r="OO213" s="131"/>
      <c r="OP213" s="131"/>
      <c r="OQ213" s="131"/>
      <c r="OR213" s="131"/>
      <c r="OS213" s="131"/>
      <c r="OT213" s="131"/>
      <c r="OU213" s="131"/>
      <c r="OV213" s="131"/>
      <c r="OW213" s="131"/>
      <c r="OX213" s="131"/>
      <c r="OY213" s="131"/>
      <c r="OZ213" s="131"/>
      <c r="PA213" s="131"/>
      <c r="PB213" s="131"/>
      <c r="PC213" s="131"/>
      <c r="PD213" s="131"/>
      <c r="PE213" s="131"/>
      <c r="PF213" s="131"/>
      <c r="PG213" s="131"/>
      <c r="PH213" s="131"/>
      <c r="PI213" s="131"/>
      <c r="PJ213" s="131"/>
      <c r="PK213" s="131"/>
      <c r="PL213" s="131"/>
      <c r="PM213" s="131"/>
      <c r="PN213" s="131"/>
      <c r="PO213" s="131"/>
      <c r="PP213" s="131"/>
      <c r="PQ213" s="131"/>
      <c r="PR213" s="131"/>
      <c r="PS213" s="131"/>
      <c r="PT213" s="131"/>
      <c r="PU213" s="131"/>
      <c r="PV213" s="131"/>
      <c r="PW213" s="131"/>
      <c r="PX213" s="131"/>
      <c r="PY213" s="131"/>
      <c r="PZ213" s="131"/>
      <c r="QA213" s="131"/>
      <c r="QB213" s="131"/>
      <c r="QC213" s="131"/>
      <c r="QD213" s="131"/>
      <c r="QE213" s="131"/>
      <c r="QF213" s="131"/>
      <c r="QG213" s="131"/>
      <c r="QH213" s="131"/>
      <c r="QI213" s="131"/>
      <c r="QJ213" s="131"/>
    </row>
    <row r="214" spans="1:452" ht="15" x14ac:dyDescent="0.2">
      <c r="A214" s="131"/>
      <c r="B214" s="165"/>
      <c r="C214" s="165"/>
      <c r="D214" s="165"/>
      <c r="E214" s="165"/>
      <c r="F214" s="165"/>
      <c r="G214" s="165"/>
      <c r="H214" s="165"/>
      <c r="I214" s="165"/>
      <c r="J214" s="165"/>
      <c r="K214" s="131"/>
      <c r="L214" s="131"/>
      <c r="M214" s="131"/>
      <c r="N214" s="131"/>
      <c r="O214" s="131"/>
      <c r="P214" s="131"/>
      <c r="Q214" s="164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  <c r="EC214" s="131"/>
      <c r="ED214" s="131"/>
      <c r="EE214" s="131"/>
      <c r="EF214" s="131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31"/>
      <c r="FA214" s="131"/>
      <c r="FB214" s="131"/>
      <c r="FC214" s="131"/>
      <c r="FD214" s="131"/>
      <c r="FE214" s="131"/>
      <c r="FF214" s="131"/>
      <c r="FG214" s="131"/>
      <c r="FH214" s="131"/>
      <c r="FI214" s="131"/>
      <c r="FJ214" s="131"/>
      <c r="FK214" s="131"/>
      <c r="FL214" s="131"/>
      <c r="FM214" s="131"/>
      <c r="FN214" s="131"/>
      <c r="FO214" s="131"/>
      <c r="FP214" s="131"/>
      <c r="FQ214" s="131"/>
      <c r="FR214" s="131"/>
      <c r="FS214" s="131"/>
      <c r="FT214" s="131"/>
      <c r="FU214" s="131"/>
      <c r="FV214" s="131"/>
      <c r="FW214" s="131"/>
      <c r="FX214" s="131"/>
      <c r="FY214" s="131"/>
      <c r="FZ214" s="131"/>
      <c r="GA214" s="131"/>
      <c r="GB214" s="131"/>
      <c r="GC214" s="131"/>
      <c r="GD214" s="131"/>
      <c r="GE214" s="131"/>
      <c r="GF214" s="131"/>
      <c r="GG214" s="131"/>
      <c r="GH214" s="131"/>
      <c r="GI214" s="131"/>
      <c r="GJ214" s="131"/>
      <c r="GK214" s="131"/>
      <c r="GL214" s="131"/>
      <c r="GM214" s="131"/>
      <c r="GN214" s="131"/>
      <c r="GO214" s="131"/>
      <c r="GP214" s="131"/>
      <c r="GQ214" s="131"/>
      <c r="GR214" s="131"/>
      <c r="GS214" s="131"/>
      <c r="GT214" s="131"/>
      <c r="GU214" s="131"/>
      <c r="GV214" s="131"/>
      <c r="GW214" s="131"/>
      <c r="GX214" s="131"/>
      <c r="GY214" s="131"/>
      <c r="GZ214" s="131"/>
      <c r="HA214" s="131"/>
      <c r="HB214" s="131"/>
      <c r="HC214" s="131"/>
      <c r="HD214" s="131"/>
      <c r="HE214" s="131"/>
      <c r="HF214" s="131"/>
      <c r="HG214" s="131"/>
      <c r="HH214" s="131"/>
      <c r="HI214" s="131"/>
      <c r="HJ214" s="131"/>
      <c r="HK214" s="131"/>
      <c r="HL214" s="131"/>
      <c r="HM214" s="131"/>
      <c r="HN214" s="131"/>
      <c r="HO214" s="131"/>
      <c r="HP214" s="131"/>
      <c r="HQ214" s="131"/>
      <c r="HR214" s="131"/>
      <c r="HS214" s="131"/>
      <c r="HT214" s="131"/>
      <c r="HU214" s="131"/>
      <c r="HV214" s="131"/>
      <c r="HW214" s="131"/>
      <c r="HX214" s="131"/>
      <c r="HY214" s="131"/>
      <c r="HZ214" s="131"/>
      <c r="IA214" s="131"/>
      <c r="IB214" s="131"/>
      <c r="IC214" s="131"/>
      <c r="ID214" s="131"/>
      <c r="IE214" s="131"/>
      <c r="IF214" s="131"/>
      <c r="IG214" s="131"/>
      <c r="IH214" s="131"/>
      <c r="II214" s="131"/>
      <c r="IJ214" s="131"/>
      <c r="IK214" s="131"/>
      <c r="IL214" s="131"/>
      <c r="IM214" s="131"/>
      <c r="IN214" s="131"/>
      <c r="IO214" s="131"/>
      <c r="IP214" s="131"/>
      <c r="IQ214" s="131"/>
      <c r="IR214" s="131"/>
      <c r="IS214" s="131"/>
      <c r="IT214" s="131"/>
      <c r="IU214" s="131"/>
      <c r="IV214" s="131"/>
      <c r="IW214" s="131"/>
      <c r="IX214" s="131"/>
      <c r="IY214" s="131"/>
      <c r="IZ214" s="131"/>
      <c r="JA214" s="131"/>
      <c r="JB214" s="131"/>
      <c r="JC214" s="131"/>
      <c r="JD214" s="131"/>
      <c r="JE214" s="131"/>
      <c r="JF214" s="131"/>
      <c r="JG214" s="131"/>
      <c r="JH214" s="131"/>
      <c r="JI214" s="131"/>
      <c r="JJ214" s="131"/>
      <c r="JK214" s="131"/>
      <c r="JL214" s="131"/>
      <c r="JM214" s="131"/>
      <c r="JN214" s="131"/>
      <c r="JO214" s="131"/>
      <c r="JP214" s="131"/>
      <c r="JQ214" s="131"/>
      <c r="JR214" s="131"/>
      <c r="JS214" s="131"/>
      <c r="JT214" s="131"/>
      <c r="JU214" s="131"/>
      <c r="JV214" s="131"/>
      <c r="JW214" s="131"/>
      <c r="JX214" s="131"/>
      <c r="JY214" s="131"/>
      <c r="JZ214" s="131"/>
      <c r="KA214" s="131"/>
      <c r="KB214" s="131"/>
      <c r="KC214" s="131"/>
      <c r="KD214" s="131"/>
      <c r="KE214" s="131"/>
      <c r="KF214" s="131"/>
      <c r="KG214" s="131"/>
      <c r="KH214" s="131"/>
      <c r="KI214" s="131"/>
      <c r="KJ214" s="131"/>
      <c r="KK214" s="131"/>
      <c r="KL214" s="131"/>
      <c r="KM214" s="131"/>
      <c r="KN214" s="131"/>
      <c r="KO214" s="131"/>
      <c r="KP214" s="131"/>
      <c r="KQ214" s="131"/>
      <c r="KR214" s="131"/>
      <c r="KS214" s="131"/>
      <c r="KT214" s="131"/>
      <c r="KU214" s="131"/>
      <c r="KV214" s="131"/>
      <c r="KW214" s="131"/>
      <c r="KX214" s="131"/>
      <c r="KY214" s="131"/>
      <c r="KZ214" s="131"/>
      <c r="LA214" s="131"/>
      <c r="LB214" s="131"/>
      <c r="LC214" s="131"/>
      <c r="LD214" s="131"/>
      <c r="LE214" s="131"/>
      <c r="LF214" s="131"/>
      <c r="LG214" s="131"/>
      <c r="LH214" s="131"/>
      <c r="LI214" s="131"/>
      <c r="LJ214" s="131"/>
      <c r="LK214" s="131"/>
      <c r="LL214" s="131"/>
      <c r="LM214" s="131"/>
      <c r="LN214" s="131"/>
      <c r="LO214" s="131"/>
      <c r="LP214" s="131"/>
      <c r="LQ214" s="131"/>
      <c r="LR214" s="131"/>
      <c r="LS214" s="131"/>
      <c r="LT214" s="131"/>
      <c r="LU214" s="131"/>
      <c r="LV214" s="131"/>
      <c r="LW214" s="131"/>
      <c r="LX214" s="131"/>
      <c r="LY214" s="131"/>
      <c r="LZ214" s="131"/>
      <c r="MA214" s="131"/>
      <c r="MB214" s="131"/>
      <c r="MC214" s="131"/>
      <c r="MD214" s="131"/>
      <c r="ME214" s="131"/>
      <c r="MF214" s="131"/>
      <c r="MG214" s="131"/>
      <c r="MH214" s="131"/>
      <c r="MI214" s="131"/>
      <c r="MJ214" s="131"/>
      <c r="MK214" s="131"/>
      <c r="ML214" s="131"/>
      <c r="MM214" s="131"/>
      <c r="MN214" s="131"/>
      <c r="MO214" s="131"/>
      <c r="MP214" s="131"/>
      <c r="MQ214" s="131"/>
      <c r="MR214" s="131"/>
      <c r="MS214" s="131"/>
      <c r="MT214" s="131"/>
      <c r="MU214" s="131"/>
      <c r="MV214" s="131"/>
      <c r="MW214" s="131"/>
      <c r="MX214" s="131"/>
      <c r="MY214" s="131"/>
      <c r="MZ214" s="131"/>
      <c r="NA214" s="131"/>
      <c r="NB214" s="131"/>
      <c r="NC214" s="131"/>
      <c r="ND214" s="131"/>
      <c r="NE214" s="131"/>
      <c r="NF214" s="131"/>
      <c r="NG214" s="131"/>
      <c r="NH214" s="131"/>
      <c r="NI214" s="131"/>
      <c r="NJ214" s="131"/>
      <c r="NK214" s="131"/>
      <c r="NL214" s="131"/>
      <c r="NM214" s="131"/>
      <c r="NN214" s="131"/>
      <c r="NO214" s="131"/>
      <c r="NP214" s="131"/>
      <c r="NQ214" s="131"/>
      <c r="NR214" s="131"/>
      <c r="NS214" s="131"/>
      <c r="NT214" s="131"/>
      <c r="NU214" s="131"/>
      <c r="NV214" s="131"/>
      <c r="NW214" s="131"/>
      <c r="NX214" s="131"/>
      <c r="NY214" s="131"/>
      <c r="NZ214" s="131"/>
      <c r="OA214" s="131"/>
      <c r="OB214" s="131"/>
      <c r="OC214" s="131"/>
      <c r="OD214" s="131"/>
      <c r="OE214" s="131"/>
      <c r="OF214" s="131"/>
      <c r="OG214" s="131"/>
      <c r="OH214" s="131"/>
      <c r="OI214" s="131"/>
      <c r="OJ214" s="131"/>
      <c r="OK214" s="131"/>
      <c r="OL214" s="131"/>
      <c r="OM214" s="131"/>
      <c r="ON214" s="131"/>
      <c r="OO214" s="131"/>
      <c r="OP214" s="131"/>
      <c r="OQ214" s="131"/>
      <c r="OR214" s="131"/>
      <c r="OS214" s="131"/>
      <c r="OT214" s="131"/>
      <c r="OU214" s="131"/>
      <c r="OV214" s="131"/>
      <c r="OW214" s="131"/>
      <c r="OX214" s="131"/>
      <c r="OY214" s="131"/>
      <c r="OZ214" s="131"/>
      <c r="PA214" s="131"/>
      <c r="PB214" s="131"/>
      <c r="PC214" s="131"/>
      <c r="PD214" s="131"/>
      <c r="PE214" s="131"/>
      <c r="PF214" s="131"/>
      <c r="PG214" s="131"/>
      <c r="PH214" s="131"/>
      <c r="PI214" s="131"/>
      <c r="PJ214" s="131"/>
      <c r="PK214" s="131"/>
      <c r="PL214" s="131"/>
      <c r="PM214" s="131"/>
      <c r="PN214" s="131"/>
      <c r="PO214" s="131"/>
      <c r="PP214" s="131"/>
      <c r="PQ214" s="131"/>
      <c r="PR214" s="131"/>
      <c r="PS214" s="131"/>
      <c r="PT214" s="131"/>
      <c r="PU214" s="131"/>
      <c r="PV214" s="131"/>
      <c r="PW214" s="131"/>
      <c r="PX214" s="131"/>
      <c r="PY214" s="131"/>
      <c r="PZ214" s="131"/>
      <c r="QA214" s="131"/>
      <c r="QB214" s="131"/>
      <c r="QC214" s="131"/>
      <c r="QD214" s="131"/>
      <c r="QE214" s="131"/>
      <c r="QF214" s="131"/>
      <c r="QG214" s="131"/>
      <c r="QH214" s="131"/>
      <c r="QI214" s="131"/>
      <c r="QJ214" s="131"/>
    </row>
    <row r="215" spans="1:452" ht="15" x14ac:dyDescent="0.2">
      <c r="A215" s="131"/>
      <c r="B215" s="165"/>
      <c r="C215" s="165"/>
      <c r="D215" s="165"/>
      <c r="E215" s="165"/>
      <c r="F215" s="165"/>
      <c r="G215" s="165"/>
      <c r="H215" s="165"/>
      <c r="I215" s="165"/>
      <c r="J215" s="165"/>
      <c r="K215" s="131"/>
      <c r="L215" s="131"/>
      <c r="M215" s="131"/>
      <c r="N215" s="131"/>
      <c r="O215" s="131"/>
      <c r="P215" s="131"/>
      <c r="Q215" s="164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  <c r="EC215" s="131"/>
      <c r="ED215" s="131"/>
      <c r="EE215" s="131"/>
      <c r="EF215" s="131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31"/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31"/>
      <c r="FA215" s="131"/>
      <c r="FB215" s="131"/>
      <c r="FC215" s="131"/>
      <c r="FD215" s="131"/>
      <c r="FE215" s="131"/>
      <c r="FF215" s="131"/>
      <c r="FG215" s="131"/>
      <c r="FH215" s="131"/>
      <c r="FI215" s="131"/>
      <c r="FJ215" s="131"/>
      <c r="FK215" s="131"/>
      <c r="FL215" s="131"/>
      <c r="FM215" s="131"/>
      <c r="FN215" s="131"/>
      <c r="FO215" s="131"/>
      <c r="FP215" s="131"/>
      <c r="FQ215" s="131"/>
      <c r="FR215" s="131"/>
      <c r="FS215" s="131"/>
      <c r="FT215" s="131"/>
      <c r="FU215" s="131"/>
      <c r="FV215" s="131"/>
      <c r="FW215" s="131"/>
      <c r="FX215" s="131"/>
      <c r="FY215" s="131"/>
      <c r="FZ215" s="131"/>
      <c r="GA215" s="131"/>
      <c r="GB215" s="131"/>
      <c r="GC215" s="131"/>
      <c r="GD215" s="131"/>
      <c r="GE215" s="131"/>
      <c r="GF215" s="131"/>
      <c r="GG215" s="131"/>
      <c r="GH215" s="131"/>
      <c r="GI215" s="131"/>
      <c r="GJ215" s="131"/>
      <c r="GK215" s="131"/>
      <c r="GL215" s="131"/>
      <c r="GM215" s="131"/>
      <c r="GN215" s="131"/>
      <c r="GO215" s="131"/>
      <c r="GP215" s="131"/>
      <c r="GQ215" s="131"/>
      <c r="GR215" s="131"/>
      <c r="GS215" s="131"/>
      <c r="GT215" s="131"/>
      <c r="GU215" s="131"/>
      <c r="GV215" s="131"/>
      <c r="GW215" s="131"/>
      <c r="GX215" s="131"/>
      <c r="GY215" s="131"/>
      <c r="GZ215" s="131"/>
      <c r="HA215" s="131"/>
      <c r="HB215" s="131"/>
      <c r="HC215" s="131"/>
      <c r="HD215" s="131"/>
      <c r="HE215" s="131"/>
      <c r="HF215" s="131"/>
      <c r="HG215" s="131"/>
      <c r="HH215" s="131"/>
      <c r="HI215" s="131"/>
      <c r="HJ215" s="131"/>
      <c r="HK215" s="131"/>
      <c r="HL215" s="131"/>
      <c r="HM215" s="131"/>
      <c r="HN215" s="131"/>
      <c r="HO215" s="131"/>
      <c r="HP215" s="131"/>
      <c r="HQ215" s="131"/>
      <c r="HR215" s="131"/>
      <c r="HS215" s="131"/>
      <c r="HT215" s="131"/>
      <c r="HU215" s="131"/>
      <c r="HV215" s="131"/>
      <c r="HW215" s="131"/>
      <c r="HX215" s="131"/>
      <c r="HY215" s="131"/>
      <c r="HZ215" s="131"/>
      <c r="IA215" s="131"/>
      <c r="IB215" s="131"/>
      <c r="IC215" s="131"/>
      <c r="ID215" s="131"/>
      <c r="IE215" s="131"/>
      <c r="IF215" s="131"/>
      <c r="IG215" s="131"/>
      <c r="IH215" s="131"/>
      <c r="II215" s="131"/>
      <c r="IJ215" s="131"/>
      <c r="IK215" s="131"/>
      <c r="IL215" s="131"/>
      <c r="IM215" s="131"/>
      <c r="IN215" s="131"/>
      <c r="IO215" s="131"/>
      <c r="IP215" s="131"/>
      <c r="IQ215" s="131"/>
      <c r="IR215" s="131"/>
      <c r="IS215" s="131"/>
      <c r="IT215" s="131"/>
      <c r="IU215" s="131"/>
      <c r="IV215" s="131"/>
      <c r="IW215" s="131"/>
      <c r="IX215" s="131"/>
      <c r="IY215" s="131"/>
      <c r="IZ215" s="131"/>
      <c r="JA215" s="131"/>
      <c r="JB215" s="131"/>
      <c r="JC215" s="131"/>
      <c r="JD215" s="131"/>
      <c r="JE215" s="131"/>
      <c r="JF215" s="131"/>
      <c r="JG215" s="131"/>
      <c r="JH215" s="131"/>
      <c r="JI215" s="131"/>
      <c r="JJ215" s="131"/>
      <c r="JK215" s="131"/>
      <c r="JL215" s="131"/>
      <c r="JM215" s="131"/>
      <c r="JN215" s="131"/>
      <c r="JO215" s="131"/>
      <c r="JP215" s="131"/>
      <c r="JQ215" s="131"/>
      <c r="JR215" s="131"/>
      <c r="JS215" s="131"/>
      <c r="JT215" s="131"/>
      <c r="JU215" s="131"/>
      <c r="JV215" s="131"/>
      <c r="JW215" s="131"/>
      <c r="JX215" s="131"/>
      <c r="JY215" s="131"/>
      <c r="JZ215" s="131"/>
      <c r="KA215" s="131"/>
      <c r="KB215" s="131"/>
      <c r="KC215" s="131"/>
      <c r="KD215" s="131"/>
      <c r="KE215" s="131"/>
      <c r="KF215" s="131"/>
      <c r="KG215" s="131"/>
      <c r="KH215" s="131"/>
      <c r="KI215" s="131"/>
      <c r="KJ215" s="131"/>
      <c r="KK215" s="131"/>
      <c r="KL215" s="131"/>
      <c r="KM215" s="131"/>
      <c r="KN215" s="131"/>
      <c r="KO215" s="131"/>
      <c r="KP215" s="131"/>
      <c r="KQ215" s="131"/>
      <c r="KR215" s="131"/>
      <c r="KS215" s="131"/>
      <c r="KT215" s="131"/>
      <c r="KU215" s="131"/>
      <c r="KV215" s="131"/>
      <c r="KW215" s="131"/>
      <c r="KX215" s="131"/>
      <c r="KY215" s="131"/>
      <c r="KZ215" s="131"/>
      <c r="LA215" s="131"/>
      <c r="LB215" s="131"/>
      <c r="LC215" s="131"/>
      <c r="LD215" s="131"/>
      <c r="LE215" s="131"/>
      <c r="LF215" s="131"/>
      <c r="LG215" s="131"/>
      <c r="LH215" s="131"/>
      <c r="LI215" s="131"/>
      <c r="LJ215" s="131"/>
      <c r="LK215" s="131"/>
      <c r="LL215" s="131"/>
      <c r="LM215" s="131"/>
      <c r="LN215" s="131"/>
      <c r="LO215" s="131"/>
      <c r="LP215" s="131"/>
      <c r="LQ215" s="131"/>
      <c r="LR215" s="131"/>
      <c r="LS215" s="131"/>
      <c r="LT215" s="131"/>
      <c r="LU215" s="131"/>
      <c r="LV215" s="131"/>
      <c r="LW215" s="131"/>
      <c r="LX215" s="131"/>
      <c r="LY215" s="131"/>
      <c r="LZ215" s="131"/>
      <c r="MA215" s="131"/>
      <c r="MB215" s="131"/>
      <c r="MC215" s="131"/>
      <c r="MD215" s="131"/>
      <c r="ME215" s="131"/>
      <c r="MF215" s="131"/>
      <c r="MG215" s="131"/>
      <c r="MH215" s="131"/>
      <c r="MI215" s="131"/>
      <c r="MJ215" s="131"/>
      <c r="MK215" s="131"/>
      <c r="ML215" s="131"/>
      <c r="MM215" s="131"/>
      <c r="MN215" s="131"/>
      <c r="MO215" s="131"/>
      <c r="MP215" s="131"/>
      <c r="MQ215" s="131"/>
      <c r="MR215" s="131"/>
      <c r="MS215" s="131"/>
      <c r="MT215" s="131"/>
      <c r="MU215" s="131"/>
      <c r="MV215" s="131"/>
      <c r="MW215" s="131"/>
      <c r="MX215" s="131"/>
      <c r="MY215" s="131"/>
      <c r="MZ215" s="131"/>
      <c r="NA215" s="131"/>
      <c r="NB215" s="131"/>
      <c r="NC215" s="131"/>
      <c r="ND215" s="131"/>
      <c r="NE215" s="131"/>
      <c r="NF215" s="131"/>
      <c r="NG215" s="131"/>
      <c r="NH215" s="131"/>
      <c r="NI215" s="131"/>
      <c r="NJ215" s="131"/>
      <c r="NK215" s="131"/>
      <c r="NL215" s="131"/>
      <c r="NM215" s="131"/>
      <c r="NN215" s="131"/>
      <c r="NO215" s="131"/>
      <c r="NP215" s="131"/>
      <c r="NQ215" s="131"/>
      <c r="NR215" s="131"/>
      <c r="NS215" s="131"/>
      <c r="NT215" s="131"/>
      <c r="NU215" s="131"/>
      <c r="NV215" s="131"/>
      <c r="NW215" s="131"/>
      <c r="NX215" s="131"/>
      <c r="NY215" s="131"/>
      <c r="NZ215" s="131"/>
      <c r="OA215" s="131"/>
      <c r="OB215" s="131"/>
      <c r="OC215" s="131"/>
      <c r="OD215" s="131"/>
      <c r="OE215" s="131"/>
      <c r="OF215" s="131"/>
      <c r="OG215" s="131"/>
      <c r="OH215" s="131"/>
      <c r="OI215" s="131"/>
      <c r="OJ215" s="131"/>
      <c r="OK215" s="131"/>
      <c r="OL215" s="131"/>
      <c r="OM215" s="131"/>
      <c r="ON215" s="131"/>
      <c r="OO215" s="131"/>
      <c r="OP215" s="131"/>
      <c r="OQ215" s="131"/>
      <c r="OR215" s="131"/>
      <c r="OS215" s="131"/>
      <c r="OT215" s="131"/>
      <c r="OU215" s="131"/>
      <c r="OV215" s="131"/>
      <c r="OW215" s="131"/>
      <c r="OX215" s="131"/>
      <c r="OY215" s="131"/>
      <c r="OZ215" s="131"/>
      <c r="PA215" s="131"/>
      <c r="PB215" s="131"/>
      <c r="PC215" s="131"/>
      <c r="PD215" s="131"/>
      <c r="PE215" s="131"/>
      <c r="PF215" s="131"/>
      <c r="PG215" s="131"/>
      <c r="PH215" s="131"/>
      <c r="PI215" s="131"/>
      <c r="PJ215" s="131"/>
      <c r="PK215" s="131"/>
      <c r="PL215" s="131"/>
      <c r="PM215" s="131"/>
      <c r="PN215" s="131"/>
      <c r="PO215" s="131"/>
      <c r="PP215" s="131"/>
      <c r="PQ215" s="131"/>
      <c r="PR215" s="131"/>
      <c r="PS215" s="131"/>
      <c r="PT215" s="131"/>
      <c r="PU215" s="131"/>
      <c r="PV215" s="131"/>
      <c r="PW215" s="131"/>
      <c r="PX215" s="131"/>
      <c r="PY215" s="131"/>
      <c r="PZ215" s="131"/>
      <c r="QA215" s="131"/>
      <c r="QB215" s="131"/>
      <c r="QC215" s="131"/>
      <c r="QD215" s="131"/>
      <c r="QE215" s="131"/>
      <c r="QF215" s="131"/>
      <c r="QG215" s="131"/>
      <c r="QH215" s="131"/>
      <c r="QI215" s="131"/>
      <c r="QJ215" s="131"/>
    </row>
    <row r="216" spans="1:452" ht="15" x14ac:dyDescent="0.2">
      <c r="A216" s="131"/>
      <c r="B216" s="165"/>
      <c r="C216" s="165"/>
      <c r="D216" s="165"/>
      <c r="E216" s="165"/>
      <c r="F216" s="165"/>
      <c r="G216" s="165"/>
      <c r="H216" s="165"/>
      <c r="I216" s="165"/>
      <c r="J216" s="165"/>
      <c r="K216" s="131"/>
      <c r="L216" s="131"/>
      <c r="M216" s="131"/>
      <c r="N216" s="131"/>
      <c r="O216" s="131"/>
      <c r="P216" s="131"/>
      <c r="Q216" s="164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  <c r="EC216" s="131"/>
      <c r="ED216" s="131"/>
      <c r="EE216" s="131"/>
      <c r="EF216" s="131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31"/>
      <c r="FA216" s="131"/>
      <c r="FB216" s="131"/>
      <c r="FC216" s="131"/>
      <c r="FD216" s="131"/>
      <c r="FE216" s="131"/>
      <c r="FF216" s="131"/>
      <c r="FG216" s="131"/>
      <c r="FH216" s="131"/>
      <c r="FI216" s="131"/>
      <c r="FJ216" s="131"/>
      <c r="FK216" s="131"/>
      <c r="FL216" s="131"/>
      <c r="FM216" s="131"/>
      <c r="FN216" s="131"/>
      <c r="FO216" s="131"/>
      <c r="FP216" s="131"/>
      <c r="FQ216" s="131"/>
      <c r="FR216" s="131"/>
      <c r="FS216" s="131"/>
      <c r="FT216" s="131"/>
      <c r="FU216" s="131"/>
      <c r="FV216" s="131"/>
      <c r="FW216" s="131"/>
      <c r="FX216" s="131"/>
      <c r="FY216" s="131"/>
      <c r="FZ216" s="131"/>
      <c r="GA216" s="131"/>
      <c r="GB216" s="131"/>
      <c r="GC216" s="131"/>
      <c r="GD216" s="131"/>
      <c r="GE216" s="131"/>
      <c r="GF216" s="131"/>
      <c r="GG216" s="131"/>
      <c r="GH216" s="131"/>
      <c r="GI216" s="131"/>
      <c r="GJ216" s="131"/>
      <c r="GK216" s="131"/>
      <c r="GL216" s="131"/>
      <c r="GM216" s="131"/>
      <c r="GN216" s="131"/>
      <c r="GO216" s="131"/>
      <c r="GP216" s="131"/>
      <c r="GQ216" s="131"/>
      <c r="GR216" s="131"/>
      <c r="GS216" s="131"/>
      <c r="GT216" s="131"/>
      <c r="GU216" s="131"/>
      <c r="GV216" s="131"/>
      <c r="GW216" s="131"/>
      <c r="GX216" s="131"/>
      <c r="GY216" s="131"/>
      <c r="GZ216" s="131"/>
      <c r="HA216" s="131"/>
      <c r="HB216" s="131"/>
      <c r="HC216" s="131"/>
      <c r="HD216" s="131"/>
      <c r="HE216" s="131"/>
      <c r="HF216" s="131"/>
      <c r="HG216" s="131"/>
      <c r="HH216" s="131"/>
      <c r="HI216" s="131"/>
      <c r="HJ216" s="131"/>
      <c r="HK216" s="131"/>
      <c r="HL216" s="131"/>
      <c r="HM216" s="131"/>
      <c r="HN216" s="131"/>
      <c r="HO216" s="131"/>
      <c r="HP216" s="131"/>
      <c r="HQ216" s="131"/>
      <c r="HR216" s="131"/>
      <c r="HS216" s="131"/>
      <c r="HT216" s="131"/>
      <c r="HU216" s="131"/>
      <c r="HV216" s="131"/>
      <c r="HW216" s="131"/>
      <c r="HX216" s="131"/>
      <c r="HY216" s="131"/>
      <c r="HZ216" s="131"/>
      <c r="IA216" s="131"/>
      <c r="IB216" s="131"/>
      <c r="IC216" s="131"/>
      <c r="ID216" s="131"/>
      <c r="IE216" s="131"/>
      <c r="IF216" s="131"/>
      <c r="IG216" s="131"/>
      <c r="IH216" s="131"/>
      <c r="II216" s="131"/>
      <c r="IJ216" s="131"/>
      <c r="IK216" s="131"/>
      <c r="IL216" s="131"/>
      <c r="IM216" s="131"/>
      <c r="IN216" s="131"/>
      <c r="IO216" s="131"/>
      <c r="IP216" s="131"/>
      <c r="IQ216" s="131"/>
      <c r="IR216" s="131"/>
      <c r="IS216" s="131"/>
      <c r="IT216" s="131"/>
      <c r="IU216" s="131"/>
      <c r="IV216" s="131"/>
      <c r="IW216" s="131"/>
      <c r="IX216" s="131"/>
      <c r="IY216" s="131"/>
      <c r="IZ216" s="131"/>
      <c r="JA216" s="131"/>
      <c r="JB216" s="131"/>
      <c r="JC216" s="131"/>
      <c r="JD216" s="131"/>
      <c r="JE216" s="131"/>
      <c r="JF216" s="131"/>
      <c r="JG216" s="131"/>
      <c r="JH216" s="131"/>
      <c r="JI216" s="131"/>
      <c r="JJ216" s="131"/>
      <c r="JK216" s="131"/>
      <c r="JL216" s="131"/>
      <c r="JM216" s="131"/>
      <c r="JN216" s="131"/>
      <c r="JO216" s="131"/>
      <c r="JP216" s="131"/>
      <c r="JQ216" s="131"/>
      <c r="JR216" s="131"/>
      <c r="JS216" s="131"/>
      <c r="JT216" s="131"/>
      <c r="JU216" s="131"/>
      <c r="JV216" s="131"/>
      <c r="JW216" s="131"/>
      <c r="JX216" s="131"/>
      <c r="JY216" s="131"/>
      <c r="JZ216" s="131"/>
      <c r="KA216" s="131"/>
      <c r="KB216" s="131"/>
      <c r="KC216" s="131"/>
      <c r="KD216" s="131"/>
      <c r="KE216" s="131"/>
      <c r="KF216" s="131"/>
      <c r="KG216" s="131"/>
      <c r="KH216" s="131"/>
      <c r="KI216" s="131"/>
      <c r="KJ216" s="131"/>
      <c r="KK216" s="131"/>
      <c r="KL216" s="131"/>
      <c r="KM216" s="131"/>
      <c r="KN216" s="131"/>
      <c r="KO216" s="131"/>
      <c r="KP216" s="131"/>
      <c r="KQ216" s="131"/>
      <c r="KR216" s="131"/>
      <c r="KS216" s="131"/>
      <c r="KT216" s="131"/>
      <c r="KU216" s="131"/>
      <c r="KV216" s="131"/>
      <c r="KW216" s="131"/>
      <c r="KX216" s="131"/>
      <c r="KY216" s="131"/>
      <c r="KZ216" s="131"/>
      <c r="LA216" s="131"/>
      <c r="LB216" s="131"/>
      <c r="LC216" s="131"/>
      <c r="LD216" s="131"/>
      <c r="LE216" s="131"/>
      <c r="LF216" s="131"/>
      <c r="LG216" s="131"/>
      <c r="LH216" s="131"/>
      <c r="LI216" s="131"/>
      <c r="LJ216" s="131"/>
      <c r="LK216" s="131"/>
      <c r="LL216" s="131"/>
      <c r="LM216" s="131"/>
      <c r="LN216" s="131"/>
      <c r="LO216" s="131"/>
      <c r="LP216" s="131"/>
      <c r="LQ216" s="131"/>
      <c r="LR216" s="131"/>
      <c r="LS216" s="131"/>
      <c r="LT216" s="131"/>
      <c r="LU216" s="131"/>
      <c r="LV216" s="131"/>
      <c r="LW216" s="131"/>
      <c r="LX216" s="131"/>
      <c r="LY216" s="131"/>
      <c r="LZ216" s="131"/>
      <c r="MA216" s="131"/>
      <c r="MB216" s="131"/>
      <c r="MC216" s="131"/>
      <c r="MD216" s="131"/>
      <c r="ME216" s="131"/>
      <c r="MF216" s="131"/>
      <c r="MG216" s="131"/>
      <c r="MH216" s="131"/>
      <c r="MI216" s="131"/>
      <c r="MJ216" s="131"/>
      <c r="MK216" s="131"/>
      <c r="ML216" s="131"/>
      <c r="MM216" s="131"/>
      <c r="MN216" s="131"/>
      <c r="MO216" s="131"/>
      <c r="MP216" s="131"/>
      <c r="MQ216" s="131"/>
      <c r="MR216" s="131"/>
      <c r="MS216" s="131"/>
      <c r="MT216" s="131"/>
      <c r="MU216" s="131"/>
      <c r="MV216" s="131"/>
      <c r="MW216" s="131"/>
      <c r="MX216" s="131"/>
      <c r="MY216" s="131"/>
      <c r="MZ216" s="131"/>
      <c r="NA216" s="131"/>
      <c r="NB216" s="131"/>
      <c r="NC216" s="131"/>
      <c r="ND216" s="131"/>
      <c r="NE216" s="131"/>
      <c r="NF216" s="131"/>
      <c r="NG216" s="131"/>
      <c r="NH216" s="131"/>
      <c r="NI216" s="131"/>
      <c r="NJ216" s="131"/>
      <c r="NK216" s="131"/>
      <c r="NL216" s="131"/>
      <c r="NM216" s="131"/>
      <c r="NN216" s="131"/>
      <c r="NO216" s="131"/>
      <c r="NP216" s="131"/>
      <c r="NQ216" s="131"/>
      <c r="NR216" s="131"/>
      <c r="NS216" s="131"/>
      <c r="NT216" s="131"/>
      <c r="NU216" s="131"/>
      <c r="NV216" s="131"/>
      <c r="NW216" s="131"/>
      <c r="NX216" s="131"/>
      <c r="NY216" s="131"/>
      <c r="NZ216" s="131"/>
      <c r="OA216" s="131"/>
      <c r="OB216" s="131"/>
      <c r="OC216" s="131"/>
      <c r="OD216" s="131"/>
      <c r="OE216" s="131"/>
      <c r="OF216" s="131"/>
      <c r="OG216" s="131"/>
      <c r="OH216" s="131"/>
      <c r="OI216" s="131"/>
      <c r="OJ216" s="131"/>
      <c r="OK216" s="131"/>
      <c r="OL216" s="131"/>
      <c r="OM216" s="131"/>
      <c r="ON216" s="131"/>
      <c r="OO216" s="131"/>
      <c r="OP216" s="131"/>
      <c r="OQ216" s="131"/>
      <c r="OR216" s="131"/>
      <c r="OS216" s="131"/>
      <c r="OT216" s="131"/>
      <c r="OU216" s="131"/>
      <c r="OV216" s="131"/>
      <c r="OW216" s="131"/>
      <c r="OX216" s="131"/>
      <c r="OY216" s="131"/>
      <c r="OZ216" s="131"/>
      <c r="PA216" s="131"/>
      <c r="PB216" s="131"/>
      <c r="PC216" s="131"/>
      <c r="PD216" s="131"/>
      <c r="PE216" s="131"/>
      <c r="PF216" s="131"/>
      <c r="PG216" s="131"/>
      <c r="PH216" s="131"/>
      <c r="PI216" s="131"/>
      <c r="PJ216" s="131"/>
      <c r="PK216" s="131"/>
      <c r="PL216" s="131"/>
      <c r="PM216" s="131"/>
      <c r="PN216" s="131"/>
      <c r="PO216" s="131"/>
      <c r="PP216" s="131"/>
      <c r="PQ216" s="131"/>
      <c r="PR216" s="131"/>
      <c r="PS216" s="131"/>
      <c r="PT216" s="131"/>
      <c r="PU216" s="131"/>
      <c r="PV216" s="131"/>
      <c r="PW216" s="131"/>
      <c r="PX216" s="131"/>
      <c r="PY216" s="131"/>
      <c r="PZ216" s="131"/>
      <c r="QA216" s="131"/>
      <c r="QB216" s="131"/>
      <c r="QC216" s="131"/>
      <c r="QD216" s="131"/>
      <c r="QE216" s="131"/>
      <c r="QF216" s="131"/>
      <c r="QG216" s="131"/>
      <c r="QH216" s="131"/>
      <c r="QI216" s="131"/>
      <c r="QJ216" s="131"/>
    </row>
    <row r="217" spans="1:452" ht="15" x14ac:dyDescent="0.2">
      <c r="A217" s="131"/>
      <c r="B217" s="165"/>
      <c r="C217" s="165"/>
      <c r="D217" s="165"/>
      <c r="E217" s="165"/>
      <c r="F217" s="165"/>
      <c r="G217" s="165"/>
      <c r="H217" s="165"/>
      <c r="I217" s="165"/>
      <c r="J217" s="165"/>
      <c r="K217" s="131"/>
      <c r="L217" s="131"/>
      <c r="M217" s="131"/>
      <c r="N217" s="131"/>
      <c r="O217" s="131"/>
      <c r="P217" s="131"/>
      <c r="Q217" s="164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  <c r="EC217" s="131"/>
      <c r="ED217" s="131"/>
      <c r="EE217" s="131"/>
      <c r="EF217" s="131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31"/>
      <c r="FA217" s="131"/>
      <c r="FB217" s="131"/>
      <c r="FC217" s="131"/>
      <c r="FD217" s="131"/>
      <c r="FE217" s="131"/>
      <c r="FF217" s="131"/>
      <c r="FG217" s="131"/>
      <c r="FH217" s="131"/>
      <c r="FI217" s="131"/>
      <c r="FJ217" s="131"/>
      <c r="FK217" s="131"/>
      <c r="FL217" s="131"/>
      <c r="FM217" s="131"/>
      <c r="FN217" s="131"/>
      <c r="FO217" s="131"/>
      <c r="FP217" s="131"/>
      <c r="FQ217" s="131"/>
      <c r="FR217" s="131"/>
      <c r="FS217" s="131"/>
      <c r="FT217" s="131"/>
      <c r="FU217" s="131"/>
      <c r="FV217" s="131"/>
      <c r="FW217" s="131"/>
      <c r="FX217" s="131"/>
      <c r="FY217" s="131"/>
      <c r="FZ217" s="131"/>
      <c r="GA217" s="131"/>
      <c r="GB217" s="131"/>
      <c r="GC217" s="131"/>
      <c r="GD217" s="131"/>
      <c r="GE217" s="131"/>
      <c r="GF217" s="131"/>
      <c r="GG217" s="131"/>
      <c r="GH217" s="131"/>
      <c r="GI217" s="131"/>
      <c r="GJ217" s="131"/>
      <c r="GK217" s="131"/>
      <c r="GL217" s="131"/>
      <c r="GM217" s="131"/>
      <c r="GN217" s="131"/>
      <c r="GO217" s="131"/>
      <c r="GP217" s="131"/>
      <c r="GQ217" s="131"/>
      <c r="GR217" s="131"/>
      <c r="GS217" s="131"/>
      <c r="GT217" s="131"/>
      <c r="GU217" s="131"/>
      <c r="GV217" s="131"/>
      <c r="GW217" s="131"/>
      <c r="GX217" s="131"/>
      <c r="GY217" s="131"/>
      <c r="GZ217" s="131"/>
      <c r="HA217" s="131"/>
      <c r="HB217" s="131"/>
      <c r="HC217" s="131"/>
      <c r="HD217" s="131"/>
      <c r="HE217" s="131"/>
      <c r="HF217" s="131"/>
      <c r="HG217" s="131"/>
      <c r="HH217" s="131"/>
      <c r="HI217" s="131"/>
      <c r="HJ217" s="131"/>
      <c r="HK217" s="131"/>
      <c r="HL217" s="131"/>
      <c r="HM217" s="131"/>
      <c r="HN217" s="131"/>
      <c r="HO217" s="131"/>
      <c r="HP217" s="131"/>
      <c r="HQ217" s="131"/>
      <c r="HR217" s="131"/>
      <c r="HS217" s="131"/>
      <c r="HT217" s="131"/>
      <c r="HU217" s="131"/>
      <c r="HV217" s="131"/>
      <c r="HW217" s="131"/>
      <c r="HX217" s="131"/>
      <c r="HY217" s="131"/>
      <c r="HZ217" s="131"/>
      <c r="IA217" s="131"/>
      <c r="IB217" s="131"/>
      <c r="IC217" s="131"/>
      <c r="ID217" s="131"/>
      <c r="IE217" s="131"/>
      <c r="IF217" s="131"/>
      <c r="IG217" s="131"/>
      <c r="IH217" s="131"/>
      <c r="II217" s="131"/>
      <c r="IJ217" s="131"/>
      <c r="IK217" s="131"/>
      <c r="IL217" s="131"/>
      <c r="IM217" s="131"/>
      <c r="IN217" s="131"/>
      <c r="IO217" s="131"/>
      <c r="IP217" s="131"/>
      <c r="IQ217" s="131"/>
      <c r="IR217" s="131"/>
      <c r="IS217" s="131"/>
      <c r="IT217" s="131"/>
      <c r="IU217" s="131"/>
      <c r="IV217" s="131"/>
      <c r="IW217" s="131"/>
      <c r="IX217" s="131"/>
      <c r="IY217" s="131"/>
      <c r="IZ217" s="131"/>
      <c r="JA217" s="131"/>
      <c r="JB217" s="131"/>
      <c r="JC217" s="131"/>
      <c r="JD217" s="131"/>
      <c r="JE217" s="131"/>
      <c r="JF217" s="131"/>
      <c r="JG217" s="131"/>
      <c r="JH217" s="131"/>
      <c r="JI217" s="131"/>
      <c r="JJ217" s="131"/>
      <c r="JK217" s="131"/>
      <c r="JL217" s="131"/>
      <c r="JM217" s="131"/>
      <c r="JN217" s="131"/>
      <c r="JO217" s="131"/>
      <c r="JP217" s="131"/>
      <c r="JQ217" s="131"/>
      <c r="JR217" s="131"/>
      <c r="JS217" s="131"/>
      <c r="JT217" s="131"/>
      <c r="JU217" s="131"/>
      <c r="JV217" s="131"/>
      <c r="JW217" s="131"/>
      <c r="JX217" s="131"/>
      <c r="JY217" s="131"/>
      <c r="JZ217" s="131"/>
      <c r="KA217" s="131"/>
      <c r="KB217" s="131"/>
      <c r="KC217" s="131"/>
      <c r="KD217" s="131"/>
      <c r="KE217" s="131"/>
      <c r="KF217" s="131"/>
      <c r="KG217" s="131"/>
      <c r="KH217" s="131"/>
      <c r="KI217" s="131"/>
      <c r="KJ217" s="131"/>
      <c r="KK217" s="131"/>
      <c r="KL217" s="131"/>
      <c r="KM217" s="131"/>
      <c r="KN217" s="131"/>
      <c r="KO217" s="131"/>
      <c r="KP217" s="131"/>
      <c r="KQ217" s="131"/>
      <c r="KR217" s="131"/>
      <c r="KS217" s="131"/>
      <c r="KT217" s="131"/>
      <c r="KU217" s="131"/>
      <c r="KV217" s="131"/>
      <c r="KW217" s="131"/>
      <c r="KX217" s="131"/>
      <c r="KY217" s="131"/>
      <c r="KZ217" s="131"/>
      <c r="LA217" s="131"/>
      <c r="LB217" s="131"/>
      <c r="LC217" s="131"/>
      <c r="LD217" s="131"/>
      <c r="LE217" s="131"/>
      <c r="LF217" s="131"/>
      <c r="LG217" s="131"/>
      <c r="LH217" s="131"/>
      <c r="LI217" s="131"/>
      <c r="LJ217" s="131"/>
      <c r="LK217" s="131"/>
      <c r="LL217" s="131"/>
      <c r="LM217" s="131"/>
      <c r="LN217" s="131"/>
      <c r="LO217" s="131"/>
      <c r="LP217" s="131"/>
      <c r="LQ217" s="131"/>
      <c r="LR217" s="131"/>
      <c r="LS217" s="131"/>
      <c r="LT217" s="131"/>
      <c r="LU217" s="131"/>
      <c r="LV217" s="131"/>
      <c r="LW217" s="131"/>
      <c r="LX217" s="131"/>
      <c r="LY217" s="131"/>
      <c r="LZ217" s="131"/>
      <c r="MA217" s="131"/>
      <c r="MB217" s="131"/>
      <c r="MC217" s="131"/>
      <c r="MD217" s="131"/>
      <c r="ME217" s="131"/>
      <c r="MF217" s="131"/>
      <c r="MG217" s="131"/>
      <c r="MH217" s="131"/>
      <c r="MI217" s="131"/>
      <c r="MJ217" s="131"/>
      <c r="MK217" s="131"/>
      <c r="ML217" s="131"/>
      <c r="MM217" s="131"/>
      <c r="MN217" s="131"/>
      <c r="MO217" s="131"/>
      <c r="MP217" s="131"/>
      <c r="MQ217" s="131"/>
      <c r="MR217" s="131"/>
      <c r="MS217" s="131"/>
      <c r="MT217" s="131"/>
      <c r="MU217" s="131"/>
      <c r="MV217" s="131"/>
      <c r="MW217" s="131"/>
      <c r="MX217" s="131"/>
      <c r="MY217" s="131"/>
      <c r="MZ217" s="131"/>
      <c r="NA217" s="131"/>
      <c r="NB217" s="131"/>
      <c r="NC217" s="131"/>
      <c r="ND217" s="131"/>
      <c r="NE217" s="131"/>
      <c r="NF217" s="131"/>
      <c r="NG217" s="131"/>
      <c r="NH217" s="131"/>
      <c r="NI217" s="131"/>
      <c r="NJ217" s="131"/>
      <c r="NK217" s="131"/>
      <c r="NL217" s="131"/>
      <c r="NM217" s="131"/>
      <c r="NN217" s="131"/>
      <c r="NO217" s="131"/>
      <c r="NP217" s="131"/>
      <c r="NQ217" s="131"/>
      <c r="NR217" s="131"/>
      <c r="NS217" s="131"/>
      <c r="NT217" s="131"/>
      <c r="NU217" s="131"/>
      <c r="NV217" s="131"/>
      <c r="NW217" s="131"/>
      <c r="NX217" s="131"/>
      <c r="NY217" s="131"/>
      <c r="NZ217" s="131"/>
      <c r="OA217" s="131"/>
      <c r="OB217" s="131"/>
      <c r="OC217" s="131"/>
      <c r="OD217" s="131"/>
      <c r="OE217" s="131"/>
      <c r="OF217" s="131"/>
      <c r="OG217" s="131"/>
      <c r="OH217" s="131"/>
      <c r="OI217" s="131"/>
      <c r="OJ217" s="131"/>
      <c r="OK217" s="131"/>
      <c r="OL217" s="131"/>
      <c r="OM217" s="131"/>
      <c r="ON217" s="131"/>
      <c r="OO217" s="131"/>
      <c r="OP217" s="131"/>
      <c r="OQ217" s="131"/>
      <c r="OR217" s="131"/>
      <c r="OS217" s="131"/>
      <c r="OT217" s="131"/>
      <c r="OU217" s="131"/>
      <c r="OV217" s="131"/>
      <c r="OW217" s="131"/>
      <c r="OX217" s="131"/>
      <c r="OY217" s="131"/>
      <c r="OZ217" s="131"/>
      <c r="PA217" s="131"/>
      <c r="PB217" s="131"/>
      <c r="PC217" s="131"/>
      <c r="PD217" s="131"/>
      <c r="PE217" s="131"/>
      <c r="PF217" s="131"/>
      <c r="PG217" s="131"/>
      <c r="PH217" s="131"/>
      <c r="PI217" s="131"/>
      <c r="PJ217" s="131"/>
      <c r="PK217" s="131"/>
      <c r="PL217" s="131"/>
      <c r="PM217" s="131"/>
      <c r="PN217" s="131"/>
      <c r="PO217" s="131"/>
      <c r="PP217" s="131"/>
      <c r="PQ217" s="131"/>
      <c r="PR217" s="131"/>
      <c r="PS217" s="131"/>
      <c r="PT217" s="131"/>
      <c r="PU217" s="131"/>
      <c r="PV217" s="131"/>
      <c r="PW217" s="131"/>
      <c r="PX217" s="131"/>
      <c r="PY217" s="131"/>
      <c r="PZ217" s="131"/>
      <c r="QA217" s="131"/>
      <c r="QB217" s="131"/>
      <c r="QC217" s="131"/>
      <c r="QD217" s="131"/>
      <c r="QE217" s="131"/>
      <c r="QF217" s="131"/>
      <c r="QG217" s="131"/>
      <c r="QH217" s="131"/>
      <c r="QI217" s="131"/>
      <c r="QJ217" s="131"/>
    </row>
    <row r="218" spans="1:452" ht="15" x14ac:dyDescent="0.2">
      <c r="A218" s="131"/>
      <c r="B218" s="165"/>
      <c r="C218" s="165"/>
      <c r="D218" s="165"/>
      <c r="E218" s="165"/>
      <c r="F218" s="165"/>
      <c r="G218" s="165"/>
      <c r="H218" s="165"/>
      <c r="I218" s="165"/>
      <c r="J218" s="165"/>
      <c r="K218" s="131"/>
      <c r="L218" s="131"/>
      <c r="M218" s="131"/>
      <c r="N218" s="131"/>
      <c r="O218" s="131"/>
      <c r="P218" s="131"/>
      <c r="Q218" s="164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  <c r="ED218" s="131"/>
      <c r="EE218" s="131"/>
      <c r="EF218" s="131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31"/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31"/>
      <c r="FA218" s="131"/>
      <c r="FB218" s="131"/>
      <c r="FC218" s="131"/>
      <c r="FD218" s="131"/>
      <c r="FE218" s="131"/>
      <c r="FF218" s="131"/>
      <c r="FG218" s="131"/>
      <c r="FH218" s="131"/>
      <c r="FI218" s="131"/>
      <c r="FJ218" s="131"/>
      <c r="FK218" s="131"/>
      <c r="FL218" s="131"/>
      <c r="FM218" s="131"/>
      <c r="FN218" s="131"/>
      <c r="FO218" s="131"/>
      <c r="FP218" s="131"/>
      <c r="FQ218" s="131"/>
      <c r="FR218" s="131"/>
      <c r="FS218" s="131"/>
      <c r="FT218" s="131"/>
      <c r="FU218" s="131"/>
      <c r="FV218" s="131"/>
      <c r="FW218" s="131"/>
      <c r="FX218" s="131"/>
      <c r="FY218" s="131"/>
      <c r="FZ218" s="131"/>
      <c r="GA218" s="131"/>
      <c r="GB218" s="131"/>
      <c r="GC218" s="131"/>
      <c r="GD218" s="131"/>
      <c r="GE218" s="131"/>
      <c r="GF218" s="131"/>
      <c r="GG218" s="131"/>
      <c r="GH218" s="131"/>
      <c r="GI218" s="131"/>
      <c r="GJ218" s="131"/>
      <c r="GK218" s="131"/>
      <c r="GL218" s="131"/>
      <c r="GM218" s="131"/>
      <c r="GN218" s="131"/>
      <c r="GO218" s="131"/>
      <c r="GP218" s="131"/>
      <c r="GQ218" s="131"/>
      <c r="GR218" s="131"/>
      <c r="GS218" s="131"/>
      <c r="GT218" s="131"/>
      <c r="GU218" s="131"/>
      <c r="GV218" s="131"/>
      <c r="GW218" s="131"/>
      <c r="GX218" s="131"/>
      <c r="GY218" s="131"/>
      <c r="GZ218" s="131"/>
      <c r="HA218" s="131"/>
      <c r="HB218" s="131"/>
      <c r="HC218" s="131"/>
      <c r="HD218" s="131"/>
      <c r="HE218" s="131"/>
      <c r="HF218" s="131"/>
      <c r="HG218" s="131"/>
      <c r="HH218" s="131"/>
      <c r="HI218" s="131"/>
      <c r="HJ218" s="131"/>
      <c r="HK218" s="131"/>
      <c r="HL218" s="131"/>
      <c r="HM218" s="131"/>
      <c r="HN218" s="131"/>
      <c r="HO218" s="131"/>
      <c r="HP218" s="131"/>
      <c r="HQ218" s="131"/>
      <c r="HR218" s="131"/>
      <c r="HS218" s="131"/>
      <c r="HT218" s="131"/>
      <c r="HU218" s="131"/>
      <c r="HV218" s="131"/>
      <c r="HW218" s="131"/>
      <c r="HX218" s="131"/>
      <c r="HY218" s="131"/>
      <c r="HZ218" s="131"/>
      <c r="IA218" s="131"/>
      <c r="IB218" s="131"/>
      <c r="IC218" s="131"/>
      <c r="ID218" s="131"/>
      <c r="IE218" s="131"/>
      <c r="IF218" s="131"/>
      <c r="IG218" s="131"/>
      <c r="IH218" s="131"/>
      <c r="II218" s="131"/>
      <c r="IJ218" s="131"/>
      <c r="IK218" s="131"/>
      <c r="IL218" s="131"/>
      <c r="IM218" s="131"/>
      <c r="IN218" s="131"/>
      <c r="IO218" s="131"/>
      <c r="IP218" s="131"/>
      <c r="IQ218" s="131"/>
      <c r="IR218" s="131"/>
      <c r="IS218" s="131"/>
      <c r="IT218" s="131"/>
      <c r="IU218" s="131"/>
      <c r="IV218" s="131"/>
      <c r="IW218" s="131"/>
      <c r="IX218" s="131"/>
      <c r="IY218" s="131"/>
      <c r="IZ218" s="131"/>
      <c r="JA218" s="131"/>
      <c r="JB218" s="131"/>
      <c r="JC218" s="131"/>
      <c r="JD218" s="131"/>
      <c r="JE218" s="131"/>
      <c r="JF218" s="131"/>
      <c r="JG218" s="131"/>
      <c r="JH218" s="131"/>
      <c r="JI218" s="131"/>
      <c r="JJ218" s="131"/>
      <c r="JK218" s="131"/>
      <c r="JL218" s="131"/>
      <c r="JM218" s="131"/>
      <c r="JN218" s="131"/>
      <c r="JO218" s="131"/>
      <c r="JP218" s="131"/>
      <c r="JQ218" s="131"/>
      <c r="JR218" s="131"/>
      <c r="JS218" s="131"/>
      <c r="JT218" s="131"/>
      <c r="JU218" s="131"/>
      <c r="JV218" s="131"/>
      <c r="JW218" s="131"/>
      <c r="JX218" s="131"/>
      <c r="JY218" s="131"/>
      <c r="JZ218" s="131"/>
      <c r="KA218" s="131"/>
      <c r="KB218" s="131"/>
      <c r="KC218" s="131"/>
      <c r="KD218" s="131"/>
      <c r="KE218" s="131"/>
      <c r="KF218" s="131"/>
      <c r="KG218" s="131"/>
      <c r="KH218" s="131"/>
      <c r="KI218" s="131"/>
      <c r="KJ218" s="131"/>
      <c r="KK218" s="131"/>
      <c r="KL218" s="131"/>
      <c r="KM218" s="131"/>
      <c r="KN218" s="131"/>
      <c r="KO218" s="131"/>
      <c r="KP218" s="131"/>
      <c r="KQ218" s="131"/>
      <c r="KR218" s="131"/>
      <c r="KS218" s="131"/>
      <c r="KT218" s="131"/>
      <c r="KU218" s="131"/>
      <c r="KV218" s="131"/>
      <c r="KW218" s="131"/>
      <c r="KX218" s="131"/>
      <c r="KY218" s="131"/>
      <c r="KZ218" s="131"/>
      <c r="LA218" s="131"/>
      <c r="LB218" s="131"/>
      <c r="LC218" s="131"/>
      <c r="LD218" s="131"/>
      <c r="LE218" s="131"/>
      <c r="LF218" s="131"/>
      <c r="LG218" s="131"/>
      <c r="LH218" s="131"/>
      <c r="LI218" s="131"/>
      <c r="LJ218" s="131"/>
      <c r="LK218" s="131"/>
      <c r="LL218" s="131"/>
      <c r="LM218" s="131"/>
      <c r="LN218" s="131"/>
      <c r="LO218" s="131"/>
      <c r="LP218" s="131"/>
      <c r="LQ218" s="131"/>
      <c r="LR218" s="131"/>
      <c r="LS218" s="131"/>
      <c r="LT218" s="131"/>
      <c r="LU218" s="131"/>
      <c r="LV218" s="131"/>
      <c r="LW218" s="131"/>
      <c r="LX218" s="131"/>
      <c r="LY218" s="131"/>
      <c r="LZ218" s="131"/>
      <c r="MA218" s="131"/>
      <c r="MB218" s="131"/>
      <c r="MC218" s="131"/>
      <c r="MD218" s="131"/>
      <c r="ME218" s="131"/>
      <c r="MF218" s="131"/>
      <c r="MG218" s="131"/>
      <c r="MH218" s="131"/>
      <c r="MI218" s="131"/>
      <c r="MJ218" s="131"/>
      <c r="MK218" s="131"/>
      <c r="ML218" s="131"/>
      <c r="MM218" s="131"/>
      <c r="MN218" s="131"/>
      <c r="MO218" s="131"/>
      <c r="MP218" s="131"/>
      <c r="MQ218" s="131"/>
      <c r="MR218" s="131"/>
      <c r="MS218" s="131"/>
      <c r="MT218" s="131"/>
      <c r="MU218" s="131"/>
      <c r="MV218" s="131"/>
      <c r="MW218" s="131"/>
      <c r="MX218" s="131"/>
      <c r="MY218" s="131"/>
      <c r="MZ218" s="131"/>
      <c r="NA218" s="131"/>
      <c r="NB218" s="131"/>
      <c r="NC218" s="131"/>
      <c r="ND218" s="131"/>
      <c r="NE218" s="131"/>
      <c r="NF218" s="131"/>
      <c r="NG218" s="131"/>
      <c r="NH218" s="131"/>
      <c r="NI218" s="131"/>
      <c r="NJ218" s="131"/>
      <c r="NK218" s="131"/>
      <c r="NL218" s="131"/>
      <c r="NM218" s="131"/>
      <c r="NN218" s="131"/>
      <c r="NO218" s="131"/>
      <c r="NP218" s="131"/>
      <c r="NQ218" s="131"/>
      <c r="NR218" s="131"/>
      <c r="NS218" s="131"/>
      <c r="NT218" s="131"/>
      <c r="NU218" s="131"/>
      <c r="NV218" s="131"/>
      <c r="NW218" s="131"/>
      <c r="NX218" s="131"/>
      <c r="NY218" s="131"/>
      <c r="NZ218" s="131"/>
      <c r="OA218" s="131"/>
      <c r="OB218" s="131"/>
      <c r="OC218" s="131"/>
      <c r="OD218" s="131"/>
      <c r="OE218" s="131"/>
      <c r="OF218" s="131"/>
      <c r="OG218" s="131"/>
      <c r="OH218" s="131"/>
      <c r="OI218" s="131"/>
      <c r="OJ218" s="131"/>
      <c r="OK218" s="131"/>
      <c r="OL218" s="131"/>
      <c r="OM218" s="131"/>
      <c r="ON218" s="131"/>
      <c r="OO218" s="131"/>
      <c r="OP218" s="131"/>
      <c r="OQ218" s="131"/>
      <c r="OR218" s="131"/>
      <c r="OS218" s="131"/>
      <c r="OT218" s="131"/>
      <c r="OU218" s="131"/>
      <c r="OV218" s="131"/>
      <c r="OW218" s="131"/>
      <c r="OX218" s="131"/>
      <c r="OY218" s="131"/>
      <c r="OZ218" s="131"/>
      <c r="PA218" s="131"/>
      <c r="PB218" s="131"/>
      <c r="PC218" s="131"/>
      <c r="PD218" s="131"/>
      <c r="PE218" s="131"/>
      <c r="PF218" s="131"/>
      <c r="PG218" s="131"/>
      <c r="PH218" s="131"/>
      <c r="PI218" s="131"/>
      <c r="PJ218" s="131"/>
      <c r="PK218" s="131"/>
      <c r="PL218" s="131"/>
      <c r="PM218" s="131"/>
      <c r="PN218" s="131"/>
      <c r="PO218" s="131"/>
      <c r="PP218" s="131"/>
      <c r="PQ218" s="131"/>
      <c r="PR218" s="131"/>
      <c r="PS218" s="131"/>
      <c r="PT218" s="131"/>
      <c r="PU218" s="131"/>
      <c r="PV218" s="131"/>
      <c r="PW218" s="131"/>
      <c r="PX218" s="131"/>
      <c r="PY218" s="131"/>
      <c r="PZ218" s="131"/>
      <c r="QA218" s="131"/>
      <c r="QB218" s="131"/>
      <c r="QC218" s="131"/>
      <c r="QD218" s="131"/>
      <c r="QE218" s="131"/>
      <c r="QF218" s="131"/>
      <c r="QG218" s="131"/>
      <c r="QH218" s="131"/>
      <c r="QI218" s="131"/>
      <c r="QJ218" s="131"/>
    </row>
    <row r="219" spans="1:452" ht="15" x14ac:dyDescent="0.2">
      <c r="A219" s="131"/>
      <c r="B219" s="165"/>
      <c r="C219" s="165"/>
      <c r="D219" s="165"/>
      <c r="E219" s="165"/>
      <c r="F219" s="165"/>
      <c r="G219" s="165"/>
      <c r="H219" s="165"/>
      <c r="I219" s="165"/>
      <c r="J219" s="165"/>
      <c r="K219" s="131"/>
      <c r="L219" s="131"/>
      <c r="M219" s="131"/>
      <c r="N219" s="131"/>
      <c r="O219" s="131"/>
      <c r="P219" s="131"/>
      <c r="Q219" s="164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  <c r="EC219" s="131"/>
      <c r="ED219" s="131"/>
      <c r="EE219" s="131"/>
      <c r="EF219" s="131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31"/>
      <c r="FA219" s="131"/>
      <c r="FB219" s="131"/>
      <c r="FC219" s="131"/>
      <c r="FD219" s="131"/>
      <c r="FE219" s="131"/>
      <c r="FF219" s="131"/>
      <c r="FG219" s="131"/>
      <c r="FH219" s="131"/>
      <c r="FI219" s="131"/>
      <c r="FJ219" s="131"/>
      <c r="FK219" s="131"/>
      <c r="FL219" s="131"/>
      <c r="FM219" s="131"/>
      <c r="FN219" s="131"/>
      <c r="FO219" s="131"/>
      <c r="FP219" s="131"/>
      <c r="FQ219" s="131"/>
      <c r="FR219" s="131"/>
      <c r="FS219" s="131"/>
      <c r="FT219" s="131"/>
      <c r="FU219" s="131"/>
      <c r="FV219" s="131"/>
      <c r="FW219" s="131"/>
      <c r="FX219" s="131"/>
      <c r="FY219" s="131"/>
      <c r="FZ219" s="131"/>
      <c r="GA219" s="131"/>
      <c r="GB219" s="131"/>
      <c r="GC219" s="131"/>
      <c r="GD219" s="131"/>
      <c r="GE219" s="131"/>
      <c r="GF219" s="131"/>
      <c r="GG219" s="131"/>
      <c r="GH219" s="131"/>
      <c r="GI219" s="131"/>
      <c r="GJ219" s="131"/>
      <c r="GK219" s="131"/>
      <c r="GL219" s="131"/>
      <c r="GM219" s="131"/>
      <c r="GN219" s="131"/>
      <c r="GO219" s="131"/>
      <c r="GP219" s="131"/>
      <c r="GQ219" s="131"/>
      <c r="GR219" s="131"/>
      <c r="GS219" s="131"/>
      <c r="GT219" s="131"/>
      <c r="GU219" s="131"/>
      <c r="GV219" s="131"/>
      <c r="GW219" s="131"/>
      <c r="GX219" s="131"/>
      <c r="GY219" s="131"/>
      <c r="GZ219" s="131"/>
      <c r="HA219" s="131"/>
      <c r="HB219" s="131"/>
      <c r="HC219" s="131"/>
      <c r="HD219" s="131"/>
      <c r="HE219" s="131"/>
      <c r="HF219" s="131"/>
      <c r="HG219" s="131"/>
      <c r="HH219" s="131"/>
      <c r="HI219" s="131"/>
      <c r="HJ219" s="131"/>
      <c r="HK219" s="131"/>
      <c r="HL219" s="131"/>
      <c r="HM219" s="131"/>
      <c r="HN219" s="131"/>
      <c r="HO219" s="131"/>
      <c r="HP219" s="131"/>
      <c r="HQ219" s="131"/>
      <c r="HR219" s="131"/>
      <c r="HS219" s="131"/>
      <c r="HT219" s="131"/>
      <c r="HU219" s="131"/>
      <c r="HV219" s="131"/>
      <c r="HW219" s="131"/>
      <c r="HX219" s="131"/>
      <c r="HY219" s="131"/>
      <c r="HZ219" s="131"/>
      <c r="IA219" s="131"/>
      <c r="IB219" s="131"/>
      <c r="IC219" s="131"/>
      <c r="ID219" s="131"/>
      <c r="IE219" s="131"/>
      <c r="IF219" s="131"/>
      <c r="IG219" s="131"/>
      <c r="IH219" s="131"/>
      <c r="II219" s="131"/>
      <c r="IJ219" s="131"/>
      <c r="IK219" s="131"/>
      <c r="IL219" s="131"/>
      <c r="IM219" s="131"/>
      <c r="IN219" s="131"/>
      <c r="IO219" s="131"/>
      <c r="IP219" s="131"/>
      <c r="IQ219" s="131"/>
      <c r="IR219" s="131"/>
      <c r="IS219" s="131"/>
      <c r="IT219" s="131"/>
      <c r="IU219" s="131"/>
      <c r="IV219" s="131"/>
      <c r="IW219" s="131"/>
      <c r="IX219" s="131"/>
      <c r="IY219" s="131"/>
      <c r="IZ219" s="131"/>
      <c r="JA219" s="131"/>
      <c r="JB219" s="131"/>
      <c r="JC219" s="131"/>
      <c r="JD219" s="131"/>
      <c r="JE219" s="131"/>
      <c r="JF219" s="131"/>
      <c r="JG219" s="131"/>
      <c r="JH219" s="131"/>
      <c r="JI219" s="131"/>
      <c r="JJ219" s="131"/>
      <c r="JK219" s="131"/>
      <c r="JL219" s="131"/>
      <c r="JM219" s="131"/>
      <c r="JN219" s="131"/>
      <c r="JO219" s="131"/>
      <c r="JP219" s="131"/>
      <c r="JQ219" s="131"/>
      <c r="JR219" s="131"/>
      <c r="JS219" s="131"/>
      <c r="JT219" s="131"/>
      <c r="JU219" s="131"/>
      <c r="JV219" s="131"/>
      <c r="JW219" s="131"/>
      <c r="JX219" s="131"/>
      <c r="JY219" s="131"/>
      <c r="JZ219" s="131"/>
      <c r="KA219" s="131"/>
      <c r="KB219" s="131"/>
      <c r="KC219" s="131"/>
      <c r="KD219" s="131"/>
      <c r="KE219" s="131"/>
      <c r="KF219" s="131"/>
      <c r="KG219" s="131"/>
      <c r="KH219" s="131"/>
      <c r="KI219" s="131"/>
      <c r="KJ219" s="131"/>
      <c r="KK219" s="131"/>
      <c r="KL219" s="131"/>
      <c r="KM219" s="131"/>
      <c r="KN219" s="131"/>
      <c r="KO219" s="131"/>
      <c r="KP219" s="131"/>
      <c r="KQ219" s="131"/>
      <c r="KR219" s="131"/>
      <c r="KS219" s="131"/>
      <c r="KT219" s="131"/>
      <c r="KU219" s="131"/>
      <c r="KV219" s="131"/>
      <c r="KW219" s="131"/>
      <c r="KX219" s="131"/>
      <c r="KY219" s="131"/>
      <c r="KZ219" s="131"/>
      <c r="LA219" s="131"/>
      <c r="LB219" s="131"/>
      <c r="LC219" s="131"/>
      <c r="LD219" s="131"/>
      <c r="LE219" s="131"/>
      <c r="LF219" s="131"/>
      <c r="LG219" s="131"/>
      <c r="LH219" s="131"/>
      <c r="LI219" s="131"/>
      <c r="LJ219" s="131"/>
      <c r="LK219" s="131"/>
      <c r="LL219" s="131"/>
      <c r="LM219" s="131"/>
      <c r="LN219" s="131"/>
      <c r="LO219" s="131"/>
      <c r="LP219" s="131"/>
      <c r="LQ219" s="131"/>
      <c r="LR219" s="131"/>
      <c r="LS219" s="131"/>
      <c r="LT219" s="131"/>
      <c r="LU219" s="131"/>
      <c r="LV219" s="131"/>
      <c r="LW219" s="131"/>
      <c r="LX219" s="131"/>
      <c r="LY219" s="131"/>
      <c r="LZ219" s="131"/>
      <c r="MA219" s="131"/>
      <c r="MB219" s="131"/>
      <c r="MC219" s="131"/>
      <c r="MD219" s="131"/>
      <c r="ME219" s="131"/>
      <c r="MF219" s="131"/>
      <c r="MG219" s="131"/>
      <c r="MH219" s="131"/>
      <c r="MI219" s="131"/>
      <c r="MJ219" s="131"/>
      <c r="MK219" s="131"/>
      <c r="ML219" s="131"/>
      <c r="MM219" s="131"/>
      <c r="MN219" s="131"/>
      <c r="MO219" s="131"/>
      <c r="MP219" s="131"/>
      <c r="MQ219" s="131"/>
      <c r="MR219" s="131"/>
      <c r="MS219" s="131"/>
      <c r="MT219" s="131"/>
      <c r="MU219" s="131"/>
      <c r="MV219" s="131"/>
      <c r="MW219" s="131"/>
      <c r="MX219" s="131"/>
      <c r="MY219" s="131"/>
      <c r="MZ219" s="131"/>
      <c r="NA219" s="131"/>
      <c r="NB219" s="131"/>
      <c r="NC219" s="131"/>
      <c r="ND219" s="131"/>
      <c r="NE219" s="131"/>
      <c r="NF219" s="131"/>
      <c r="NG219" s="131"/>
      <c r="NH219" s="131"/>
      <c r="NI219" s="131"/>
      <c r="NJ219" s="131"/>
      <c r="NK219" s="131"/>
      <c r="NL219" s="131"/>
      <c r="NM219" s="131"/>
      <c r="NN219" s="131"/>
      <c r="NO219" s="131"/>
      <c r="NP219" s="131"/>
      <c r="NQ219" s="131"/>
      <c r="NR219" s="131"/>
      <c r="NS219" s="131"/>
      <c r="NT219" s="131"/>
      <c r="NU219" s="131"/>
      <c r="NV219" s="131"/>
      <c r="NW219" s="131"/>
      <c r="NX219" s="131"/>
      <c r="NY219" s="131"/>
      <c r="NZ219" s="131"/>
      <c r="OA219" s="131"/>
      <c r="OB219" s="131"/>
      <c r="OC219" s="131"/>
      <c r="OD219" s="131"/>
      <c r="OE219" s="131"/>
      <c r="OF219" s="131"/>
      <c r="OG219" s="131"/>
      <c r="OH219" s="131"/>
      <c r="OI219" s="131"/>
      <c r="OJ219" s="131"/>
      <c r="OK219" s="131"/>
      <c r="OL219" s="131"/>
      <c r="OM219" s="131"/>
      <c r="ON219" s="131"/>
      <c r="OO219" s="131"/>
      <c r="OP219" s="131"/>
      <c r="OQ219" s="131"/>
      <c r="OR219" s="131"/>
      <c r="OS219" s="131"/>
      <c r="OT219" s="131"/>
      <c r="OU219" s="131"/>
      <c r="OV219" s="131"/>
      <c r="OW219" s="131"/>
      <c r="OX219" s="131"/>
      <c r="OY219" s="131"/>
      <c r="OZ219" s="131"/>
      <c r="PA219" s="131"/>
      <c r="PB219" s="131"/>
      <c r="PC219" s="131"/>
      <c r="PD219" s="131"/>
      <c r="PE219" s="131"/>
      <c r="PF219" s="131"/>
      <c r="PG219" s="131"/>
      <c r="PH219" s="131"/>
      <c r="PI219" s="131"/>
      <c r="PJ219" s="131"/>
      <c r="PK219" s="131"/>
      <c r="PL219" s="131"/>
      <c r="PM219" s="131"/>
      <c r="PN219" s="131"/>
      <c r="PO219" s="131"/>
      <c r="PP219" s="131"/>
      <c r="PQ219" s="131"/>
      <c r="PR219" s="131"/>
      <c r="PS219" s="131"/>
      <c r="PT219" s="131"/>
      <c r="PU219" s="131"/>
      <c r="PV219" s="131"/>
      <c r="PW219" s="131"/>
      <c r="PX219" s="131"/>
      <c r="PY219" s="131"/>
      <c r="PZ219" s="131"/>
      <c r="QA219" s="131"/>
      <c r="QB219" s="131"/>
      <c r="QC219" s="131"/>
      <c r="QD219" s="131"/>
      <c r="QE219" s="131"/>
      <c r="QF219" s="131"/>
      <c r="QG219" s="131"/>
      <c r="QH219" s="131"/>
      <c r="QI219" s="131"/>
      <c r="QJ219" s="131"/>
    </row>
    <row r="220" spans="1:452" ht="15" x14ac:dyDescent="0.2">
      <c r="A220" s="131"/>
      <c r="B220" s="165"/>
      <c r="C220" s="165"/>
      <c r="D220" s="165"/>
      <c r="E220" s="165"/>
      <c r="F220" s="165"/>
      <c r="G220" s="165"/>
      <c r="H220" s="165"/>
      <c r="I220" s="165"/>
      <c r="J220" s="165"/>
      <c r="K220" s="131"/>
      <c r="L220" s="131"/>
      <c r="M220" s="131"/>
      <c r="N220" s="131"/>
      <c r="O220" s="131"/>
      <c r="P220" s="131"/>
      <c r="Q220" s="164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  <c r="EC220" s="131"/>
      <c r="ED220" s="131"/>
      <c r="EE220" s="131"/>
      <c r="EF220" s="131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31"/>
      <c r="FA220" s="131"/>
      <c r="FB220" s="131"/>
      <c r="FC220" s="131"/>
      <c r="FD220" s="131"/>
      <c r="FE220" s="131"/>
      <c r="FF220" s="131"/>
      <c r="FG220" s="131"/>
      <c r="FH220" s="131"/>
      <c r="FI220" s="131"/>
      <c r="FJ220" s="131"/>
      <c r="FK220" s="131"/>
      <c r="FL220" s="131"/>
      <c r="FM220" s="131"/>
      <c r="FN220" s="131"/>
      <c r="FO220" s="131"/>
      <c r="FP220" s="131"/>
      <c r="FQ220" s="131"/>
      <c r="FR220" s="131"/>
      <c r="FS220" s="131"/>
      <c r="FT220" s="131"/>
      <c r="FU220" s="131"/>
      <c r="FV220" s="131"/>
      <c r="FW220" s="131"/>
      <c r="FX220" s="131"/>
      <c r="FY220" s="131"/>
      <c r="FZ220" s="131"/>
      <c r="GA220" s="131"/>
      <c r="GB220" s="131"/>
      <c r="GC220" s="131"/>
      <c r="GD220" s="131"/>
      <c r="GE220" s="131"/>
      <c r="GF220" s="131"/>
      <c r="GG220" s="131"/>
      <c r="GH220" s="131"/>
      <c r="GI220" s="131"/>
      <c r="GJ220" s="131"/>
      <c r="GK220" s="131"/>
      <c r="GL220" s="131"/>
      <c r="GM220" s="131"/>
      <c r="GN220" s="131"/>
      <c r="GO220" s="131"/>
      <c r="GP220" s="131"/>
      <c r="GQ220" s="131"/>
      <c r="GR220" s="131"/>
      <c r="GS220" s="131"/>
      <c r="GT220" s="131"/>
      <c r="GU220" s="131"/>
      <c r="GV220" s="131"/>
      <c r="GW220" s="131"/>
      <c r="GX220" s="131"/>
      <c r="GY220" s="131"/>
      <c r="GZ220" s="131"/>
      <c r="HA220" s="131"/>
      <c r="HB220" s="131"/>
      <c r="HC220" s="131"/>
      <c r="HD220" s="131"/>
      <c r="HE220" s="131"/>
      <c r="HF220" s="131"/>
      <c r="HG220" s="131"/>
      <c r="HH220" s="131"/>
      <c r="HI220" s="131"/>
      <c r="HJ220" s="131"/>
      <c r="HK220" s="131"/>
      <c r="HL220" s="131"/>
      <c r="HM220" s="131"/>
      <c r="HN220" s="131"/>
      <c r="HO220" s="131"/>
      <c r="HP220" s="131"/>
      <c r="HQ220" s="131"/>
      <c r="HR220" s="131"/>
      <c r="HS220" s="131"/>
      <c r="HT220" s="131"/>
      <c r="HU220" s="131"/>
      <c r="HV220" s="131"/>
      <c r="HW220" s="131"/>
      <c r="HX220" s="131"/>
      <c r="HY220" s="131"/>
      <c r="HZ220" s="131"/>
      <c r="IA220" s="131"/>
      <c r="IB220" s="131"/>
      <c r="IC220" s="131"/>
      <c r="ID220" s="131"/>
      <c r="IE220" s="131"/>
      <c r="IF220" s="131"/>
      <c r="IG220" s="131"/>
      <c r="IH220" s="131"/>
      <c r="II220" s="131"/>
      <c r="IJ220" s="131"/>
      <c r="IK220" s="131"/>
      <c r="IL220" s="131"/>
      <c r="IM220" s="131"/>
      <c r="IN220" s="131"/>
      <c r="IO220" s="131"/>
      <c r="IP220" s="131"/>
      <c r="IQ220" s="131"/>
      <c r="IR220" s="131"/>
      <c r="IS220" s="131"/>
      <c r="IT220" s="131"/>
      <c r="IU220" s="131"/>
      <c r="IV220" s="131"/>
      <c r="IW220" s="131"/>
      <c r="IX220" s="131"/>
      <c r="IY220" s="131"/>
      <c r="IZ220" s="131"/>
      <c r="JA220" s="131"/>
      <c r="JB220" s="131"/>
      <c r="JC220" s="131"/>
      <c r="JD220" s="131"/>
      <c r="JE220" s="131"/>
      <c r="JF220" s="131"/>
      <c r="JG220" s="131"/>
      <c r="JH220" s="131"/>
      <c r="JI220" s="131"/>
      <c r="JJ220" s="131"/>
      <c r="JK220" s="131"/>
      <c r="JL220" s="131"/>
      <c r="JM220" s="131"/>
      <c r="JN220" s="131"/>
      <c r="JO220" s="131"/>
      <c r="JP220" s="131"/>
      <c r="JQ220" s="131"/>
      <c r="JR220" s="131"/>
      <c r="JS220" s="131"/>
      <c r="JT220" s="131"/>
      <c r="JU220" s="131"/>
      <c r="JV220" s="131"/>
      <c r="JW220" s="131"/>
      <c r="JX220" s="131"/>
      <c r="JY220" s="131"/>
      <c r="JZ220" s="131"/>
      <c r="KA220" s="131"/>
      <c r="KB220" s="131"/>
      <c r="KC220" s="131"/>
      <c r="KD220" s="131"/>
      <c r="KE220" s="131"/>
      <c r="KF220" s="131"/>
      <c r="KG220" s="131"/>
      <c r="KH220" s="131"/>
      <c r="KI220" s="131"/>
      <c r="KJ220" s="131"/>
      <c r="KK220" s="131"/>
      <c r="KL220" s="131"/>
      <c r="KM220" s="131"/>
      <c r="KN220" s="131"/>
      <c r="KO220" s="131"/>
      <c r="KP220" s="131"/>
      <c r="KQ220" s="131"/>
      <c r="KR220" s="131"/>
      <c r="KS220" s="131"/>
      <c r="KT220" s="131"/>
      <c r="KU220" s="131"/>
      <c r="KV220" s="131"/>
      <c r="KW220" s="131"/>
      <c r="KX220" s="131"/>
      <c r="KY220" s="131"/>
      <c r="KZ220" s="131"/>
      <c r="LA220" s="131"/>
      <c r="LB220" s="131"/>
      <c r="LC220" s="131"/>
      <c r="LD220" s="131"/>
      <c r="LE220" s="131"/>
      <c r="LF220" s="131"/>
      <c r="LG220" s="131"/>
      <c r="LH220" s="131"/>
      <c r="LI220" s="131"/>
      <c r="LJ220" s="131"/>
      <c r="LK220" s="131"/>
      <c r="LL220" s="131"/>
      <c r="LM220" s="131"/>
      <c r="LN220" s="131"/>
      <c r="LO220" s="131"/>
      <c r="LP220" s="131"/>
      <c r="LQ220" s="131"/>
      <c r="LR220" s="131"/>
      <c r="LS220" s="131"/>
      <c r="LT220" s="131"/>
      <c r="LU220" s="131"/>
      <c r="LV220" s="131"/>
      <c r="LW220" s="131"/>
      <c r="LX220" s="131"/>
      <c r="LY220" s="131"/>
      <c r="LZ220" s="131"/>
      <c r="MA220" s="131"/>
      <c r="MB220" s="131"/>
      <c r="MC220" s="131"/>
      <c r="MD220" s="131"/>
      <c r="ME220" s="131"/>
      <c r="MF220" s="131"/>
      <c r="MG220" s="131"/>
      <c r="MH220" s="131"/>
      <c r="MI220" s="131"/>
      <c r="MJ220" s="131"/>
      <c r="MK220" s="131"/>
      <c r="ML220" s="131"/>
      <c r="MM220" s="131"/>
      <c r="MN220" s="131"/>
      <c r="MO220" s="131"/>
      <c r="MP220" s="131"/>
      <c r="MQ220" s="131"/>
      <c r="MR220" s="131"/>
      <c r="MS220" s="131"/>
      <c r="MT220" s="131"/>
      <c r="MU220" s="131"/>
      <c r="MV220" s="131"/>
      <c r="MW220" s="131"/>
      <c r="MX220" s="131"/>
      <c r="MY220" s="131"/>
      <c r="MZ220" s="131"/>
      <c r="NA220" s="131"/>
      <c r="NB220" s="131"/>
      <c r="NC220" s="131"/>
      <c r="ND220" s="131"/>
      <c r="NE220" s="131"/>
      <c r="NF220" s="131"/>
      <c r="NG220" s="131"/>
      <c r="NH220" s="131"/>
      <c r="NI220" s="131"/>
      <c r="NJ220" s="131"/>
      <c r="NK220" s="131"/>
      <c r="NL220" s="131"/>
      <c r="NM220" s="131"/>
      <c r="NN220" s="131"/>
      <c r="NO220" s="131"/>
      <c r="NP220" s="131"/>
      <c r="NQ220" s="131"/>
      <c r="NR220" s="131"/>
      <c r="NS220" s="131"/>
      <c r="NT220" s="131"/>
      <c r="NU220" s="131"/>
      <c r="NV220" s="131"/>
      <c r="NW220" s="131"/>
      <c r="NX220" s="131"/>
      <c r="NY220" s="131"/>
      <c r="NZ220" s="131"/>
      <c r="OA220" s="131"/>
      <c r="OB220" s="131"/>
      <c r="OC220" s="131"/>
      <c r="OD220" s="131"/>
      <c r="OE220" s="131"/>
      <c r="OF220" s="131"/>
      <c r="OG220" s="131"/>
      <c r="OH220" s="131"/>
      <c r="OI220" s="131"/>
      <c r="OJ220" s="131"/>
      <c r="OK220" s="131"/>
      <c r="OL220" s="131"/>
      <c r="OM220" s="131"/>
      <c r="ON220" s="131"/>
      <c r="OO220" s="131"/>
      <c r="OP220" s="131"/>
      <c r="OQ220" s="131"/>
      <c r="OR220" s="131"/>
      <c r="OS220" s="131"/>
      <c r="OT220" s="131"/>
      <c r="OU220" s="131"/>
      <c r="OV220" s="131"/>
      <c r="OW220" s="131"/>
      <c r="OX220" s="131"/>
      <c r="OY220" s="131"/>
      <c r="OZ220" s="131"/>
      <c r="PA220" s="131"/>
      <c r="PB220" s="131"/>
      <c r="PC220" s="131"/>
      <c r="PD220" s="131"/>
      <c r="PE220" s="131"/>
      <c r="PF220" s="131"/>
      <c r="PG220" s="131"/>
      <c r="PH220" s="131"/>
      <c r="PI220" s="131"/>
      <c r="PJ220" s="131"/>
      <c r="PK220" s="131"/>
      <c r="PL220" s="131"/>
      <c r="PM220" s="131"/>
      <c r="PN220" s="131"/>
      <c r="PO220" s="131"/>
      <c r="PP220" s="131"/>
      <c r="PQ220" s="131"/>
      <c r="PR220" s="131"/>
      <c r="PS220" s="131"/>
      <c r="PT220" s="131"/>
      <c r="PU220" s="131"/>
      <c r="PV220" s="131"/>
      <c r="PW220" s="131"/>
      <c r="PX220" s="131"/>
      <c r="PY220" s="131"/>
      <c r="PZ220" s="131"/>
      <c r="QA220" s="131"/>
      <c r="QB220" s="131"/>
      <c r="QC220" s="131"/>
      <c r="QD220" s="131"/>
      <c r="QE220" s="131"/>
      <c r="QF220" s="131"/>
      <c r="QG220" s="131"/>
      <c r="QH220" s="131"/>
      <c r="QI220" s="131"/>
      <c r="QJ220" s="131"/>
    </row>
    <row r="221" spans="1:452" ht="15" x14ac:dyDescent="0.2">
      <c r="A221" s="131"/>
      <c r="B221" s="165"/>
      <c r="C221" s="165"/>
      <c r="D221" s="165"/>
      <c r="E221" s="165"/>
      <c r="F221" s="165"/>
      <c r="G221" s="165"/>
      <c r="H221" s="165"/>
      <c r="I221" s="165"/>
      <c r="J221" s="165"/>
      <c r="K221" s="131"/>
      <c r="L221" s="131"/>
      <c r="M221" s="131"/>
      <c r="N221" s="131"/>
      <c r="O221" s="131"/>
      <c r="P221" s="131"/>
      <c r="Q221" s="164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  <c r="EC221" s="131"/>
      <c r="ED221" s="131"/>
      <c r="EE221" s="131"/>
      <c r="EF221" s="131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31"/>
      <c r="FA221" s="131"/>
      <c r="FB221" s="131"/>
      <c r="FC221" s="131"/>
      <c r="FD221" s="131"/>
      <c r="FE221" s="131"/>
      <c r="FF221" s="131"/>
      <c r="FG221" s="131"/>
      <c r="FH221" s="131"/>
      <c r="FI221" s="131"/>
      <c r="FJ221" s="131"/>
      <c r="FK221" s="131"/>
      <c r="FL221" s="131"/>
      <c r="FM221" s="131"/>
      <c r="FN221" s="131"/>
      <c r="FO221" s="131"/>
      <c r="FP221" s="131"/>
      <c r="FQ221" s="131"/>
      <c r="FR221" s="131"/>
      <c r="FS221" s="131"/>
      <c r="FT221" s="131"/>
      <c r="FU221" s="131"/>
      <c r="FV221" s="131"/>
      <c r="FW221" s="131"/>
      <c r="FX221" s="131"/>
      <c r="FY221" s="131"/>
      <c r="FZ221" s="131"/>
      <c r="GA221" s="131"/>
      <c r="GB221" s="131"/>
      <c r="GC221" s="131"/>
      <c r="GD221" s="131"/>
      <c r="GE221" s="131"/>
      <c r="GF221" s="131"/>
      <c r="GG221" s="131"/>
      <c r="GH221" s="131"/>
      <c r="GI221" s="131"/>
      <c r="GJ221" s="131"/>
      <c r="GK221" s="131"/>
      <c r="GL221" s="131"/>
      <c r="GM221" s="131"/>
      <c r="GN221" s="131"/>
      <c r="GO221" s="131"/>
      <c r="GP221" s="131"/>
      <c r="GQ221" s="131"/>
      <c r="GR221" s="131"/>
      <c r="GS221" s="131"/>
      <c r="GT221" s="131"/>
      <c r="GU221" s="131"/>
      <c r="GV221" s="131"/>
      <c r="GW221" s="131"/>
      <c r="GX221" s="131"/>
      <c r="GY221" s="131"/>
      <c r="GZ221" s="131"/>
      <c r="HA221" s="131"/>
      <c r="HB221" s="131"/>
      <c r="HC221" s="131"/>
      <c r="HD221" s="131"/>
      <c r="HE221" s="131"/>
      <c r="HF221" s="131"/>
      <c r="HG221" s="131"/>
      <c r="HH221" s="131"/>
      <c r="HI221" s="131"/>
      <c r="HJ221" s="131"/>
      <c r="HK221" s="131"/>
      <c r="HL221" s="131"/>
      <c r="HM221" s="131"/>
      <c r="HN221" s="131"/>
      <c r="HO221" s="131"/>
      <c r="HP221" s="131"/>
      <c r="HQ221" s="131"/>
      <c r="HR221" s="131"/>
      <c r="HS221" s="131"/>
      <c r="HT221" s="131"/>
      <c r="HU221" s="131"/>
      <c r="HV221" s="131"/>
      <c r="HW221" s="131"/>
      <c r="HX221" s="131"/>
      <c r="HY221" s="131"/>
      <c r="HZ221" s="131"/>
      <c r="IA221" s="131"/>
      <c r="IB221" s="131"/>
      <c r="IC221" s="131"/>
      <c r="ID221" s="131"/>
      <c r="IE221" s="131"/>
      <c r="IF221" s="131"/>
      <c r="IG221" s="131"/>
      <c r="IH221" s="131"/>
      <c r="II221" s="131"/>
      <c r="IJ221" s="131"/>
      <c r="IK221" s="131"/>
      <c r="IL221" s="131"/>
      <c r="IM221" s="131"/>
      <c r="IN221" s="131"/>
      <c r="IO221" s="131"/>
      <c r="IP221" s="131"/>
      <c r="IQ221" s="131"/>
      <c r="IR221" s="131"/>
      <c r="IS221" s="131"/>
      <c r="IT221" s="131"/>
      <c r="IU221" s="131"/>
      <c r="IV221" s="131"/>
      <c r="IW221" s="131"/>
      <c r="IX221" s="131"/>
      <c r="IY221" s="131"/>
      <c r="IZ221" s="131"/>
      <c r="JA221" s="131"/>
      <c r="JB221" s="131"/>
      <c r="JC221" s="131"/>
      <c r="JD221" s="131"/>
      <c r="JE221" s="131"/>
      <c r="JF221" s="131"/>
      <c r="JG221" s="131"/>
      <c r="JH221" s="131"/>
      <c r="JI221" s="131"/>
      <c r="JJ221" s="131"/>
      <c r="JK221" s="131"/>
      <c r="JL221" s="131"/>
      <c r="JM221" s="131"/>
      <c r="JN221" s="131"/>
      <c r="JO221" s="131"/>
      <c r="JP221" s="131"/>
      <c r="JQ221" s="131"/>
      <c r="JR221" s="131"/>
      <c r="JS221" s="131"/>
      <c r="JT221" s="131"/>
      <c r="JU221" s="131"/>
      <c r="JV221" s="131"/>
      <c r="JW221" s="131"/>
      <c r="JX221" s="131"/>
      <c r="JY221" s="131"/>
      <c r="JZ221" s="131"/>
      <c r="KA221" s="131"/>
      <c r="KB221" s="131"/>
      <c r="KC221" s="131"/>
      <c r="KD221" s="131"/>
      <c r="KE221" s="131"/>
      <c r="KF221" s="131"/>
      <c r="KG221" s="131"/>
      <c r="KH221" s="131"/>
      <c r="KI221" s="131"/>
      <c r="KJ221" s="131"/>
      <c r="KK221" s="131"/>
      <c r="KL221" s="131"/>
      <c r="KM221" s="131"/>
      <c r="KN221" s="131"/>
      <c r="KO221" s="131"/>
      <c r="KP221" s="131"/>
      <c r="KQ221" s="131"/>
      <c r="KR221" s="131"/>
      <c r="KS221" s="131"/>
      <c r="KT221" s="131"/>
      <c r="KU221" s="131"/>
      <c r="KV221" s="131"/>
      <c r="KW221" s="131"/>
      <c r="KX221" s="131"/>
      <c r="KY221" s="131"/>
      <c r="KZ221" s="131"/>
      <c r="LA221" s="131"/>
      <c r="LB221" s="131"/>
      <c r="LC221" s="131"/>
      <c r="LD221" s="131"/>
      <c r="LE221" s="131"/>
      <c r="LF221" s="131"/>
      <c r="LG221" s="131"/>
      <c r="LH221" s="131"/>
      <c r="LI221" s="131"/>
      <c r="LJ221" s="131"/>
      <c r="LK221" s="131"/>
      <c r="LL221" s="131"/>
      <c r="LM221" s="131"/>
      <c r="LN221" s="131"/>
      <c r="LO221" s="131"/>
      <c r="LP221" s="131"/>
      <c r="LQ221" s="131"/>
      <c r="LR221" s="131"/>
      <c r="LS221" s="131"/>
      <c r="LT221" s="131"/>
      <c r="LU221" s="131"/>
      <c r="LV221" s="131"/>
      <c r="LW221" s="131"/>
      <c r="LX221" s="131"/>
      <c r="LY221" s="131"/>
      <c r="LZ221" s="131"/>
      <c r="MA221" s="131"/>
      <c r="MB221" s="131"/>
      <c r="MC221" s="131"/>
      <c r="MD221" s="131"/>
      <c r="ME221" s="131"/>
      <c r="MF221" s="131"/>
      <c r="MG221" s="131"/>
      <c r="MH221" s="131"/>
      <c r="MI221" s="131"/>
      <c r="MJ221" s="131"/>
      <c r="MK221" s="131"/>
      <c r="ML221" s="131"/>
      <c r="MM221" s="131"/>
      <c r="MN221" s="131"/>
      <c r="MO221" s="131"/>
      <c r="MP221" s="131"/>
      <c r="MQ221" s="131"/>
      <c r="MR221" s="131"/>
      <c r="MS221" s="131"/>
      <c r="MT221" s="131"/>
      <c r="MU221" s="131"/>
      <c r="MV221" s="131"/>
      <c r="MW221" s="131"/>
      <c r="MX221" s="131"/>
      <c r="MY221" s="131"/>
      <c r="MZ221" s="131"/>
      <c r="NA221" s="131"/>
      <c r="NB221" s="131"/>
      <c r="NC221" s="131"/>
      <c r="ND221" s="131"/>
      <c r="NE221" s="131"/>
      <c r="NF221" s="131"/>
      <c r="NG221" s="131"/>
      <c r="NH221" s="131"/>
      <c r="NI221" s="131"/>
      <c r="NJ221" s="131"/>
      <c r="NK221" s="131"/>
      <c r="NL221" s="131"/>
      <c r="NM221" s="131"/>
      <c r="NN221" s="131"/>
      <c r="NO221" s="131"/>
      <c r="NP221" s="131"/>
      <c r="NQ221" s="131"/>
      <c r="NR221" s="131"/>
      <c r="NS221" s="131"/>
      <c r="NT221" s="131"/>
      <c r="NU221" s="131"/>
      <c r="NV221" s="131"/>
      <c r="NW221" s="131"/>
      <c r="NX221" s="131"/>
      <c r="NY221" s="131"/>
      <c r="NZ221" s="131"/>
      <c r="OA221" s="131"/>
      <c r="OB221" s="131"/>
      <c r="OC221" s="131"/>
      <c r="OD221" s="131"/>
      <c r="OE221" s="131"/>
      <c r="OF221" s="131"/>
      <c r="OG221" s="131"/>
      <c r="OH221" s="131"/>
      <c r="OI221" s="131"/>
      <c r="OJ221" s="131"/>
      <c r="OK221" s="131"/>
      <c r="OL221" s="131"/>
      <c r="OM221" s="131"/>
      <c r="ON221" s="131"/>
      <c r="OO221" s="131"/>
      <c r="OP221" s="131"/>
      <c r="OQ221" s="131"/>
      <c r="OR221" s="131"/>
      <c r="OS221" s="131"/>
      <c r="OT221" s="131"/>
      <c r="OU221" s="131"/>
      <c r="OV221" s="131"/>
      <c r="OW221" s="131"/>
      <c r="OX221" s="131"/>
      <c r="OY221" s="131"/>
      <c r="OZ221" s="131"/>
      <c r="PA221" s="131"/>
      <c r="PB221" s="131"/>
      <c r="PC221" s="131"/>
      <c r="PD221" s="131"/>
      <c r="PE221" s="131"/>
      <c r="PF221" s="131"/>
      <c r="PG221" s="131"/>
      <c r="PH221" s="131"/>
      <c r="PI221" s="131"/>
      <c r="PJ221" s="131"/>
      <c r="PK221" s="131"/>
      <c r="PL221" s="131"/>
      <c r="PM221" s="131"/>
      <c r="PN221" s="131"/>
      <c r="PO221" s="131"/>
      <c r="PP221" s="131"/>
      <c r="PQ221" s="131"/>
      <c r="PR221" s="131"/>
      <c r="PS221" s="131"/>
      <c r="PT221" s="131"/>
      <c r="PU221" s="131"/>
      <c r="PV221" s="131"/>
      <c r="PW221" s="131"/>
      <c r="PX221" s="131"/>
      <c r="PY221" s="131"/>
      <c r="PZ221" s="131"/>
      <c r="QA221" s="131"/>
      <c r="QB221" s="131"/>
      <c r="QC221" s="131"/>
      <c r="QD221" s="131"/>
      <c r="QE221" s="131"/>
      <c r="QF221" s="131"/>
      <c r="QG221" s="131"/>
      <c r="QH221" s="131"/>
      <c r="QI221" s="131"/>
      <c r="QJ221" s="131"/>
    </row>
    <row r="222" spans="1:452" ht="15" x14ac:dyDescent="0.2">
      <c r="A222" s="131"/>
      <c r="B222" s="165"/>
      <c r="C222" s="165"/>
      <c r="D222" s="165"/>
      <c r="E222" s="165"/>
      <c r="F222" s="165"/>
      <c r="G222" s="165"/>
      <c r="H222" s="165"/>
      <c r="I222" s="165"/>
      <c r="J222" s="165"/>
      <c r="K222" s="131"/>
      <c r="L222" s="131"/>
      <c r="M222" s="131"/>
      <c r="N222" s="131"/>
      <c r="O222" s="131"/>
      <c r="P222" s="131"/>
      <c r="Q222" s="164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  <c r="EC222" s="131"/>
      <c r="ED222" s="131"/>
      <c r="EE222" s="131"/>
      <c r="EF222" s="131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31"/>
      <c r="FA222" s="131"/>
      <c r="FB222" s="131"/>
      <c r="FC222" s="131"/>
      <c r="FD222" s="131"/>
      <c r="FE222" s="131"/>
      <c r="FF222" s="131"/>
      <c r="FG222" s="131"/>
      <c r="FH222" s="131"/>
      <c r="FI222" s="131"/>
      <c r="FJ222" s="131"/>
      <c r="FK222" s="131"/>
      <c r="FL222" s="131"/>
      <c r="FM222" s="131"/>
      <c r="FN222" s="131"/>
      <c r="FO222" s="131"/>
      <c r="FP222" s="131"/>
      <c r="FQ222" s="131"/>
      <c r="FR222" s="131"/>
      <c r="FS222" s="131"/>
      <c r="FT222" s="131"/>
      <c r="FU222" s="131"/>
      <c r="FV222" s="131"/>
      <c r="FW222" s="131"/>
      <c r="FX222" s="131"/>
      <c r="FY222" s="131"/>
      <c r="FZ222" s="131"/>
      <c r="GA222" s="131"/>
      <c r="GB222" s="131"/>
      <c r="GC222" s="131"/>
      <c r="GD222" s="131"/>
      <c r="GE222" s="131"/>
      <c r="GF222" s="131"/>
      <c r="GG222" s="131"/>
      <c r="GH222" s="131"/>
      <c r="GI222" s="131"/>
      <c r="GJ222" s="131"/>
      <c r="GK222" s="131"/>
      <c r="GL222" s="131"/>
      <c r="GM222" s="131"/>
      <c r="GN222" s="131"/>
      <c r="GO222" s="131"/>
      <c r="GP222" s="131"/>
      <c r="GQ222" s="131"/>
      <c r="GR222" s="131"/>
      <c r="GS222" s="131"/>
      <c r="GT222" s="131"/>
      <c r="GU222" s="131"/>
      <c r="GV222" s="131"/>
      <c r="GW222" s="131"/>
      <c r="GX222" s="131"/>
      <c r="GY222" s="131"/>
      <c r="GZ222" s="131"/>
      <c r="HA222" s="131"/>
      <c r="HB222" s="131"/>
      <c r="HC222" s="131"/>
      <c r="HD222" s="131"/>
      <c r="HE222" s="131"/>
      <c r="HF222" s="131"/>
      <c r="HG222" s="131"/>
      <c r="HH222" s="131"/>
      <c r="HI222" s="131"/>
      <c r="HJ222" s="131"/>
      <c r="HK222" s="131"/>
      <c r="HL222" s="131"/>
      <c r="HM222" s="131"/>
      <c r="HN222" s="131"/>
      <c r="HO222" s="131"/>
      <c r="HP222" s="131"/>
      <c r="HQ222" s="131"/>
      <c r="HR222" s="131"/>
      <c r="HS222" s="131"/>
      <c r="HT222" s="131"/>
      <c r="HU222" s="131"/>
      <c r="HV222" s="131"/>
      <c r="HW222" s="131"/>
      <c r="HX222" s="131"/>
      <c r="HY222" s="131"/>
      <c r="HZ222" s="131"/>
      <c r="IA222" s="131"/>
      <c r="IB222" s="131"/>
      <c r="IC222" s="131"/>
      <c r="ID222" s="131"/>
      <c r="IE222" s="131"/>
      <c r="IF222" s="131"/>
      <c r="IG222" s="131"/>
      <c r="IH222" s="131"/>
      <c r="II222" s="131"/>
      <c r="IJ222" s="131"/>
      <c r="IK222" s="131"/>
      <c r="IL222" s="131"/>
      <c r="IM222" s="131"/>
      <c r="IN222" s="131"/>
      <c r="IO222" s="131"/>
      <c r="IP222" s="131"/>
      <c r="IQ222" s="131"/>
      <c r="IR222" s="131"/>
      <c r="IS222" s="131"/>
      <c r="IT222" s="131"/>
      <c r="IU222" s="131"/>
      <c r="IV222" s="131"/>
      <c r="IW222" s="131"/>
      <c r="IX222" s="131"/>
      <c r="IY222" s="131"/>
      <c r="IZ222" s="131"/>
      <c r="JA222" s="131"/>
      <c r="JB222" s="131"/>
      <c r="JC222" s="131"/>
      <c r="JD222" s="131"/>
      <c r="JE222" s="131"/>
      <c r="JF222" s="131"/>
      <c r="JG222" s="131"/>
      <c r="JH222" s="131"/>
      <c r="JI222" s="131"/>
      <c r="JJ222" s="131"/>
      <c r="JK222" s="131"/>
      <c r="JL222" s="131"/>
      <c r="JM222" s="131"/>
      <c r="JN222" s="131"/>
      <c r="JO222" s="131"/>
      <c r="JP222" s="131"/>
      <c r="JQ222" s="131"/>
      <c r="JR222" s="131"/>
      <c r="JS222" s="131"/>
      <c r="JT222" s="131"/>
      <c r="JU222" s="131"/>
      <c r="JV222" s="131"/>
      <c r="JW222" s="131"/>
      <c r="JX222" s="131"/>
      <c r="JY222" s="131"/>
      <c r="JZ222" s="131"/>
      <c r="KA222" s="131"/>
      <c r="KB222" s="131"/>
      <c r="KC222" s="131"/>
      <c r="KD222" s="131"/>
      <c r="KE222" s="131"/>
      <c r="KF222" s="131"/>
      <c r="KG222" s="131"/>
      <c r="KH222" s="131"/>
      <c r="KI222" s="131"/>
      <c r="KJ222" s="131"/>
      <c r="KK222" s="131"/>
      <c r="KL222" s="131"/>
      <c r="KM222" s="131"/>
      <c r="KN222" s="131"/>
      <c r="KO222" s="131"/>
      <c r="KP222" s="131"/>
      <c r="KQ222" s="131"/>
      <c r="KR222" s="131"/>
      <c r="KS222" s="131"/>
      <c r="KT222" s="131"/>
      <c r="KU222" s="131"/>
      <c r="KV222" s="131"/>
      <c r="KW222" s="131"/>
      <c r="KX222" s="131"/>
      <c r="KY222" s="131"/>
      <c r="KZ222" s="131"/>
      <c r="LA222" s="131"/>
      <c r="LB222" s="131"/>
      <c r="LC222" s="131"/>
      <c r="LD222" s="131"/>
      <c r="LE222" s="131"/>
      <c r="LF222" s="131"/>
      <c r="LG222" s="131"/>
      <c r="LH222" s="131"/>
      <c r="LI222" s="131"/>
      <c r="LJ222" s="131"/>
      <c r="LK222" s="131"/>
      <c r="LL222" s="131"/>
      <c r="LM222" s="131"/>
      <c r="LN222" s="131"/>
      <c r="LO222" s="131"/>
      <c r="LP222" s="131"/>
      <c r="LQ222" s="131"/>
      <c r="LR222" s="131"/>
      <c r="LS222" s="131"/>
      <c r="LT222" s="131"/>
      <c r="LU222" s="131"/>
      <c r="LV222" s="131"/>
      <c r="LW222" s="131"/>
      <c r="LX222" s="131"/>
      <c r="LY222" s="131"/>
      <c r="LZ222" s="131"/>
      <c r="MA222" s="131"/>
      <c r="MB222" s="131"/>
      <c r="MC222" s="131"/>
      <c r="MD222" s="131"/>
      <c r="ME222" s="131"/>
      <c r="MF222" s="131"/>
      <c r="MG222" s="131"/>
      <c r="MH222" s="131"/>
      <c r="MI222" s="131"/>
      <c r="MJ222" s="131"/>
      <c r="MK222" s="131"/>
      <c r="ML222" s="131"/>
      <c r="MM222" s="131"/>
      <c r="MN222" s="131"/>
      <c r="MO222" s="131"/>
      <c r="MP222" s="131"/>
      <c r="MQ222" s="131"/>
      <c r="MR222" s="131"/>
      <c r="MS222" s="131"/>
      <c r="MT222" s="131"/>
      <c r="MU222" s="131"/>
      <c r="MV222" s="131"/>
      <c r="MW222" s="131"/>
      <c r="MX222" s="131"/>
      <c r="MY222" s="131"/>
      <c r="MZ222" s="131"/>
      <c r="NA222" s="131"/>
      <c r="NB222" s="131"/>
      <c r="NC222" s="131"/>
      <c r="ND222" s="131"/>
      <c r="NE222" s="131"/>
      <c r="NF222" s="131"/>
      <c r="NG222" s="131"/>
      <c r="NH222" s="131"/>
      <c r="NI222" s="131"/>
      <c r="NJ222" s="131"/>
      <c r="NK222" s="131"/>
      <c r="NL222" s="131"/>
      <c r="NM222" s="131"/>
      <c r="NN222" s="131"/>
      <c r="NO222" s="131"/>
      <c r="NP222" s="131"/>
      <c r="NQ222" s="131"/>
      <c r="NR222" s="131"/>
      <c r="NS222" s="131"/>
      <c r="NT222" s="131"/>
      <c r="NU222" s="131"/>
      <c r="NV222" s="131"/>
      <c r="NW222" s="131"/>
      <c r="NX222" s="131"/>
      <c r="NY222" s="131"/>
      <c r="NZ222" s="131"/>
      <c r="OA222" s="131"/>
      <c r="OB222" s="131"/>
      <c r="OC222" s="131"/>
      <c r="OD222" s="131"/>
      <c r="OE222" s="131"/>
      <c r="OF222" s="131"/>
      <c r="OG222" s="131"/>
      <c r="OH222" s="131"/>
      <c r="OI222" s="131"/>
      <c r="OJ222" s="131"/>
      <c r="OK222" s="131"/>
      <c r="OL222" s="131"/>
      <c r="OM222" s="131"/>
      <c r="ON222" s="131"/>
      <c r="OO222" s="131"/>
      <c r="OP222" s="131"/>
      <c r="OQ222" s="131"/>
      <c r="OR222" s="131"/>
      <c r="OS222" s="131"/>
      <c r="OT222" s="131"/>
      <c r="OU222" s="131"/>
      <c r="OV222" s="131"/>
      <c r="OW222" s="131"/>
      <c r="OX222" s="131"/>
      <c r="OY222" s="131"/>
      <c r="OZ222" s="131"/>
      <c r="PA222" s="131"/>
      <c r="PB222" s="131"/>
      <c r="PC222" s="131"/>
      <c r="PD222" s="131"/>
      <c r="PE222" s="131"/>
      <c r="PF222" s="131"/>
      <c r="PG222" s="131"/>
      <c r="PH222" s="131"/>
      <c r="PI222" s="131"/>
      <c r="PJ222" s="131"/>
      <c r="PK222" s="131"/>
      <c r="PL222" s="131"/>
      <c r="PM222" s="131"/>
      <c r="PN222" s="131"/>
      <c r="PO222" s="131"/>
      <c r="PP222" s="131"/>
      <c r="PQ222" s="131"/>
      <c r="PR222" s="131"/>
      <c r="PS222" s="131"/>
      <c r="PT222" s="131"/>
      <c r="PU222" s="131"/>
      <c r="PV222" s="131"/>
      <c r="PW222" s="131"/>
      <c r="PX222" s="131"/>
      <c r="PY222" s="131"/>
      <c r="PZ222" s="131"/>
      <c r="QA222" s="131"/>
      <c r="QB222" s="131"/>
      <c r="QC222" s="131"/>
      <c r="QD222" s="131"/>
      <c r="QE222" s="131"/>
      <c r="QF222" s="131"/>
      <c r="QG222" s="131"/>
      <c r="QH222" s="131"/>
      <c r="QI222" s="131"/>
      <c r="QJ222" s="131"/>
    </row>
    <row r="223" spans="1:452" ht="15" x14ac:dyDescent="0.2">
      <c r="A223" s="131"/>
      <c r="B223" s="165"/>
      <c r="C223" s="165"/>
      <c r="D223" s="165"/>
      <c r="E223" s="165"/>
      <c r="F223" s="165"/>
      <c r="G223" s="165"/>
      <c r="H223" s="165"/>
      <c r="I223" s="165"/>
      <c r="J223" s="165"/>
      <c r="K223" s="131"/>
      <c r="L223" s="131"/>
      <c r="M223" s="131"/>
      <c r="N223" s="131"/>
      <c r="O223" s="131"/>
      <c r="P223" s="131"/>
      <c r="Q223" s="164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  <c r="EC223" s="131"/>
      <c r="ED223" s="131"/>
      <c r="EE223" s="131"/>
      <c r="EF223" s="131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31"/>
      <c r="FA223" s="131"/>
      <c r="FB223" s="131"/>
      <c r="FC223" s="131"/>
      <c r="FD223" s="131"/>
      <c r="FE223" s="131"/>
      <c r="FF223" s="131"/>
      <c r="FG223" s="131"/>
      <c r="FH223" s="131"/>
      <c r="FI223" s="131"/>
      <c r="FJ223" s="131"/>
      <c r="FK223" s="131"/>
      <c r="FL223" s="131"/>
      <c r="FM223" s="131"/>
      <c r="FN223" s="131"/>
      <c r="FO223" s="131"/>
      <c r="FP223" s="131"/>
      <c r="FQ223" s="131"/>
      <c r="FR223" s="131"/>
      <c r="FS223" s="131"/>
      <c r="FT223" s="131"/>
      <c r="FU223" s="131"/>
      <c r="FV223" s="131"/>
      <c r="FW223" s="131"/>
      <c r="FX223" s="131"/>
      <c r="FY223" s="131"/>
      <c r="FZ223" s="131"/>
      <c r="GA223" s="131"/>
      <c r="GB223" s="131"/>
      <c r="GC223" s="131"/>
      <c r="GD223" s="131"/>
      <c r="GE223" s="131"/>
      <c r="GF223" s="131"/>
      <c r="GG223" s="131"/>
      <c r="GH223" s="131"/>
      <c r="GI223" s="131"/>
      <c r="GJ223" s="131"/>
      <c r="GK223" s="131"/>
      <c r="GL223" s="131"/>
      <c r="GM223" s="131"/>
      <c r="GN223" s="131"/>
      <c r="GO223" s="131"/>
      <c r="GP223" s="131"/>
      <c r="GQ223" s="131"/>
      <c r="GR223" s="131"/>
      <c r="GS223" s="131"/>
      <c r="GT223" s="131"/>
      <c r="GU223" s="131"/>
      <c r="GV223" s="131"/>
      <c r="GW223" s="131"/>
      <c r="GX223" s="131"/>
      <c r="GY223" s="131"/>
      <c r="GZ223" s="131"/>
      <c r="HA223" s="131"/>
      <c r="HB223" s="131"/>
      <c r="HC223" s="131"/>
      <c r="HD223" s="131"/>
      <c r="HE223" s="131"/>
      <c r="HF223" s="131"/>
      <c r="HG223" s="131"/>
      <c r="HH223" s="131"/>
      <c r="HI223" s="131"/>
      <c r="HJ223" s="131"/>
      <c r="HK223" s="131"/>
      <c r="HL223" s="131"/>
      <c r="HM223" s="131"/>
      <c r="HN223" s="131"/>
      <c r="HO223" s="131"/>
      <c r="HP223" s="131"/>
      <c r="HQ223" s="131"/>
      <c r="HR223" s="131"/>
      <c r="HS223" s="131"/>
      <c r="HT223" s="131"/>
      <c r="HU223" s="131"/>
      <c r="HV223" s="131"/>
      <c r="HW223" s="131"/>
      <c r="HX223" s="131"/>
      <c r="HY223" s="131"/>
      <c r="HZ223" s="131"/>
      <c r="IA223" s="131"/>
      <c r="IB223" s="131"/>
      <c r="IC223" s="131"/>
      <c r="ID223" s="131"/>
      <c r="IE223" s="131"/>
      <c r="IF223" s="131"/>
      <c r="IG223" s="131"/>
      <c r="IH223" s="131"/>
      <c r="II223" s="131"/>
      <c r="IJ223" s="131"/>
      <c r="IK223" s="131"/>
      <c r="IL223" s="131"/>
      <c r="IM223" s="131"/>
      <c r="IN223" s="131"/>
      <c r="IO223" s="131"/>
      <c r="IP223" s="131"/>
      <c r="IQ223" s="131"/>
      <c r="IR223" s="131"/>
      <c r="IS223" s="131"/>
      <c r="IT223" s="131"/>
      <c r="IU223" s="131"/>
      <c r="IV223" s="131"/>
      <c r="IW223" s="131"/>
      <c r="IX223" s="131"/>
      <c r="IY223" s="131"/>
      <c r="IZ223" s="131"/>
      <c r="JA223" s="131"/>
      <c r="JB223" s="131"/>
      <c r="JC223" s="131"/>
      <c r="JD223" s="131"/>
      <c r="JE223" s="131"/>
      <c r="JF223" s="131"/>
      <c r="JG223" s="131"/>
      <c r="JH223" s="131"/>
      <c r="JI223" s="131"/>
      <c r="JJ223" s="131"/>
      <c r="JK223" s="131"/>
      <c r="JL223" s="131"/>
      <c r="JM223" s="131"/>
      <c r="JN223" s="131"/>
      <c r="JO223" s="131"/>
      <c r="JP223" s="131"/>
      <c r="JQ223" s="131"/>
      <c r="JR223" s="131"/>
      <c r="JS223" s="131"/>
      <c r="JT223" s="131"/>
      <c r="JU223" s="131"/>
      <c r="JV223" s="131"/>
      <c r="JW223" s="131"/>
      <c r="JX223" s="131"/>
      <c r="JY223" s="131"/>
      <c r="JZ223" s="131"/>
      <c r="KA223" s="131"/>
      <c r="KB223" s="131"/>
      <c r="KC223" s="131"/>
      <c r="KD223" s="131"/>
      <c r="KE223" s="131"/>
      <c r="KF223" s="131"/>
      <c r="KG223" s="131"/>
      <c r="KH223" s="131"/>
      <c r="KI223" s="131"/>
      <c r="KJ223" s="131"/>
      <c r="KK223" s="131"/>
      <c r="KL223" s="131"/>
      <c r="KM223" s="131"/>
      <c r="KN223" s="131"/>
      <c r="KO223" s="131"/>
      <c r="KP223" s="131"/>
      <c r="KQ223" s="131"/>
      <c r="KR223" s="131"/>
      <c r="KS223" s="131"/>
      <c r="KT223" s="131"/>
      <c r="KU223" s="131"/>
      <c r="KV223" s="131"/>
      <c r="KW223" s="131"/>
      <c r="KX223" s="131"/>
      <c r="KY223" s="131"/>
      <c r="KZ223" s="131"/>
      <c r="LA223" s="131"/>
      <c r="LB223" s="131"/>
      <c r="LC223" s="131"/>
      <c r="LD223" s="131"/>
      <c r="LE223" s="131"/>
      <c r="LF223" s="131"/>
      <c r="LG223" s="131"/>
      <c r="LH223" s="131"/>
      <c r="LI223" s="131"/>
      <c r="LJ223" s="131"/>
      <c r="LK223" s="131"/>
      <c r="LL223" s="131"/>
      <c r="LM223" s="131"/>
      <c r="LN223" s="131"/>
      <c r="LO223" s="131"/>
      <c r="LP223" s="131"/>
      <c r="LQ223" s="131"/>
      <c r="LR223" s="131"/>
      <c r="LS223" s="131"/>
      <c r="LT223" s="131"/>
      <c r="LU223" s="131"/>
      <c r="LV223" s="131"/>
      <c r="LW223" s="131"/>
      <c r="LX223" s="131"/>
      <c r="LY223" s="131"/>
      <c r="LZ223" s="131"/>
      <c r="MA223" s="131"/>
      <c r="MB223" s="131"/>
      <c r="MC223" s="131"/>
      <c r="MD223" s="131"/>
      <c r="ME223" s="131"/>
      <c r="MF223" s="131"/>
      <c r="MG223" s="131"/>
      <c r="MH223" s="131"/>
      <c r="MI223" s="131"/>
      <c r="MJ223" s="131"/>
      <c r="MK223" s="131"/>
      <c r="ML223" s="131"/>
      <c r="MM223" s="131"/>
      <c r="MN223" s="131"/>
      <c r="MO223" s="131"/>
      <c r="MP223" s="131"/>
      <c r="MQ223" s="131"/>
      <c r="MR223" s="131"/>
      <c r="MS223" s="131"/>
      <c r="MT223" s="131"/>
      <c r="MU223" s="131"/>
      <c r="MV223" s="131"/>
      <c r="MW223" s="131"/>
      <c r="MX223" s="131"/>
      <c r="MY223" s="131"/>
      <c r="MZ223" s="131"/>
      <c r="NA223" s="131"/>
      <c r="NB223" s="131"/>
      <c r="NC223" s="131"/>
      <c r="ND223" s="131"/>
      <c r="NE223" s="131"/>
      <c r="NF223" s="131"/>
      <c r="NG223" s="131"/>
      <c r="NH223" s="131"/>
      <c r="NI223" s="131"/>
      <c r="NJ223" s="131"/>
      <c r="NK223" s="131"/>
      <c r="NL223" s="131"/>
      <c r="NM223" s="131"/>
      <c r="NN223" s="131"/>
      <c r="NO223" s="131"/>
      <c r="NP223" s="131"/>
      <c r="NQ223" s="131"/>
      <c r="NR223" s="131"/>
      <c r="NS223" s="131"/>
      <c r="NT223" s="131"/>
      <c r="NU223" s="131"/>
      <c r="NV223" s="131"/>
      <c r="NW223" s="131"/>
      <c r="NX223" s="131"/>
      <c r="NY223" s="131"/>
      <c r="NZ223" s="131"/>
      <c r="OA223" s="131"/>
      <c r="OB223" s="131"/>
      <c r="OC223" s="131"/>
      <c r="OD223" s="131"/>
      <c r="OE223" s="131"/>
      <c r="OF223" s="131"/>
      <c r="OG223" s="131"/>
      <c r="OH223" s="131"/>
      <c r="OI223" s="131"/>
      <c r="OJ223" s="131"/>
      <c r="OK223" s="131"/>
      <c r="OL223" s="131"/>
      <c r="OM223" s="131"/>
      <c r="ON223" s="131"/>
      <c r="OO223" s="131"/>
      <c r="OP223" s="131"/>
      <c r="OQ223" s="131"/>
      <c r="OR223" s="131"/>
      <c r="OS223" s="131"/>
      <c r="OT223" s="131"/>
      <c r="OU223" s="131"/>
      <c r="OV223" s="131"/>
      <c r="OW223" s="131"/>
      <c r="OX223" s="131"/>
      <c r="OY223" s="131"/>
      <c r="OZ223" s="131"/>
      <c r="PA223" s="131"/>
      <c r="PB223" s="131"/>
      <c r="PC223" s="131"/>
      <c r="PD223" s="131"/>
      <c r="PE223" s="131"/>
      <c r="PF223" s="131"/>
      <c r="PG223" s="131"/>
      <c r="PH223" s="131"/>
      <c r="PI223" s="131"/>
      <c r="PJ223" s="131"/>
      <c r="PK223" s="131"/>
      <c r="PL223" s="131"/>
      <c r="PM223" s="131"/>
      <c r="PN223" s="131"/>
      <c r="PO223" s="131"/>
      <c r="PP223" s="131"/>
      <c r="PQ223" s="131"/>
      <c r="PR223" s="131"/>
      <c r="PS223" s="131"/>
      <c r="PT223" s="131"/>
      <c r="PU223" s="131"/>
      <c r="PV223" s="131"/>
      <c r="PW223" s="131"/>
      <c r="PX223" s="131"/>
      <c r="PY223" s="131"/>
      <c r="PZ223" s="131"/>
      <c r="QA223" s="131"/>
      <c r="QB223" s="131"/>
      <c r="QC223" s="131"/>
      <c r="QD223" s="131"/>
      <c r="QE223" s="131"/>
      <c r="QF223" s="131"/>
      <c r="QG223" s="131"/>
      <c r="QH223" s="131"/>
      <c r="QI223" s="131"/>
      <c r="QJ223" s="131"/>
    </row>
    <row r="224" spans="1:452" ht="15" x14ac:dyDescent="0.2">
      <c r="A224" s="131"/>
      <c r="B224" s="165"/>
      <c r="C224" s="165"/>
      <c r="D224" s="165"/>
      <c r="E224" s="165"/>
      <c r="F224" s="165"/>
      <c r="G224" s="165"/>
      <c r="H224" s="165"/>
      <c r="I224" s="165"/>
      <c r="J224" s="165"/>
      <c r="K224" s="131"/>
      <c r="L224" s="131"/>
      <c r="M224" s="131"/>
      <c r="N224" s="131"/>
      <c r="O224" s="131"/>
      <c r="P224" s="131"/>
      <c r="Q224" s="164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  <c r="EC224" s="131"/>
      <c r="ED224" s="131"/>
      <c r="EE224" s="131"/>
      <c r="EF224" s="131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31"/>
      <c r="FA224" s="131"/>
      <c r="FB224" s="131"/>
      <c r="FC224" s="131"/>
      <c r="FD224" s="131"/>
      <c r="FE224" s="131"/>
      <c r="FF224" s="131"/>
      <c r="FG224" s="131"/>
      <c r="FH224" s="131"/>
      <c r="FI224" s="131"/>
      <c r="FJ224" s="131"/>
      <c r="FK224" s="131"/>
      <c r="FL224" s="131"/>
      <c r="FM224" s="131"/>
      <c r="FN224" s="131"/>
      <c r="FO224" s="131"/>
      <c r="FP224" s="131"/>
      <c r="FQ224" s="131"/>
      <c r="FR224" s="131"/>
      <c r="FS224" s="131"/>
      <c r="FT224" s="131"/>
      <c r="FU224" s="131"/>
      <c r="FV224" s="131"/>
      <c r="FW224" s="131"/>
      <c r="FX224" s="131"/>
      <c r="FY224" s="131"/>
      <c r="FZ224" s="131"/>
      <c r="GA224" s="131"/>
      <c r="GB224" s="131"/>
      <c r="GC224" s="131"/>
      <c r="GD224" s="131"/>
      <c r="GE224" s="131"/>
      <c r="GF224" s="131"/>
      <c r="GG224" s="131"/>
      <c r="GH224" s="131"/>
      <c r="GI224" s="131"/>
      <c r="GJ224" s="131"/>
      <c r="GK224" s="131"/>
      <c r="GL224" s="131"/>
      <c r="GM224" s="131"/>
      <c r="GN224" s="131"/>
      <c r="GO224" s="131"/>
      <c r="GP224" s="131"/>
      <c r="GQ224" s="131"/>
      <c r="GR224" s="131"/>
      <c r="GS224" s="131"/>
      <c r="GT224" s="131"/>
      <c r="GU224" s="131"/>
      <c r="GV224" s="131"/>
      <c r="GW224" s="131"/>
      <c r="GX224" s="131"/>
      <c r="GY224" s="131"/>
      <c r="GZ224" s="131"/>
      <c r="HA224" s="131"/>
      <c r="HB224" s="131"/>
      <c r="HC224" s="131"/>
      <c r="HD224" s="131"/>
      <c r="HE224" s="131"/>
      <c r="HF224" s="131"/>
      <c r="HG224" s="131"/>
      <c r="HH224" s="131"/>
      <c r="HI224" s="131"/>
      <c r="HJ224" s="131"/>
      <c r="HK224" s="131"/>
      <c r="HL224" s="131"/>
      <c r="HM224" s="131"/>
      <c r="HN224" s="131"/>
      <c r="HO224" s="131"/>
      <c r="HP224" s="131"/>
      <c r="HQ224" s="131"/>
      <c r="HR224" s="131"/>
      <c r="HS224" s="131"/>
      <c r="HT224" s="131"/>
      <c r="HU224" s="131"/>
      <c r="HV224" s="131"/>
      <c r="HW224" s="131"/>
      <c r="HX224" s="131"/>
      <c r="HY224" s="131"/>
      <c r="HZ224" s="131"/>
      <c r="IA224" s="131"/>
      <c r="IB224" s="131"/>
      <c r="IC224" s="131"/>
      <c r="ID224" s="131"/>
      <c r="IE224" s="131"/>
      <c r="IF224" s="131"/>
      <c r="IG224" s="131"/>
      <c r="IH224" s="131"/>
      <c r="II224" s="131"/>
      <c r="IJ224" s="131"/>
      <c r="IK224" s="131"/>
      <c r="IL224" s="131"/>
      <c r="IM224" s="131"/>
      <c r="IN224" s="131"/>
      <c r="IO224" s="131"/>
      <c r="IP224" s="131"/>
      <c r="IQ224" s="131"/>
      <c r="IR224" s="131"/>
      <c r="IS224" s="131"/>
      <c r="IT224" s="131"/>
      <c r="IU224" s="131"/>
      <c r="IV224" s="131"/>
      <c r="IW224" s="131"/>
      <c r="IX224" s="131"/>
      <c r="IY224" s="131"/>
      <c r="IZ224" s="131"/>
      <c r="JA224" s="131"/>
      <c r="JB224" s="131"/>
      <c r="JC224" s="131"/>
      <c r="JD224" s="131"/>
      <c r="JE224" s="131"/>
      <c r="JF224" s="131"/>
      <c r="JG224" s="131"/>
      <c r="JH224" s="131"/>
      <c r="JI224" s="131"/>
      <c r="JJ224" s="131"/>
      <c r="JK224" s="131"/>
      <c r="JL224" s="131"/>
      <c r="JM224" s="131"/>
      <c r="JN224" s="131"/>
      <c r="JO224" s="131"/>
      <c r="JP224" s="131"/>
      <c r="JQ224" s="131"/>
      <c r="JR224" s="131"/>
      <c r="JS224" s="131"/>
      <c r="JT224" s="131"/>
      <c r="JU224" s="131"/>
      <c r="JV224" s="131"/>
      <c r="JW224" s="131"/>
      <c r="JX224" s="131"/>
      <c r="JY224" s="131"/>
      <c r="JZ224" s="131"/>
      <c r="KA224" s="131"/>
      <c r="KB224" s="131"/>
      <c r="KC224" s="131"/>
      <c r="KD224" s="131"/>
      <c r="KE224" s="131"/>
      <c r="KF224" s="131"/>
      <c r="KG224" s="131"/>
      <c r="KH224" s="131"/>
      <c r="KI224" s="131"/>
      <c r="KJ224" s="131"/>
      <c r="KK224" s="131"/>
      <c r="KL224" s="131"/>
      <c r="KM224" s="131"/>
      <c r="KN224" s="131"/>
      <c r="KO224" s="131"/>
      <c r="KP224" s="131"/>
      <c r="KQ224" s="131"/>
      <c r="KR224" s="131"/>
      <c r="KS224" s="131"/>
      <c r="KT224" s="131"/>
      <c r="KU224" s="131"/>
      <c r="KV224" s="131"/>
      <c r="KW224" s="131"/>
      <c r="KX224" s="131"/>
      <c r="KY224" s="131"/>
      <c r="KZ224" s="131"/>
      <c r="LA224" s="131"/>
      <c r="LB224" s="131"/>
      <c r="LC224" s="131"/>
      <c r="LD224" s="131"/>
      <c r="LE224" s="131"/>
      <c r="LF224" s="131"/>
      <c r="LG224" s="131"/>
      <c r="LH224" s="131"/>
      <c r="LI224" s="131"/>
      <c r="LJ224" s="131"/>
      <c r="LK224" s="131"/>
      <c r="LL224" s="131"/>
      <c r="LM224" s="131"/>
      <c r="LN224" s="131"/>
      <c r="LO224" s="131"/>
      <c r="LP224" s="131"/>
      <c r="LQ224" s="131"/>
      <c r="LR224" s="131"/>
      <c r="LS224" s="131"/>
      <c r="LT224" s="131"/>
      <c r="LU224" s="131"/>
      <c r="LV224" s="131"/>
      <c r="LW224" s="131"/>
      <c r="LX224" s="131"/>
      <c r="LY224" s="131"/>
      <c r="LZ224" s="131"/>
      <c r="MA224" s="131"/>
      <c r="MB224" s="131"/>
      <c r="MC224" s="131"/>
      <c r="MD224" s="131"/>
      <c r="ME224" s="131"/>
      <c r="MF224" s="131"/>
      <c r="MG224" s="131"/>
      <c r="MH224" s="131"/>
      <c r="MI224" s="131"/>
      <c r="MJ224" s="131"/>
      <c r="MK224" s="131"/>
      <c r="ML224" s="131"/>
      <c r="MM224" s="131"/>
      <c r="MN224" s="131"/>
      <c r="MO224" s="131"/>
      <c r="MP224" s="131"/>
      <c r="MQ224" s="131"/>
      <c r="MR224" s="131"/>
      <c r="MS224" s="131"/>
      <c r="MT224" s="131"/>
      <c r="MU224" s="131"/>
      <c r="MV224" s="131"/>
      <c r="MW224" s="131"/>
      <c r="MX224" s="131"/>
      <c r="MY224" s="131"/>
      <c r="MZ224" s="131"/>
      <c r="NA224" s="131"/>
      <c r="NB224" s="131"/>
      <c r="NC224" s="131"/>
      <c r="ND224" s="131"/>
      <c r="NE224" s="131"/>
      <c r="NF224" s="131"/>
      <c r="NG224" s="131"/>
      <c r="NH224" s="131"/>
      <c r="NI224" s="131"/>
      <c r="NJ224" s="131"/>
      <c r="NK224" s="131"/>
      <c r="NL224" s="131"/>
      <c r="NM224" s="131"/>
      <c r="NN224" s="131"/>
      <c r="NO224" s="131"/>
      <c r="NP224" s="131"/>
      <c r="NQ224" s="131"/>
      <c r="NR224" s="131"/>
      <c r="NS224" s="131"/>
      <c r="NT224" s="131"/>
      <c r="NU224" s="131"/>
      <c r="NV224" s="131"/>
      <c r="NW224" s="131"/>
      <c r="NX224" s="131"/>
      <c r="NY224" s="131"/>
      <c r="NZ224" s="131"/>
      <c r="OA224" s="131"/>
      <c r="OB224" s="131"/>
      <c r="OC224" s="131"/>
      <c r="OD224" s="131"/>
      <c r="OE224" s="131"/>
      <c r="OF224" s="131"/>
      <c r="OG224" s="131"/>
      <c r="OH224" s="131"/>
      <c r="OI224" s="131"/>
      <c r="OJ224" s="131"/>
      <c r="OK224" s="131"/>
      <c r="OL224" s="131"/>
      <c r="OM224" s="131"/>
      <c r="ON224" s="131"/>
      <c r="OO224" s="131"/>
      <c r="OP224" s="131"/>
      <c r="OQ224" s="131"/>
      <c r="OR224" s="131"/>
      <c r="OS224" s="131"/>
      <c r="OT224" s="131"/>
      <c r="OU224" s="131"/>
      <c r="OV224" s="131"/>
      <c r="OW224" s="131"/>
      <c r="OX224" s="131"/>
      <c r="OY224" s="131"/>
      <c r="OZ224" s="131"/>
      <c r="PA224" s="131"/>
      <c r="PB224" s="131"/>
      <c r="PC224" s="131"/>
      <c r="PD224" s="131"/>
      <c r="PE224" s="131"/>
      <c r="PF224" s="131"/>
      <c r="PG224" s="131"/>
      <c r="PH224" s="131"/>
      <c r="PI224" s="131"/>
      <c r="PJ224" s="131"/>
      <c r="PK224" s="131"/>
      <c r="PL224" s="131"/>
      <c r="PM224" s="131"/>
      <c r="PN224" s="131"/>
      <c r="PO224" s="131"/>
      <c r="PP224" s="131"/>
      <c r="PQ224" s="131"/>
      <c r="PR224" s="131"/>
      <c r="PS224" s="131"/>
      <c r="PT224" s="131"/>
      <c r="PU224" s="131"/>
      <c r="PV224" s="131"/>
      <c r="PW224" s="131"/>
      <c r="PX224" s="131"/>
      <c r="PY224" s="131"/>
      <c r="PZ224" s="131"/>
      <c r="QA224" s="131"/>
      <c r="QB224" s="131"/>
      <c r="QC224" s="131"/>
      <c r="QD224" s="131"/>
      <c r="QE224" s="131"/>
      <c r="QF224" s="131"/>
      <c r="QG224" s="131"/>
      <c r="QH224" s="131"/>
      <c r="QI224" s="131"/>
      <c r="QJ224" s="131"/>
    </row>
    <row r="225" spans="1:452" ht="15" x14ac:dyDescent="0.2">
      <c r="A225" s="131"/>
      <c r="B225" s="165"/>
      <c r="C225" s="165"/>
      <c r="D225" s="165"/>
      <c r="E225" s="165"/>
      <c r="F225" s="165"/>
      <c r="G225" s="165"/>
      <c r="H225" s="165"/>
      <c r="I225" s="165"/>
      <c r="J225" s="165"/>
      <c r="K225" s="131"/>
      <c r="L225" s="131"/>
      <c r="M225" s="131"/>
      <c r="N225" s="131"/>
      <c r="O225" s="131"/>
      <c r="P225" s="131"/>
      <c r="Q225" s="164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  <c r="EC225" s="131"/>
      <c r="ED225" s="131"/>
      <c r="EE225" s="131"/>
      <c r="EF225" s="131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31"/>
      <c r="FA225" s="131"/>
      <c r="FB225" s="131"/>
      <c r="FC225" s="131"/>
      <c r="FD225" s="131"/>
      <c r="FE225" s="131"/>
      <c r="FF225" s="131"/>
      <c r="FG225" s="131"/>
      <c r="FH225" s="131"/>
      <c r="FI225" s="131"/>
      <c r="FJ225" s="131"/>
      <c r="FK225" s="131"/>
      <c r="FL225" s="131"/>
      <c r="FM225" s="131"/>
      <c r="FN225" s="131"/>
      <c r="FO225" s="131"/>
      <c r="FP225" s="131"/>
      <c r="FQ225" s="131"/>
      <c r="FR225" s="131"/>
      <c r="FS225" s="131"/>
      <c r="FT225" s="131"/>
      <c r="FU225" s="131"/>
      <c r="FV225" s="131"/>
      <c r="FW225" s="131"/>
      <c r="FX225" s="131"/>
      <c r="FY225" s="131"/>
      <c r="FZ225" s="131"/>
      <c r="GA225" s="131"/>
      <c r="GB225" s="131"/>
      <c r="GC225" s="131"/>
      <c r="GD225" s="131"/>
      <c r="GE225" s="131"/>
      <c r="GF225" s="131"/>
      <c r="GG225" s="131"/>
      <c r="GH225" s="131"/>
      <c r="GI225" s="131"/>
      <c r="GJ225" s="131"/>
      <c r="GK225" s="131"/>
      <c r="GL225" s="131"/>
      <c r="GM225" s="131"/>
      <c r="GN225" s="131"/>
      <c r="GO225" s="131"/>
      <c r="GP225" s="131"/>
      <c r="GQ225" s="131"/>
      <c r="GR225" s="131"/>
      <c r="GS225" s="131"/>
      <c r="GT225" s="131"/>
      <c r="GU225" s="131"/>
      <c r="GV225" s="131"/>
      <c r="GW225" s="131"/>
      <c r="GX225" s="131"/>
      <c r="GY225" s="131"/>
      <c r="GZ225" s="131"/>
      <c r="HA225" s="131"/>
      <c r="HB225" s="131"/>
      <c r="HC225" s="131"/>
      <c r="HD225" s="131"/>
      <c r="HE225" s="131"/>
      <c r="HF225" s="131"/>
      <c r="HG225" s="131"/>
      <c r="HH225" s="131"/>
      <c r="HI225" s="131"/>
      <c r="HJ225" s="131"/>
      <c r="HK225" s="131"/>
      <c r="HL225" s="131"/>
      <c r="HM225" s="131"/>
      <c r="HN225" s="131"/>
      <c r="HO225" s="131"/>
      <c r="HP225" s="131"/>
      <c r="HQ225" s="131"/>
      <c r="HR225" s="131"/>
      <c r="HS225" s="131"/>
      <c r="HT225" s="131"/>
      <c r="HU225" s="131"/>
      <c r="HV225" s="131"/>
      <c r="HW225" s="131"/>
      <c r="HX225" s="131"/>
      <c r="HY225" s="131"/>
      <c r="HZ225" s="131"/>
      <c r="IA225" s="131"/>
      <c r="IB225" s="131"/>
      <c r="IC225" s="131"/>
      <c r="ID225" s="131"/>
      <c r="IE225" s="131"/>
      <c r="IF225" s="131"/>
      <c r="IG225" s="131"/>
      <c r="IH225" s="131"/>
      <c r="II225" s="131"/>
      <c r="IJ225" s="131"/>
      <c r="IK225" s="131"/>
      <c r="IL225" s="131"/>
      <c r="IM225" s="131"/>
      <c r="IN225" s="131"/>
      <c r="IO225" s="131"/>
      <c r="IP225" s="131"/>
      <c r="IQ225" s="131"/>
      <c r="IR225" s="131"/>
      <c r="IS225" s="131"/>
      <c r="IT225" s="131"/>
      <c r="IU225" s="131"/>
      <c r="IV225" s="131"/>
      <c r="IW225" s="131"/>
      <c r="IX225" s="131"/>
      <c r="IY225" s="131"/>
      <c r="IZ225" s="131"/>
      <c r="JA225" s="131"/>
      <c r="JB225" s="131"/>
      <c r="JC225" s="131"/>
      <c r="JD225" s="131"/>
      <c r="JE225" s="131"/>
      <c r="JF225" s="131"/>
      <c r="JG225" s="131"/>
      <c r="JH225" s="131"/>
      <c r="JI225" s="131"/>
      <c r="JJ225" s="131"/>
      <c r="JK225" s="131"/>
      <c r="JL225" s="131"/>
      <c r="JM225" s="131"/>
      <c r="JN225" s="131"/>
      <c r="JO225" s="131"/>
      <c r="JP225" s="131"/>
      <c r="JQ225" s="131"/>
      <c r="JR225" s="131"/>
      <c r="JS225" s="131"/>
      <c r="JT225" s="131"/>
      <c r="JU225" s="131"/>
      <c r="JV225" s="131"/>
      <c r="JW225" s="131"/>
      <c r="JX225" s="131"/>
      <c r="JY225" s="131"/>
      <c r="JZ225" s="131"/>
      <c r="KA225" s="131"/>
      <c r="KB225" s="131"/>
      <c r="KC225" s="131"/>
      <c r="KD225" s="131"/>
      <c r="KE225" s="131"/>
      <c r="KF225" s="131"/>
      <c r="KG225" s="131"/>
      <c r="KH225" s="131"/>
      <c r="KI225" s="131"/>
      <c r="KJ225" s="131"/>
      <c r="KK225" s="131"/>
      <c r="KL225" s="131"/>
      <c r="KM225" s="131"/>
      <c r="KN225" s="131"/>
      <c r="KO225" s="131"/>
      <c r="KP225" s="131"/>
      <c r="KQ225" s="131"/>
      <c r="KR225" s="131"/>
      <c r="KS225" s="131"/>
      <c r="KT225" s="131"/>
      <c r="KU225" s="131"/>
      <c r="KV225" s="131"/>
      <c r="KW225" s="131"/>
      <c r="KX225" s="131"/>
      <c r="KY225" s="131"/>
      <c r="KZ225" s="131"/>
      <c r="LA225" s="131"/>
      <c r="LB225" s="131"/>
      <c r="LC225" s="131"/>
      <c r="LD225" s="131"/>
      <c r="LE225" s="131"/>
      <c r="LF225" s="131"/>
      <c r="LG225" s="131"/>
      <c r="LH225" s="131"/>
      <c r="LI225" s="131"/>
      <c r="LJ225" s="131"/>
      <c r="LK225" s="131"/>
      <c r="LL225" s="131"/>
      <c r="LM225" s="131"/>
      <c r="LN225" s="131"/>
      <c r="LO225" s="131"/>
      <c r="LP225" s="131"/>
      <c r="LQ225" s="131"/>
      <c r="LR225" s="131"/>
      <c r="LS225" s="131"/>
      <c r="LT225" s="131"/>
      <c r="LU225" s="131"/>
      <c r="LV225" s="131"/>
      <c r="LW225" s="131"/>
      <c r="LX225" s="131"/>
      <c r="LY225" s="131"/>
      <c r="LZ225" s="131"/>
      <c r="MA225" s="131"/>
      <c r="MB225" s="131"/>
      <c r="MC225" s="131"/>
      <c r="MD225" s="131"/>
      <c r="ME225" s="131"/>
      <c r="MF225" s="131"/>
      <c r="MG225" s="131"/>
      <c r="MH225" s="131"/>
      <c r="MI225" s="131"/>
      <c r="MJ225" s="131"/>
      <c r="MK225" s="131"/>
      <c r="ML225" s="131"/>
      <c r="MM225" s="131"/>
      <c r="MN225" s="131"/>
      <c r="MO225" s="131"/>
      <c r="MP225" s="131"/>
      <c r="MQ225" s="131"/>
      <c r="MR225" s="131"/>
      <c r="MS225" s="131"/>
      <c r="MT225" s="131"/>
      <c r="MU225" s="131"/>
      <c r="MV225" s="131"/>
      <c r="MW225" s="131"/>
      <c r="MX225" s="131"/>
      <c r="MY225" s="131"/>
      <c r="MZ225" s="131"/>
      <c r="NA225" s="131"/>
      <c r="NB225" s="131"/>
      <c r="NC225" s="131"/>
      <c r="ND225" s="131"/>
      <c r="NE225" s="131"/>
      <c r="NF225" s="131"/>
      <c r="NG225" s="131"/>
      <c r="NH225" s="131"/>
      <c r="NI225" s="131"/>
      <c r="NJ225" s="131"/>
      <c r="NK225" s="131"/>
      <c r="NL225" s="131"/>
      <c r="NM225" s="131"/>
      <c r="NN225" s="131"/>
      <c r="NO225" s="131"/>
      <c r="NP225" s="131"/>
      <c r="NQ225" s="131"/>
      <c r="NR225" s="131"/>
      <c r="NS225" s="131"/>
      <c r="NT225" s="131"/>
      <c r="NU225" s="131"/>
      <c r="NV225" s="131"/>
      <c r="NW225" s="131"/>
      <c r="NX225" s="131"/>
      <c r="NY225" s="131"/>
      <c r="NZ225" s="131"/>
      <c r="OA225" s="131"/>
      <c r="OB225" s="131"/>
      <c r="OC225" s="131"/>
      <c r="OD225" s="131"/>
      <c r="OE225" s="131"/>
      <c r="OF225" s="131"/>
      <c r="OG225" s="131"/>
      <c r="OH225" s="131"/>
      <c r="OI225" s="131"/>
      <c r="OJ225" s="131"/>
      <c r="OK225" s="131"/>
      <c r="OL225" s="131"/>
      <c r="OM225" s="131"/>
      <c r="ON225" s="131"/>
      <c r="OO225" s="131"/>
      <c r="OP225" s="131"/>
      <c r="OQ225" s="131"/>
      <c r="OR225" s="131"/>
      <c r="OS225" s="131"/>
      <c r="OT225" s="131"/>
      <c r="OU225" s="131"/>
      <c r="OV225" s="131"/>
      <c r="OW225" s="131"/>
      <c r="OX225" s="131"/>
      <c r="OY225" s="131"/>
      <c r="OZ225" s="131"/>
      <c r="PA225" s="131"/>
      <c r="PB225" s="131"/>
      <c r="PC225" s="131"/>
      <c r="PD225" s="131"/>
      <c r="PE225" s="131"/>
      <c r="PF225" s="131"/>
      <c r="PG225" s="131"/>
      <c r="PH225" s="131"/>
      <c r="PI225" s="131"/>
      <c r="PJ225" s="131"/>
      <c r="PK225" s="131"/>
      <c r="PL225" s="131"/>
      <c r="PM225" s="131"/>
      <c r="PN225" s="131"/>
      <c r="PO225" s="131"/>
      <c r="PP225" s="131"/>
      <c r="PQ225" s="131"/>
      <c r="PR225" s="131"/>
      <c r="PS225" s="131"/>
      <c r="PT225" s="131"/>
      <c r="PU225" s="131"/>
      <c r="PV225" s="131"/>
      <c r="PW225" s="131"/>
      <c r="PX225" s="131"/>
      <c r="PY225" s="131"/>
      <c r="PZ225" s="131"/>
      <c r="QA225" s="131"/>
      <c r="QB225" s="131"/>
      <c r="QC225" s="131"/>
      <c r="QD225" s="131"/>
      <c r="QE225" s="131"/>
      <c r="QF225" s="131"/>
      <c r="QG225" s="131"/>
      <c r="QH225" s="131"/>
      <c r="QI225" s="131"/>
      <c r="QJ225" s="131"/>
    </row>
    <row r="226" spans="1:452" ht="15" x14ac:dyDescent="0.2">
      <c r="A226" s="131"/>
      <c r="B226" s="165"/>
      <c r="C226" s="165"/>
      <c r="D226" s="165"/>
      <c r="E226" s="165"/>
      <c r="F226" s="165"/>
      <c r="G226" s="165"/>
      <c r="H226" s="165"/>
      <c r="I226" s="165"/>
      <c r="J226" s="165"/>
      <c r="K226" s="131"/>
      <c r="L226" s="131"/>
      <c r="M226" s="131"/>
      <c r="N226" s="131"/>
      <c r="O226" s="131"/>
      <c r="P226" s="131"/>
      <c r="Q226" s="164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  <c r="EC226" s="131"/>
      <c r="ED226" s="131"/>
      <c r="EE226" s="131"/>
      <c r="EF226" s="131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31"/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31"/>
      <c r="FA226" s="131"/>
      <c r="FB226" s="131"/>
      <c r="FC226" s="131"/>
      <c r="FD226" s="131"/>
      <c r="FE226" s="131"/>
      <c r="FF226" s="131"/>
      <c r="FG226" s="131"/>
      <c r="FH226" s="131"/>
      <c r="FI226" s="131"/>
      <c r="FJ226" s="131"/>
      <c r="FK226" s="131"/>
      <c r="FL226" s="131"/>
      <c r="FM226" s="131"/>
      <c r="FN226" s="131"/>
      <c r="FO226" s="131"/>
      <c r="FP226" s="131"/>
      <c r="FQ226" s="131"/>
      <c r="FR226" s="131"/>
      <c r="FS226" s="131"/>
      <c r="FT226" s="131"/>
      <c r="FU226" s="131"/>
      <c r="FV226" s="131"/>
      <c r="FW226" s="131"/>
      <c r="FX226" s="131"/>
      <c r="FY226" s="131"/>
      <c r="FZ226" s="131"/>
      <c r="GA226" s="131"/>
      <c r="GB226" s="131"/>
      <c r="GC226" s="131"/>
      <c r="GD226" s="131"/>
      <c r="GE226" s="131"/>
      <c r="GF226" s="131"/>
      <c r="GG226" s="131"/>
      <c r="GH226" s="131"/>
      <c r="GI226" s="131"/>
      <c r="GJ226" s="131"/>
      <c r="GK226" s="131"/>
      <c r="GL226" s="131"/>
      <c r="GM226" s="131"/>
      <c r="GN226" s="131"/>
      <c r="GO226" s="131"/>
      <c r="GP226" s="131"/>
      <c r="GQ226" s="131"/>
      <c r="GR226" s="131"/>
      <c r="GS226" s="131"/>
      <c r="GT226" s="131"/>
      <c r="GU226" s="131"/>
      <c r="GV226" s="131"/>
      <c r="GW226" s="131"/>
      <c r="GX226" s="131"/>
      <c r="GY226" s="131"/>
      <c r="GZ226" s="131"/>
      <c r="HA226" s="131"/>
      <c r="HB226" s="131"/>
      <c r="HC226" s="131"/>
      <c r="HD226" s="131"/>
      <c r="HE226" s="131"/>
      <c r="HF226" s="131"/>
      <c r="HG226" s="131"/>
      <c r="HH226" s="131"/>
      <c r="HI226" s="131"/>
      <c r="HJ226" s="131"/>
      <c r="HK226" s="131"/>
      <c r="HL226" s="131"/>
      <c r="HM226" s="131"/>
      <c r="HN226" s="131"/>
      <c r="HO226" s="131"/>
      <c r="HP226" s="131"/>
      <c r="HQ226" s="131"/>
      <c r="HR226" s="131"/>
      <c r="HS226" s="131"/>
      <c r="HT226" s="131"/>
      <c r="HU226" s="131"/>
      <c r="HV226" s="131"/>
      <c r="HW226" s="131"/>
      <c r="HX226" s="131"/>
      <c r="HY226" s="131"/>
      <c r="HZ226" s="131"/>
      <c r="IA226" s="131"/>
      <c r="IB226" s="131"/>
      <c r="IC226" s="131"/>
      <c r="ID226" s="131"/>
      <c r="IE226" s="131"/>
      <c r="IF226" s="131"/>
      <c r="IG226" s="131"/>
      <c r="IH226" s="131"/>
      <c r="II226" s="131"/>
      <c r="IJ226" s="131"/>
      <c r="IK226" s="131"/>
      <c r="IL226" s="131"/>
      <c r="IM226" s="131"/>
      <c r="IN226" s="131"/>
      <c r="IO226" s="131"/>
      <c r="IP226" s="131"/>
      <c r="IQ226" s="131"/>
      <c r="IR226" s="131"/>
      <c r="IS226" s="131"/>
      <c r="IT226" s="131"/>
      <c r="IU226" s="131"/>
      <c r="IV226" s="131"/>
      <c r="IW226" s="131"/>
      <c r="IX226" s="131"/>
      <c r="IY226" s="131"/>
      <c r="IZ226" s="131"/>
      <c r="JA226" s="131"/>
      <c r="JB226" s="131"/>
      <c r="JC226" s="131"/>
      <c r="JD226" s="131"/>
      <c r="JE226" s="131"/>
      <c r="JF226" s="131"/>
      <c r="JG226" s="131"/>
      <c r="JH226" s="131"/>
      <c r="JI226" s="131"/>
      <c r="JJ226" s="131"/>
      <c r="JK226" s="131"/>
      <c r="JL226" s="131"/>
      <c r="JM226" s="131"/>
      <c r="JN226" s="131"/>
      <c r="JO226" s="131"/>
      <c r="JP226" s="131"/>
      <c r="JQ226" s="131"/>
      <c r="JR226" s="131"/>
      <c r="JS226" s="131"/>
      <c r="JT226" s="131"/>
      <c r="JU226" s="131"/>
      <c r="JV226" s="131"/>
      <c r="JW226" s="131"/>
      <c r="JX226" s="131"/>
      <c r="JY226" s="131"/>
      <c r="JZ226" s="131"/>
      <c r="KA226" s="131"/>
      <c r="KB226" s="131"/>
      <c r="KC226" s="131"/>
      <c r="KD226" s="131"/>
      <c r="KE226" s="131"/>
      <c r="KF226" s="131"/>
      <c r="KG226" s="131"/>
      <c r="KH226" s="131"/>
      <c r="KI226" s="131"/>
      <c r="KJ226" s="131"/>
      <c r="KK226" s="131"/>
      <c r="KL226" s="131"/>
      <c r="KM226" s="131"/>
      <c r="KN226" s="131"/>
      <c r="KO226" s="131"/>
      <c r="KP226" s="131"/>
      <c r="KQ226" s="131"/>
      <c r="KR226" s="131"/>
      <c r="KS226" s="131"/>
      <c r="KT226" s="131"/>
      <c r="KU226" s="131"/>
      <c r="KV226" s="131"/>
      <c r="KW226" s="131"/>
      <c r="KX226" s="131"/>
      <c r="KY226" s="131"/>
      <c r="KZ226" s="131"/>
      <c r="LA226" s="131"/>
      <c r="LB226" s="131"/>
      <c r="LC226" s="131"/>
      <c r="LD226" s="131"/>
      <c r="LE226" s="131"/>
      <c r="LF226" s="131"/>
      <c r="LG226" s="131"/>
      <c r="LH226" s="131"/>
      <c r="LI226" s="131"/>
      <c r="LJ226" s="131"/>
      <c r="LK226" s="131"/>
      <c r="LL226" s="131"/>
      <c r="LM226" s="131"/>
      <c r="LN226" s="131"/>
      <c r="LO226" s="131"/>
      <c r="LP226" s="131"/>
      <c r="LQ226" s="131"/>
      <c r="LR226" s="131"/>
      <c r="LS226" s="131"/>
      <c r="LT226" s="131"/>
      <c r="LU226" s="131"/>
      <c r="LV226" s="131"/>
      <c r="LW226" s="131"/>
      <c r="LX226" s="131"/>
      <c r="LY226" s="131"/>
      <c r="LZ226" s="131"/>
      <c r="MA226" s="131"/>
      <c r="MB226" s="131"/>
      <c r="MC226" s="131"/>
      <c r="MD226" s="131"/>
      <c r="ME226" s="131"/>
      <c r="MF226" s="131"/>
      <c r="MG226" s="131"/>
      <c r="MH226" s="131"/>
      <c r="MI226" s="131"/>
      <c r="MJ226" s="131"/>
      <c r="MK226" s="131"/>
      <c r="ML226" s="131"/>
      <c r="MM226" s="131"/>
      <c r="MN226" s="131"/>
      <c r="MO226" s="131"/>
      <c r="MP226" s="131"/>
      <c r="MQ226" s="131"/>
      <c r="MR226" s="131"/>
      <c r="MS226" s="131"/>
      <c r="MT226" s="131"/>
      <c r="MU226" s="131"/>
      <c r="MV226" s="131"/>
      <c r="MW226" s="131"/>
      <c r="MX226" s="131"/>
      <c r="MY226" s="131"/>
      <c r="MZ226" s="131"/>
      <c r="NA226" s="131"/>
      <c r="NB226" s="131"/>
      <c r="NC226" s="131"/>
      <c r="ND226" s="131"/>
      <c r="NE226" s="131"/>
      <c r="NF226" s="131"/>
      <c r="NG226" s="131"/>
      <c r="NH226" s="131"/>
      <c r="NI226" s="131"/>
      <c r="NJ226" s="131"/>
      <c r="NK226" s="131"/>
      <c r="NL226" s="131"/>
      <c r="NM226" s="131"/>
      <c r="NN226" s="131"/>
      <c r="NO226" s="131"/>
      <c r="NP226" s="131"/>
      <c r="NQ226" s="131"/>
      <c r="NR226" s="131"/>
      <c r="NS226" s="131"/>
      <c r="NT226" s="131"/>
      <c r="NU226" s="131"/>
      <c r="NV226" s="131"/>
      <c r="NW226" s="131"/>
      <c r="NX226" s="131"/>
      <c r="NY226" s="131"/>
      <c r="NZ226" s="131"/>
      <c r="OA226" s="131"/>
      <c r="OB226" s="131"/>
      <c r="OC226" s="131"/>
      <c r="OD226" s="131"/>
      <c r="OE226" s="131"/>
      <c r="OF226" s="131"/>
      <c r="OG226" s="131"/>
      <c r="OH226" s="131"/>
      <c r="OI226" s="131"/>
      <c r="OJ226" s="131"/>
      <c r="OK226" s="131"/>
      <c r="OL226" s="131"/>
      <c r="OM226" s="131"/>
      <c r="ON226" s="131"/>
      <c r="OO226" s="131"/>
      <c r="OP226" s="131"/>
      <c r="OQ226" s="131"/>
      <c r="OR226" s="131"/>
      <c r="OS226" s="131"/>
      <c r="OT226" s="131"/>
      <c r="OU226" s="131"/>
      <c r="OV226" s="131"/>
      <c r="OW226" s="131"/>
      <c r="OX226" s="131"/>
      <c r="OY226" s="131"/>
      <c r="OZ226" s="131"/>
      <c r="PA226" s="131"/>
      <c r="PB226" s="131"/>
      <c r="PC226" s="131"/>
      <c r="PD226" s="131"/>
      <c r="PE226" s="131"/>
      <c r="PF226" s="131"/>
      <c r="PG226" s="131"/>
      <c r="PH226" s="131"/>
      <c r="PI226" s="131"/>
      <c r="PJ226" s="131"/>
      <c r="PK226" s="131"/>
      <c r="PL226" s="131"/>
      <c r="PM226" s="131"/>
      <c r="PN226" s="131"/>
      <c r="PO226" s="131"/>
      <c r="PP226" s="131"/>
      <c r="PQ226" s="131"/>
      <c r="PR226" s="131"/>
      <c r="PS226" s="131"/>
      <c r="PT226" s="131"/>
      <c r="PU226" s="131"/>
      <c r="PV226" s="131"/>
      <c r="PW226" s="131"/>
      <c r="PX226" s="131"/>
      <c r="PY226" s="131"/>
      <c r="PZ226" s="131"/>
      <c r="QA226" s="131"/>
      <c r="QB226" s="131"/>
      <c r="QC226" s="131"/>
      <c r="QD226" s="131"/>
      <c r="QE226" s="131"/>
      <c r="QF226" s="131"/>
      <c r="QG226" s="131"/>
      <c r="QH226" s="131"/>
      <c r="QI226" s="131"/>
      <c r="QJ226" s="131"/>
    </row>
    <row r="227" spans="1:452" ht="15" x14ac:dyDescent="0.2">
      <c r="A227" s="131"/>
      <c r="B227" s="165"/>
      <c r="C227" s="165"/>
      <c r="D227" s="165"/>
      <c r="E227" s="165"/>
      <c r="F227" s="165"/>
      <c r="G227" s="165"/>
      <c r="H227" s="165"/>
      <c r="I227" s="165"/>
      <c r="J227" s="165"/>
      <c r="K227" s="131"/>
      <c r="L227" s="131"/>
      <c r="M227" s="131"/>
      <c r="N227" s="131"/>
      <c r="O227" s="131"/>
      <c r="P227" s="131"/>
      <c r="Q227" s="164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  <c r="EC227" s="131"/>
      <c r="ED227" s="131"/>
      <c r="EE227" s="131"/>
      <c r="EF227" s="131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31"/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31"/>
      <c r="FA227" s="131"/>
      <c r="FB227" s="131"/>
      <c r="FC227" s="131"/>
      <c r="FD227" s="131"/>
      <c r="FE227" s="131"/>
      <c r="FF227" s="131"/>
      <c r="FG227" s="131"/>
      <c r="FH227" s="131"/>
      <c r="FI227" s="131"/>
      <c r="FJ227" s="131"/>
      <c r="FK227" s="131"/>
      <c r="FL227" s="131"/>
      <c r="FM227" s="131"/>
      <c r="FN227" s="131"/>
      <c r="FO227" s="131"/>
      <c r="FP227" s="131"/>
      <c r="FQ227" s="131"/>
      <c r="FR227" s="131"/>
      <c r="FS227" s="131"/>
      <c r="FT227" s="131"/>
      <c r="FU227" s="131"/>
      <c r="FV227" s="131"/>
      <c r="FW227" s="131"/>
      <c r="FX227" s="131"/>
      <c r="FY227" s="131"/>
      <c r="FZ227" s="131"/>
      <c r="GA227" s="131"/>
      <c r="GB227" s="131"/>
      <c r="GC227" s="131"/>
      <c r="GD227" s="131"/>
      <c r="GE227" s="131"/>
      <c r="GF227" s="131"/>
      <c r="GG227" s="131"/>
      <c r="GH227" s="131"/>
      <c r="GI227" s="131"/>
      <c r="GJ227" s="131"/>
      <c r="GK227" s="131"/>
      <c r="GL227" s="131"/>
      <c r="GM227" s="131"/>
      <c r="GN227" s="131"/>
      <c r="GO227" s="131"/>
      <c r="GP227" s="131"/>
      <c r="GQ227" s="131"/>
      <c r="GR227" s="131"/>
      <c r="GS227" s="131"/>
      <c r="GT227" s="131"/>
      <c r="GU227" s="131"/>
      <c r="GV227" s="131"/>
      <c r="GW227" s="131"/>
      <c r="GX227" s="131"/>
      <c r="GY227" s="131"/>
      <c r="GZ227" s="131"/>
      <c r="HA227" s="131"/>
      <c r="HB227" s="131"/>
      <c r="HC227" s="131"/>
      <c r="HD227" s="131"/>
      <c r="HE227" s="131"/>
      <c r="HF227" s="131"/>
      <c r="HG227" s="131"/>
      <c r="HH227" s="131"/>
      <c r="HI227" s="131"/>
      <c r="HJ227" s="131"/>
      <c r="HK227" s="131"/>
      <c r="HL227" s="131"/>
      <c r="HM227" s="131"/>
      <c r="HN227" s="131"/>
      <c r="HO227" s="131"/>
      <c r="HP227" s="131"/>
      <c r="HQ227" s="131"/>
      <c r="HR227" s="131"/>
      <c r="HS227" s="131"/>
      <c r="HT227" s="131"/>
      <c r="HU227" s="131"/>
      <c r="HV227" s="131"/>
      <c r="HW227" s="131"/>
      <c r="HX227" s="131"/>
      <c r="HY227" s="131"/>
      <c r="HZ227" s="131"/>
      <c r="IA227" s="131"/>
      <c r="IB227" s="131"/>
      <c r="IC227" s="131"/>
      <c r="ID227" s="131"/>
      <c r="IE227" s="131"/>
      <c r="IF227" s="131"/>
      <c r="IG227" s="131"/>
      <c r="IH227" s="131"/>
      <c r="II227" s="131"/>
      <c r="IJ227" s="131"/>
      <c r="IK227" s="131"/>
      <c r="IL227" s="131"/>
      <c r="IM227" s="131"/>
      <c r="IN227" s="131"/>
      <c r="IO227" s="131"/>
      <c r="IP227" s="131"/>
      <c r="IQ227" s="131"/>
      <c r="IR227" s="131"/>
      <c r="IS227" s="131"/>
      <c r="IT227" s="131"/>
      <c r="IU227" s="131"/>
      <c r="IV227" s="131"/>
      <c r="IW227" s="131"/>
      <c r="IX227" s="131"/>
      <c r="IY227" s="131"/>
      <c r="IZ227" s="131"/>
      <c r="JA227" s="131"/>
      <c r="JB227" s="131"/>
      <c r="JC227" s="131"/>
      <c r="JD227" s="131"/>
      <c r="JE227" s="131"/>
      <c r="JF227" s="131"/>
      <c r="JG227" s="131"/>
      <c r="JH227" s="131"/>
      <c r="JI227" s="131"/>
      <c r="JJ227" s="131"/>
      <c r="JK227" s="131"/>
      <c r="JL227" s="131"/>
      <c r="JM227" s="131"/>
      <c r="JN227" s="131"/>
      <c r="JO227" s="131"/>
      <c r="JP227" s="131"/>
      <c r="JQ227" s="131"/>
      <c r="JR227" s="131"/>
      <c r="JS227" s="131"/>
      <c r="JT227" s="131"/>
      <c r="JU227" s="131"/>
      <c r="JV227" s="131"/>
      <c r="JW227" s="131"/>
      <c r="JX227" s="131"/>
      <c r="JY227" s="131"/>
      <c r="JZ227" s="131"/>
      <c r="KA227" s="131"/>
      <c r="KB227" s="131"/>
      <c r="KC227" s="131"/>
      <c r="KD227" s="131"/>
      <c r="KE227" s="131"/>
      <c r="KF227" s="131"/>
      <c r="KG227" s="131"/>
      <c r="KH227" s="131"/>
      <c r="KI227" s="131"/>
      <c r="KJ227" s="131"/>
      <c r="KK227" s="131"/>
      <c r="KL227" s="131"/>
      <c r="KM227" s="131"/>
      <c r="KN227" s="131"/>
      <c r="KO227" s="131"/>
      <c r="KP227" s="131"/>
      <c r="KQ227" s="131"/>
      <c r="KR227" s="131"/>
      <c r="KS227" s="131"/>
      <c r="KT227" s="131"/>
      <c r="KU227" s="131"/>
      <c r="KV227" s="131"/>
      <c r="KW227" s="131"/>
      <c r="KX227" s="131"/>
      <c r="KY227" s="131"/>
      <c r="KZ227" s="131"/>
      <c r="LA227" s="131"/>
      <c r="LB227" s="131"/>
      <c r="LC227" s="131"/>
      <c r="LD227" s="131"/>
      <c r="LE227" s="131"/>
      <c r="LF227" s="131"/>
      <c r="LG227" s="131"/>
      <c r="LH227" s="131"/>
      <c r="LI227" s="131"/>
      <c r="LJ227" s="131"/>
      <c r="LK227" s="131"/>
      <c r="LL227" s="131"/>
      <c r="LM227" s="131"/>
      <c r="LN227" s="131"/>
      <c r="LO227" s="131"/>
      <c r="LP227" s="131"/>
      <c r="LQ227" s="131"/>
      <c r="LR227" s="131"/>
      <c r="LS227" s="131"/>
      <c r="LT227" s="131"/>
      <c r="LU227" s="131"/>
      <c r="LV227" s="131"/>
      <c r="LW227" s="131"/>
      <c r="LX227" s="131"/>
      <c r="LY227" s="131"/>
      <c r="LZ227" s="131"/>
      <c r="MA227" s="131"/>
      <c r="MB227" s="131"/>
      <c r="MC227" s="131"/>
      <c r="MD227" s="131"/>
      <c r="ME227" s="131"/>
      <c r="MF227" s="131"/>
      <c r="MG227" s="131"/>
      <c r="MH227" s="131"/>
      <c r="MI227" s="131"/>
      <c r="MJ227" s="131"/>
      <c r="MK227" s="131"/>
      <c r="ML227" s="131"/>
      <c r="MM227" s="131"/>
      <c r="MN227" s="131"/>
      <c r="MO227" s="131"/>
      <c r="MP227" s="131"/>
      <c r="MQ227" s="131"/>
      <c r="MR227" s="131"/>
      <c r="MS227" s="131"/>
      <c r="MT227" s="131"/>
      <c r="MU227" s="131"/>
      <c r="MV227" s="131"/>
      <c r="MW227" s="131"/>
      <c r="MX227" s="131"/>
      <c r="MY227" s="131"/>
      <c r="MZ227" s="131"/>
      <c r="NA227" s="131"/>
      <c r="NB227" s="131"/>
      <c r="NC227" s="131"/>
      <c r="ND227" s="131"/>
      <c r="NE227" s="131"/>
      <c r="NF227" s="131"/>
      <c r="NG227" s="131"/>
      <c r="NH227" s="131"/>
      <c r="NI227" s="131"/>
      <c r="NJ227" s="131"/>
      <c r="NK227" s="131"/>
      <c r="NL227" s="131"/>
      <c r="NM227" s="131"/>
      <c r="NN227" s="131"/>
      <c r="NO227" s="131"/>
      <c r="NP227" s="131"/>
      <c r="NQ227" s="131"/>
      <c r="NR227" s="131"/>
      <c r="NS227" s="131"/>
      <c r="NT227" s="131"/>
      <c r="NU227" s="131"/>
      <c r="NV227" s="131"/>
      <c r="NW227" s="131"/>
      <c r="NX227" s="131"/>
      <c r="NY227" s="131"/>
      <c r="NZ227" s="131"/>
      <c r="OA227" s="131"/>
      <c r="OB227" s="131"/>
      <c r="OC227" s="131"/>
      <c r="OD227" s="131"/>
      <c r="OE227" s="131"/>
      <c r="OF227" s="131"/>
      <c r="OG227" s="131"/>
      <c r="OH227" s="131"/>
      <c r="OI227" s="131"/>
      <c r="OJ227" s="131"/>
      <c r="OK227" s="131"/>
      <c r="OL227" s="131"/>
      <c r="OM227" s="131"/>
      <c r="ON227" s="131"/>
      <c r="OO227" s="131"/>
      <c r="OP227" s="131"/>
      <c r="OQ227" s="131"/>
      <c r="OR227" s="131"/>
      <c r="OS227" s="131"/>
      <c r="OT227" s="131"/>
      <c r="OU227" s="131"/>
      <c r="OV227" s="131"/>
      <c r="OW227" s="131"/>
      <c r="OX227" s="131"/>
      <c r="OY227" s="131"/>
      <c r="OZ227" s="131"/>
      <c r="PA227" s="131"/>
      <c r="PB227" s="131"/>
      <c r="PC227" s="131"/>
      <c r="PD227" s="131"/>
      <c r="PE227" s="131"/>
      <c r="PF227" s="131"/>
      <c r="PG227" s="131"/>
      <c r="PH227" s="131"/>
      <c r="PI227" s="131"/>
      <c r="PJ227" s="131"/>
      <c r="PK227" s="131"/>
      <c r="PL227" s="131"/>
      <c r="PM227" s="131"/>
      <c r="PN227" s="131"/>
      <c r="PO227" s="131"/>
      <c r="PP227" s="131"/>
      <c r="PQ227" s="131"/>
      <c r="PR227" s="131"/>
      <c r="PS227" s="131"/>
      <c r="PT227" s="131"/>
      <c r="PU227" s="131"/>
      <c r="PV227" s="131"/>
      <c r="PW227" s="131"/>
      <c r="PX227" s="131"/>
      <c r="PY227" s="131"/>
      <c r="PZ227" s="131"/>
      <c r="QA227" s="131"/>
      <c r="QB227" s="131"/>
      <c r="QC227" s="131"/>
      <c r="QD227" s="131"/>
      <c r="QE227" s="131"/>
      <c r="QF227" s="131"/>
      <c r="QG227" s="131"/>
      <c r="QH227" s="131"/>
      <c r="QI227" s="131"/>
      <c r="QJ227" s="131"/>
    </row>
    <row r="228" spans="1:452" ht="15" x14ac:dyDescent="0.2">
      <c r="A228" s="131"/>
      <c r="B228" s="165"/>
      <c r="C228" s="165"/>
      <c r="D228" s="165"/>
      <c r="E228" s="165"/>
      <c r="F228" s="165"/>
      <c r="G228" s="165"/>
      <c r="H228" s="165"/>
      <c r="I228" s="165"/>
      <c r="J228" s="165"/>
      <c r="K228" s="131"/>
      <c r="L228" s="131"/>
      <c r="M228" s="131"/>
      <c r="N228" s="131"/>
      <c r="O228" s="131"/>
      <c r="P228" s="131"/>
      <c r="Q228" s="164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  <c r="EC228" s="131"/>
      <c r="ED228" s="131"/>
      <c r="EE228" s="131"/>
      <c r="EF228" s="131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31"/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131"/>
      <c r="FK228" s="131"/>
      <c r="FL228" s="131"/>
      <c r="FM228" s="131"/>
      <c r="FN228" s="131"/>
      <c r="FO228" s="131"/>
      <c r="FP228" s="131"/>
      <c r="FQ228" s="131"/>
      <c r="FR228" s="131"/>
      <c r="FS228" s="131"/>
      <c r="FT228" s="131"/>
      <c r="FU228" s="131"/>
      <c r="FV228" s="131"/>
      <c r="FW228" s="131"/>
      <c r="FX228" s="131"/>
      <c r="FY228" s="131"/>
      <c r="FZ228" s="131"/>
      <c r="GA228" s="131"/>
      <c r="GB228" s="131"/>
      <c r="GC228" s="131"/>
      <c r="GD228" s="131"/>
      <c r="GE228" s="131"/>
      <c r="GF228" s="131"/>
      <c r="GG228" s="131"/>
      <c r="GH228" s="131"/>
      <c r="GI228" s="131"/>
      <c r="GJ228" s="131"/>
      <c r="GK228" s="131"/>
      <c r="GL228" s="131"/>
      <c r="GM228" s="131"/>
      <c r="GN228" s="131"/>
      <c r="GO228" s="131"/>
      <c r="GP228" s="131"/>
      <c r="GQ228" s="131"/>
      <c r="GR228" s="131"/>
      <c r="GS228" s="131"/>
      <c r="GT228" s="131"/>
      <c r="GU228" s="131"/>
      <c r="GV228" s="131"/>
      <c r="GW228" s="131"/>
      <c r="GX228" s="131"/>
      <c r="GY228" s="131"/>
      <c r="GZ228" s="131"/>
      <c r="HA228" s="131"/>
      <c r="HB228" s="131"/>
      <c r="HC228" s="131"/>
      <c r="HD228" s="131"/>
      <c r="HE228" s="131"/>
      <c r="HF228" s="131"/>
      <c r="HG228" s="131"/>
      <c r="HH228" s="131"/>
      <c r="HI228" s="131"/>
      <c r="HJ228" s="131"/>
      <c r="HK228" s="131"/>
      <c r="HL228" s="131"/>
      <c r="HM228" s="131"/>
      <c r="HN228" s="131"/>
      <c r="HO228" s="131"/>
      <c r="HP228" s="131"/>
      <c r="HQ228" s="131"/>
      <c r="HR228" s="131"/>
      <c r="HS228" s="131"/>
      <c r="HT228" s="131"/>
      <c r="HU228" s="131"/>
      <c r="HV228" s="131"/>
      <c r="HW228" s="131"/>
      <c r="HX228" s="131"/>
      <c r="HY228" s="131"/>
      <c r="HZ228" s="131"/>
      <c r="IA228" s="131"/>
      <c r="IB228" s="131"/>
      <c r="IC228" s="131"/>
      <c r="ID228" s="131"/>
      <c r="IE228" s="131"/>
      <c r="IF228" s="131"/>
      <c r="IG228" s="131"/>
      <c r="IH228" s="131"/>
      <c r="II228" s="131"/>
      <c r="IJ228" s="131"/>
      <c r="IK228" s="131"/>
      <c r="IL228" s="131"/>
      <c r="IM228" s="131"/>
      <c r="IN228" s="131"/>
      <c r="IO228" s="131"/>
      <c r="IP228" s="131"/>
      <c r="IQ228" s="131"/>
      <c r="IR228" s="131"/>
      <c r="IS228" s="131"/>
      <c r="IT228" s="131"/>
      <c r="IU228" s="131"/>
      <c r="IV228" s="131"/>
      <c r="IW228" s="131"/>
      <c r="IX228" s="131"/>
      <c r="IY228" s="131"/>
      <c r="IZ228" s="131"/>
      <c r="JA228" s="131"/>
      <c r="JB228" s="131"/>
      <c r="JC228" s="131"/>
      <c r="JD228" s="131"/>
      <c r="JE228" s="131"/>
      <c r="JF228" s="131"/>
      <c r="JG228" s="131"/>
      <c r="JH228" s="131"/>
      <c r="JI228" s="131"/>
      <c r="JJ228" s="131"/>
      <c r="JK228" s="131"/>
      <c r="JL228" s="131"/>
      <c r="JM228" s="131"/>
      <c r="JN228" s="131"/>
      <c r="JO228" s="131"/>
      <c r="JP228" s="131"/>
      <c r="JQ228" s="131"/>
      <c r="JR228" s="131"/>
      <c r="JS228" s="131"/>
      <c r="JT228" s="131"/>
      <c r="JU228" s="131"/>
      <c r="JV228" s="131"/>
      <c r="JW228" s="131"/>
      <c r="JX228" s="131"/>
      <c r="JY228" s="131"/>
      <c r="JZ228" s="131"/>
      <c r="KA228" s="131"/>
      <c r="KB228" s="131"/>
      <c r="KC228" s="131"/>
      <c r="KD228" s="131"/>
      <c r="KE228" s="131"/>
      <c r="KF228" s="131"/>
      <c r="KG228" s="131"/>
      <c r="KH228" s="131"/>
      <c r="KI228" s="131"/>
      <c r="KJ228" s="131"/>
      <c r="KK228" s="131"/>
      <c r="KL228" s="131"/>
      <c r="KM228" s="131"/>
      <c r="KN228" s="131"/>
      <c r="KO228" s="131"/>
      <c r="KP228" s="131"/>
      <c r="KQ228" s="131"/>
      <c r="KR228" s="131"/>
      <c r="KS228" s="131"/>
      <c r="KT228" s="131"/>
      <c r="KU228" s="131"/>
      <c r="KV228" s="131"/>
      <c r="KW228" s="131"/>
      <c r="KX228" s="131"/>
      <c r="KY228" s="131"/>
      <c r="KZ228" s="131"/>
      <c r="LA228" s="131"/>
      <c r="LB228" s="131"/>
      <c r="LC228" s="131"/>
      <c r="LD228" s="131"/>
      <c r="LE228" s="131"/>
      <c r="LF228" s="131"/>
      <c r="LG228" s="131"/>
      <c r="LH228" s="131"/>
      <c r="LI228" s="131"/>
      <c r="LJ228" s="131"/>
      <c r="LK228" s="131"/>
      <c r="LL228" s="131"/>
      <c r="LM228" s="131"/>
      <c r="LN228" s="131"/>
      <c r="LO228" s="131"/>
      <c r="LP228" s="131"/>
      <c r="LQ228" s="131"/>
      <c r="LR228" s="131"/>
      <c r="LS228" s="131"/>
      <c r="LT228" s="131"/>
      <c r="LU228" s="131"/>
      <c r="LV228" s="131"/>
      <c r="LW228" s="131"/>
      <c r="LX228" s="131"/>
      <c r="LY228" s="131"/>
      <c r="LZ228" s="131"/>
      <c r="MA228" s="131"/>
      <c r="MB228" s="131"/>
      <c r="MC228" s="131"/>
      <c r="MD228" s="131"/>
      <c r="ME228" s="131"/>
      <c r="MF228" s="131"/>
      <c r="MG228" s="131"/>
      <c r="MH228" s="131"/>
      <c r="MI228" s="131"/>
      <c r="MJ228" s="131"/>
      <c r="MK228" s="131"/>
      <c r="ML228" s="131"/>
      <c r="MM228" s="131"/>
      <c r="MN228" s="131"/>
      <c r="MO228" s="131"/>
      <c r="MP228" s="131"/>
      <c r="MQ228" s="131"/>
      <c r="MR228" s="131"/>
      <c r="MS228" s="131"/>
      <c r="MT228" s="131"/>
      <c r="MU228" s="131"/>
      <c r="MV228" s="131"/>
      <c r="MW228" s="131"/>
      <c r="MX228" s="131"/>
      <c r="MY228" s="131"/>
      <c r="MZ228" s="131"/>
      <c r="NA228" s="131"/>
      <c r="NB228" s="131"/>
      <c r="NC228" s="131"/>
      <c r="ND228" s="131"/>
      <c r="NE228" s="131"/>
      <c r="NF228" s="131"/>
      <c r="NG228" s="131"/>
      <c r="NH228" s="131"/>
      <c r="NI228" s="131"/>
      <c r="NJ228" s="131"/>
      <c r="NK228" s="131"/>
      <c r="NL228" s="131"/>
      <c r="NM228" s="131"/>
      <c r="NN228" s="131"/>
      <c r="NO228" s="131"/>
      <c r="NP228" s="131"/>
      <c r="NQ228" s="131"/>
      <c r="NR228" s="131"/>
      <c r="NS228" s="131"/>
      <c r="NT228" s="131"/>
      <c r="NU228" s="131"/>
      <c r="NV228" s="131"/>
      <c r="NW228" s="131"/>
      <c r="NX228" s="131"/>
      <c r="NY228" s="131"/>
      <c r="NZ228" s="131"/>
      <c r="OA228" s="131"/>
      <c r="OB228" s="131"/>
      <c r="OC228" s="131"/>
      <c r="OD228" s="131"/>
      <c r="OE228" s="131"/>
      <c r="OF228" s="131"/>
      <c r="OG228" s="131"/>
      <c r="OH228" s="131"/>
      <c r="OI228" s="131"/>
      <c r="OJ228" s="131"/>
      <c r="OK228" s="131"/>
      <c r="OL228" s="131"/>
      <c r="OM228" s="131"/>
      <c r="ON228" s="131"/>
      <c r="OO228" s="131"/>
      <c r="OP228" s="131"/>
      <c r="OQ228" s="131"/>
      <c r="OR228" s="131"/>
      <c r="OS228" s="131"/>
      <c r="OT228" s="131"/>
      <c r="OU228" s="131"/>
      <c r="OV228" s="131"/>
      <c r="OW228" s="131"/>
      <c r="OX228" s="131"/>
      <c r="OY228" s="131"/>
      <c r="OZ228" s="131"/>
      <c r="PA228" s="131"/>
      <c r="PB228" s="131"/>
      <c r="PC228" s="131"/>
      <c r="PD228" s="131"/>
      <c r="PE228" s="131"/>
      <c r="PF228" s="131"/>
      <c r="PG228" s="131"/>
      <c r="PH228" s="131"/>
      <c r="PI228" s="131"/>
      <c r="PJ228" s="131"/>
      <c r="PK228" s="131"/>
      <c r="PL228" s="131"/>
      <c r="PM228" s="131"/>
      <c r="PN228" s="131"/>
      <c r="PO228" s="131"/>
      <c r="PP228" s="131"/>
      <c r="PQ228" s="131"/>
      <c r="PR228" s="131"/>
      <c r="PS228" s="131"/>
      <c r="PT228" s="131"/>
      <c r="PU228" s="131"/>
      <c r="PV228" s="131"/>
      <c r="PW228" s="131"/>
      <c r="PX228" s="131"/>
      <c r="PY228" s="131"/>
      <c r="PZ228" s="131"/>
      <c r="QA228" s="131"/>
      <c r="QB228" s="131"/>
      <c r="QC228" s="131"/>
      <c r="QD228" s="131"/>
      <c r="QE228" s="131"/>
      <c r="QF228" s="131"/>
      <c r="QG228" s="131"/>
      <c r="QH228" s="131"/>
      <c r="QI228" s="131"/>
      <c r="QJ228" s="131"/>
    </row>
    <row r="229" spans="1:452" ht="15" x14ac:dyDescent="0.2">
      <c r="A229" s="131"/>
      <c r="B229" s="165"/>
      <c r="C229" s="165"/>
      <c r="D229" s="165"/>
      <c r="E229" s="165"/>
      <c r="F229" s="165"/>
      <c r="G229" s="165"/>
      <c r="H229" s="165"/>
      <c r="I229" s="165"/>
      <c r="J229" s="165"/>
      <c r="K229" s="131"/>
      <c r="L229" s="131"/>
      <c r="M229" s="131"/>
      <c r="N229" s="131"/>
      <c r="O229" s="131"/>
      <c r="P229" s="131"/>
      <c r="Q229" s="164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  <c r="EC229" s="131"/>
      <c r="ED229" s="131"/>
      <c r="EE229" s="131"/>
      <c r="EF229" s="131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31"/>
      <c r="FA229" s="131"/>
      <c r="FB229" s="131"/>
      <c r="FC229" s="131"/>
      <c r="FD229" s="131"/>
      <c r="FE229" s="131"/>
      <c r="FF229" s="131"/>
      <c r="FG229" s="131"/>
      <c r="FH229" s="131"/>
      <c r="FI229" s="131"/>
      <c r="FJ229" s="131"/>
      <c r="FK229" s="131"/>
      <c r="FL229" s="131"/>
      <c r="FM229" s="131"/>
      <c r="FN229" s="131"/>
      <c r="FO229" s="131"/>
      <c r="FP229" s="131"/>
      <c r="FQ229" s="131"/>
      <c r="FR229" s="131"/>
      <c r="FS229" s="131"/>
      <c r="FT229" s="131"/>
      <c r="FU229" s="131"/>
      <c r="FV229" s="131"/>
      <c r="FW229" s="131"/>
      <c r="FX229" s="131"/>
      <c r="FY229" s="131"/>
      <c r="FZ229" s="131"/>
      <c r="GA229" s="131"/>
      <c r="GB229" s="131"/>
      <c r="GC229" s="131"/>
      <c r="GD229" s="131"/>
      <c r="GE229" s="131"/>
      <c r="GF229" s="131"/>
      <c r="GG229" s="131"/>
      <c r="GH229" s="131"/>
      <c r="GI229" s="131"/>
      <c r="GJ229" s="131"/>
      <c r="GK229" s="131"/>
      <c r="GL229" s="131"/>
      <c r="GM229" s="131"/>
      <c r="GN229" s="131"/>
      <c r="GO229" s="131"/>
      <c r="GP229" s="131"/>
      <c r="GQ229" s="131"/>
      <c r="GR229" s="131"/>
      <c r="GS229" s="131"/>
      <c r="GT229" s="131"/>
      <c r="GU229" s="131"/>
      <c r="GV229" s="131"/>
      <c r="GW229" s="131"/>
      <c r="GX229" s="131"/>
      <c r="GY229" s="131"/>
      <c r="GZ229" s="131"/>
      <c r="HA229" s="131"/>
      <c r="HB229" s="131"/>
      <c r="HC229" s="131"/>
      <c r="HD229" s="131"/>
      <c r="HE229" s="131"/>
      <c r="HF229" s="131"/>
      <c r="HG229" s="131"/>
      <c r="HH229" s="131"/>
      <c r="HI229" s="131"/>
      <c r="HJ229" s="131"/>
      <c r="HK229" s="131"/>
      <c r="HL229" s="131"/>
      <c r="HM229" s="131"/>
      <c r="HN229" s="131"/>
      <c r="HO229" s="131"/>
      <c r="HP229" s="131"/>
      <c r="HQ229" s="131"/>
      <c r="HR229" s="131"/>
      <c r="HS229" s="131"/>
      <c r="HT229" s="131"/>
      <c r="HU229" s="131"/>
      <c r="HV229" s="131"/>
      <c r="HW229" s="131"/>
      <c r="HX229" s="131"/>
      <c r="HY229" s="131"/>
      <c r="HZ229" s="131"/>
      <c r="IA229" s="131"/>
      <c r="IB229" s="131"/>
      <c r="IC229" s="131"/>
      <c r="ID229" s="131"/>
      <c r="IE229" s="131"/>
      <c r="IF229" s="131"/>
      <c r="IG229" s="131"/>
      <c r="IH229" s="131"/>
      <c r="II229" s="131"/>
      <c r="IJ229" s="131"/>
      <c r="IK229" s="131"/>
      <c r="IL229" s="131"/>
      <c r="IM229" s="131"/>
      <c r="IN229" s="131"/>
      <c r="IO229" s="131"/>
      <c r="IP229" s="131"/>
      <c r="IQ229" s="131"/>
      <c r="IR229" s="131"/>
      <c r="IS229" s="131"/>
      <c r="IT229" s="131"/>
      <c r="IU229" s="131"/>
      <c r="IV229" s="131"/>
      <c r="IW229" s="131"/>
      <c r="IX229" s="131"/>
      <c r="IY229" s="131"/>
      <c r="IZ229" s="131"/>
      <c r="JA229" s="131"/>
      <c r="JB229" s="131"/>
      <c r="JC229" s="131"/>
      <c r="JD229" s="131"/>
      <c r="JE229" s="131"/>
      <c r="JF229" s="131"/>
      <c r="JG229" s="131"/>
      <c r="JH229" s="131"/>
      <c r="JI229" s="131"/>
      <c r="JJ229" s="131"/>
      <c r="JK229" s="131"/>
      <c r="JL229" s="131"/>
      <c r="JM229" s="131"/>
      <c r="JN229" s="131"/>
      <c r="JO229" s="131"/>
      <c r="JP229" s="131"/>
      <c r="JQ229" s="131"/>
      <c r="JR229" s="131"/>
      <c r="JS229" s="131"/>
      <c r="JT229" s="131"/>
      <c r="JU229" s="131"/>
      <c r="JV229" s="131"/>
      <c r="JW229" s="131"/>
      <c r="JX229" s="131"/>
      <c r="JY229" s="131"/>
      <c r="JZ229" s="131"/>
      <c r="KA229" s="131"/>
      <c r="KB229" s="131"/>
      <c r="KC229" s="131"/>
      <c r="KD229" s="131"/>
      <c r="KE229" s="131"/>
      <c r="KF229" s="131"/>
      <c r="KG229" s="131"/>
      <c r="KH229" s="131"/>
      <c r="KI229" s="131"/>
      <c r="KJ229" s="131"/>
      <c r="KK229" s="131"/>
      <c r="KL229" s="131"/>
      <c r="KM229" s="131"/>
      <c r="KN229" s="131"/>
      <c r="KO229" s="131"/>
      <c r="KP229" s="131"/>
      <c r="KQ229" s="131"/>
      <c r="KR229" s="131"/>
      <c r="KS229" s="131"/>
      <c r="KT229" s="131"/>
      <c r="KU229" s="131"/>
      <c r="KV229" s="131"/>
      <c r="KW229" s="131"/>
      <c r="KX229" s="131"/>
      <c r="KY229" s="131"/>
      <c r="KZ229" s="131"/>
      <c r="LA229" s="131"/>
      <c r="LB229" s="131"/>
      <c r="LC229" s="131"/>
      <c r="LD229" s="131"/>
      <c r="LE229" s="131"/>
      <c r="LF229" s="131"/>
      <c r="LG229" s="131"/>
      <c r="LH229" s="131"/>
      <c r="LI229" s="131"/>
      <c r="LJ229" s="131"/>
      <c r="LK229" s="131"/>
      <c r="LL229" s="131"/>
      <c r="LM229" s="131"/>
      <c r="LN229" s="131"/>
      <c r="LO229" s="131"/>
      <c r="LP229" s="131"/>
      <c r="LQ229" s="131"/>
      <c r="LR229" s="131"/>
      <c r="LS229" s="131"/>
      <c r="LT229" s="131"/>
      <c r="LU229" s="131"/>
      <c r="LV229" s="131"/>
      <c r="LW229" s="131"/>
      <c r="LX229" s="131"/>
      <c r="LY229" s="131"/>
      <c r="LZ229" s="131"/>
      <c r="MA229" s="131"/>
      <c r="MB229" s="131"/>
      <c r="MC229" s="131"/>
      <c r="MD229" s="131"/>
      <c r="ME229" s="131"/>
      <c r="MF229" s="131"/>
      <c r="MG229" s="131"/>
      <c r="MH229" s="131"/>
      <c r="MI229" s="131"/>
      <c r="MJ229" s="131"/>
      <c r="MK229" s="131"/>
      <c r="ML229" s="131"/>
      <c r="MM229" s="131"/>
      <c r="MN229" s="131"/>
      <c r="MO229" s="131"/>
      <c r="MP229" s="131"/>
      <c r="MQ229" s="131"/>
      <c r="MR229" s="131"/>
      <c r="MS229" s="131"/>
      <c r="MT229" s="131"/>
      <c r="MU229" s="131"/>
      <c r="MV229" s="131"/>
      <c r="MW229" s="131"/>
      <c r="MX229" s="131"/>
      <c r="MY229" s="131"/>
      <c r="MZ229" s="131"/>
      <c r="NA229" s="131"/>
      <c r="NB229" s="131"/>
      <c r="NC229" s="131"/>
      <c r="ND229" s="131"/>
      <c r="NE229" s="131"/>
      <c r="NF229" s="131"/>
      <c r="NG229" s="131"/>
      <c r="NH229" s="131"/>
      <c r="NI229" s="131"/>
      <c r="NJ229" s="131"/>
      <c r="NK229" s="131"/>
      <c r="NL229" s="131"/>
      <c r="NM229" s="131"/>
      <c r="NN229" s="131"/>
      <c r="NO229" s="131"/>
      <c r="NP229" s="131"/>
      <c r="NQ229" s="131"/>
      <c r="NR229" s="131"/>
      <c r="NS229" s="131"/>
      <c r="NT229" s="131"/>
      <c r="NU229" s="131"/>
      <c r="NV229" s="131"/>
      <c r="NW229" s="131"/>
      <c r="NX229" s="131"/>
      <c r="NY229" s="131"/>
      <c r="NZ229" s="131"/>
      <c r="OA229" s="131"/>
      <c r="OB229" s="131"/>
      <c r="OC229" s="131"/>
      <c r="OD229" s="131"/>
      <c r="OE229" s="131"/>
      <c r="OF229" s="131"/>
      <c r="OG229" s="131"/>
      <c r="OH229" s="131"/>
      <c r="OI229" s="131"/>
      <c r="OJ229" s="131"/>
      <c r="OK229" s="131"/>
      <c r="OL229" s="131"/>
      <c r="OM229" s="131"/>
      <c r="ON229" s="131"/>
      <c r="OO229" s="131"/>
      <c r="OP229" s="131"/>
      <c r="OQ229" s="131"/>
      <c r="OR229" s="131"/>
      <c r="OS229" s="131"/>
      <c r="OT229" s="131"/>
      <c r="OU229" s="131"/>
      <c r="OV229" s="131"/>
      <c r="OW229" s="131"/>
      <c r="OX229" s="131"/>
      <c r="OY229" s="131"/>
      <c r="OZ229" s="131"/>
      <c r="PA229" s="131"/>
      <c r="PB229" s="131"/>
      <c r="PC229" s="131"/>
      <c r="PD229" s="131"/>
      <c r="PE229" s="131"/>
      <c r="PF229" s="131"/>
      <c r="PG229" s="131"/>
      <c r="PH229" s="131"/>
      <c r="PI229" s="131"/>
      <c r="PJ229" s="131"/>
      <c r="PK229" s="131"/>
      <c r="PL229" s="131"/>
      <c r="PM229" s="131"/>
      <c r="PN229" s="131"/>
      <c r="PO229" s="131"/>
      <c r="PP229" s="131"/>
      <c r="PQ229" s="131"/>
      <c r="PR229" s="131"/>
      <c r="PS229" s="131"/>
      <c r="PT229" s="131"/>
      <c r="PU229" s="131"/>
      <c r="PV229" s="131"/>
      <c r="PW229" s="131"/>
      <c r="PX229" s="131"/>
      <c r="PY229" s="131"/>
      <c r="PZ229" s="131"/>
      <c r="QA229" s="131"/>
      <c r="QB229" s="131"/>
      <c r="QC229" s="131"/>
      <c r="QD229" s="131"/>
      <c r="QE229" s="131"/>
      <c r="QF229" s="131"/>
      <c r="QG229" s="131"/>
      <c r="QH229" s="131"/>
      <c r="QI229" s="131"/>
      <c r="QJ229" s="131"/>
    </row>
    <row r="230" spans="1:452" ht="15" x14ac:dyDescent="0.2">
      <c r="A230" s="131"/>
      <c r="B230" s="165"/>
      <c r="C230" s="165"/>
      <c r="D230" s="165"/>
      <c r="E230" s="165"/>
      <c r="F230" s="165"/>
      <c r="G230" s="165"/>
      <c r="H230" s="165"/>
      <c r="I230" s="165"/>
      <c r="J230" s="165"/>
      <c r="K230" s="131"/>
      <c r="L230" s="131"/>
      <c r="M230" s="131"/>
      <c r="N230" s="131"/>
      <c r="O230" s="131"/>
      <c r="P230" s="131"/>
      <c r="Q230" s="164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  <c r="EC230" s="131"/>
      <c r="ED230" s="131"/>
      <c r="EE230" s="131"/>
      <c r="EF230" s="131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31"/>
      <c r="FA230" s="131"/>
      <c r="FB230" s="131"/>
      <c r="FC230" s="131"/>
      <c r="FD230" s="131"/>
      <c r="FE230" s="131"/>
      <c r="FF230" s="131"/>
      <c r="FG230" s="131"/>
      <c r="FH230" s="131"/>
      <c r="FI230" s="131"/>
      <c r="FJ230" s="131"/>
      <c r="FK230" s="131"/>
      <c r="FL230" s="131"/>
      <c r="FM230" s="131"/>
      <c r="FN230" s="131"/>
      <c r="FO230" s="131"/>
      <c r="FP230" s="131"/>
      <c r="FQ230" s="131"/>
      <c r="FR230" s="131"/>
      <c r="FS230" s="131"/>
      <c r="FT230" s="131"/>
      <c r="FU230" s="131"/>
      <c r="FV230" s="131"/>
      <c r="FW230" s="131"/>
      <c r="FX230" s="131"/>
      <c r="FY230" s="131"/>
      <c r="FZ230" s="131"/>
      <c r="GA230" s="131"/>
      <c r="GB230" s="131"/>
      <c r="GC230" s="131"/>
      <c r="GD230" s="131"/>
      <c r="GE230" s="131"/>
      <c r="GF230" s="131"/>
      <c r="GG230" s="131"/>
      <c r="GH230" s="131"/>
      <c r="GI230" s="131"/>
      <c r="GJ230" s="131"/>
      <c r="GK230" s="131"/>
      <c r="GL230" s="131"/>
      <c r="GM230" s="131"/>
      <c r="GN230" s="131"/>
      <c r="GO230" s="131"/>
      <c r="GP230" s="131"/>
      <c r="GQ230" s="131"/>
      <c r="GR230" s="131"/>
      <c r="GS230" s="131"/>
      <c r="GT230" s="131"/>
      <c r="GU230" s="131"/>
      <c r="GV230" s="131"/>
      <c r="GW230" s="131"/>
      <c r="GX230" s="131"/>
      <c r="GY230" s="131"/>
      <c r="GZ230" s="131"/>
      <c r="HA230" s="131"/>
      <c r="HB230" s="131"/>
      <c r="HC230" s="131"/>
      <c r="HD230" s="131"/>
      <c r="HE230" s="131"/>
      <c r="HF230" s="131"/>
      <c r="HG230" s="131"/>
      <c r="HH230" s="131"/>
      <c r="HI230" s="131"/>
      <c r="HJ230" s="131"/>
      <c r="HK230" s="131"/>
      <c r="HL230" s="131"/>
      <c r="HM230" s="131"/>
      <c r="HN230" s="131"/>
      <c r="HO230" s="131"/>
      <c r="HP230" s="131"/>
      <c r="HQ230" s="131"/>
      <c r="HR230" s="131"/>
      <c r="HS230" s="131"/>
      <c r="HT230" s="131"/>
      <c r="HU230" s="131"/>
      <c r="HV230" s="131"/>
      <c r="HW230" s="131"/>
      <c r="HX230" s="131"/>
      <c r="HY230" s="131"/>
      <c r="HZ230" s="131"/>
      <c r="IA230" s="131"/>
      <c r="IB230" s="131"/>
      <c r="IC230" s="131"/>
      <c r="ID230" s="131"/>
      <c r="IE230" s="131"/>
      <c r="IF230" s="131"/>
      <c r="IG230" s="131"/>
      <c r="IH230" s="131"/>
      <c r="II230" s="131"/>
      <c r="IJ230" s="131"/>
      <c r="IK230" s="131"/>
      <c r="IL230" s="131"/>
      <c r="IM230" s="131"/>
      <c r="IN230" s="131"/>
      <c r="IO230" s="131"/>
      <c r="IP230" s="131"/>
      <c r="IQ230" s="131"/>
      <c r="IR230" s="131"/>
      <c r="IS230" s="131"/>
      <c r="IT230" s="131"/>
      <c r="IU230" s="131"/>
      <c r="IV230" s="131"/>
      <c r="IW230" s="131"/>
      <c r="IX230" s="131"/>
      <c r="IY230" s="131"/>
      <c r="IZ230" s="131"/>
      <c r="JA230" s="131"/>
      <c r="JB230" s="131"/>
      <c r="JC230" s="131"/>
      <c r="JD230" s="131"/>
      <c r="JE230" s="131"/>
      <c r="JF230" s="131"/>
      <c r="JG230" s="131"/>
      <c r="JH230" s="131"/>
      <c r="JI230" s="131"/>
      <c r="JJ230" s="131"/>
      <c r="JK230" s="131"/>
      <c r="JL230" s="131"/>
      <c r="JM230" s="131"/>
      <c r="JN230" s="131"/>
      <c r="JO230" s="131"/>
      <c r="JP230" s="131"/>
      <c r="JQ230" s="131"/>
      <c r="JR230" s="131"/>
      <c r="JS230" s="131"/>
      <c r="JT230" s="131"/>
      <c r="JU230" s="131"/>
      <c r="JV230" s="131"/>
      <c r="JW230" s="131"/>
      <c r="JX230" s="131"/>
      <c r="JY230" s="131"/>
      <c r="JZ230" s="131"/>
      <c r="KA230" s="131"/>
      <c r="KB230" s="131"/>
      <c r="KC230" s="131"/>
      <c r="KD230" s="131"/>
      <c r="KE230" s="131"/>
      <c r="KF230" s="131"/>
      <c r="KG230" s="131"/>
      <c r="KH230" s="131"/>
      <c r="KI230" s="131"/>
      <c r="KJ230" s="131"/>
      <c r="KK230" s="131"/>
      <c r="KL230" s="131"/>
      <c r="KM230" s="131"/>
      <c r="KN230" s="131"/>
      <c r="KO230" s="131"/>
      <c r="KP230" s="131"/>
      <c r="KQ230" s="131"/>
      <c r="KR230" s="131"/>
      <c r="KS230" s="131"/>
      <c r="KT230" s="131"/>
      <c r="KU230" s="131"/>
      <c r="KV230" s="131"/>
      <c r="KW230" s="131"/>
      <c r="KX230" s="131"/>
      <c r="KY230" s="131"/>
      <c r="KZ230" s="131"/>
      <c r="LA230" s="131"/>
      <c r="LB230" s="131"/>
      <c r="LC230" s="131"/>
      <c r="LD230" s="131"/>
      <c r="LE230" s="131"/>
      <c r="LF230" s="131"/>
      <c r="LG230" s="131"/>
      <c r="LH230" s="131"/>
      <c r="LI230" s="131"/>
      <c r="LJ230" s="131"/>
      <c r="LK230" s="131"/>
      <c r="LL230" s="131"/>
      <c r="LM230" s="131"/>
      <c r="LN230" s="131"/>
      <c r="LO230" s="131"/>
      <c r="LP230" s="131"/>
      <c r="LQ230" s="131"/>
      <c r="LR230" s="131"/>
      <c r="LS230" s="131"/>
      <c r="LT230" s="131"/>
      <c r="LU230" s="131"/>
      <c r="LV230" s="131"/>
      <c r="LW230" s="131"/>
      <c r="LX230" s="131"/>
      <c r="LY230" s="131"/>
      <c r="LZ230" s="131"/>
      <c r="MA230" s="131"/>
      <c r="MB230" s="131"/>
      <c r="MC230" s="131"/>
      <c r="MD230" s="131"/>
      <c r="ME230" s="131"/>
      <c r="MF230" s="131"/>
      <c r="MG230" s="131"/>
      <c r="MH230" s="131"/>
      <c r="MI230" s="131"/>
      <c r="MJ230" s="131"/>
      <c r="MK230" s="131"/>
      <c r="ML230" s="131"/>
      <c r="MM230" s="131"/>
      <c r="MN230" s="131"/>
      <c r="MO230" s="131"/>
      <c r="MP230" s="131"/>
      <c r="MQ230" s="131"/>
      <c r="MR230" s="131"/>
      <c r="MS230" s="131"/>
      <c r="MT230" s="131"/>
      <c r="MU230" s="131"/>
      <c r="MV230" s="131"/>
      <c r="MW230" s="131"/>
      <c r="MX230" s="131"/>
      <c r="MY230" s="131"/>
      <c r="MZ230" s="131"/>
      <c r="NA230" s="131"/>
      <c r="NB230" s="131"/>
      <c r="NC230" s="131"/>
      <c r="ND230" s="131"/>
      <c r="NE230" s="131"/>
      <c r="NF230" s="131"/>
      <c r="NG230" s="131"/>
      <c r="NH230" s="131"/>
      <c r="NI230" s="131"/>
      <c r="NJ230" s="131"/>
      <c r="NK230" s="131"/>
      <c r="NL230" s="131"/>
      <c r="NM230" s="131"/>
      <c r="NN230" s="131"/>
      <c r="NO230" s="131"/>
      <c r="NP230" s="131"/>
      <c r="NQ230" s="131"/>
      <c r="NR230" s="131"/>
      <c r="NS230" s="131"/>
      <c r="NT230" s="131"/>
      <c r="NU230" s="131"/>
      <c r="NV230" s="131"/>
      <c r="NW230" s="131"/>
      <c r="NX230" s="131"/>
      <c r="NY230" s="131"/>
      <c r="NZ230" s="131"/>
      <c r="OA230" s="131"/>
      <c r="OB230" s="131"/>
      <c r="OC230" s="131"/>
      <c r="OD230" s="131"/>
      <c r="OE230" s="131"/>
      <c r="OF230" s="131"/>
      <c r="OG230" s="131"/>
      <c r="OH230" s="131"/>
      <c r="OI230" s="131"/>
      <c r="OJ230" s="131"/>
      <c r="OK230" s="131"/>
      <c r="OL230" s="131"/>
      <c r="OM230" s="131"/>
      <c r="ON230" s="131"/>
      <c r="OO230" s="131"/>
      <c r="OP230" s="131"/>
      <c r="OQ230" s="131"/>
      <c r="OR230" s="131"/>
      <c r="OS230" s="131"/>
      <c r="OT230" s="131"/>
      <c r="OU230" s="131"/>
      <c r="OV230" s="131"/>
      <c r="OW230" s="131"/>
      <c r="OX230" s="131"/>
      <c r="OY230" s="131"/>
      <c r="OZ230" s="131"/>
      <c r="PA230" s="131"/>
      <c r="PB230" s="131"/>
      <c r="PC230" s="131"/>
      <c r="PD230" s="131"/>
      <c r="PE230" s="131"/>
      <c r="PF230" s="131"/>
      <c r="PG230" s="131"/>
      <c r="PH230" s="131"/>
      <c r="PI230" s="131"/>
      <c r="PJ230" s="131"/>
      <c r="PK230" s="131"/>
      <c r="PL230" s="131"/>
      <c r="PM230" s="131"/>
      <c r="PN230" s="131"/>
      <c r="PO230" s="131"/>
      <c r="PP230" s="131"/>
      <c r="PQ230" s="131"/>
      <c r="PR230" s="131"/>
      <c r="PS230" s="131"/>
      <c r="PT230" s="131"/>
      <c r="PU230" s="131"/>
      <c r="PV230" s="131"/>
      <c r="PW230" s="131"/>
      <c r="PX230" s="131"/>
      <c r="PY230" s="131"/>
      <c r="PZ230" s="131"/>
      <c r="QA230" s="131"/>
      <c r="QB230" s="131"/>
      <c r="QC230" s="131"/>
      <c r="QD230" s="131"/>
      <c r="QE230" s="131"/>
      <c r="QF230" s="131"/>
      <c r="QG230" s="131"/>
      <c r="QH230" s="131"/>
      <c r="QI230" s="131"/>
      <c r="QJ230" s="131"/>
    </row>
    <row r="231" spans="1:452" ht="15" x14ac:dyDescent="0.2">
      <c r="A231" s="131"/>
      <c r="B231" s="165"/>
      <c r="C231" s="165"/>
      <c r="D231" s="165"/>
      <c r="E231" s="165"/>
      <c r="F231" s="165"/>
      <c r="G231" s="165"/>
      <c r="H231" s="165"/>
      <c r="I231" s="165"/>
      <c r="J231" s="165"/>
      <c r="K231" s="131"/>
      <c r="L231" s="131"/>
      <c r="M231" s="131"/>
      <c r="N231" s="131"/>
      <c r="O231" s="131"/>
      <c r="P231" s="131"/>
      <c r="Q231" s="164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  <c r="EC231" s="131"/>
      <c r="ED231" s="131"/>
      <c r="EE231" s="131"/>
      <c r="EF231" s="131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31"/>
      <c r="FA231" s="131"/>
      <c r="FB231" s="131"/>
      <c r="FC231" s="131"/>
      <c r="FD231" s="131"/>
      <c r="FE231" s="131"/>
      <c r="FF231" s="131"/>
      <c r="FG231" s="131"/>
      <c r="FH231" s="131"/>
      <c r="FI231" s="131"/>
      <c r="FJ231" s="131"/>
      <c r="FK231" s="131"/>
      <c r="FL231" s="131"/>
      <c r="FM231" s="131"/>
      <c r="FN231" s="131"/>
      <c r="FO231" s="131"/>
      <c r="FP231" s="131"/>
      <c r="FQ231" s="131"/>
      <c r="FR231" s="131"/>
      <c r="FS231" s="131"/>
      <c r="FT231" s="131"/>
      <c r="FU231" s="131"/>
      <c r="FV231" s="131"/>
      <c r="FW231" s="131"/>
      <c r="FX231" s="131"/>
      <c r="FY231" s="131"/>
      <c r="FZ231" s="131"/>
      <c r="GA231" s="131"/>
      <c r="GB231" s="131"/>
      <c r="GC231" s="131"/>
      <c r="GD231" s="131"/>
      <c r="GE231" s="131"/>
      <c r="GF231" s="131"/>
      <c r="GG231" s="131"/>
      <c r="GH231" s="131"/>
      <c r="GI231" s="131"/>
      <c r="GJ231" s="131"/>
      <c r="GK231" s="131"/>
      <c r="GL231" s="131"/>
      <c r="GM231" s="131"/>
      <c r="GN231" s="131"/>
      <c r="GO231" s="131"/>
      <c r="GP231" s="131"/>
      <c r="GQ231" s="131"/>
      <c r="GR231" s="131"/>
      <c r="GS231" s="131"/>
      <c r="GT231" s="131"/>
      <c r="GU231" s="131"/>
      <c r="GV231" s="131"/>
      <c r="GW231" s="131"/>
      <c r="GX231" s="131"/>
      <c r="GY231" s="131"/>
      <c r="GZ231" s="131"/>
      <c r="HA231" s="131"/>
      <c r="HB231" s="131"/>
      <c r="HC231" s="131"/>
      <c r="HD231" s="131"/>
      <c r="HE231" s="131"/>
      <c r="HF231" s="131"/>
      <c r="HG231" s="131"/>
      <c r="HH231" s="131"/>
      <c r="HI231" s="131"/>
      <c r="HJ231" s="131"/>
      <c r="HK231" s="131"/>
      <c r="HL231" s="131"/>
      <c r="HM231" s="131"/>
      <c r="HN231" s="131"/>
      <c r="HO231" s="131"/>
      <c r="HP231" s="131"/>
      <c r="HQ231" s="131"/>
      <c r="HR231" s="131"/>
      <c r="HS231" s="131"/>
      <c r="HT231" s="131"/>
      <c r="HU231" s="131"/>
      <c r="HV231" s="131"/>
      <c r="HW231" s="131"/>
      <c r="HX231" s="131"/>
      <c r="HY231" s="131"/>
      <c r="HZ231" s="131"/>
      <c r="IA231" s="131"/>
      <c r="IB231" s="131"/>
      <c r="IC231" s="131"/>
      <c r="ID231" s="131"/>
      <c r="IE231" s="131"/>
      <c r="IF231" s="131"/>
      <c r="IG231" s="131"/>
      <c r="IH231" s="131"/>
      <c r="II231" s="131"/>
      <c r="IJ231" s="131"/>
      <c r="IK231" s="131"/>
      <c r="IL231" s="131"/>
      <c r="IM231" s="131"/>
      <c r="IN231" s="131"/>
      <c r="IO231" s="131"/>
      <c r="IP231" s="131"/>
      <c r="IQ231" s="131"/>
      <c r="IR231" s="131"/>
      <c r="IS231" s="131"/>
      <c r="IT231" s="131"/>
      <c r="IU231" s="131"/>
      <c r="IV231" s="131"/>
      <c r="IW231" s="131"/>
      <c r="IX231" s="131"/>
      <c r="IY231" s="131"/>
      <c r="IZ231" s="131"/>
      <c r="JA231" s="131"/>
      <c r="JB231" s="131"/>
      <c r="JC231" s="131"/>
      <c r="JD231" s="131"/>
      <c r="JE231" s="131"/>
      <c r="JF231" s="131"/>
      <c r="JG231" s="131"/>
      <c r="JH231" s="131"/>
      <c r="JI231" s="131"/>
      <c r="JJ231" s="131"/>
      <c r="JK231" s="131"/>
      <c r="JL231" s="131"/>
      <c r="JM231" s="131"/>
      <c r="JN231" s="131"/>
      <c r="JO231" s="131"/>
      <c r="JP231" s="131"/>
      <c r="JQ231" s="131"/>
      <c r="JR231" s="131"/>
      <c r="JS231" s="131"/>
      <c r="JT231" s="131"/>
      <c r="JU231" s="131"/>
      <c r="JV231" s="131"/>
      <c r="JW231" s="131"/>
      <c r="JX231" s="131"/>
      <c r="JY231" s="131"/>
      <c r="JZ231" s="131"/>
      <c r="KA231" s="131"/>
      <c r="KB231" s="131"/>
      <c r="KC231" s="131"/>
      <c r="KD231" s="131"/>
      <c r="KE231" s="131"/>
      <c r="KF231" s="131"/>
      <c r="KG231" s="131"/>
      <c r="KH231" s="131"/>
      <c r="KI231" s="131"/>
      <c r="KJ231" s="131"/>
      <c r="KK231" s="131"/>
      <c r="KL231" s="131"/>
      <c r="KM231" s="131"/>
      <c r="KN231" s="131"/>
      <c r="KO231" s="131"/>
      <c r="KP231" s="131"/>
      <c r="KQ231" s="131"/>
      <c r="KR231" s="131"/>
      <c r="KS231" s="131"/>
      <c r="KT231" s="131"/>
      <c r="KU231" s="131"/>
      <c r="KV231" s="131"/>
      <c r="KW231" s="131"/>
      <c r="KX231" s="131"/>
      <c r="KY231" s="131"/>
      <c r="KZ231" s="131"/>
      <c r="LA231" s="131"/>
      <c r="LB231" s="131"/>
      <c r="LC231" s="131"/>
      <c r="LD231" s="131"/>
      <c r="LE231" s="131"/>
      <c r="LF231" s="131"/>
      <c r="LG231" s="131"/>
      <c r="LH231" s="131"/>
      <c r="LI231" s="131"/>
      <c r="LJ231" s="131"/>
      <c r="LK231" s="131"/>
      <c r="LL231" s="131"/>
      <c r="LM231" s="131"/>
      <c r="LN231" s="131"/>
      <c r="LO231" s="131"/>
      <c r="LP231" s="131"/>
      <c r="LQ231" s="131"/>
      <c r="LR231" s="131"/>
      <c r="LS231" s="131"/>
      <c r="LT231" s="131"/>
      <c r="LU231" s="131"/>
      <c r="LV231" s="131"/>
      <c r="LW231" s="131"/>
      <c r="LX231" s="131"/>
      <c r="LY231" s="131"/>
      <c r="LZ231" s="131"/>
      <c r="MA231" s="131"/>
      <c r="MB231" s="131"/>
      <c r="MC231" s="131"/>
      <c r="MD231" s="131"/>
      <c r="ME231" s="131"/>
      <c r="MF231" s="131"/>
      <c r="MG231" s="131"/>
      <c r="MH231" s="131"/>
      <c r="MI231" s="131"/>
      <c r="MJ231" s="131"/>
      <c r="MK231" s="131"/>
      <c r="ML231" s="131"/>
      <c r="MM231" s="131"/>
      <c r="MN231" s="131"/>
      <c r="MO231" s="131"/>
      <c r="MP231" s="131"/>
      <c r="MQ231" s="131"/>
      <c r="MR231" s="131"/>
      <c r="MS231" s="131"/>
      <c r="MT231" s="131"/>
      <c r="MU231" s="131"/>
      <c r="MV231" s="131"/>
      <c r="MW231" s="131"/>
      <c r="MX231" s="131"/>
      <c r="MY231" s="131"/>
      <c r="MZ231" s="131"/>
      <c r="NA231" s="131"/>
      <c r="NB231" s="131"/>
      <c r="NC231" s="131"/>
      <c r="ND231" s="131"/>
      <c r="NE231" s="131"/>
      <c r="NF231" s="131"/>
      <c r="NG231" s="131"/>
      <c r="NH231" s="131"/>
      <c r="NI231" s="131"/>
      <c r="NJ231" s="131"/>
      <c r="NK231" s="131"/>
      <c r="NL231" s="131"/>
      <c r="NM231" s="131"/>
      <c r="NN231" s="131"/>
      <c r="NO231" s="131"/>
      <c r="NP231" s="131"/>
      <c r="NQ231" s="131"/>
      <c r="NR231" s="131"/>
      <c r="NS231" s="131"/>
      <c r="NT231" s="131"/>
      <c r="NU231" s="131"/>
      <c r="NV231" s="131"/>
      <c r="NW231" s="131"/>
      <c r="NX231" s="131"/>
      <c r="NY231" s="131"/>
      <c r="NZ231" s="131"/>
      <c r="OA231" s="131"/>
      <c r="OB231" s="131"/>
      <c r="OC231" s="131"/>
      <c r="OD231" s="131"/>
      <c r="OE231" s="131"/>
      <c r="OF231" s="131"/>
      <c r="OG231" s="131"/>
      <c r="OH231" s="131"/>
      <c r="OI231" s="131"/>
      <c r="OJ231" s="131"/>
      <c r="OK231" s="131"/>
      <c r="OL231" s="131"/>
      <c r="OM231" s="131"/>
      <c r="ON231" s="131"/>
      <c r="OO231" s="131"/>
      <c r="OP231" s="131"/>
      <c r="OQ231" s="131"/>
      <c r="OR231" s="131"/>
      <c r="OS231" s="131"/>
      <c r="OT231" s="131"/>
      <c r="OU231" s="131"/>
      <c r="OV231" s="131"/>
      <c r="OW231" s="131"/>
      <c r="OX231" s="131"/>
      <c r="OY231" s="131"/>
      <c r="OZ231" s="131"/>
      <c r="PA231" s="131"/>
      <c r="PB231" s="131"/>
      <c r="PC231" s="131"/>
      <c r="PD231" s="131"/>
      <c r="PE231" s="131"/>
      <c r="PF231" s="131"/>
      <c r="PG231" s="131"/>
      <c r="PH231" s="131"/>
      <c r="PI231" s="131"/>
      <c r="PJ231" s="131"/>
      <c r="PK231" s="131"/>
      <c r="PL231" s="131"/>
      <c r="PM231" s="131"/>
      <c r="PN231" s="131"/>
      <c r="PO231" s="131"/>
      <c r="PP231" s="131"/>
      <c r="PQ231" s="131"/>
      <c r="PR231" s="131"/>
      <c r="PS231" s="131"/>
      <c r="PT231" s="131"/>
      <c r="PU231" s="131"/>
      <c r="PV231" s="131"/>
      <c r="PW231" s="131"/>
      <c r="PX231" s="131"/>
      <c r="PY231" s="131"/>
      <c r="PZ231" s="131"/>
      <c r="QA231" s="131"/>
      <c r="QB231" s="131"/>
      <c r="QC231" s="131"/>
      <c r="QD231" s="131"/>
      <c r="QE231" s="131"/>
      <c r="QF231" s="131"/>
      <c r="QG231" s="131"/>
      <c r="QH231" s="131"/>
      <c r="QI231" s="131"/>
      <c r="QJ231" s="131"/>
    </row>
    <row r="232" spans="1:452" ht="15" x14ac:dyDescent="0.2">
      <c r="A232" s="131"/>
      <c r="B232" s="165"/>
      <c r="C232" s="165"/>
      <c r="D232" s="165"/>
      <c r="E232" s="165"/>
      <c r="F232" s="165"/>
      <c r="G232" s="165"/>
      <c r="H232" s="165"/>
      <c r="I232" s="165"/>
      <c r="J232" s="165"/>
      <c r="K232" s="131"/>
      <c r="L232" s="131"/>
      <c r="M232" s="131"/>
      <c r="N232" s="131"/>
      <c r="O232" s="131"/>
      <c r="P232" s="131"/>
      <c r="Q232" s="164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  <c r="EC232" s="131"/>
      <c r="ED232" s="131"/>
      <c r="EE232" s="131"/>
      <c r="EF232" s="131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31"/>
      <c r="FA232" s="131"/>
      <c r="FB232" s="131"/>
      <c r="FC232" s="131"/>
      <c r="FD232" s="131"/>
      <c r="FE232" s="131"/>
      <c r="FF232" s="131"/>
      <c r="FG232" s="131"/>
      <c r="FH232" s="131"/>
      <c r="FI232" s="131"/>
      <c r="FJ232" s="131"/>
      <c r="FK232" s="131"/>
      <c r="FL232" s="131"/>
      <c r="FM232" s="131"/>
      <c r="FN232" s="131"/>
      <c r="FO232" s="131"/>
      <c r="FP232" s="131"/>
      <c r="FQ232" s="131"/>
      <c r="FR232" s="131"/>
      <c r="FS232" s="131"/>
      <c r="FT232" s="131"/>
      <c r="FU232" s="131"/>
      <c r="FV232" s="131"/>
      <c r="FW232" s="131"/>
      <c r="FX232" s="131"/>
      <c r="FY232" s="131"/>
      <c r="FZ232" s="131"/>
      <c r="GA232" s="131"/>
      <c r="GB232" s="131"/>
      <c r="GC232" s="131"/>
      <c r="GD232" s="131"/>
      <c r="GE232" s="131"/>
      <c r="GF232" s="131"/>
      <c r="GG232" s="131"/>
      <c r="GH232" s="131"/>
      <c r="GI232" s="131"/>
      <c r="GJ232" s="131"/>
      <c r="GK232" s="131"/>
      <c r="GL232" s="131"/>
      <c r="GM232" s="131"/>
      <c r="GN232" s="131"/>
      <c r="GO232" s="131"/>
      <c r="GP232" s="131"/>
      <c r="GQ232" s="131"/>
      <c r="GR232" s="131"/>
      <c r="GS232" s="131"/>
      <c r="GT232" s="131"/>
      <c r="GU232" s="131"/>
      <c r="GV232" s="131"/>
      <c r="GW232" s="131"/>
      <c r="GX232" s="131"/>
      <c r="GY232" s="131"/>
      <c r="GZ232" s="131"/>
      <c r="HA232" s="131"/>
      <c r="HB232" s="131"/>
      <c r="HC232" s="131"/>
      <c r="HD232" s="131"/>
      <c r="HE232" s="131"/>
      <c r="HF232" s="131"/>
      <c r="HG232" s="131"/>
      <c r="HH232" s="131"/>
      <c r="HI232" s="131"/>
      <c r="HJ232" s="131"/>
      <c r="HK232" s="131"/>
      <c r="HL232" s="131"/>
      <c r="HM232" s="131"/>
      <c r="HN232" s="131"/>
      <c r="HO232" s="131"/>
      <c r="HP232" s="131"/>
      <c r="HQ232" s="131"/>
      <c r="HR232" s="131"/>
      <c r="HS232" s="131"/>
      <c r="HT232" s="131"/>
      <c r="HU232" s="131"/>
      <c r="HV232" s="131"/>
      <c r="HW232" s="131"/>
      <c r="HX232" s="131"/>
      <c r="HY232" s="131"/>
      <c r="HZ232" s="131"/>
      <c r="IA232" s="131"/>
      <c r="IB232" s="131"/>
      <c r="IC232" s="131"/>
      <c r="ID232" s="131"/>
      <c r="IE232" s="131"/>
      <c r="IF232" s="131"/>
      <c r="IG232" s="131"/>
      <c r="IH232" s="131"/>
      <c r="II232" s="131"/>
      <c r="IJ232" s="131"/>
      <c r="IK232" s="131"/>
      <c r="IL232" s="131"/>
      <c r="IM232" s="131"/>
      <c r="IN232" s="131"/>
      <c r="IO232" s="131"/>
      <c r="IP232" s="131"/>
      <c r="IQ232" s="131"/>
      <c r="IR232" s="131"/>
      <c r="IS232" s="131"/>
      <c r="IT232" s="131"/>
      <c r="IU232" s="131"/>
      <c r="IV232" s="131"/>
      <c r="IW232" s="131"/>
      <c r="IX232" s="131"/>
      <c r="IY232" s="131"/>
      <c r="IZ232" s="131"/>
      <c r="JA232" s="131"/>
      <c r="JB232" s="131"/>
      <c r="JC232" s="131"/>
      <c r="JD232" s="131"/>
      <c r="JE232" s="131"/>
      <c r="JF232" s="131"/>
      <c r="JG232" s="131"/>
      <c r="JH232" s="131"/>
      <c r="JI232" s="131"/>
      <c r="JJ232" s="131"/>
      <c r="JK232" s="131"/>
      <c r="JL232" s="131"/>
      <c r="JM232" s="131"/>
      <c r="JN232" s="131"/>
      <c r="JO232" s="131"/>
      <c r="JP232" s="131"/>
      <c r="JQ232" s="131"/>
      <c r="JR232" s="131"/>
      <c r="JS232" s="131"/>
      <c r="JT232" s="131"/>
      <c r="JU232" s="131"/>
      <c r="JV232" s="131"/>
      <c r="JW232" s="131"/>
      <c r="JX232" s="131"/>
      <c r="JY232" s="131"/>
      <c r="JZ232" s="131"/>
      <c r="KA232" s="131"/>
      <c r="KB232" s="131"/>
      <c r="KC232" s="131"/>
      <c r="KD232" s="131"/>
      <c r="KE232" s="131"/>
      <c r="KF232" s="131"/>
      <c r="KG232" s="131"/>
      <c r="KH232" s="131"/>
      <c r="KI232" s="131"/>
      <c r="KJ232" s="131"/>
      <c r="KK232" s="131"/>
      <c r="KL232" s="131"/>
      <c r="KM232" s="131"/>
      <c r="KN232" s="131"/>
      <c r="KO232" s="131"/>
      <c r="KP232" s="131"/>
      <c r="KQ232" s="131"/>
      <c r="KR232" s="131"/>
      <c r="KS232" s="131"/>
      <c r="KT232" s="131"/>
      <c r="KU232" s="131"/>
      <c r="KV232" s="131"/>
      <c r="KW232" s="131"/>
      <c r="KX232" s="131"/>
      <c r="KY232" s="131"/>
      <c r="KZ232" s="131"/>
      <c r="LA232" s="131"/>
      <c r="LB232" s="131"/>
      <c r="LC232" s="131"/>
      <c r="LD232" s="131"/>
      <c r="LE232" s="131"/>
      <c r="LF232" s="131"/>
      <c r="LG232" s="131"/>
      <c r="LH232" s="131"/>
      <c r="LI232" s="131"/>
      <c r="LJ232" s="131"/>
      <c r="LK232" s="131"/>
      <c r="LL232" s="131"/>
      <c r="LM232" s="131"/>
      <c r="LN232" s="131"/>
      <c r="LO232" s="131"/>
      <c r="LP232" s="131"/>
      <c r="LQ232" s="131"/>
      <c r="LR232" s="131"/>
      <c r="LS232" s="131"/>
      <c r="LT232" s="131"/>
      <c r="LU232" s="131"/>
      <c r="LV232" s="131"/>
      <c r="LW232" s="131"/>
      <c r="LX232" s="131"/>
      <c r="LY232" s="131"/>
      <c r="LZ232" s="131"/>
      <c r="MA232" s="131"/>
      <c r="MB232" s="131"/>
      <c r="MC232" s="131"/>
      <c r="MD232" s="131"/>
      <c r="ME232" s="131"/>
      <c r="MF232" s="131"/>
      <c r="MG232" s="131"/>
      <c r="MH232" s="131"/>
      <c r="MI232" s="131"/>
      <c r="MJ232" s="131"/>
      <c r="MK232" s="131"/>
      <c r="ML232" s="131"/>
      <c r="MM232" s="131"/>
      <c r="MN232" s="131"/>
      <c r="MO232" s="131"/>
      <c r="MP232" s="131"/>
      <c r="MQ232" s="131"/>
      <c r="MR232" s="131"/>
      <c r="MS232" s="131"/>
      <c r="MT232" s="131"/>
      <c r="MU232" s="131"/>
      <c r="MV232" s="131"/>
      <c r="MW232" s="131"/>
      <c r="MX232" s="131"/>
      <c r="MY232" s="131"/>
      <c r="MZ232" s="131"/>
      <c r="NA232" s="131"/>
      <c r="NB232" s="131"/>
      <c r="NC232" s="131"/>
      <c r="ND232" s="131"/>
      <c r="NE232" s="131"/>
      <c r="NF232" s="131"/>
      <c r="NG232" s="131"/>
      <c r="NH232" s="131"/>
      <c r="NI232" s="131"/>
      <c r="NJ232" s="131"/>
      <c r="NK232" s="131"/>
      <c r="NL232" s="131"/>
      <c r="NM232" s="131"/>
      <c r="NN232" s="131"/>
      <c r="NO232" s="131"/>
      <c r="NP232" s="131"/>
      <c r="NQ232" s="131"/>
      <c r="NR232" s="131"/>
      <c r="NS232" s="131"/>
      <c r="NT232" s="131"/>
      <c r="NU232" s="131"/>
      <c r="NV232" s="131"/>
      <c r="NW232" s="131"/>
      <c r="NX232" s="131"/>
      <c r="NY232" s="131"/>
      <c r="NZ232" s="131"/>
      <c r="OA232" s="131"/>
      <c r="OB232" s="131"/>
      <c r="OC232" s="131"/>
      <c r="OD232" s="131"/>
      <c r="OE232" s="131"/>
      <c r="OF232" s="131"/>
      <c r="OG232" s="131"/>
      <c r="OH232" s="131"/>
      <c r="OI232" s="131"/>
      <c r="OJ232" s="131"/>
      <c r="OK232" s="131"/>
      <c r="OL232" s="131"/>
      <c r="OM232" s="131"/>
      <c r="ON232" s="131"/>
      <c r="OO232" s="131"/>
      <c r="OP232" s="131"/>
      <c r="OQ232" s="131"/>
      <c r="OR232" s="131"/>
      <c r="OS232" s="131"/>
      <c r="OT232" s="131"/>
      <c r="OU232" s="131"/>
      <c r="OV232" s="131"/>
      <c r="OW232" s="131"/>
      <c r="OX232" s="131"/>
      <c r="OY232" s="131"/>
      <c r="OZ232" s="131"/>
      <c r="PA232" s="131"/>
      <c r="PB232" s="131"/>
      <c r="PC232" s="131"/>
      <c r="PD232" s="131"/>
      <c r="PE232" s="131"/>
      <c r="PF232" s="131"/>
      <c r="PG232" s="131"/>
      <c r="PH232" s="131"/>
      <c r="PI232" s="131"/>
      <c r="PJ232" s="131"/>
      <c r="PK232" s="131"/>
      <c r="PL232" s="131"/>
      <c r="PM232" s="131"/>
      <c r="PN232" s="131"/>
      <c r="PO232" s="131"/>
      <c r="PP232" s="131"/>
      <c r="PQ232" s="131"/>
      <c r="PR232" s="131"/>
      <c r="PS232" s="131"/>
      <c r="PT232" s="131"/>
      <c r="PU232" s="131"/>
      <c r="PV232" s="131"/>
      <c r="PW232" s="131"/>
      <c r="PX232" s="131"/>
      <c r="PY232" s="131"/>
      <c r="PZ232" s="131"/>
      <c r="QA232" s="131"/>
      <c r="QB232" s="131"/>
      <c r="QC232" s="131"/>
      <c r="QD232" s="131"/>
      <c r="QE232" s="131"/>
      <c r="QF232" s="131"/>
      <c r="QG232" s="131"/>
      <c r="QH232" s="131"/>
      <c r="QI232" s="131"/>
      <c r="QJ232" s="131"/>
    </row>
    <row r="233" spans="1:452" ht="15" x14ac:dyDescent="0.2">
      <c r="A233" s="131"/>
      <c r="B233" s="165"/>
      <c r="C233" s="165"/>
      <c r="D233" s="165"/>
      <c r="E233" s="165"/>
      <c r="F233" s="165"/>
      <c r="G233" s="165"/>
      <c r="H233" s="165"/>
      <c r="I233" s="165"/>
      <c r="J233" s="165"/>
      <c r="K233" s="131"/>
      <c r="L233" s="131"/>
      <c r="M233" s="131"/>
      <c r="N233" s="131"/>
      <c r="O233" s="131"/>
      <c r="P233" s="131"/>
      <c r="Q233" s="164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  <c r="EC233" s="131"/>
      <c r="ED233" s="131"/>
      <c r="EE233" s="131"/>
      <c r="EF233" s="131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31"/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31"/>
      <c r="FA233" s="131"/>
      <c r="FB233" s="131"/>
      <c r="FC233" s="131"/>
      <c r="FD233" s="131"/>
      <c r="FE233" s="131"/>
      <c r="FF233" s="131"/>
      <c r="FG233" s="131"/>
      <c r="FH233" s="131"/>
      <c r="FI233" s="131"/>
      <c r="FJ233" s="131"/>
      <c r="FK233" s="131"/>
      <c r="FL233" s="131"/>
      <c r="FM233" s="131"/>
      <c r="FN233" s="131"/>
      <c r="FO233" s="131"/>
      <c r="FP233" s="131"/>
      <c r="FQ233" s="131"/>
      <c r="FR233" s="131"/>
      <c r="FS233" s="131"/>
      <c r="FT233" s="131"/>
      <c r="FU233" s="131"/>
      <c r="FV233" s="131"/>
      <c r="FW233" s="131"/>
      <c r="FX233" s="131"/>
      <c r="FY233" s="131"/>
      <c r="FZ233" s="131"/>
      <c r="GA233" s="131"/>
      <c r="GB233" s="131"/>
      <c r="GC233" s="131"/>
      <c r="GD233" s="131"/>
      <c r="GE233" s="131"/>
      <c r="GF233" s="131"/>
      <c r="GG233" s="131"/>
      <c r="GH233" s="131"/>
      <c r="GI233" s="131"/>
      <c r="GJ233" s="131"/>
      <c r="GK233" s="131"/>
      <c r="GL233" s="131"/>
      <c r="GM233" s="131"/>
      <c r="GN233" s="131"/>
      <c r="GO233" s="131"/>
      <c r="GP233" s="131"/>
      <c r="GQ233" s="131"/>
      <c r="GR233" s="131"/>
      <c r="GS233" s="131"/>
      <c r="GT233" s="131"/>
      <c r="GU233" s="131"/>
      <c r="GV233" s="131"/>
      <c r="GW233" s="131"/>
      <c r="GX233" s="131"/>
      <c r="GY233" s="131"/>
      <c r="GZ233" s="131"/>
      <c r="HA233" s="131"/>
      <c r="HB233" s="131"/>
      <c r="HC233" s="131"/>
      <c r="HD233" s="131"/>
      <c r="HE233" s="131"/>
      <c r="HF233" s="131"/>
      <c r="HG233" s="131"/>
      <c r="HH233" s="131"/>
      <c r="HI233" s="131"/>
      <c r="HJ233" s="131"/>
      <c r="HK233" s="131"/>
      <c r="HL233" s="131"/>
      <c r="HM233" s="131"/>
      <c r="HN233" s="131"/>
      <c r="HO233" s="131"/>
      <c r="HP233" s="131"/>
      <c r="HQ233" s="131"/>
      <c r="HR233" s="131"/>
      <c r="HS233" s="131"/>
      <c r="HT233" s="131"/>
      <c r="HU233" s="131"/>
      <c r="HV233" s="131"/>
      <c r="HW233" s="131"/>
      <c r="HX233" s="131"/>
      <c r="HY233" s="131"/>
      <c r="HZ233" s="131"/>
      <c r="IA233" s="131"/>
      <c r="IB233" s="131"/>
      <c r="IC233" s="131"/>
      <c r="ID233" s="131"/>
      <c r="IE233" s="131"/>
      <c r="IF233" s="131"/>
      <c r="IG233" s="131"/>
      <c r="IH233" s="131"/>
      <c r="II233" s="131"/>
      <c r="IJ233" s="131"/>
      <c r="IK233" s="131"/>
      <c r="IL233" s="131"/>
      <c r="IM233" s="131"/>
      <c r="IN233" s="131"/>
      <c r="IO233" s="131"/>
      <c r="IP233" s="131"/>
      <c r="IQ233" s="131"/>
      <c r="IR233" s="131"/>
      <c r="IS233" s="131"/>
      <c r="IT233" s="131"/>
      <c r="IU233" s="131"/>
      <c r="IV233" s="131"/>
      <c r="IW233" s="131"/>
      <c r="IX233" s="131"/>
      <c r="IY233" s="131"/>
      <c r="IZ233" s="131"/>
      <c r="JA233" s="131"/>
      <c r="JB233" s="131"/>
      <c r="JC233" s="131"/>
      <c r="JD233" s="131"/>
      <c r="JE233" s="131"/>
      <c r="JF233" s="131"/>
      <c r="JG233" s="131"/>
      <c r="JH233" s="131"/>
      <c r="JI233" s="131"/>
      <c r="JJ233" s="131"/>
      <c r="JK233" s="131"/>
      <c r="JL233" s="131"/>
      <c r="JM233" s="131"/>
      <c r="JN233" s="131"/>
      <c r="JO233" s="131"/>
      <c r="JP233" s="131"/>
      <c r="JQ233" s="131"/>
      <c r="JR233" s="131"/>
      <c r="JS233" s="131"/>
      <c r="JT233" s="131"/>
      <c r="JU233" s="131"/>
      <c r="JV233" s="131"/>
      <c r="JW233" s="131"/>
      <c r="JX233" s="131"/>
      <c r="JY233" s="131"/>
      <c r="JZ233" s="131"/>
      <c r="KA233" s="131"/>
      <c r="KB233" s="131"/>
      <c r="KC233" s="131"/>
      <c r="KD233" s="131"/>
      <c r="KE233" s="131"/>
      <c r="KF233" s="131"/>
      <c r="KG233" s="131"/>
      <c r="KH233" s="131"/>
      <c r="KI233" s="131"/>
      <c r="KJ233" s="131"/>
      <c r="KK233" s="131"/>
      <c r="KL233" s="131"/>
      <c r="KM233" s="131"/>
      <c r="KN233" s="131"/>
      <c r="KO233" s="131"/>
      <c r="KP233" s="131"/>
      <c r="KQ233" s="131"/>
      <c r="KR233" s="131"/>
      <c r="KS233" s="131"/>
      <c r="KT233" s="131"/>
      <c r="KU233" s="131"/>
      <c r="KV233" s="131"/>
      <c r="KW233" s="131"/>
      <c r="KX233" s="131"/>
      <c r="KY233" s="131"/>
      <c r="KZ233" s="131"/>
      <c r="LA233" s="131"/>
      <c r="LB233" s="131"/>
      <c r="LC233" s="131"/>
      <c r="LD233" s="131"/>
      <c r="LE233" s="131"/>
      <c r="LF233" s="131"/>
      <c r="LG233" s="131"/>
      <c r="LH233" s="131"/>
      <c r="LI233" s="131"/>
      <c r="LJ233" s="131"/>
      <c r="LK233" s="131"/>
      <c r="LL233" s="131"/>
      <c r="LM233" s="131"/>
      <c r="LN233" s="131"/>
      <c r="LO233" s="131"/>
      <c r="LP233" s="131"/>
      <c r="LQ233" s="131"/>
      <c r="LR233" s="131"/>
      <c r="LS233" s="131"/>
      <c r="LT233" s="131"/>
      <c r="LU233" s="131"/>
      <c r="LV233" s="131"/>
      <c r="LW233" s="131"/>
      <c r="LX233" s="131"/>
      <c r="LY233" s="131"/>
      <c r="LZ233" s="131"/>
      <c r="MA233" s="131"/>
      <c r="MB233" s="131"/>
      <c r="MC233" s="131"/>
      <c r="MD233" s="131"/>
      <c r="ME233" s="131"/>
      <c r="MF233" s="131"/>
      <c r="MG233" s="131"/>
      <c r="MH233" s="131"/>
      <c r="MI233" s="131"/>
      <c r="MJ233" s="131"/>
      <c r="MK233" s="131"/>
      <c r="ML233" s="131"/>
      <c r="MM233" s="131"/>
      <c r="MN233" s="131"/>
      <c r="MO233" s="131"/>
      <c r="MP233" s="131"/>
      <c r="MQ233" s="131"/>
      <c r="MR233" s="131"/>
      <c r="MS233" s="131"/>
      <c r="MT233" s="131"/>
      <c r="MU233" s="131"/>
      <c r="MV233" s="131"/>
      <c r="MW233" s="131"/>
      <c r="MX233" s="131"/>
      <c r="MY233" s="131"/>
      <c r="MZ233" s="131"/>
      <c r="NA233" s="131"/>
      <c r="NB233" s="131"/>
      <c r="NC233" s="131"/>
      <c r="ND233" s="131"/>
      <c r="NE233" s="131"/>
      <c r="NF233" s="131"/>
      <c r="NG233" s="131"/>
      <c r="NH233" s="131"/>
      <c r="NI233" s="131"/>
      <c r="NJ233" s="131"/>
      <c r="NK233" s="131"/>
      <c r="NL233" s="131"/>
      <c r="NM233" s="131"/>
      <c r="NN233" s="131"/>
      <c r="NO233" s="131"/>
      <c r="NP233" s="131"/>
      <c r="NQ233" s="131"/>
      <c r="NR233" s="131"/>
      <c r="NS233" s="131"/>
      <c r="NT233" s="131"/>
      <c r="NU233" s="131"/>
      <c r="NV233" s="131"/>
      <c r="NW233" s="131"/>
      <c r="NX233" s="131"/>
      <c r="NY233" s="131"/>
      <c r="NZ233" s="131"/>
      <c r="OA233" s="131"/>
      <c r="OB233" s="131"/>
      <c r="OC233" s="131"/>
      <c r="OD233" s="131"/>
      <c r="OE233" s="131"/>
      <c r="OF233" s="131"/>
      <c r="OG233" s="131"/>
      <c r="OH233" s="131"/>
      <c r="OI233" s="131"/>
      <c r="OJ233" s="131"/>
      <c r="OK233" s="131"/>
      <c r="OL233" s="131"/>
      <c r="OM233" s="131"/>
      <c r="ON233" s="131"/>
      <c r="OO233" s="131"/>
      <c r="OP233" s="131"/>
      <c r="OQ233" s="131"/>
      <c r="OR233" s="131"/>
      <c r="OS233" s="131"/>
      <c r="OT233" s="131"/>
      <c r="OU233" s="131"/>
      <c r="OV233" s="131"/>
      <c r="OW233" s="131"/>
      <c r="OX233" s="131"/>
      <c r="OY233" s="131"/>
      <c r="OZ233" s="131"/>
      <c r="PA233" s="131"/>
      <c r="PB233" s="131"/>
      <c r="PC233" s="131"/>
      <c r="PD233" s="131"/>
      <c r="PE233" s="131"/>
      <c r="PF233" s="131"/>
      <c r="PG233" s="131"/>
      <c r="PH233" s="131"/>
      <c r="PI233" s="131"/>
      <c r="PJ233" s="131"/>
      <c r="PK233" s="131"/>
      <c r="PL233" s="131"/>
      <c r="PM233" s="131"/>
      <c r="PN233" s="131"/>
      <c r="PO233" s="131"/>
      <c r="PP233" s="131"/>
      <c r="PQ233" s="131"/>
      <c r="PR233" s="131"/>
      <c r="PS233" s="131"/>
      <c r="PT233" s="131"/>
      <c r="PU233" s="131"/>
      <c r="PV233" s="131"/>
      <c r="PW233" s="131"/>
      <c r="PX233" s="131"/>
      <c r="PY233" s="131"/>
      <c r="PZ233" s="131"/>
      <c r="QA233" s="131"/>
      <c r="QB233" s="131"/>
      <c r="QC233" s="131"/>
      <c r="QD233" s="131"/>
      <c r="QE233" s="131"/>
      <c r="QF233" s="131"/>
      <c r="QG233" s="131"/>
      <c r="QH233" s="131"/>
      <c r="QI233" s="131"/>
      <c r="QJ233" s="131"/>
    </row>
    <row r="234" spans="1:452" ht="15" x14ac:dyDescent="0.2">
      <c r="A234" s="131"/>
      <c r="B234" s="165"/>
      <c r="C234" s="165"/>
      <c r="D234" s="165"/>
      <c r="E234" s="165"/>
      <c r="F234" s="165"/>
      <c r="G234" s="165"/>
      <c r="H234" s="165"/>
      <c r="I234" s="165"/>
      <c r="J234" s="165"/>
      <c r="K234" s="131"/>
      <c r="L234" s="131"/>
      <c r="M234" s="131"/>
      <c r="N234" s="131"/>
      <c r="O234" s="131"/>
      <c r="P234" s="131"/>
      <c r="Q234" s="164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  <c r="EC234" s="131"/>
      <c r="ED234" s="131"/>
      <c r="EE234" s="131"/>
      <c r="EF234" s="131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31"/>
      <c r="EQ234" s="131"/>
      <c r="ER234" s="131"/>
      <c r="ES234" s="131"/>
      <c r="ET234" s="131"/>
      <c r="EU234" s="131"/>
      <c r="EV234" s="131"/>
      <c r="EW234" s="131"/>
      <c r="EX234" s="131"/>
      <c r="EY234" s="131"/>
      <c r="EZ234" s="131"/>
      <c r="FA234" s="131"/>
      <c r="FB234" s="131"/>
      <c r="FC234" s="131"/>
      <c r="FD234" s="131"/>
      <c r="FE234" s="131"/>
      <c r="FF234" s="131"/>
      <c r="FG234" s="131"/>
      <c r="FH234" s="131"/>
      <c r="FI234" s="131"/>
      <c r="FJ234" s="131"/>
      <c r="FK234" s="131"/>
      <c r="FL234" s="131"/>
      <c r="FM234" s="131"/>
      <c r="FN234" s="131"/>
      <c r="FO234" s="131"/>
      <c r="FP234" s="131"/>
      <c r="FQ234" s="131"/>
      <c r="FR234" s="131"/>
      <c r="FS234" s="131"/>
      <c r="FT234" s="131"/>
      <c r="FU234" s="131"/>
      <c r="FV234" s="131"/>
      <c r="FW234" s="131"/>
      <c r="FX234" s="131"/>
      <c r="FY234" s="131"/>
      <c r="FZ234" s="131"/>
      <c r="GA234" s="131"/>
      <c r="GB234" s="131"/>
      <c r="GC234" s="131"/>
      <c r="GD234" s="131"/>
      <c r="GE234" s="131"/>
      <c r="GF234" s="131"/>
      <c r="GG234" s="131"/>
      <c r="GH234" s="131"/>
      <c r="GI234" s="131"/>
      <c r="GJ234" s="131"/>
      <c r="GK234" s="131"/>
      <c r="GL234" s="131"/>
      <c r="GM234" s="131"/>
      <c r="GN234" s="131"/>
      <c r="GO234" s="131"/>
      <c r="GP234" s="131"/>
      <c r="GQ234" s="131"/>
      <c r="GR234" s="131"/>
      <c r="GS234" s="131"/>
      <c r="GT234" s="131"/>
      <c r="GU234" s="131"/>
      <c r="GV234" s="131"/>
      <c r="GW234" s="131"/>
      <c r="GX234" s="131"/>
      <c r="GY234" s="131"/>
      <c r="GZ234" s="131"/>
      <c r="HA234" s="131"/>
      <c r="HB234" s="131"/>
      <c r="HC234" s="131"/>
      <c r="HD234" s="131"/>
      <c r="HE234" s="131"/>
      <c r="HF234" s="131"/>
      <c r="HG234" s="131"/>
      <c r="HH234" s="131"/>
      <c r="HI234" s="131"/>
      <c r="HJ234" s="131"/>
      <c r="HK234" s="131"/>
      <c r="HL234" s="131"/>
      <c r="HM234" s="131"/>
      <c r="HN234" s="131"/>
      <c r="HO234" s="131"/>
      <c r="HP234" s="131"/>
      <c r="HQ234" s="131"/>
      <c r="HR234" s="131"/>
      <c r="HS234" s="131"/>
      <c r="HT234" s="131"/>
      <c r="HU234" s="131"/>
      <c r="HV234" s="131"/>
      <c r="HW234" s="131"/>
      <c r="HX234" s="131"/>
      <c r="HY234" s="131"/>
      <c r="HZ234" s="131"/>
      <c r="IA234" s="131"/>
      <c r="IB234" s="131"/>
      <c r="IC234" s="131"/>
      <c r="ID234" s="131"/>
      <c r="IE234" s="131"/>
      <c r="IF234" s="131"/>
      <c r="IG234" s="131"/>
      <c r="IH234" s="131"/>
      <c r="II234" s="131"/>
      <c r="IJ234" s="131"/>
      <c r="IK234" s="131"/>
      <c r="IL234" s="131"/>
      <c r="IM234" s="131"/>
      <c r="IN234" s="131"/>
      <c r="IO234" s="131"/>
      <c r="IP234" s="131"/>
      <c r="IQ234" s="131"/>
      <c r="IR234" s="131"/>
      <c r="IS234" s="131"/>
      <c r="IT234" s="131"/>
      <c r="IU234" s="131"/>
      <c r="IV234" s="131"/>
      <c r="IW234" s="131"/>
      <c r="IX234" s="131"/>
      <c r="IY234" s="131"/>
      <c r="IZ234" s="131"/>
      <c r="JA234" s="131"/>
      <c r="JB234" s="131"/>
      <c r="JC234" s="131"/>
      <c r="JD234" s="131"/>
      <c r="JE234" s="131"/>
      <c r="JF234" s="131"/>
      <c r="JG234" s="131"/>
      <c r="JH234" s="131"/>
      <c r="JI234" s="131"/>
      <c r="JJ234" s="131"/>
      <c r="JK234" s="131"/>
      <c r="JL234" s="131"/>
      <c r="JM234" s="131"/>
      <c r="JN234" s="131"/>
      <c r="JO234" s="131"/>
      <c r="JP234" s="131"/>
      <c r="JQ234" s="131"/>
      <c r="JR234" s="131"/>
      <c r="JS234" s="131"/>
      <c r="JT234" s="131"/>
      <c r="JU234" s="131"/>
      <c r="JV234" s="131"/>
      <c r="JW234" s="131"/>
      <c r="JX234" s="131"/>
      <c r="JY234" s="131"/>
      <c r="JZ234" s="131"/>
      <c r="KA234" s="131"/>
      <c r="KB234" s="131"/>
      <c r="KC234" s="131"/>
      <c r="KD234" s="131"/>
      <c r="KE234" s="131"/>
      <c r="KF234" s="131"/>
      <c r="KG234" s="131"/>
      <c r="KH234" s="131"/>
      <c r="KI234" s="131"/>
      <c r="KJ234" s="131"/>
      <c r="KK234" s="131"/>
      <c r="KL234" s="131"/>
      <c r="KM234" s="131"/>
      <c r="KN234" s="131"/>
      <c r="KO234" s="131"/>
      <c r="KP234" s="131"/>
      <c r="KQ234" s="131"/>
      <c r="KR234" s="131"/>
      <c r="KS234" s="131"/>
      <c r="KT234" s="131"/>
      <c r="KU234" s="131"/>
      <c r="KV234" s="131"/>
      <c r="KW234" s="131"/>
      <c r="KX234" s="131"/>
      <c r="KY234" s="131"/>
      <c r="KZ234" s="131"/>
      <c r="LA234" s="131"/>
      <c r="LB234" s="131"/>
      <c r="LC234" s="131"/>
      <c r="LD234" s="131"/>
      <c r="LE234" s="131"/>
      <c r="LF234" s="131"/>
      <c r="LG234" s="131"/>
      <c r="LH234" s="131"/>
      <c r="LI234" s="131"/>
      <c r="LJ234" s="131"/>
      <c r="LK234" s="131"/>
      <c r="LL234" s="131"/>
      <c r="LM234" s="131"/>
      <c r="LN234" s="131"/>
      <c r="LO234" s="131"/>
      <c r="LP234" s="131"/>
      <c r="LQ234" s="131"/>
      <c r="LR234" s="131"/>
      <c r="LS234" s="131"/>
      <c r="LT234" s="131"/>
      <c r="LU234" s="131"/>
      <c r="LV234" s="131"/>
      <c r="LW234" s="131"/>
      <c r="LX234" s="131"/>
      <c r="LY234" s="131"/>
      <c r="LZ234" s="131"/>
      <c r="MA234" s="131"/>
      <c r="MB234" s="131"/>
      <c r="MC234" s="131"/>
      <c r="MD234" s="131"/>
      <c r="ME234" s="131"/>
      <c r="MF234" s="131"/>
      <c r="MG234" s="131"/>
      <c r="MH234" s="131"/>
      <c r="MI234" s="131"/>
      <c r="MJ234" s="131"/>
      <c r="MK234" s="131"/>
      <c r="ML234" s="131"/>
      <c r="MM234" s="131"/>
      <c r="MN234" s="131"/>
      <c r="MO234" s="131"/>
      <c r="MP234" s="131"/>
      <c r="MQ234" s="131"/>
      <c r="MR234" s="131"/>
      <c r="MS234" s="131"/>
      <c r="MT234" s="131"/>
      <c r="MU234" s="131"/>
      <c r="MV234" s="131"/>
      <c r="MW234" s="131"/>
      <c r="MX234" s="131"/>
      <c r="MY234" s="131"/>
      <c r="MZ234" s="131"/>
      <c r="NA234" s="131"/>
      <c r="NB234" s="131"/>
      <c r="NC234" s="131"/>
      <c r="ND234" s="131"/>
      <c r="NE234" s="131"/>
      <c r="NF234" s="131"/>
      <c r="NG234" s="131"/>
      <c r="NH234" s="131"/>
      <c r="NI234" s="131"/>
      <c r="NJ234" s="131"/>
      <c r="NK234" s="131"/>
      <c r="NL234" s="131"/>
      <c r="NM234" s="131"/>
      <c r="NN234" s="131"/>
      <c r="NO234" s="131"/>
      <c r="NP234" s="131"/>
      <c r="NQ234" s="131"/>
      <c r="NR234" s="131"/>
      <c r="NS234" s="131"/>
      <c r="NT234" s="131"/>
      <c r="NU234" s="131"/>
      <c r="NV234" s="131"/>
      <c r="NW234" s="131"/>
      <c r="NX234" s="131"/>
      <c r="NY234" s="131"/>
      <c r="NZ234" s="131"/>
      <c r="OA234" s="131"/>
      <c r="OB234" s="131"/>
      <c r="OC234" s="131"/>
      <c r="OD234" s="131"/>
      <c r="OE234" s="131"/>
      <c r="OF234" s="131"/>
      <c r="OG234" s="131"/>
      <c r="OH234" s="131"/>
      <c r="OI234" s="131"/>
      <c r="OJ234" s="131"/>
      <c r="OK234" s="131"/>
      <c r="OL234" s="131"/>
      <c r="OM234" s="131"/>
      <c r="ON234" s="131"/>
      <c r="OO234" s="131"/>
      <c r="OP234" s="131"/>
      <c r="OQ234" s="131"/>
      <c r="OR234" s="131"/>
      <c r="OS234" s="131"/>
      <c r="OT234" s="131"/>
      <c r="OU234" s="131"/>
      <c r="OV234" s="131"/>
      <c r="OW234" s="131"/>
      <c r="OX234" s="131"/>
      <c r="OY234" s="131"/>
      <c r="OZ234" s="131"/>
      <c r="PA234" s="131"/>
      <c r="PB234" s="131"/>
      <c r="PC234" s="131"/>
      <c r="PD234" s="131"/>
      <c r="PE234" s="131"/>
      <c r="PF234" s="131"/>
      <c r="PG234" s="131"/>
      <c r="PH234" s="131"/>
      <c r="PI234" s="131"/>
      <c r="PJ234" s="131"/>
      <c r="PK234" s="131"/>
      <c r="PL234" s="131"/>
      <c r="PM234" s="131"/>
      <c r="PN234" s="131"/>
      <c r="PO234" s="131"/>
      <c r="PP234" s="131"/>
      <c r="PQ234" s="131"/>
      <c r="PR234" s="131"/>
      <c r="PS234" s="131"/>
      <c r="PT234" s="131"/>
      <c r="PU234" s="131"/>
      <c r="PV234" s="131"/>
      <c r="PW234" s="131"/>
      <c r="PX234" s="131"/>
      <c r="PY234" s="131"/>
      <c r="PZ234" s="131"/>
      <c r="QA234" s="131"/>
      <c r="QB234" s="131"/>
      <c r="QC234" s="131"/>
      <c r="QD234" s="131"/>
      <c r="QE234" s="131"/>
      <c r="QF234" s="131"/>
      <c r="QG234" s="131"/>
      <c r="QH234" s="131"/>
      <c r="QI234" s="131"/>
      <c r="QJ234" s="131"/>
    </row>
    <row r="235" spans="1:452" ht="15" x14ac:dyDescent="0.2">
      <c r="A235" s="131"/>
      <c r="B235" s="165"/>
      <c r="C235" s="165"/>
      <c r="D235" s="165"/>
      <c r="E235" s="165"/>
      <c r="F235" s="165"/>
      <c r="G235" s="165"/>
      <c r="H235" s="165"/>
      <c r="I235" s="165"/>
      <c r="J235" s="165"/>
      <c r="K235" s="131"/>
      <c r="L235" s="131"/>
      <c r="M235" s="131"/>
      <c r="N235" s="131"/>
      <c r="O235" s="131"/>
      <c r="P235" s="131"/>
      <c r="Q235" s="164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  <c r="EC235" s="131"/>
      <c r="ED235" s="131"/>
      <c r="EE235" s="131"/>
      <c r="EF235" s="131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31"/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31"/>
      <c r="FA235" s="131"/>
      <c r="FB235" s="131"/>
      <c r="FC235" s="131"/>
      <c r="FD235" s="131"/>
      <c r="FE235" s="131"/>
      <c r="FF235" s="131"/>
      <c r="FG235" s="131"/>
      <c r="FH235" s="131"/>
      <c r="FI235" s="131"/>
      <c r="FJ235" s="131"/>
      <c r="FK235" s="131"/>
      <c r="FL235" s="131"/>
      <c r="FM235" s="131"/>
      <c r="FN235" s="131"/>
      <c r="FO235" s="131"/>
      <c r="FP235" s="131"/>
      <c r="FQ235" s="131"/>
      <c r="FR235" s="131"/>
      <c r="FS235" s="131"/>
      <c r="FT235" s="131"/>
      <c r="FU235" s="131"/>
      <c r="FV235" s="131"/>
      <c r="FW235" s="131"/>
      <c r="FX235" s="131"/>
      <c r="FY235" s="131"/>
      <c r="FZ235" s="131"/>
      <c r="GA235" s="131"/>
      <c r="GB235" s="131"/>
      <c r="GC235" s="131"/>
      <c r="GD235" s="131"/>
      <c r="GE235" s="131"/>
      <c r="GF235" s="131"/>
      <c r="GG235" s="131"/>
      <c r="GH235" s="131"/>
      <c r="GI235" s="131"/>
      <c r="GJ235" s="131"/>
      <c r="GK235" s="131"/>
      <c r="GL235" s="131"/>
      <c r="GM235" s="131"/>
      <c r="GN235" s="131"/>
      <c r="GO235" s="131"/>
      <c r="GP235" s="131"/>
      <c r="GQ235" s="131"/>
      <c r="GR235" s="131"/>
      <c r="GS235" s="131"/>
      <c r="GT235" s="131"/>
      <c r="GU235" s="131"/>
      <c r="GV235" s="131"/>
      <c r="GW235" s="131"/>
      <c r="GX235" s="131"/>
      <c r="GY235" s="131"/>
      <c r="GZ235" s="131"/>
      <c r="HA235" s="131"/>
      <c r="HB235" s="131"/>
      <c r="HC235" s="131"/>
      <c r="HD235" s="131"/>
      <c r="HE235" s="131"/>
      <c r="HF235" s="131"/>
      <c r="HG235" s="131"/>
      <c r="HH235" s="131"/>
      <c r="HI235" s="131"/>
      <c r="HJ235" s="131"/>
      <c r="HK235" s="131"/>
      <c r="HL235" s="131"/>
      <c r="HM235" s="131"/>
      <c r="HN235" s="131"/>
      <c r="HO235" s="131"/>
      <c r="HP235" s="131"/>
      <c r="HQ235" s="131"/>
      <c r="HR235" s="131"/>
      <c r="HS235" s="131"/>
      <c r="HT235" s="131"/>
      <c r="HU235" s="131"/>
      <c r="HV235" s="131"/>
      <c r="HW235" s="131"/>
      <c r="HX235" s="131"/>
      <c r="HY235" s="131"/>
      <c r="HZ235" s="131"/>
      <c r="IA235" s="131"/>
      <c r="IB235" s="131"/>
      <c r="IC235" s="131"/>
      <c r="ID235" s="131"/>
      <c r="IE235" s="131"/>
      <c r="IF235" s="131"/>
      <c r="IG235" s="131"/>
      <c r="IH235" s="131"/>
      <c r="II235" s="131"/>
      <c r="IJ235" s="131"/>
      <c r="IK235" s="131"/>
      <c r="IL235" s="131"/>
      <c r="IM235" s="131"/>
      <c r="IN235" s="131"/>
      <c r="IO235" s="131"/>
      <c r="IP235" s="131"/>
      <c r="IQ235" s="131"/>
      <c r="IR235" s="131"/>
      <c r="IS235" s="131"/>
      <c r="IT235" s="131"/>
      <c r="IU235" s="131"/>
      <c r="IV235" s="131"/>
      <c r="IW235" s="131"/>
      <c r="IX235" s="131"/>
      <c r="IY235" s="131"/>
      <c r="IZ235" s="131"/>
      <c r="JA235" s="131"/>
      <c r="JB235" s="131"/>
      <c r="JC235" s="131"/>
      <c r="JD235" s="131"/>
      <c r="JE235" s="131"/>
      <c r="JF235" s="131"/>
      <c r="JG235" s="131"/>
      <c r="JH235" s="131"/>
      <c r="JI235" s="131"/>
      <c r="JJ235" s="131"/>
      <c r="JK235" s="131"/>
      <c r="JL235" s="131"/>
      <c r="JM235" s="131"/>
      <c r="JN235" s="131"/>
      <c r="JO235" s="131"/>
      <c r="JP235" s="131"/>
      <c r="JQ235" s="131"/>
      <c r="JR235" s="131"/>
      <c r="JS235" s="131"/>
      <c r="JT235" s="131"/>
      <c r="JU235" s="131"/>
      <c r="JV235" s="131"/>
      <c r="JW235" s="131"/>
      <c r="JX235" s="131"/>
      <c r="JY235" s="131"/>
      <c r="JZ235" s="131"/>
      <c r="KA235" s="131"/>
      <c r="KB235" s="131"/>
      <c r="KC235" s="131"/>
      <c r="KD235" s="131"/>
      <c r="KE235" s="131"/>
      <c r="KF235" s="131"/>
      <c r="KG235" s="131"/>
      <c r="KH235" s="131"/>
      <c r="KI235" s="131"/>
      <c r="KJ235" s="131"/>
      <c r="KK235" s="131"/>
      <c r="KL235" s="131"/>
      <c r="KM235" s="131"/>
      <c r="KN235" s="131"/>
      <c r="KO235" s="131"/>
      <c r="KP235" s="131"/>
      <c r="KQ235" s="131"/>
      <c r="KR235" s="131"/>
      <c r="KS235" s="131"/>
      <c r="KT235" s="131"/>
      <c r="KU235" s="131"/>
      <c r="KV235" s="131"/>
      <c r="KW235" s="131"/>
      <c r="KX235" s="131"/>
      <c r="KY235" s="131"/>
      <c r="KZ235" s="131"/>
      <c r="LA235" s="131"/>
      <c r="LB235" s="131"/>
      <c r="LC235" s="131"/>
      <c r="LD235" s="131"/>
      <c r="LE235" s="131"/>
      <c r="LF235" s="131"/>
      <c r="LG235" s="131"/>
      <c r="LH235" s="131"/>
      <c r="LI235" s="131"/>
      <c r="LJ235" s="131"/>
      <c r="LK235" s="131"/>
      <c r="LL235" s="131"/>
      <c r="LM235" s="131"/>
      <c r="LN235" s="131"/>
      <c r="LO235" s="131"/>
      <c r="LP235" s="131"/>
      <c r="LQ235" s="131"/>
      <c r="LR235" s="131"/>
      <c r="LS235" s="131"/>
      <c r="LT235" s="131"/>
      <c r="LU235" s="131"/>
      <c r="LV235" s="131"/>
      <c r="LW235" s="131"/>
      <c r="LX235" s="131"/>
      <c r="LY235" s="131"/>
      <c r="LZ235" s="131"/>
      <c r="MA235" s="131"/>
      <c r="MB235" s="131"/>
      <c r="MC235" s="131"/>
      <c r="MD235" s="131"/>
      <c r="ME235" s="131"/>
      <c r="MF235" s="131"/>
      <c r="MG235" s="131"/>
      <c r="MH235" s="131"/>
      <c r="MI235" s="131"/>
      <c r="MJ235" s="131"/>
      <c r="MK235" s="131"/>
      <c r="ML235" s="131"/>
      <c r="MM235" s="131"/>
      <c r="MN235" s="131"/>
      <c r="MO235" s="131"/>
      <c r="MP235" s="131"/>
      <c r="MQ235" s="131"/>
      <c r="MR235" s="131"/>
      <c r="MS235" s="131"/>
      <c r="MT235" s="131"/>
      <c r="MU235" s="131"/>
      <c r="MV235" s="131"/>
      <c r="MW235" s="131"/>
      <c r="MX235" s="131"/>
      <c r="MY235" s="131"/>
      <c r="MZ235" s="131"/>
      <c r="NA235" s="131"/>
      <c r="NB235" s="131"/>
      <c r="NC235" s="131"/>
      <c r="ND235" s="131"/>
      <c r="NE235" s="131"/>
      <c r="NF235" s="131"/>
      <c r="NG235" s="131"/>
      <c r="NH235" s="131"/>
      <c r="NI235" s="131"/>
      <c r="NJ235" s="131"/>
      <c r="NK235" s="131"/>
      <c r="NL235" s="131"/>
      <c r="NM235" s="131"/>
      <c r="NN235" s="131"/>
      <c r="NO235" s="131"/>
      <c r="NP235" s="131"/>
      <c r="NQ235" s="131"/>
      <c r="NR235" s="131"/>
      <c r="NS235" s="131"/>
      <c r="NT235" s="131"/>
      <c r="NU235" s="131"/>
      <c r="NV235" s="131"/>
      <c r="NW235" s="131"/>
      <c r="NX235" s="131"/>
      <c r="NY235" s="131"/>
      <c r="NZ235" s="131"/>
      <c r="OA235" s="131"/>
      <c r="OB235" s="131"/>
      <c r="OC235" s="131"/>
      <c r="OD235" s="131"/>
      <c r="OE235" s="131"/>
      <c r="OF235" s="131"/>
      <c r="OG235" s="131"/>
      <c r="OH235" s="131"/>
      <c r="OI235" s="131"/>
      <c r="OJ235" s="131"/>
      <c r="OK235" s="131"/>
      <c r="OL235" s="131"/>
      <c r="OM235" s="131"/>
      <c r="ON235" s="131"/>
      <c r="OO235" s="131"/>
      <c r="OP235" s="131"/>
      <c r="OQ235" s="131"/>
      <c r="OR235" s="131"/>
      <c r="OS235" s="131"/>
      <c r="OT235" s="131"/>
      <c r="OU235" s="131"/>
      <c r="OV235" s="131"/>
      <c r="OW235" s="131"/>
      <c r="OX235" s="131"/>
      <c r="OY235" s="131"/>
      <c r="OZ235" s="131"/>
      <c r="PA235" s="131"/>
      <c r="PB235" s="131"/>
      <c r="PC235" s="131"/>
      <c r="PD235" s="131"/>
      <c r="PE235" s="131"/>
      <c r="PF235" s="131"/>
      <c r="PG235" s="131"/>
      <c r="PH235" s="131"/>
      <c r="PI235" s="131"/>
      <c r="PJ235" s="131"/>
      <c r="PK235" s="131"/>
      <c r="PL235" s="131"/>
      <c r="PM235" s="131"/>
      <c r="PN235" s="131"/>
      <c r="PO235" s="131"/>
      <c r="PP235" s="131"/>
      <c r="PQ235" s="131"/>
      <c r="PR235" s="131"/>
      <c r="PS235" s="131"/>
      <c r="PT235" s="131"/>
      <c r="PU235" s="131"/>
      <c r="PV235" s="131"/>
      <c r="PW235" s="131"/>
      <c r="PX235" s="131"/>
      <c r="PY235" s="131"/>
      <c r="PZ235" s="131"/>
      <c r="QA235" s="131"/>
      <c r="QB235" s="131"/>
      <c r="QC235" s="131"/>
      <c r="QD235" s="131"/>
      <c r="QE235" s="131"/>
      <c r="QF235" s="131"/>
      <c r="QG235" s="131"/>
      <c r="QH235" s="131"/>
      <c r="QI235" s="131"/>
      <c r="QJ235" s="131"/>
    </row>
    <row r="236" spans="1:452" ht="15" x14ac:dyDescent="0.2">
      <c r="A236" s="131"/>
      <c r="B236" s="165"/>
      <c r="C236" s="165"/>
      <c r="D236" s="165"/>
      <c r="E236" s="165"/>
      <c r="F236" s="165"/>
      <c r="G236" s="165"/>
      <c r="H236" s="165"/>
      <c r="I236" s="165"/>
      <c r="J236" s="165"/>
      <c r="K236" s="131"/>
      <c r="L236" s="131"/>
      <c r="M236" s="131"/>
      <c r="N236" s="131"/>
      <c r="O236" s="131"/>
      <c r="P236" s="131"/>
      <c r="Q236" s="164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  <c r="EC236" s="131"/>
      <c r="ED236" s="131"/>
      <c r="EE236" s="131"/>
      <c r="EF236" s="131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31"/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31"/>
      <c r="FA236" s="131"/>
      <c r="FB236" s="131"/>
      <c r="FC236" s="131"/>
      <c r="FD236" s="131"/>
      <c r="FE236" s="131"/>
      <c r="FF236" s="131"/>
      <c r="FG236" s="131"/>
      <c r="FH236" s="131"/>
      <c r="FI236" s="131"/>
      <c r="FJ236" s="131"/>
      <c r="FK236" s="131"/>
      <c r="FL236" s="131"/>
      <c r="FM236" s="131"/>
      <c r="FN236" s="131"/>
      <c r="FO236" s="131"/>
      <c r="FP236" s="131"/>
      <c r="FQ236" s="131"/>
      <c r="FR236" s="131"/>
      <c r="FS236" s="131"/>
      <c r="FT236" s="131"/>
      <c r="FU236" s="131"/>
      <c r="FV236" s="131"/>
      <c r="FW236" s="131"/>
      <c r="FX236" s="131"/>
      <c r="FY236" s="131"/>
      <c r="FZ236" s="131"/>
      <c r="GA236" s="131"/>
      <c r="GB236" s="131"/>
      <c r="GC236" s="131"/>
      <c r="GD236" s="131"/>
      <c r="GE236" s="131"/>
      <c r="GF236" s="131"/>
      <c r="GG236" s="131"/>
      <c r="GH236" s="131"/>
      <c r="GI236" s="131"/>
      <c r="GJ236" s="131"/>
      <c r="GK236" s="131"/>
      <c r="GL236" s="131"/>
      <c r="GM236" s="131"/>
      <c r="GN236" s="131"/>
      <c r="GO236" s="131"/>
      <c r="GP236" s="131"/>
      <c r="GQ236" s="131"/>
      <c r="GR236" s="131"/>
      <c r="GS236" s="131"/>
      <c r="GT236" s="131"/>
      <c r="GU236" s="131"/>
      <c r="GV236" s="131"/>
      <c r="GW236" s="131"/>
      <c r="GX236" s="131"/>
      <c r="GY236" s="131"/>
      <c r="GZ236" s="131"/>
      <c r="HA236" s="131"/>
      <c r="HB236" s="131"/>
      <c r="HC236" s="131"/>
      <c r="HD236" s="131"/>
      <c r="HE236" s="131"/>
      <c r="HF236" s="131"/>
      <c r="HG236" s="131"/>
      <c r="HH236" s="131"/>
      <c r="HI236" s="131"/>
      <c r="HJ236" s="131"/>
      <c r="HK236" s="131"/>
      <c r="HL236" s="131"/>
      <c r="HM236" s="131"/>
      <c r="HN236" s="131"/>
      <c r="HO236" s="131"/>
      <c r="HP236" s="131"/>
      <c r="HQ236" s="131"/>
      <c r="HR236" s="131"/>
      <c r="HS236" s="131"/>
      <c r="HT236" s="131"/>
      <c r="HU236" s="131"/>
      <c r="HV236" s="131"/>
      <c r="HW236" s="131"/>
      <c r="HX236" s="131"/>
      <c r="HY236" s="131"/>
      <c r="HZ236" s="131"/>
      <c r="IA236" s="131"/>
      <c r="IB236" s="131"/>
      <c r="IC236" s="131"/>
      <c r="ID236" s="131"/>
      <c r="IE236" s="131"/>
      <c r="IF236" s="131"/>
      <c r="IG236" s="131"/>
      <c r="IH236" s="131"/>
      <c r="II236" s="131"/>
      <c r="IJ236" s="131"/>
      <c r="IK236" s="131"/>
      <c r="IL236" s="131"/>
      <c r="IM236" s="131"/>
      <c r="IN236" s="131"/>
      <c r="IO236" s="131"/>
      <c r="IP236" s="131"/>
      <c r="IQ236" s="131"/>
      <c r="IR236" s="131"/>
      <c r="IS236" s="131"/>
      <c r="IT236" s="131"/>
      <c r="IU236" s="131"/>
      <c r="IV236" s="131"/>
      <c r="IW236" s="131"/>
      <c r="IX236" s="131"/>
      <c r="IY236" s="131"/>
      <c r="IZ236" s="131"/>
      <c r="JA236" s="131"/>
      <c r="JB236" s="131"/>
      <c r="JC236" s="131"/>
      <c r="JD236" s="131"/>
      <c r="JE236" s="131"/>
      <c r="JF236" s="131"/>
      <c r="JG236" s="131"/>
      <c r="JH236" s="131"/>
      <c r="JI236" s="131"/>
      <c r="JJ236" s="131"/>
      <c r="JK236" s="131"/>
      <c r="JL236" s="131"/>
      <c r="JM236" s="131"/>
      <c r="JN236" s="131"/>
      <c r="JO236" s="131"/>
      <c r="JP236" s="131"/>
      <c r="JQ236" s="131"/>
      <c r="JR236" s="131"/>
      <c r="JS236" s="131"/>
      <c r="JT236" s="131"/>
      <c r="JU236" s="131"/>
      <c r="JV236" s="131"/>
      <c r="JW236" s="131"/>
      <c r="JX236" s="131"/>
      <c r="JY236" s="131"/>
      <c r="JZ236" s="131"/>
      <c r="KA236" s="131"/>
      <c r="KB236" s="131"/>
      <c r="KC236" s="131"/>
      <c r="KD236" s="131"/>
      <c r="KE236" s="131"/>
      <c r="KF236" s="131"/>
      <c r="KG236" s="131"/>
      <c r="KH236" s="131"/>
      <c r="KI236" s="131"/>
      <c r="KJ236" s="131"/>
      <c r="KK236" s="131"/>
      <c r="KL236" s="131"/>
      <c r="KM236" s="131"/>
      <c r="KN236" s="131"/>
      <c r="KO236" s="131"/>
      <c r="KP236" s="131"/>
      <c r="KQ236" s="131"/>
      <c r="KR236" s="131"/>
      <c r="KS236" s="131"/>
      <c r="KT236" s="131"/>
      <c r="KU236" s="131"/>
      <c r="KV236" s="131"/>
      <c r="KW236" s="131"/>
      <c r="KX236" s="131"/>
      <c r="KY236" s="131"/>
      <c r="KZ236" s="131"/>
      <c r="LA236" s="131"/>
      <c r="LB236" s="131"/>
      <c r="LC236" s="131"/>
      <c r="LD236" s="131"/>
      <c r="LE236" s="131"/>
      <c r="LF236" s="131"/>
      <c r="LG236" s="131"/>
      <c r="LH236" s="131"/>
      <c r="LI236" s="131"/>
      <c r="LJ236" s="131"/>
      <c r="LK236" s="131"/>
      <c r="LL236" s="131"/>
      <c r="LM236" s="131"/>
      <c r="LN236" s="131"/>
      <c r="LO236" s="131"/>
      <c r="LP236" s="131"/>
      <c r="LQ236" s="131"/>
      <c r="LR236" s="131"/>
      <c r="LS236" s="131"/>
      <c r="LT236" s="131"/>
      <c r="LU236" s="131"/>
      <c r="LV236" s="131"/>
      <c r="LW236" s="131"/>
      <c r="LX236" s="131"/>
      <c r="LY236" s="131"/>
      <c r="LZ236" s="131"/>
      <c r="MA236" s="131"/>
      <c r="MB236" s="131"/>
      <c r="MC236" s="131"/>
      <c r="MD236" s="131"/>
      <c r="ME236" s="131"/>
      <c r="MF236" s="131"/>
      <c r="MG236" s="131"/>
      <c r="MH236" s="131"/>
      <c r="MI236" s="131"/>
      <c r="MJ236" s="131"/>
      <c r="MK236" s="131"/>
      <c r="ML236" s="131"/>
      <c r="MM236" s="131"/>
      <c r="MN236" s="131"/>
      <c r="MO236" s="131"/>
      <c r="MP236" s="131"/>
      <c r="MQ236" s="131"/>
      <c r="MR236" s="131"/>
      <c r="MS236" s="131"/>
      <c r="MT236" s="131"/>
      <c r="MU236" s="131"/>
      <c r="MV236" s="131"/>
      <c r="MW236" s="131"/>
      <c r="MX236" s="131"/>
      <c r="MY236" s="131"/>
      <c r="MZ236" s="131"/>
      <c r="NA236" s="131"/>
      <c r="NB236" s="131"/>
      <c r="NC236" s="131"/>
      <c r="ND236" s="131"/>
      <c r="NE236" s="131"/>
      <c r="NF236" s="131"/>
      <c r="NG236" s="131"/>
      <c r="NH236" s="131"/>
      <c r="NI236" s="131"/>
      <c r="NJ236" s="131"/>
      <c r="NK236" s="131"/>
      <c r="NL236" s="131"/>
      <c r="NM236" s="131"/>
      <c r="NN236" s="131"/>
      <c r="NO236" s="131"/>
      <c r="NP236" s="131"/>
      <c r="NQ236" s="131"/>
      <c r="NR236" s="131"/>
      <c r="NS236" s="131"/>
      <c r="NT236" s="131"/>
      <c r="NU236" s="131"/>
      <c r="NV236" s="131"/>
      <c r="NW236" s="131"/>
      <c r="NX236" s="131"/>
      <c r="NY236" s="131"/>
      <c r="NZ236" s="131"/>
      <c r="OA236" s="131"/>
      <c r="OB236" s="131"/>
      <c r="OC236" s="131"/>
      <c r="OD236" s="131"/>
      <c r="OE236" s="131"/>
      <c r="OF236" s="131"/>
      <c r="OG236" s="131"/>
      <c r="OH236" s="131"/>
      <c r="OI236" s="131"/>
      <c r="OJ236" s="131"/>
      <c r="OK236" s="131"/>
      <c r="OL236" s="131"/>
      <c r="OM236" s="131"/>
      <c r="ON236" s="131"/>
      <c r="OO236" s="131"/>
      <c r="OP236" s="131"/>
      <c r="OQ236" s="131"/>
      <c r="OR236" s="131"/>
      <c r="OS236" s="131"/>
      <c r="OT236" s="131"/>
      <c r="OU236" s="131"/>
      <c r="OV236" s="131"/>
      <c r="OW236" s="131"/>
      <c r="OX236" s="131"/>
      <c r="OY236" s="131"/>
      <c r="OZ236" s="131"/>
      <c r="PA236" s="131"/>
      <c r="PB236" s="131"/>
      <c r="PC236" s="131"/>
      <c r="PD236" s="131"/>
      <c r="PE236" s="131"/>
      <c r="PF236" s="131"/>
      <c r="PG236" s="131"/>
      <c r="PH236" s="131"/>
      <c r="PI236" s="131"/>
      <c r="PJ236" s="131"/>
      <c r="PK236" s="131"/>
      <c r="PL236" s="131"/>
      <c r="PM236" s="131"/>
      <c r="PN236" s="131"/>
      <c r="PO236" s="131"/>
      <c r="PP236" s="131"/>
      <c r="PQ236" s="131"/>
      <c r="PR236" s="131"/>
      <c r="PS236" s="131"/>
      <c r="PT236" s="131"/>
      <c r="PU236" s="131"/>
      <c r="PV236" s="131"/>
      <c r="PW236" s="131"/>
      <c r="PX236" s="131"/>
      <c r="PY236" s="131"/>
      <c r="PZ236" s="131"/>
      <c r="QA236" s="131"/>
      <c r="QB236" s="131"/>
      <c r="QC236" s="131"/>
      <c r="QD236" s="131"/>
      <c r="QE236" s="131"/>
      <c r="QF236" s="131"/>
      <c r="QG236" s="131"/>
      <c r="QH236" s="131"/>
      <c r="QI236" s="131"/>
      <c r="QJ236" s="131"/>
    </row>
    <row r="237" spans="1:452" ht="15" x14ac:dyDescent="0.2">
      <c r="A237" s="131"/>
      <c r="B237" s="165"/>
      <c r="C237" s="165"/>
      <c r="D237" s="165"/>
      <c r="E237" s="165"/>
      <c r="F237" s="165"/>
      <c r="G237" s="165"/>
      <c r="H237" s="165"/>
      <c r="I237" s="165"/>
      <c r="J237" s="165"/>
      <c r="K237" s="131"/>
      <c r="L237" s="131"/>
      <c r="M237" s="131"/>
      <c r="N237" s="131"/>
      <c r="O237" s="131"/>
      <c r="P237" s="131"/>
      <c r="Q237" s="164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  <c r="EC237" s="131"/>
      <c r="ED237" s="131"/>
      <c r="EE237" s="131"/>
      <c r="EF237" s="131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31"/>
      <c r="FA237" s="131"/>
      <c r="FB237" s="131"/>
      <c r="FC237" s="131"/>
      <c r="FD237" s="131"/>
      <c r="FE237" s="131"/>
      <c r="FF237" s="131"/>
      <c r="FG237" s="131"/>
      <c r="FH237" s="131"/>
      <c r="FI237" s="131"/>
      <c r="FJ237" s="131"/>
      <c r="FK237" s="131"/>
      <c r="FL237" s="131"/>
      <c r="FM237" s="131"/>
      <c r="FN237" s="131"/>
      <c r="FO237" s="131"/>
      <c r="FP237" s="131"/>
      <c r="FQ237" s="131"/>
      <c r="FR237" s="131"/>
      <c r="FS237" s="131"/>
      <c r="FT237" s="131"/>
      <c r="FU237" s="131"/>
      <c r="FV237" s="131"/>
      <c r="FW237" s="131"/>
      <c r="FX237" s="131"/>
      <c r="FY237" s="131"/>
      <c r="FZ237" s="131"/>
      <c r="GA237" s="131"/>
      <c r="GB237" s="131"/>
      <c r="GC237" s="131"/>
      <c r="GD237" s="131"/>
      <c r="GE237" s="131"/>
      <c r="GF237" s="131"/>
      <c r="GG237" s="131"/>
      <c r="GH237" s="131"/>
      <c r="GI237" s="131"/>
      <c r="GJ237" s="131"/>
      <c r="GK237" s="131"/>
      <c r="GL237" s="131"/>
      <c r="GM237" s="131"/>
      <c r="GN237" s="131"/>
      <c r="GO237" s="131"/>
      <c r="GP237" s="131"/>
      <c r="GQ237" s="131"/>
      <c r="GR237" s="131"/>
      <c r="GS237" s="131"/>
      <c r="GT237" s="131"/>
      <c r="GU237" s="131"/>
      <c r="GV237" s="131"/>
      <c r="GW237" s="131"/>
      <c r="GX237" s="131"/>
      <c r="GY237" s="131"/>
      <c r="GZ237" s="131"/>
      <c r="HA237" s="131"/>
      <c r="HB237" s="131"/>
      <c r="HC237" s="131"/>
      <c r="HD237" s="131"/>
      <c r="HE237" s="131"/>
      <c r="HF237" s="131"/>
      <c r="HG237" s="131"/>
      <c r="HH237" s="131"/>
      <c r="HI237" s="131"/>
      <c r="HJ237" s="131"/>
      <c r="HK237" s="131"/>
      <c r="HL237" s="131"/>
      <c r="HM237" s="131"/>
      <c r="HN237" s="131"/>
      <c r="HO237" s="131"/>
      <c r="HP237" s="131"/>
      <c r="HQ237" s="131"/>
      <c r="HR237" s="131"/>
      <c r="HS237" s="131"/>
      <c r="HT237" s="131"/>
      <c r="HU237" s="131"/>
      <c r="HV237" s="131"/>
      <c r="HW237" s="131"/>
      <c r="HX237" s="131"/>
      <c r="HY237" s="131"/>
      <c r="HZ237" s="131"/>
      <c r="IA237" s="131"/>
      <c r="IB237" s="131"/>
      <c r="IC237" s="131"/>
      <c r="ID237" s="131"/>
      <c r="IE237" s="131"/>
      <c r="IF237" s="131"/>
      <c r="IG237" s="131"/>
      <c r="IH237" s="131"/>
      <c r="II237" s="131"/>
      <c r="IJ237" s="131"/>
      <c r="IK237" s="131"/>
      <c r="IL237" s="131"/>
      <c r="IM237" s="131"/>
      <c r="IN237" s="131"/>
      <c r="IO237" s="131"/>
      <c r="IP237" s="131"/>
      <c r="IQ237" s="131"/>
      <c r="IR237" s="131"/>
      <c r="IS237" s="131"/>
      <c r="IT237" s="131"/>
      <c r="IU237" s="131"/>
      <c r="IV237" s="131"/>
      <c r="IW237" s="131"/>
      <c r="IX237" s="131"/>
      <c r="IY237" s="131"/>
      <c r="IZ237" s="131"/>
      <c r="JA237" s="131"/>
      <c r="JB237" s="131"/>
      <c r="JC237" s="131"/>
      <c r="JD237" s="131"/>
      <c r="JE237" s="131"/>
      <c r="JF237" s="131"/>
      <c r="JG237" s="131"/>
      <c r="JH237" s="131"/>
      <c r="JI237" s="131"/>
      <c r="JJ237" s="131"/>
      <c r="JK237" s="131"/>
      <c r="JL237" s="131"/>
      <c r="JM237" s="131"/>
      <c r="JN237" s="131"/>
      <c r="JO237" s="131"/>
      <c r="JP237" s="131"/>
      <c r="JQ237" s="131"/>
      <c r="JR237" s="131"/>
      <c r="JS237" s="131"/>
      <c r="JT237" s="131"/>
      <c r="JU237" s="131"/>
      <c r="JV237" s="131"/>
      <c r="JW237" s="131"/>
      <c r="JX237" s="131"/>
      <c r="JY237" s="131"/>
      <c r="JZ237" s="131"/>
      <c r="KA237" s="131"/>
      <c r="KB237" s="131"/>
      <c r="KC237" s="131"/>
      <c r="KD237" s="131"/>
      <c r="KE237" s="131"/>
      <c r="KF237" s="131"/>
      <c r="KG237" s="131"/>
      <c r="KH237" s="131"/>
      <c r="KI237" s="131"/>
      <c r="KJ237" s="131"/>
      <c r="KK237" s="131"/>
      <c r="KL237" s="131"/>
      <c r="KM237" s="131"/>
      <c r="KN237" s="131"/>
      <c r="KO237" s="131"/>
      <c r="KP237" s="131"/>
      <c r="KQ237" s="131"/>
      <c r="KR237" s="131"/>
      <c r="KS237" s="131"/>
      <c r="KT237" s="131"/>
      <c r="KU237" s="131"/>
      <c r="KV237" s="131"/>
      <c r="KW237" s="131"/>
      <c r="KX237" s="131"/>
      <c r="KY237" s="131"/>
      <c r="KZ237" s="131"/>
      <c r="LA237" s="131"/>
      <c r="LB237" s="131"/>
      <c r="LC237" s="131"/>
      <c r="LD237" s="131"/>
      <c r="LE237" s="131"/>
      <c r="LF237" s="131"/>
      <c r="LG237" s="131"/>
      <c r="LH237" s="131"/>
      <c r="LI237" s="131"/>
      <c r="LJ237" s="131"/>
      <c r="LK237" s="131"/>
      <c r="LL237" s="131"/>
      <c r="LM237" s="131"/>
      <c r="LN237" s="131"/>
      <c r="LO237" s="131"/>
      <c r="LP237" s="131"/>
      <c r="LQ237" s="131"/>
      <c r="LR237" s="131"/>
      <c r="LS237" s="131"/>
      <c r="LT237" s="131"/>
      <c r="LU237" s="131"/>
      <c r="LV237" s="131"/>
      <c r="LW237" s="131"/>
      <c r="LX237" s="131"/>
      <c r="LY237" s="131"/>
      <c r="LZ237" s="131"/>
      <c r="MA237" s="131"/>
      <c r="MB237" s="131"/>
      <c r="MC237" s="131"/>
      <c r="MD237" s="131"/>
      <c r="ME237" s="131"/>
      <c r="MF237" s="131"/>
      <c r="MG237" s="131"/>
      <c r="MH237" s="131"/>
      <c r="MI237" s="131"/>
      <c r="MJ237" s="131"/>
      <c r="MK237" s="131"/>
      <c r="ML237" s="131"/>
      <c r="MM237" s="131"/>
      <c r="MN237" s="131"/>
      <c r="MO237" s="131"/>
      <c r="MP237" s="131"/>
      <c r="MQ237" s="131"/>
      <c r="MR237" s="131"/>
      <c r="MS237" s="131"/>
      <c r="MT237" s="131"/>
      <c r="MU237" s="131"/>
      <c r="MV237" s="131"/>
      <c r="MW237" s="131"/>
      <c r="MX237" s="131"/>
      <c r="MY237" s="131"/>
      <c r="MZ237" s="131"/>
      <c r="NA237" s="131"/>
      <c r="NB237" s="131"/>
      <c r="NC237" s="131"/>
      <c r="ND237" s="131"/>
      <c r="NE237" s="131"/>
      <c r="NF237" s="131"/>
      <c r="NG237" s="131"/>
      <c r="NH237" s="131"/>
      <c r="NI237" s="131"/>
      <c r="NJ237" s="131"/>
      <c r="NK237" s="131"/>
      <c r="NL237" s="131"/>
      <c r="NM237" s="131"/>
      <c r="NN237" s="131"/>
      <c r="NO237" s="131"/>
      <c r="NP237" s="131"/>
      <c r="NQ237" s="131"/>
      <c r="NR237" s="131"/>
      <c r="NS237" s="131"/>
      <c r="NT237" s="131"/>
      <c r="NU237" s="131"/>
      <c r="NV237" s="131"/>
      <c r="NW237" s="131"/>
      <c r="NX237" s="131"/>
      <c r="NY237" s="131"/>
      <c r="NZ237" s="131"/>
      <c r="OA237" s="131"/>
      <c r="OB237" s="131"/>
      <c r="OC237" s="131"/>
      <c r="OD237" s="131"/>
      <c r="OE237" s="131"/>
      <c r="OF237" s="131"/>
      <c r="OG237" s="131"/>
      <c r="OH237" s="131"/>
      <c r="OI237" s="131"/>
      <c r="OJ237" s="131"/>
      <c r="OK237" s="131"/>
      <c r="OL237" s="131"/>
      <c r="OM237" s="131"/>
      <c r="ON237" s="131"/>
      <c r="OO237" s="131"/>
      <c r="OP237" s="131"/>
      <c r="OQ237" s="131"/>
      <c r="OR237" s="131"/>
      <c r="OS237" s="131"/>
      <c r="OT237" s="131"/>
      <c r="OU237" s="131"/>
      <c r="OV237" s="131"/>
      <c r="OW237" s="131"/>
      <c r="OX237" s="131"/>
      <c r="OY237" s="131"/>
      <c r="OZ237" s="131"/>
      <c r="PA237" s="131"/>
      <c r="PB237" s="131"/>
      <c r="PC237" s="131"/>
      <c r="PD237" s="131"/>
      <c r="PE237" s="131"/>
      <c r="PF237" s="131"/>
      <c r="PG237" s="131"/>
      <c r="PH237" s="131"/>
      <c r="PI237" s="131"/>
      <c r="PJ237" s="131"/>
      <c r="PK237" s="131"/>
      <c r="PL237" s="131"/>
      <c r="PM237" s="131"/>
      <c r="PN237" s="131"/>
      <c r="PO237" s="131"/>
      <c r="PP237" s="131"/>
      <c r="PQ237" s="131"/>
      <c r="PR237" s="131"/>
      <c r="PS237" s="131"/>
      <c r="PT237" s="131"/>
      <c r="PU237" s="131"/>
      <c r="PV237" s="131"/>
      <c r="PW237" s="131"/>
      <c r="PX237" s="131"/>
      <c r="PY237" s="131"/>
      <c r="PZ237" s="131"/>
      <c r="QA237" s="131"/>
      <c r="QB237" s="131"/>
      <c r="QC237" s="131"/>
      <c r="QD237" s="131"/>
      <c r="QE237" s="131"/>
      <c r="QF237" s="131"/>
      <c r="QG237" s="131"/>
      <c r="QH237" s="131"/>
      <c r="QI237" s="131"/>
      <c r="QJ237" s="131"/>
    </row>
    <row r="238" spans="1:452" ht="15" x14ac:dyDescent="0.2">
      <c r="A238" s="131"/>
      <c r="B238" s="165"/>
      <c r="C238" s="165"/>
      <c r="D238" s="165"/>
      <c r="E238" s="165"/>
      <c r="F238" s="165"/>
      <c r="G238" s="165"/>
      <c r="H238" s="165"/>
      <c r="I238" s="165"/>
      <c r="J238" s="165"/>
      <c r="K238" s="131"/>
      <c r="L238" s="131"/>
      <c r="M238" s="131"/>
      <c r="N238" s="131"/>
      <c r="O238" s="131"/>
      <c r="P238" s="131"/>
      <c r="Q238" s="164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  <c r="EC238" s="131"/>
      <c r="ED238" s="131"/>
      <c r="EE238" s="131"/>
      <c r="EF238" s="131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31"/>
      <c r="FA238" s="131"/>
      <c r="FB238" s="131"/>
      <c r="FC238" s="131"/>
      <c r="FD238" s="131"/>
      <c r="FE238" s="131"/>
      <c r="FF238" s="131"/>
      <c r="FG238" s="131"/>
      <c r="FH238" s="131"/>
      <c r="FI238" s="131"/>
      <c r="FJ238" s="131"/>
      <c r="FK238" s="131"/>
      <c r="FL238" s="131"/>
      <c r="FM238" s="131"/>
      <c r="FN238" s="131"/>
      <c r="FO238" s="131"/>
      <c r="FP238" s="131"/>
      <c r="FQ238" s="131"/>
      <c r="FR238" s="131"/>
      <c r="FS238" s="131"/>
      <c r="FT238" s="131"/>
      <c r="FU238" s="131"/>
      <c r="FV238" s="131"/>
      <c r="FW238" s="131"/>
      <c r="FX238" s="131"/>
      <c r="FY238" s="131"/>
      <c r="FZ238" s="131"/>
      <c r="GA238" s="131"/>
      <c r="GB238" s="131"/>
      <c r="GC238" s="131"/>
      <c r="GD238" s="131"/>
      <c r="GE238" s="131"/>
      <c r="GF238" s="131"/>
      <c r="GG238" s="131"/>
      <c r="GH238" s="131"/>
      <c r="GI238" s="131"/>
      <c r="GJ238" s="131"/>
      <c r="GK238" s="131"/>
      <c r="GL238" s="131"/>
      <c r="GM238" s="131"/>
      <c r="GN238" s="131"/>
      <c r="GO238" s="131"/>
      <c r="GP238" s="131"/>
      <c r="GQ238" s="131"/>
      <c r="GR238" s="131"/>
      <c r="GS238" s="131"/>
      <c r="GT238" s="131"/>
      <c r="GU238" s="131"/>
      <c r="GV238" s="131"/>
      <c r="GW238" s="131"/>
      <c r="GX238" s="131"/>
      <c r="GY238" s="131"/>
      <c r="GZ238" s="131"/>
      <c r="HA238" s="131"/>
      <c r="HB238" s="131"/>
      <c r="HC238" s="131"/>
      <c r="HD238" s="131"/>
      <c r="HE238" s="131"/>
      <c r="HF238" s="131"/>
      <c r="HG238" s="131"/>
      <c r="HH238" s="131"/>
      <c r="HI238" s="131"/>
      <c r="HJ238" s="131"/>
      <c r="HK238" s="131"/>
      <c r="HL238" s="131"/>
      <c r="HM238" s="131"/>
      <c r="HN238" s="131"/>
      <c r="HO238" s="131"/>
      <c r="HP238" s="131"/>
      <c r="HQ238" s="131"/>
      <c r="HR238" s="131"/>
      <c r="HS238" s="131"/>
      <c r="HT238" s="131"/>
      <c r="HU238" s="131"/>
      <c r="HV238" s="131"/>
      <c r="HW238" s="131"/>
      <c r="HX238" s="131"/>
      <c r="HY238" s="131"/>
      <c r="HZ238" s="131"/>
      <c r="IA238" s="131"/>
      <c r="IB238" s="131"/>
      <c r="IC238" s="131"/>
      <c r="ID238" s="131"/>
      <c r="IE238" s="131"/>
      <c r="IF238" s="131"/>
      <c r="IG238" s="131"/>
      <c r="IH238" s="131"/>
      <c r="II238" s="131"/>
      <c r="IJ238" s="131"/>
      <c r="IK238" s="131"/>
      <c r="IL238" s="131"/>
      <c r="IM238" s="131"/>
      <c r="IN238" s="131"/>
      <c r="IO238" s="131"/>
      <c r="IP238" s="131"/>
      <c r="IQ238" s="131"/>
      <c r="IR238" s="131"/>
      <c r="IS238" s="131"/>
      <c r="IT238" s="131"/>
      <c r="IU238" s="131"/>
      <c r="IV238" s="131"/>
      <c r="IW238" s="131"/>
      <c r="IX238" s="131"/>
      <c r="IY238" s="131"/>
      <c r="IZ238" s="131"/>
      <c r="JA238" s="131"/>
      <c r="JB238" s="131"/>
      <c r="JC238" s="131"/>
      <c r="JD238" s="131"/>
      <c r="JE238" s="131"/>
      <c r="JF238" s="131"/>
      <c r="JG238" s="131"/>
      <c r="JH238" s="131"/>
      <c r="JI238" s="131"/>
      <c r="JJ238" s="131"/>
      <c r="JK238" s="131"/>
      <c r="JL238" s="131"/>
      <c r="JM238" s="131"/>
      <c r="JN238" s="131"/>
      <c r="JO238" s="131"/>
      <c r="JP238" s="131"/>
      <c r="JQ238" s="131"/>
      <c r="JR238" s="131"/>
      <c r="JS238" s="131"/>
      <c r="JT238" s="131"/>
      <c r="JU238" s="131"/>
      <c r="JV238" s="131"/>
      <c r="JW238" s="131"/>
      <c r="JX238" s="131"/>
      <c r="JY238" s="131"/>
      <c r="JZ238" s="131"/>
      <c r="KA238" s="131"/>
      <c r="KB238" s="131"/>
      <c r="KC238" s="131"/>
      <c r="KD238" s="131"/>
      <c r="KE238" s="131"/>
      <c r="KF238" s="131"/>
      <c r="KG238" s="131"/>
      <c r="KH238" s="131"/>
      <c r="KI238" s="131"/>
      <c r="KJ238" s="131"/>
      <c r="KK238" s="131"/>
      <c r="KL238" s="131"/>
      <c r="KM238" s="131"/>
      <c r="KN238" s="131"/>
      <c r="KO238" s="131"/>
      <c r="KP238" s="131"/>
      <c r="KQ238" s="131"/>
      <c r="KR238" s="131"/>
      <c r="KS238" s="131"/>
      <c r="KT238" s="131"/>
      <c r="KU238" s="131"/>
      <c r="KV238" s="131"/>
      <c r="KW238" s="131"/>
      <c r="KX238" s="131"/>
      <c r="KY238" s="131"/>
      <c r="KZ238" s="131"/>
      <c r="LA238" s="131"/>
      <c r="LB238" s="131"/>
      <c r="LC238" s="131"/>
      <c r="LD238" s="131"/>
      <c r="LE238" s="131"/>
      <c r="LF238" s="131"/>
      <c r="LG238" s="131"/>
      <c r="LH238" s="131"/>
      <c r="LI238" s="131"/>
      <c r="LJ238" s="131"/>
      <c r="LK238" s="131"/>
      <c r="LL238" s="131"/>
      <c r="LM238" s="131"/>
      <c r="LN238" s="131"/>
      <c r="LO238" s="131"/>
      <c r="LP238" s="131"/>
      <c r="LQ238" s="131"/>
      <c r="LR238" s="131"/>
      <c r="LS238" s="131"/>
      <c r="LT238" s="131"/>
      <c r="LU238" s="131"/>
      <c r="LV238" s="131"/>
      <c r="LW238" s="131"/>
      <c r="LX238" s="131"/>
      <c r="LY238" s="131"/>
      <c r="LZ238" s="131"/>
      <c r="MA238" s="131"/>
      <c r="MB238" s="131"/>
      <c r="MC238" s="131"/>
      <c r="MD238" s="131"/>
      <c r="ME238" s="131"/>
      <c r="MF238" s="131"/>
      <c r="MG238" s="131"/>
      <c r="MH238" s="131"/>
      <c r="MI238" s="131"/>
      <c r="MJ238" s="131"/>
      <c r="MK238" s="131"/>
      <c r="ML238" s="131"/>
      <c r="MM238" s="131"/>
      <c r="MN238" s="131"/>
      <c r="MO238" s="131"/>
      <c r="MP238" s="131"/>
      <c r="MQ238" s="131"/>
      <c r="MR238" s="131"/>
      <c r="MS238" s="131"/>
      <c r="MT238" s="131"/>
      <c r="MU238" s="131"/>
      <c r="MV238" s="131"/>
      <c r="MW238" s="131"/>
      <c r="MX238" s="131"/>
      <c r="MY238" s="131"/>
      <c r="MZ238" s="131"/>
      <c r="NA238" s="131"/>
      <c r="NB238" s="131"/>
      <c r="NC238" s="131"/>
      <c r="ND238" s="131"/>
      <c r="NE238" s="131"/>
      <c r="NF238" s="131"/>
      <c r="NG238" s="131"/>
      <c r="NH238" s="131"/>
      <c r="NI238" s="131"/>
      <c r="NJ238" s="131"/>
      <c r="NK238" s="131"/>
      <c r="NL238" s="131"/>
      <c r="NM238" s="131"/>
      <c r="NN238" s="131"/>
      <c r="NO238" s="131"/>
      <c r="NP238" s="131"/>
      <c r="NQ238" s="131"/>
      <c r="NR238" s="131"/>
      <c r="NS238" s="131"/>
      <c r="NT238" s="131"/>
      <c r="NU238" s="131"/>
      <c r="NV238" s="131"/>
      <c r="NW238" s="131"/>
      <c r="NX238" s="131"/>
      <c r="NY238" s="131"/>
      <c r="NZ238" s="131"/>
      <c r="OA238" s="131"/>
      <c r="OB238" s="131"/>
      <c r="OC238" s="131"/>
      <c r="OD238" s="131"/>
      <c r="OE238" s="131"/>
      <c r="OF238" s="131"/>
      <c r="OG238" s="131"/>
      <c r="OH238" s="131"/>
      <c r="OI238" s="131"/>
      <c r="OJ238" s="131"/>
      <c r="OK238" s="131"/>
      <c r="OL238" s="131"/>
      <c r="OM238" s="131"/>
      <c r="ON238" s="131"/>
      <c r="OO238" s="131"/>
      <c r="OP238" s="131"/>
      <c r="OQ238" s="131"/>
      <c r="OR238" s="131"/>
      <c r="OS238" s="131"/>
      <c r="OT238" s="131"/>
      <c r="OU238" s="131"/>
      <c r="OV238" s="131"/>
      <c r="OW238" s="131"/>
      <c r="OX238" s="131"/>
      <c r="OY238" s="131"/>
      <c r="OZ238" s="131"/>
      <c r="PA238" s="131"/>
      <c r="PB238" s="131"/>
      <c r="PC238" s="131"/>
      <c r="PD238" s="131"/>
      <c r="PE238" s="131"/>
      <c r="PF238" s="131"/>
      <c r="PG238" s="131"/>
      <c r="PH238" s="131"/>
      <c r="PI238" s="131"/>
      <c r="PJ238" s="131"/>
      <c r="PK238" s="131"/>
      <c r="PL238" s="131"/>
      <c r="PM238" s="131"/>
      <c r="PN238" s="131"/>
      <c r="PO238" s="131"/>
      <c r="PP238" s="131"/>
      <c r="PQ238" s="131"/>
      <c r="PR238" s="131"/>
      <c r="PS238" s="131"/>
      <c r="PT238" s="131"/>
      <c r="PU238" s="131"/>
      <c r="PV238" s="131"/>
      <c r="PW238" s="131"/>
      <c r="PX238" s="131"/>
      <c r="PY238" s="131"/>
      <c r="PZ238" s="131"/>
      <c r="QA238" s="131"/>
      <c r="QB238" s="131"/>
      <c r="QC238" s="131"/>
      <c r="QD238" s="131"/>
      <c r="QE238" s="131"/>
      <c r="QF238" s="131"/>
      <c r="QG238" s="131"/>
      <c r="QH238" s="131"/>
      <c r="QI238" s="131"/>
      <c r="QJ238" s="131"/>
    </row>
    <row r="239" spans="1:452" ht="15" x14ac:dyDescent="0.2">
      <c r="A239" s="131"/>
      <c r="B239" s="165"/>
      <c r="C239" s="165"/>
      <c r="D239" s="165"/>
      <c r="E239" s="165"/>
      <c r="F239" s="165"/>
      <c r="G239" s="165"/>
      <c r="H239" s="165"/>
      <c r="I239" s="165"/>
      <c r="J239" s="165"/>
      <c r="K239" s="131"/>
      <c r="L239" s="131"/>
      <c r="M239" s="131"/>
      <c r="N239" s="131"/>
      <c r="O239" s="131"/>
      <c r="P239" s="131"/>
      <c r="Q239" s="164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  <c r="EC239" s="131"/>
      <c r="ED239" s="131"/>
      <c r="EE239" s="131"/>
      <c r="EF239" s="131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31"/>
      <c r="FA239" s="131"/>
      <c r="FB239" s="131"/>
      <c r="FC239" s="131"/>
      <c r="FD239" s="131"/>
      <c r="FE239" s="131"/>
      <c r="FF239" s="131"/>
      <c r="FG239" s="131"/>
      <c r="FH239" s="131"/>
      <c r="FI239" s="131"/>
      <c r="FJ239" s="131"/>
      <c r="FK239" s="131"/>
      <c r="FL239" s="131"/>
      <c r="FM239" s="131"/>
      <c r="FN239" s="131"/>
      <c r="FO239" s="131"/>
      <c r="FP239" s="131"/>
      <c r="FQ239" s="131"/>
      <c r="FR239" s="131"/>
      <c r="FS239" s="131"/>
      <c r="FT239" s="131"/>
      <c r="FU239" s="131"/>
      <c r="FV239" s="131"/>
      <c r="FW239" s="131"/>
      <c r="FX239" s="131"/>
      <c r="FY239" s="131"/>
      <c r="FZ239" s="131"/>
      <c r="GA239" s="131"/>
      <c r="GB239" s="131"/>
      <c r="GC239" s="131"/>
      <c r="GD239" s="131"/>
      <c r="GE239" s="131"/>
      <c r="GF239" s="131"/>
      <c r="GG239" s="131"/>
      <c r="GH239" s="131"/>
      <c r="GI239" s="131"/>
      <c r="GJ239" s="131"/>
      <c r="GK239" s="131"/>
      <c r="GL239" s="131"/>
      <c r="GM239" s="131"/>
      <c r="GN239" s="131"/>
      <c r="GO239" s="131"/>
      <c r="GP239" s="131"/>
      <c r="GQ239" s="131"/>
      <c r="GR239" s="131"/>
      <c r="GS239" s="131"/>
      <c r="GT239" s="131"/>
      <c r="GU239" s="131"/>
      <c r="GV239" s="131"/>
      <c r="GW239" s="131"/>
      <c r="GX239" s="131"/>
      <c r="GY239" s="131"/>
      <c r="GZ239" s="131"/>
      <c r="HA239" s="131"/>
      <c r="HB239" s="131"/>
      <c r="HC239" s="131"/>
      <c r="HD239" s="131"/>
      <c r="HE239" s="131"/>
      <c r="HF239" s="131"/>
      <c r="HG239" s="131"/>
      <c r="HH239" s="131"/>
      <c r="HI239" s="131"/>
      <c r="HJ239" s="131"/>
      <c r="HK239" s="131"/>
      <c r="HL239" s="131"/>
      <c r="HM239" s="131"/>
      <c r="HN239" s="131"/>
      <c r="HO239" s="131"/>
      <c r="HP239" s="131"/>
      <c r="HQ239" s="131"/>
      <c r="HR239" s="131"/>
      <c r="HS239" s="131"/>
      <c r="HT239" s="131"/>
      <c r="HU239" s="131"/>
      <c r="HV239" s="131"/>
      <c r="HW239" s="131"/>
      <c r="HX239" s="131"/>
      <c r="HY239" s="131"/>
      <c r="HZ239" s="131"/>
      <c r="IA239" s="131"/>
      <c r="IB239" s="131"/>
      <c r="IC239" s="131"/>
      <c r="ID239" s="131"/>
      <c r="IE239" s="131"/>
      <c r="IF239" s="131"/>
      <c r="IG239" s="131"/>
      <c r="IH239" s="131"/>
      <c r="II239" s="131"/>
      <c r="IJ239" s="131"/>
      <c r="IK239" s="131"/>
      <c r="IL239" s="131"/>
      <c r="IM239" s="131"/>
      <c r="IN239" s="131"/>
      <c r="IO239" s="131"/>
      <c r="IP239" s="131"/>
      <c r="IQ239" s="131"/>
      <c r="IR239" s="131"/>
      <c r="IS239" s="131"/>
      <c r="IT239" s="131"/>
      <c r="IU239" s="131"/>
      <c r="IV239" s="131"/>
      <c r="IW239" s="131"/>
      <c r="IX239" s="131"/>
      <c r="IY239" s="131"/>
      <c r="IZ239" s="131"/>
      <c r="JA239" s="131"/>
      <c r="JB239" s="131"/>
      <c r="JC239" s="131"/>
      <c r="JD239" s="131"/>
      <c r="JE239" s="131"/>
      <c r="JF239" s="131"/>
      <c r="JG239" s="131"/>
      <c r="JH239" s="131"/>
      <c r="JI239" s="131"/>
      <c r="JJ239" s="131"/>
      <c r="JK239" s="131"/>
      <c r="JL239" s="131"/>
      <c r="JM239" s="131"/>
      <c r="JN239" s="131"/>
      <c r="JO239" s="131"/>
      <c r="JP239" s="131"/>
      <c r="JQ239" s="131"/>
      <c r="JR239" s="131"/>
      <c r="JS239" s="131"/>
      <c r="JT239" s="131"/>
      <c r="JU239" s="131"/>
      <c r="JV239" s="131"/>
      <c r="JW239" s="131"/>
      <c r="JX239" s="131"/>
      <c r="JY239" s="131"/>
      <c r="JZ239" s="131"/>
      <c r="KA239" s="131"/>
      <c r="KB239" s="131"/>
      <c r="KC239" s="131"/>
      <c r="KD239" s="131"/>
      <c r="KE239" s="131"/>
      <c r="KF239" s="131"/>
      <c r="KG239" s="131"/>
      <c r="KH239" s="131"/>
      <c r="KI239" s="131"/>
      <c r="KJ239" s="131"/>
      <c r="KK239" s="131"/>
      <c r="KL239" s="131"/>
      <c r="KM239" s="131"/>
      <c r="KN239" s="131"/>
      <c r="KO239" s="131"/>
      <c r="KP239" s="131"/>
      <c r="KQ239" s="131"/>
      <c r="KR239" s="131"/>
      <c r="KS239" s="131"/>
      <c r="KT239" s="131"/>
      <c r="KU239" s="131"/>
      <c r="KV239" s="131"/>
      <c r="KW239" s="131"/>
      <c r="KX239" s="131"/>
      <c r="KY239" s="131"/>
      <c r="KZ239" s="131"/>
      <c r="LA239" s="131"/>
      <c r="LB239" s="131"/>
      <c r="LC239" s="131"/>
      <c r="LD239" s="131"/>
      <c r="LE239" s="131"/>
      <c r="LF239" s="131"/>
      <c r="LG239" s="131"/>
      <c r="LH239" s="131"/>
      <c r="LI239" s="131"/>
      <c r="LJ239" s="131"/>
      <c r="LK239" s="131"/>
      <c r="LL239" s="131"/>
      <c r="LM239" s="131"/>
      <c r="LN239" s="131"/>
      <c r="LO239" s="131"/>
      <c r="LP239" s="131"/>
      <c r="LQ239" s="131"/>
      <c r="LR239" s="131"/>
      <c r="LS239" s="131"/>
      <c r="LT239" s="131"/>
      <c r="LU239" s="131"/>
      <c r="LV239" s="131"/>
      <c r="LW239" s="131"/>
      <c r="LX239" s="131"/>
      <c r="LY239" s="131"/>
      <c r="LZ239" s="131"/>
      <c r="MA239" s="131"/>
      <c r="MB239" s="131"/>
      <c r="MC239" s="131"/>
      <c r="MD239" s="131"/>
      <c r="ME239" s="131"/>
      <c r="MF239" s="131"/>
      <c r="MG239" s="131"/>
      <c r="MH239" s="131"/>
      <c r="MI239" s="131"/>
      <c r="MJ239" s="131"/>
      <c r="MK239" s="131"/>
      <c r="ML239" s="131"/>
      <c r="MM239" s="131"/>
      <c r="MN239" s="131"/>
      <c r="MO239" s="131"/>
      <c r="MP239" s="131"/>
      <c r="MQ239" s="131"/>
      <c r="MR239" s="131"/>
      <c r="MS239" s="131"/>
      <c r="MT239" s="131"/>
      <c r="MU239" s="131"/>
      <c r="MV239" s="131"/>
      <c r="MW239" s="131"/>
      <c r="MX239" s="131"/>
      <c r="MY239" s="131"/>
      <c r="MZ239" s="131"/>
      <c r="NA239" s="131"/>
      <c r="NB239" s="131"/>
      <c r="NC239" s="131"/>
      <c r="ND239" s="131"/>
      <c r="NE239" s="131"/>
      <c r="NF239" s="131"/>
      <c r="NG239" s="131"/>
      <c r="NH239" s="131"/>
      <c r="NI239" s="131"/>
      <c r="NJ239" s="131"/>
      <c r="NK239" s="131"/>
      <c r="NL239" s="131"/>
      <c r="NM239" s="131"/>
      <c r="NN239" s="131"/>
      <c r="NO239" s="131"/>
      <c r="NP239" s="131"/>
      <c r="NQ239" s="131"/>
      <c r="NR239" s="131"/>
      <c r="NS239" s="131"/>
      <c r="NT239" s="131"/>
      <c r="NU239" s="131"/>
      <c r="NV239" s="131"/>
      <c r="NW239" s="131"/>
      <c r="NX239" s="131"/>
      <c r="NY239" s="131"/>
      <c r="NZ239" s="131"/>
      <c r="OA239" s="131"/>
      <c r="OB239" s="131"/>
      <c r="OC239" s="131"/>
      <c r="OD239" s="131"/>
      <c r="OE239" s="131"/>
      <c r="OF239" s="131"/>
      <c r="OG239" s="131"/>
      <c r="OH239" s="131"/>
      <c r="OI239" s="131"/>
      <c r="OJ239" s="131"/>
      <c r="OK239" s="131"/>
      <c r="OL239" s="131"/>
      <c r="OM239" s="131"/>
      <c r="ON239" s="131"/>
      <c r="OO239" s="131"/>
      <c r="OP239" s="131"/>
      <c r="OQ239" s="131"/>
      <c r="OR239" s="131"/>
      <c r="OS239" s="131"/>
      <c r="OT239" s="131"/>
      <c r="OU239" s="131"/>
      <c r="OV239" s="131"/>
      <c r="OW239" s="131"/>
      <c r="OX239" s="131"/>
      <c r="OY239" s="131"/>
      <c r="OZ239" s="131"/>
      <c r="PA239" s="131"/>
      <c r="PB239" s="131"/>
      <c r="PC239" s="131"/>
      <c r="PD239" s="131"/>
      <c r="PE239" s="131"/>
      <c r="PF239" s="131"/>
      <c r="PG239" s="131"/>
      <c r="PH239" s="131"/>
      <c r="PI239" s="131"/>
      <c r="PJ239" s="131"/>
      <c r="PK239" s="131"/>
      <c r="PL239" s="131"/>
      <c r="PM239" s="131"/>
      <c r="PN239" s="131"/>
      <c r="PO239" s="131"/>
      <c r="PP239" s="131"/>
      <c r="PQ239" s="131"/>
      <c r="PR239" s="131"/>
      <c r="PS239" s="131"/>
      <c r="PT239" s="131"/>
      <c r="PU239" s="131"/>
      <c r="PV239" s="131"/>
      <c r="PW239" s="131"/>
      <c r="PX239" s="131"/>
      <c r="PY239" s="131"/>
      <c r="PZ239" s="131"/>
      <c r="QA239" s="131"/>
      <c r="QB239" s="131"/>
      <c r="QC239" s="131"/>
      <c r="QD239" s="131"/>
      <c r="QE239" s="131"/>
      <c r="QF239" s="131"/>
      <c r="QG239" s="131"/>
      <c r="QH239" s="131"/>
      <c r="QI239" s="131"/>
      <c r="QJ239" s="131"/>
    </row>
    <row r="240" spans="1:452" ht="15" x14ac:dyDescent="0.2">
      <c r="A240" s="131"/>
      <c r="B240" s="165"/>
      <c r="C240" s="165"/>
      <c r="D240" s="165"/>
      <c r="E240" s="165"/>
      <c r="F240" s="165"/>
      <c r="G240" s="165"/>
      <c r="H240" s="165"/>
      <c r="I240" s="165"/>
      <c r="J240" s="165"/>
      <c r="K240" s="131"/>
      <c r="L240" s="131"/>
      <c r="M240" s="131"/>
      <c r="N240" s="131"/>
      <c r="O240" s="131"/>
      <c r="P240" s="131"/>
      <c r="Q240" s="164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  <c r="EC240" s="131"/>
      <c r="ED240" s="131"/>
      <c r="EE240" s="131"/>
      <c r="EF240" s="131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31"/>
      <c r="FA240" s="131"/>
      <c r="FB240" s="131"/>
      <c r="FC240" s="131"/>
      <c r="FD240" s="131"/>
      <c r="FE240" s="131"/>
      <c r="FF240" s="131"/>
      <c r="FG240" s="131"/>
      <c r="FH240" s="131"/>
      <c r="FI240" s="131"/>
      <c r="FJ240" s="131"/>
      <c r="FK240" s="131"/>
      <c r="FL240" s="131"/>
      <c r="FM240" s="131"/>
      <c r="FN240" s="131"/>
      <c r="FO240" s="131"/>
      <c r="FP240" s="131"/>
      <c r="FQ240" s="131"/>
      <c r="FR240" s="131"/>
      <c r="FS240" s="131"/>
      <c r="FT240" s="131"/>
      <c r="FU240" s="131"/>
      <c r="FV240" s="131"/>
      <c r="FW240" s="131"/>
      <c r="FX240" s="131"/>
      <c r="FY240" s="131"/>
      <c r="FZ240" s="131"/>
      <c r="GA240" s="131"/>
      <c r="GB240" s="131"/>
      <c r="GC240" s="131"/>
      <c r="GD240" s="131"/>
      <c r="GE240" s="131"/>
      <c r="GF240" s="131"/>
      <c r="GG240" s="131"/>
      <c r="GH240" s="131"/>
      <c r="GI240" s="131"/>
      <c r="GJ240" s="131"/>
      <c r="GK240" s="131"/>
      <c r="GL240" s="131"/>
      <c r="GM240" s="131"/>
      <c r="GN240" s="131"/>
      <c r="GO240" s="131"/>
      <c r="GP240" s="131"/>
      <c r="GQ240" s="131"/>
      <c r="GR240" s="131"/>
      <c r="GS240" s="131"/>
      <c r="GT240" s="131"/>
      <c r="GU240" s="131"/>
      <c r="GV240" s="131"/>
      <c r="GW240" s="131"/>
      <c r="GX240" s="131"/>
      <c r="GY240" s="131"/>
      <c r="GZ240" s="131"/>
      <c r="HA240" s="131"/>
      <c r="HB240" s="131"/>
      <c r="HC240" s="131"/>
      <c r="HD240" s="131"/>
      <c r="HE240" s="131"/>
      <c r="HF240" s="131"/>
      <c r="HG240" s="131"/>
      <c r="HH240" s="131"/>
      <c r="HI240" s="131"/>
      <c r="HJ240" s="131"/>
      <c r="HK240" s="131"/>
      <c r="HL240" s="131"/>
      <c r="HM240" s="131"/>
      <c r="HN240" s="131"/>
      <c r="HO240" s="131"/>
      <c r="HP240" s="131"/>
      <c r="HQ240" s="131"/>
      <c r="HR240" s="131"/>
      <c r="HS240" s="131"/>
      <c r="HT240" s="131"/>
      <c r="HU240" s="131"/>
      <c r="HV240" s="131"/>
      <c r="HW240" s="131"/>
      <c r="HX240" s="131"/>
      <c r="HY240" s="131"/>
      <c r="HZ240" s="131"/>
      <c r="IA240" s="131"/>
      <c r="IB240" s="131"/>
      <c r="IC240" s="131"/>
      <c r="ID240" s="131"/>
      <c r="IE240" s="131"/>
      <c r="IF240" s="131"/>
      <c r="IG240" s="131"/>
      <c r="IH240" s="131"/>
      <c r="II240" s="131"/>
      <c r="IJ240" s="131"/>
      <c r="IK240" s="131"/>
      <c r="IL240" s="131"/>
      <c r="IM240" s="131"/>
      <c r="IN240" s="131"/>
      <c r="IO240" s="131"/>
      <c r="IP240" s="131"/>
      <c r="IQ240" s="131"/>
      <c r="IR240" s="131"/>
      <c r="IS240" s="131"/>
      <c r="IT240" s="131"/>
      <c r="IU240" s="131"/>
      <c r="IV240" s="131"/>
      <c r="IW240" s="131"/>
      <c r="IX240" s="131"/>
      <c r="IY240" s="131"/>
      <c r="IZ240" s="131"/>
      <c r="JA240" s="131"/>
      <c r="JB240" s="131"/>
      <c r="JC240" s="131"/>
      <c r="JD240" s="131"/>
      <c r="JE240" s="131"/>
      <c r="JF240" s="131"/>
      <c r="JG240" s="131"/>
      <c r="JH240" s="131"/>
      <c r="JI240" s="131"/>
      <c r="JJ240" s="131"/>
      <c r="JK240" s="131"/>
      <c r="JL240" s="131"/>
      <c r="JM240" s="131"/>
      <c r="JN240" s="131"/>
      <c r="JO240" s="131"/>
      <c r="JP240" s="131"/>
      <c r="JQ240" s="131"/>
      <c r="JR240" s="131"/>
      <c r="JS240" s="131"/>
      <c r="JT240" s="131"/>
      <c r="JU240" s="131"/>
      <c r="JV240" s="131"/>
      <c r="JW240" s="131"/>
      <c r="JX240" s="131"/>
      <c r="JY240" s="131"/>
      <c r="JZ240" s="131"/>
      <c r="KA240" s="131"/>
      <c r="KB240" s="131"/>
      <c r="KC240" s="131"/>
      <c r="KD240" s="131"/>
      <c r="KE240" s="131"/>
      <c r="KF240" s="131"/>
      <c r="KG240" s="131"/>
      <c r="KH240" s="131"/>
      <c r="KI240" s="131"/>
      <c r="KJ240" s="131"/>
      <c r="KK240" s="131"/>
      <c r="KL240" s="131"/>
      <c r="KM240" s="131"/>
      <c r="KN240" s="131"/>
      <c r="KO240" s="131"/>
      <c r="KP240" s="131"/>
      <c r="KQ240" s="131"/>
      <c r="KR240" s="131"/>
      <c r="KS240" s="131"/>
      <c r="KT240" s="131"/>
      <c r="KU240" s="131"/>
      <c r="KV240" s="131"/>
      <c r="KW240" s="131"/>
      <c r="KX240" s="131"/>
      <c r="KY240" s="131"/>
      <c r="KZ240" s="131"/>
      <c r="LA240" s="131"/>
      <c r="LB240" s="131"/>
      <c r="LC240" s="131"/>
      <c r="LD240" s="131"/>
      <c r="LE240" s="131"/>
      <c r="LF240" s="131"/>
      <c r="LG240" s="131"/>
      <c r="LH240" s="131"/>
      <c r="LI240" s="131"/>
      <c r="LJ240" s="131"/>
      <c r="LK240" s="131"/>
      <c r="LL240" s="131"/>
      <c r="LM240" s="131"/>
      <c r="LN240" s="131"/>
      <c r="LO240" s="131"/>
      <c r="LP240" s="131"/>
      <c r="LQ240" s="131"/>
      <c r="LR240" s="131"/>
      <c r="LS240" s="131"/>
      <c r="LT240" s="131"/>
      <c r="LU240" s="131"/>
      <c r="LV240" s="131"/>
      <c r="LW240" s="131"/>
      <c r="LX240" s="131"/>
      <c r="LY240" s="131"/>
      <c r="LZ240" s="131"/>
      <c r="MA240" s="131"/>
      <c r="MB240" s="131"/>
      <c r="MC240" s="131"/>
      <c r="MD240" s="131"/>
      <c r="ME240" s="131"/>
      <c r="MF240" s="131"/>
      <c r="MG240" s="131"/>
      <c r="MH240" s="131"/>
      <c r="MI240" s="131"/>
      <c r="MJ240" s="131"/>
      <c r="MK240" s="131"/>
      <c r="ML240" s="131"/>
      <c r="MM240" s="131"/>
      <c r="MN240" s="131"/>
      <c r="MO240" s="131"/>
      <c r="MP240" s="131"/>
      <c r="MQ240" s="131"/>
      <c r="MR240" s="131"/>
      <c r="MS240" s="131"/>
      <c r="MT240" s="131"/>
      <c r="MU240" s="131"/>
      <c r="MV240" s="131"/>
      <c r="MW240" s="131"/>
      <c r="MX240" s="131"/>
      <c r="MY240" s="131"/>
      <c r="MZ240" s="131"/>
      <c r="NA240" s="131"/>
      <c r="NB240" s="131"/>
      <c r="NC240" s="131"/>
      <c r="ND240" s="131"/>
      <c r="NE240" s="131"/>
      <c r="NF240" s="131"/>
      <c r="NG240" s="131"/>
      <c r="NH240" s="131"/>
      <c r="NI240" s="131"/>
      <c r="NJ240" s="131"/>
      <c r="NK240" s="131"/>
      <c r="NL240" s="131"/>
      <c r="NM240" s="131"/>
      <c r="NN240" s="131"/>
      <c r="NO240" s="131"/>
      <c r="NP240" s="131"/>
      <c r="NQ240" s="131"/>
      <c r="NR240" s="131"/>
      <c r="NS240" s="131"/>
      <c r="NT240" s="131"/>
      <c r="NU240" s="131"/>
      <c r="NV240" s="131"/>
      <c r="NW240" s="131"/>
      <c r="NX240" s="131"/>
      <c r="NY240" s="131"/>
      <c r="NZ240" s="131"/>
      <c r="OA240" s="131"/>
      <c r="OB240" s="131"/>
      <c r="OC240" s="131"/>
      <c r="OD240" s="131"/>
      <c r="OE240" s="131"/>
      <c r="OF240" s="131"/>
      <c r="OG240" s="131"/>
      <c r="OH240" s="131"/>
      <c r="OI240" s="131"/>
      <c r="OJ240" s="131"/>
      <c r="OK240" s="131"/>
      <c r="OL240" s="131"/>
      <c r="OM240" s="131"/>
      <c r="ON240" s="131"/>
      <c r="OO240" s="131"/>
      <c r="OP240" s="131"/>
      <c r="OQ240" s="131"/>
      <c r="OR240" s="131"/>
      <c r="OS240" s="131"/>
      <c r="OT240" s="131"/>
      <c r="OU240" s="131"/>
      <c r="OV240" s="131"/>
      <c r="OW240" s="131"/>
      <c r="OX240" s="131"/>
      <c r="OY240" s="131"/>
      <c r="OZ240" s="131"/>
      <c r="PA240" s="131"/>
      <c r="PB240" s="131"/>
      <c r="PC240" s="131"/>
      <c r="PD240" s="131"/>
      <c r="PE240" s="131"/>
      <c r="PF240" s="131"/>
      <c r="PG240" s="131"/>
      <c r="PH240" s="131"/>
      <c r="PI240" s="131"/>
      <c r="PJ240" s="131"/>
      <c r="PK240" s="131"/>
      <c r="PL240" s="131"/>
      <c r="PM240" s="131"/>
      <c r="PN240" s="131"/>
      <c r="PO240" s="131"/>
      <c r="PP240" s="131"/>
      <c r="PQ240" s="131"/>
      <c r="PR240" s="131"/>
      <c r="PS240" s="131"/>
      <c r="PT240" s="131"/>
      <c r="PU240" s="131"/>
      <c r="PV240" s="131"/>
      <c r="PW240" s="131"/>
      <c r="PX240" s="131"/>
      <c r="PY240" s="131"/>
      <c r="PZ240" s="131"/>
      <c r="QA240" s="131"/>
      <c r="QB240" s="131"/>
      <c r="QC240" s="131"/>
      <c r="QD240" s="131"/>
      <c r="QE240" s="131"/>
      <c r="QF240" s="131"/>
      <c r="QG240" s="131"/>
      <c r="QH240" s="131"/>
      <c r="QI240" s="131"/>
      <c r="QJ240" s="131"/>
    </row>
    <row r="241" spans="1:452" ht="15" x14ac:dyDescent="0.2">
      <c r="A241" s="131"/>
      <c r="B241" s="165"/>
      <c r="C241" s="165"/>
      <c r="D241" s="165"/>
      <c r="E241" s="165"/>
      <c r="F241" s="165"/>
      <c r="G241" s="165"/>
      <c r="H241" s="165"/>
      <c r="I241" s="165"/>
      <c r="J241" s="165"/>
      <c r="K241" s="131"/>
      <c r="L241" s="131"/>
      <c r="M241" s="131"/>
      <c r="N241" s="131"/>
      <c r="O241" s="131"/>
      <c r="P241" s="131"/>
      <c r="Q241" s="164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  <c r="EC241" s="131"/>
      <c r="ED241" s="131"/>
      <c r="EE241" s="131"/>
      <c r="EF241" s="131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31"/>
      <c r="FA241" s="131"/>
      <c r="FB241" s="131"/>
      <c r="FC241" s="131"/>
      <c r="FD241" s="131"/>
      <c r="FE241" s="131"/>
      <c r="FF241" s="131"/>
      <c r="FG241" s="131"/>
      <c r="FH241" s="131"/>
      <c r="FI241" s="131"/>
      <c r="FJ241" s="131"/>
      <c r="FK241" s="131"/>
      <c r="FL241" s="131"/>
      <c r="FM241" s="131"/>
      <c r="FN241" s="131"/>
      <c r="FO241" s="131"/>
      <c r="FP241" s="131"/>
      <c r="FQ241" s="131"/>
      <c r="FR241" s="131"/>
      <c r="FS241" s="131"/>
      <c r="FT241" s="131"/>
      <c r="FU241" s="131"/>
      <c r="FV241" s="131"/>
      <c r="FW241" s="131"/>
      <c r="FX241" s="131"/>
      <c r="FY241" s="131"/>
      <c r="FZ241" s="131"/>
      <c r="GA241" s="131"/>
      <c r="GB241" s="131"/>
      <c r="GC241" s="131"/>
      <c r="GD241" s="131"/>
      <c r="GE241" s="131"/>
      <c r="GF241" s="131"/>
      <c r="GG241" s="131"/>
      <c r="GH241" s="131"/>
      <c r="GI241" s="131"/>
      <c r="GJ241" s="131"/>
      <c r="GK241" s="131"/>
      <c r="GL241" s="131"/>
      <c r="GM241" s="131"/>
      <c r="GN241" s="131"/>
      <c r="GO241" s="131"/>
      <c r="GP241" s="131"/>
      <c r="GQ241" s="131"/>
      <c r="GR241" s="131"/>
      <c r="GS241" s="131"/>
      <c r="GT241" s="131"/>
      <c r="GU241" s="131"/>
      <c r="GV241" s="131"/>
      <c r="GW241" s="131"/>
      <c r="GX241" s="131"/>
      <c r="GY241" s="131"/>
      <c r="GZ241" s="131"/>
      <c r="HA241" s="131"/>
      <c r="HB241" s="131"/>
      <c r="HC241" s="131"/>
      <c r="HD241" s="131"/>
      <c r="HE241" s="131"/>
      <c r="HF241" s="131"/>
      <c r="HG241" s="131"/>
      <c r="HH241" s="131"/>
      <c r="HI241" s="131"/>
      <c r="HJ241" s="131"/>
      <c r="HK241" s="131"/>
      <c r="HL241" s="131"/>
      <c r="HM241" s="131"/>
      <c r="HN241" s="131"/>
      <c r="HO241" s="131"/>
      <c r="HP241" s="131"/>
      <c r="HQ241" s="131"/>
      <c r="HR241" s="131"/>
      <c r="HS241" s="131"/>
      <c r="HT241" s="131"/>
      <c r="HU241" s="131"/>
      <c r="HV241" s="131"/>
      <c r="HW241" s="131"/>
      <c r="HX241" s="131"/>
      <c r="HY241" s="131"/>
      <c r="HZ241" s="131"/>
      <c r="IA241" s="131"/>
      <c r="IB241" s="131"/>
      <c r="IC241" s="131"/>
      <c r="ID241" s="131"/>
      <c r="IE241" s="131"/>
      <c r="IF241" s="131"/>
      <c r="IG241" s="131"/>
      <c r="IH241" s="131"/>
      <c r="II241" s="131"/>
      <c r="IJ241" s="131"/>
      <c r="IK241" s="131"/>
      <c r="IL241" s="131"/>
      <c r="IM241" s="131"/>
      <c r="IN241" s="131"/>
      <c r="IO241" s="131"/>
      <c r="IP241" s="131"/>
      <c r="IQ241" s="131"/>
      <c r="IR241" s="131"/>
      <c r="IS241" s="131"/>
      <c r="IT241" s="131"/>
      <c r="IU241" s="131"/>
      <c r="IV241" s="131"/>
      <c r="IW241" s="131"/>
      <c r="IX241" s="131"/>
      <c r="IY241" s="131"/>
      <c r="IZ241" s="131"/>
      <c r="JA241" s="131"/>
      <c r="JB241" s="131"/>
      <c r="JC241" s="131"/>
      <c r="JD241" s="131"/>
      <c r="JE241" s="131"/>
      <c r="JF241" s="131"/>
      <c r="JG241" s="131"/>
      <c r="JH241" s="131"/>
      <c r="JI241" s="131"/>
      <c r="JJ241" s="131"/>
      <c r="JK241" s="131"/>
      <c r="JL241" s="131"/>
      <c r="JM241" s="131"/>
      <c r="JN241" s="131"/>
      <c r="JO241" s="131"/>
      <c r="JP241" s="131"/>
      <c r="JQ241" s="131"/>
      <c r="JR241" s="131"/>
      <c r="JS241" s="131"/>
      <c r="JT241" s="131"/>
      <c r="JU241" s="131"/>
      <c r="JV241" s="131"/>
      <c r="JW241" s="131"/>
      <c r="JX241" s="131"/>
      <c r="JY241" s="131"/>
      <c r="JZ241" s="131"/>
      <c r="KA241" s="131"/>
      <c r="KB241" s="131"/>
      <c r="KC241" s="131"/>
      <c r="KD241" s="131"/>
      <c r="KE241" s="131"/>
      <c r="KF241" s="131"/>
      <c r="KG241" s="131"/>
      <c r="KH241" s="131"/>
      <c r="KI241" s="131"/>
      <c r="KJ241" s="131"/>
      <c r="KK241" s="131"/>
      <c r="KL241" s="131"/>
      <c r="KM241" s="131"/>
      <c r="KN241" s="131"/>
      <c r="KO241" s="131"/>
      <c r="KP241" s="131"/>
      <c r="KQ241" s="131"/>
      <c r="KR241" s="131"/>
      <c r="KS241" s="131"/>
      <c r="KT241" s="131"/>
      <c r="KU241" s="131"/>
      <c r="KV241" s="131"/>
      <c r="KW241" s="131"/>
      <c r="KX241" s="131"/>
      <c r="KY241" s="131"/>
      <c r="KZ241" s="131"/>
      <c r="LA241" s="131"/>
      <c r="LB241" s="131"/>
      <c r="LC241" s="131"/>
      <c r="LD241" s="131"/>
      <c r="LE241" s="131"/>
      <c r="LF241" s="131"/>
      <c r="LG241" s="131"/>
      <c r="LH241" s="131"/>
      <c r="LI241" s="131"/>
      <c r="LJ241" s="131"/>
      <c r="LK241" s="131"/>
      <c r="LL241" s="131"/>
      <c r="LM241" s="131"/>
      <c r="LN241" s="131"/>
      <c r="LO241" s="131"/>
      <c r="LP241" s="131"/>
      <c r="LQ241" s="131"/>
      <c r="LR241" s="131"/>
      <c r="LS241" s="131"/>
      <c r="LT241" s="131"/>
      <c r="LU241" s="131"/>
      <c r="LV241" s="131"/>
      <c r="LW241" s="131"/>
      <c r="LX241" s="131"/>
      <c r="LY241" s="131"/>
      <c r="LZ241" s="131"/>
      <c r="MA241" s="131"/>
      <c r="MB241" s="131"/>
      <c r="MC241" s="131"/>
      <c r="MD241" s="131"/>
      <c r="ME241" s="131"/>
      <c r="MF241" s="131"/>
      <c r="MG241" s="131"/>
      <c r="MH241" s="131"/>
      <c r="MI241" s="131"/>
      <c r="MJ241" s="131"/>
      <c r="MK241" s="131"/>
      <c r="ML241" s="131"/>
      <c r="MM241" s="131"/>
      <c r="MN241" s="131"/>
      <c r="MO241" s="131"/>
      <c r="MP241" s="131"/>
      <c r="MQ241" s="131"/>
      <c r="MR241" s="131"/>
      <c r="MS241" s="131"/>
      <c r="MT241" s="131"/>
      <c r="MU241" s="131"/>
      <c r="MV241" s="131"/>
      <c r="MW241" s="131"/>
      <c r="MX241" s="131"/>
      <c r="MY241" s="131"/>
      <c r="MZ241" s="131"/>
      <c r="NA241" s="131"/>
      <c r="NB241" s="131"/>
      <c r="NC241" s="131"/>
      <c r="ND241" s="131"/>
      <c r="NE241" s="131"/>
      <c r="NF241" s="131"/>
      <c r="NG241" s="131"/>
      <c r="NH241" s="131"/>
      <c r="NI241" s="131"/>
      <c r="NJ241" s="131"/>
      <c r="NK241" s="131"/>
      <c r="NL241" s="131"/>
      <c r="NM241" s="131"/>
      <c r="NN241" s="131"/>
      <c r="NO241" s="131"/>
      <c r="NP241" s="131"/>
      <c r="NQ241" s="131"/>
      <c r="NR241" s="131"/>
      <c r="NS241" s="131"/>
      <c r="NT241" s="131"/>
      <c r="NU241" s="131"/>
      <c r="NV241" s="131"/>
      <c r="NW241" s="131"/>
      <c r="NX241" s="131"/>
      <c r="NY241" s="131"/>
      <c r="NZ241" s="131"/>
      <c r="OA241" s="131"/>
      <c r="OB241" s="131"/>
      <c r="OC241" s="131"/>
      <c r="OD241" s="131"/>
      <c r="OE241" s="131"/>
      <c r="OF241" s="131"/>
      <c r="OG241" s="131"/>
      <c r="OH241" s="131"/>
      <c r="OI241" s="131"/>
      <c r="OJ241" s="131"/>
      <c r="OK241" s="131"/>
      <c r="OL241" s="131"/>
      <c r="OM241" s="131"/>
      <c r="ON241" s="131"/>
      <c r="OO241" s="131"/>
      <c r="OP241" s="131"/>
      <c r="OQ241" s="131"/>
      <c r="OR241" s="131"/>
      <c r="OS241" s="131"/>
      <c r="OT241" s="131"/>
      <c r="OU241" s="131"/>
      <c r="OV241" s="131"/>
      <c r="OW241" s="131"/>
      <c r="OX241" s="131"/>
      <c r="OY241" s="131"/>
      <c r="OZ241" s="131"/>
      <c r="PA241" s="131"/>
      <c r="PB241" s="131"/>
      <c r="PC241" s="131"/>
      <c r="PD241" s="131"/>
      <c r="PE241" s="131"/>
      <c r="PF241" s="131"/>
      <c r="PG241" s="131"/>
      <c r="PH241" s="131"/>
      <c r="PI241" s="131"/>
      <c r="PJ241" s="131"/>
      <c r="PK241" s="131"/>
      <c r="PL241" s="131"/>
      <c r="PM241" s="131"/>
      <c r="PN241" s="131"/>
      <c r="PO241" s="131"/>
      <c r="PP241" s="131"/>
      <c r="PQ241" s="131"/>
      <c r="PR241" s="131"/>
      <c r="PS241" s="131"/>
      <c r="PT241" s="131"/>
      <c r="PU241" s="131"/>
      <c r="PV241" s="131"/>
      <c r="PW241" s="131"/>
      <c r="PX241" s="131"/>
      <c r="PY241" s="131"/>
      <c r="PZ241" s="131"/>
      <c r="QA241" s="131"/>
      <c r="QB241" s="131"/>
      <c r="QC241" s="131"/>
      <c r="QD241" s="131"/>
      <c r="QE241" s="131"/>
      <c r="QF241" s="131"/>
      <c r="QG241" s="131"/>
      <c r="QH241" s="131"/>
      <c r="QI241" s="131"/>
      <c r="QJ241" s="131"/>
    </row>
    <row r="242" spans="1:452" ht="15" x14ac:dyDescent="0.2">
      <c r="A242" s="131"/>
      <c r="B242" s="165"/>
      <c r="C242" s="165"/>
      <c r="D242" s="165"/>
      <c r="E242" s="165"/>
      <c r="F242" s="165"/>
      <c r="G242" s="165"/>
      <c r="H242" s="165"/>
      <c r="I242" s="165"/>
      <c r="J242" s="165"/>
      <c r="K242" s="131"/>
      <c r="L242" s="131"/>
      <c r="M242" s="131"/>
      <c r="N242" s="131"/>
      <c r="O242" s="131"/>
      <c r="P242" s="131"/>
      <c r="Q242" s="164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  <c r="EC242" s="131"/>
      <c r="ED242" s="131"/>
      <c r="EE242" s="131"/>
      <c r="EF242" s="131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31"/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31"/>
      <c r="FA242" s="131"/>
      <c r="FB242" s="131"/>
      <c r="FC242" s="131"/>
      <c r="FD242" s="131"/>
      <c r="FE242" s="131"/>
      <c r="FF242" s="131"/>
      <c r="FG242" s="131"/>
      <c r="FH242" s="131"/>
      <c r="FI242" s="131"/>
      <c r="FJ242" s="131"/>
      <c r="FK242" s="131"/>
      <c r="FL242" s="131"/>
      <c r="FM242" s="131"/>
      <c r="FN242" s="131"/>
      <c r="FO242" s="131"/>
      <c r="FP242" s="131"/>
      <c r="FQ242" s="131"/>
      <c r="FR242" s="131"/>
      <c r="FS242" s="131"/>
      <c r="FT242" s="131"/>
      <c r="FU242" s="131"/>
      <c r="FV242" s="131"/>
      <c r="FW242" s="131"/>
      <c r="FX242" s="131"/>
      <c r="FY242" s="131"/>
      <c r="FZ242" s="131"/>
      <c r="GA242" s="131"/>
      <c r="GB242" s="131"/>
      <c r="GC242" s="131"/>
      <c r="GD242" s="131"/>
      <c r="GE242" s="131"/>
      <c r="GF242" s="131"/>
      <c r="GG242" s="131"/>
      <c r="GH242" s="131"/>
      <c r="GI242" s="131"/>
      <c r="GJ242" s="131"/>
      <c r="GK242" s="131"/>
      <c r="GL242" s="131"/>
      <c r="GM242" s="131"/>
      <c r="GN242" s="131"/>
      <c r="GO242" s="131"/>
      <c r="GP242" s="131"/>
      <c r="GQ242" s="131"/>
      <c r="GR242" s="131"/>
      <c r="GS242" s="131"/>
      <c r="GT242" s="131"/>
      <c r="GU242" s="131"/>
      <c r="GV242" s="131"/>
      <c r="GW242" s="131"/>
      <c r="GX242" s="131"/>
      <c r="GY242" s="131"/>
      <c r="GZ242" s="131"/>
      <c r="HA242" s="131"/>
      <c r="HB242" s="131"/>
      <c r="HC242" s="131"/>
      <c r="HD242" s="131"/>
      <c r="HE242" s="131"/>
      <c r="HF242" s="131"/>
      <c r="HG242" s="131"/>
      <c r="HH242" s="131"/>
      <c r="HI242" s="131"/>
      <c r="HJ242" s="131"/>
      <c r="HK242" s="131"/>
      <c r="HL242" s="131"/>
      <c r="HM242" s="131"/>
      <c r="HN242" s="131"/>
      <c r="HO242" s="131"/>
      <c r="HP242" s="131"/>
      <c r="HQ242" s="131"/>
      <c r="HR242" s="131"/>
      <c r="HS242" s="131"/>
      <c r="HT242" s="131"/>
      <c r="HU242" s="131"/>
      <c r="HV242" s="131"/>
      <c r="HW242" s="131"/>
      <c r="HX242" s="131"/>
      <c r="HY242" s="131"/>
      <c r="HZ242" s="131"/>
      <c r="IA242" s="131"/>
      <c r="IB242" s="131"/>
      <c r="IC242" s="131"/>
      <c r="ID242" s="131"/>
      <c r="IE242" s="131"/>
      <c r="IF242" s="131"/>
      <c r="IG242" s="131"/>
      <c r="IH242" s="131"/>
      <c r="II242" s="131"/>
      <c r="IJ242" s="131"/>
      <c r="IK242" s="131"/>
      <c r="IL242" s="131"/>
      <c r="IM242" s="131"/>
      <c r="IN242" s="131"/>
      <c r="IO242" s="131"/>
      <c r="IP242" s="131"/>
      <c r="IQ242" s="131"/>
      <c r="IR242" s="131"/>
      <c r="IS242" s="131"/>
      <c r="IT242" s="131"/>
      <c r="IU242" s="131"/>
      <c r="IV242" s="131"/>
      <c r="IW242" s="131"/>
      <c r="IX242" s="131"/>
      <c r="IY242" s="131"/>
      <c r="IZ242" s="131"/>
      <c r="JA242" s="131"/>
      <c r="JB242" s="131"/>
      <c r="JC242" s="131"/>
      <c r="JD242" s="131"/>
      <c r="JE242" s="131"/>
      <c r="JF242" s="131"/>
      <c r="JG242" s="131"/>
      <c r="JH242" s="131"/>
      <c r="JI242" s="131"/>
      <c r="JJ242" s="131"/>
      <c r="JK242" s="131"/>
      <c r="JL242" s="131"/>
      <c r="JM242" s="131"/>
      <c r="JN242" s="131"/>
      <c r="JO242" s="131"/>
      <c r="JP242" s="131"/>
      <c r="JQ242" s="131"/>
      <c r="JR242" s="131"/>
      <c r="JS242" s="131"/>
      <c r="JT242" s="131"/>
      <c r="JU242" s="131"/>
      <c r="JV242" s="131"/>
      <c r="JW242" s="131"/>
      <c r="JX242" s="131"/>
      <c r="JY242" s="131"/>
      <c r="JZ242" s="131"/>
      <c r="KA242" s="131"/>
      <c r="KB242" s="131"/>
      <c r="KC242" s="131"/>
      <c r="KD242" s="131"/>
      <c r="KE242" s="131"/>
      <c r="KF242" s="131"/>
      <c r="KG242" s="131"/>
      <c r="KH242" s="131"/>
      <c r="KI242" s="131"/>
      <c r="KJ242" s="131"/>
      <c r="KK242" s="131"/>
      <c r="KL242" s="131"/>
      <c r="KM242" s="131"/>
      <c r="KN242" s="131"/>
      <c r="KO242" s="131"/>
      <c r="KP242" s="131"/>
      <c r="KQ242" s="131"/>
      <c r="KR242" s="131"/>
      <c r="KS242" s="131"/>
      <c r="KT242" s="131"/>
      <c r="KU242" s="131"/>
      <c r="KV242" s="131"/>
      <c r="KW242" s="131"/>
      <c r="KX242" s="131"/>
      <c r="KY242" s="131"/>
      <c r="KZ242" s="131"/>
      <c r="LA242" s="131"/>
      <c r="LB242" s="131"/>
      <c r="LC242" s="131"/>
      <c r="LD242" s="131"/>
      <c r="LE242" s="131"/>
      <c r="LF242" s="131"/>
      <c r="LG242" s="131"/>
      <c r="LH242" s="131"/>
      <c r="LI242" s="131"/>
      <c r="LJ242" s="131"/>
      <c r="LK242" s="131"/>
      <c r="LL242" s="131"/>
      <c r="LM242" s="131"/>
      <c r="LN242" s="131"/>
      <c r="LO242" s="131"/>
      <c r="LP242" s="131"/>
      <c r="LQ242" s="131"/>
      <c r="LR242" s="131"/>
      <c r="LS242" s="131"/>
      <c r="LT242" s="131"/>
      <c r="LU242" s="131"/>
      <c r="LV242" s="131"/>
      <c r="LW242" s="131"/>
      <c r="LX242" s="131"/>
      <c r="LY242" s="131"/>
      <c r="LZ242" s="131"/>
      <c r="MA242" s="131"/>
      <c r="MB242" s="131"/>
      <c r="MC242" s="131"/>
      <c r="MD242" s="131"/>
      <c r="ME242" s="131"/>
      <c r="MF242" s="131"/>
      <c r="MG242" s="131"/>
      <c r="MH242" s="131"/>
      <c r="MI242" s="131"/>
      <c r="MJ242" s="131"/>
      <c r="MK242" s="131"/>
      <c r="ML242" s="131"/>
      <c r="MM242" s="131"/>
      <c r="MN242" s="131"/>
      <c r="MO242" s="131"/>
      <c r="MP242" s="131"/>
      <c r="MQ242" s="131"/>
      <c r="MR242" s="131"/>
      <c r="MS242" s="131"/>
      <c r="MT242" s="131"/>
      <c r="MU242" s="131"/>
      <c r="MV242" s="131"/>
      <c r="MW242" s="131"/>
      <c r="MX242" s="131"/>
      <c r="MY242" s="131"/>
      <c r="MZ242" s="131"/>
      <c r="NA242" s="131"/>
      <c r="NB242" s="131"/>
      <c r="NC242" s="131"/>
      <c r="ND242" s="131"/>
      <c r="NE242" s="131"/>
      <c r="NF242" s="131"/>
      <c r="NG242" s="131"/>
      <c r="NH242" s="131"/>
      <c r="NI242" s="131"/>
      <c r="NJ242" s="131"/>
      <c r="NK242" s="131"/>
      <c r="NL242" s="131"/>
      <c r="NM242" s="131"/>
      <c r="NN242" s="131"/>
      <c r="NO242" s="131"/>
      <c r="NP242" s="131"/>
      <c r="NQ242" s="131"/>
      <c r="NR242" s="131"/>
      <c r="NS242" s="131"/>
      <c r="NT242" s="131"/>
      <c r="NU242" s="131"/>
      <c r="NV242" s="131"/>
      <c r="NW242" s="131"/>
      <c r="NX242" s="131"/>
      <c r="NY242" s="131"/>
      <c r="NZ242" s="131"/>
      <c r="OA242" s="131"/>
      <c r="OB242" s="131"/>
      <c r="OC242" s="131"/>
      <c r="OD242" s="131"/>
      <c r="OE242" s="131"/>
      <c r="OF242" s="131"/>
      <c r="OG242" s="131"/>
      <c r="OH242" s="131"/>
      <c r="OI242" s="131"/>
      <c r="OJ242" s="131"/>
      <c r="OK242" s="131"/>
      <c r="OL242" s="131"/>
      <c r="OM242" s="131"/>
      <c r="ON242" s="131"/>
      <c r="OO242" s="131"/>
      <c r="OP242" s="131"/>
      <c r="OQ242" s="131"/>
      <c r="OR242" s="131"/>
      <c r="OS242" s="131"/>
      <c r="OT242" s="131"/>
      <c r="OU242" s="131"/>
      <c r="OV242" s="131"/>
      <c r="OW242" s="131"/>
      <c r="OX242" s="131"/>
      <c r="OY242" s="131"/>
      <c r="OZ242" s="131"/>
      <c r="PA242" s="131"/>
      <c r="PB242" s="131"/>
      <c r="PC242" s="131"/>
      <c r="PD242" s="131"/>
      <c r="PE242" s="131"/>
      <c r="PF242" s="131"/>
      <c r="PG242" s="131"/>
      <c r="PH242" s="131"/>
      <c r="PI242" s="131"/>
      <c r="PJ242" s="131"/>
      <c r="PK242" s="131"/>
      <c r="PL242" s="131"/>
      <c r="PM242" s="131"/>
      <c r="PN242" s="131"/>
      <c r="PO242" s="131"/>
      <c r="PP242" s="131"/>
      <c r="PQ242" s="131"/>
      <c r="PR242" s="131"/>
      <c r="PS242" s="131"/>
      <c r="PT242" s="131"/>
      <c r="PU242" s="131"/>
      <c r="PV242" s="131"/>
      <c r="PW242" s="131"/>
      <c r="PX242" s="131"/>
      <c r="PY242" s="131"/>
      <c r="PZ242" s="131"/>
      <c r="QA242" s="131"/>
      <c r="QB242" s="131"/>
      <c r="QC242" s="131"/>
      <c r="QD242" s="131"/>
      <c r="QE242" s="131"/>
      <c r="QF242" s="131"/>
      <c r="QG242" s="131"/>
      <c r="QH242" s="131"/>
      <c r="QI242" s="131"/>
      <c r="QJ242" s="131"/>
    </row>
    <row r="243" spans="1:452" ht="15" x14ac:dyDescent="0.2">
      <c r="A243" s="131"/>
      <c r="B243" s="165"/>
      <c r="C243" s="165"/>
      <c r="D243" s="165"/>
      <c r="E243" s="165"/>
      <c r="F243" s="165"/>
      <c r="G243" s="165"/>
      <c r="H243" s="165"/>
      <c r="I243" s="165"/>
      <c r="J243" s="165"/>
      <c r="K243" s="131"/>
      <c r="L243" s="131"/>
      <c r="M243" s="131"/>
      <c r="N243" s="131"/>
      <c r="O243" s="131"/>
      <c r="P243" s="131"/>
      <c r="Q243" s="164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  <c r="EC243" s="131"/>
      <c r="ED243" s="131"/>
      <c r="EE243" s="131"/>
      <c r="EF243" s="131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31"/>
      <c r="EQ243" s="131"/>
      <c r="ER243" s="131"/>
      <c r="ES243" s="131"/>
      <c r="ET243" s="131"/>
      <c r="EU243" s="131"/>
      <c r="EV243" s="131"/>
      <c r="EW243" s="131"/>
      <c r="EX243" s="131"/>
      <c r="EY243" s="131"/>
      <c r="EZ243" s="131"/>
      <c r="FA243" s="131"/>
      <c r="FB243" s="131"/>
      <c r="FC243" s="131"/>
      <c r="FD243" s="131"/>
      <c r="FE243" s="131"/>
      <c r="FF243" s="131"/>
      <c r="FG243" s="131"/>
      <c r="FH243" s="131"/>
      <c r="FI243" s="131"/>
      <c r="FJ243" s="131"/>
      <c r="FK243" s="131"/>
      <c r="FL243" s="131"/>
      <c r="FM243" s="131"/>
      <c r="FN243" s="131"/>
      <c r="FO243" s="131"/>
      <c r="FP243" s="131"/>
      <c r="FQ243" s="131"/>
      <c r="FR243" s="131"/>
      <c r="FS243" s="131"/>
      <c r="FT243" s="131"/>
      <c r="FU243" s="131"/>
      <c r="FV243" s="131"/>
      <c r="FW243" s="131"/>
      <c r="FX243" s="131"/>
      <c r="FY243" s="131"/>
      <c r="FZ243" s="131"/>
      <c r="GA243" s="131"/>
      <c r="GB243" s="131"/>
      <c r="GC243" s="131"/>
      <c r="GD243" s="131"/>
      <c r="GE243" s="131"/>
      <c r="GF243" s="131"/>
      <c r="GG243" s="131"/>
      <c r="GH243" s="131"/>
      <c r="GI243" s="131"/>
      <c r="GJ243" s="131"/>
      <c r="GK243" s="131"/>
      <c r="GL243" s="131"/>
      <c r="GM243" s="131"/>
      <c r="GN243" s="131"/>
      <c r="GO243" s="131"/>
      <c r="GP243" s="131"/>
      <c r="GQ243" s="131"/>
      <c r="GR243" s="131"/>
      <c r="GS243" s="131"/>
      <c r="GT243" s="131"/>
      <c r="GU243" s="131"/>
      <c r="GV243" s="131"/>
      <c r="GW243" s="131"/>
      <c r="GX243" s="131"/>
      <c r="GY243" s="131"/>
      <c r="GZ243" s="131"/>
      <c r="HA243" s="131"/>
      <c r="HB243" s="131"/>
      <c r="HC243" s="131"/>
      <c r="HD243" s="131"/>
      <c r="HE243" s="131"/>
      <c r="HF243" s="131"/>
      <c r="HG243" s="131"/>
      <c r="HH243" s="131"/>
      <c r="HI243" s="131"/>
      <c r="HJ243" s="131"/>
      <c r="HK243" s="131"/>
      <c r="HL243" s="131"/>
      <c r="HM243" s="131"/>
      <c r="HN243" s="131"/>
      <c r="HO243" s="131"/>
      <c r="HP243" s="131"/>
      <c r="HQ243" s="131"/>
      <c r="HR243" s="131"/>
      <c r="HS243" s="131"/>
      <c r="HT243" s="131"/>
      <c r="HU243" s="131"/>
      <c r="HV243" s="131"/>
      <c r="HW243" s="131"/>
      <c r="HX243" s="131"/>
      <c r="HY243" s="131"/>
      <c r="HZ243" s="131"/>
      <c r="IA243" s="131"/>
      <c r="IB243" s="131"/>
      <c r="IC243" s="131"/>
      <c r="ID243" s="131"/>
      <c r="IE243" s="131"/>
      <c r="IF243" s="131"/>
      <c r="IG243" s="131"/>
      <c r="IH243" s="131"/>
      <c r="II243" s="131"/>
      <c r="IJ243" s="131"/>
      <c r="IK243" s="131"/>
      <c r="IL243" s="131"/>
      <c r="IM243" s="131"/>
      <c r="IN243" s="131"/>
      <c r="IO243" s="131"/>
      <c r="IP243" s="131"/>
      <c r="IQ243" s="131"/>
      <c r="IR243" s="131"/>
      <c r="IS243" s="131"/>
      <c r="IT243" s="131"/>
      <c r="IU243" s="131"/>
      <c r="IV243" s="131"/>
      <c r="IW243" s="131"/>
      <c r="IX243" s="131"/>
      <c r="IY243" s="131"/>
      <c r="IZ243" s="131"/>
      <c r="JA243" s="131"/>
      <c r="JB243" s="131"/>
      <c r="JC243" s="131"/>
      <c r="JD243" s="131"/>
      <c r="JE243" s="131"/>
      <c r="JF243" s="131"/>
      <c r="JG243" s="131"/>
      <c r="JH243" s="131"/>
      <c r="JI243" s="131"/>
      <c r="JJ243" s="131"/>
      <c r="JK243" s="131"/>
      <c r="JL243" s="131"/>
      <c r="JM243" s="131"/>
      <c r="JN243" s="131"/>
      <c r="JO243" s="131"/>
      <c r="JP243" s="131"/>
      <c r="JQ243" s="131"/>
      <c r="JR243" s="131"/>
      <c r="JS243" s="131"/>
      <c r="JT243" s="131"/>
      <c r="JU243" s="131"/>
      <c r="JV243" s="131"/>
      <c r="JW243" s="131"/>
      <c r="JX243" s="131"/>
      <c r="JY243" s="131"/>
      <c r="JZ243" s="131"/>
      <c r="KA243" s="131"/>
      <c r="KB243" s="131"/>
      <c r="KC243" s="131"/>
      <c r="KD243" s="131"/>
      <c r="KE243" s="131"/>
      <c r="KF243" s="131"/>
      <c r="KG243" s="131"/>
      <c r="KH243" s="131"/>
      <c r="KI243" s="131"/>
      <c r="KJ243" s="131"/>
      <c r="KK243" s="131"/>
      <c r="KL243" s="131"/>
      <c r="KM243" s="131"/>
      <c r="KN243" s="131"/>
      <c r="KO243" s="131"/>
      <c r="KP243" s="131"/>
      <c r="KQ243" s="131"/>
      <c r="KR243" s="131"/>
      <c r="KS243" s="131"/>
      <c r="KT243" s="131"/>
      <c r="KU243" s="131"/>
      <c r="KV243" s="131"/>
      <c r="KW243" s="131"/>
      <c r="KX243" s="131"/>
      <c r="KY243" s="131"/>
      <c r="KZ243" s="131"/>
      <c r="LA243" s="131"/>
      <c r="LB243" s="131"/>
      <c r="LC243" s="131"/>
      <c r="LD243" s="131"/>
      <c r="LE243" s="131"/>
      <c r="LF243" s="131"/>
      <c r="LG243" s="131"/>
      <c r="LH243" s="131"/>
      <c r="LI243" s="131"/>
      <c r="LJ243" s="131"/>
      <c r="LK243" s="131"/>
      <c r="LL243" s="131"/>
      <c r="LM243" s="131"/>
      <c r="LN243" s="131"/>
      <c r="LO243" s="131"/>
      <c r="LP243" s="131"/>
      <c r="LQ243" s="131"/>
      <c r="LR243" s="131"/>
      <c r="LS243" s="131"/>
      <c r="LT243" s="131"/>
      <c r="LU243" s="131"/>
      <c r="LV243" s="131"/>
      <c r="LW243" s="131"/>
      <c r="LX243" s="131"/>
      <c r="LY243" s="131"/>
      <c r="LZ243" s="131"/>
      <c r="MA243" s="131"/>
      <c r="MB243" s="131"/>
      <c r="MC243" s="131"/>
      <c r="MD243" s="131"/>
      <c r="ME243" s="131"/>
      <c r="MF243" s="131"/>
      <c r="MG243" s="131"/>
      <c r="MH243" s="131"/>
      <c r="MI243" s="131"/>
      <c r="MJ243" s="131"/>
      <c r="MK243" s="131"/>
      <c r="ML243" s="131"/>
      <c r="MM243" s="131"/>
      <c r="MN243" s="131"/>
      <c r="MO243" s="131"/>
      <c r="MP243" s="131"/>
      <c r="MQ243" s="131"/>
      <c r="MR243" s="131"/>
      <c r="MS243" s="131"/>
      <c r="MT243" s="131"/>
      <c r="MU243" s="131"/>
      <c r="MV243" s="131"/>
      <c r="MW243" s="131"/>
      <c r="MX243" s="131"/>
      <c r="MY243" s="131"/>
      <c r="MZ243" s="131"/>
      <c r="NA243" s="131"/>
      <c r="NB243" s="131"/>
      <c r="NC243" s="131"/>
      <c r="ND243" s="131"/>
      <c r="NE243" s="131"/>
      <c r="NF243" s="131"/>
      <c r="NG243" s="131"/>
      <c r="NH243" s="131"/>
      <c r="NI243" s="131"/>
      <c r="NJ243" s="131"/>
      <c r="NK243" s="131"/>
      <c r="NL243" s="131"/>
      <c r="NM243" s="131"/>
      <c r="NN243" s="131"/>
      <c r="NO243" s="131"/>
      <c r="NP243" s="131"/>
      <c r="NQ243" s="131"/>
      <c r="NR243" s="131"/>
      <c r="NS243" s="131"/>
      <c r="NT243" s="131"/>
      <c r="NU243" s="131"/>
      <c r="NV243" s="131"/>
      <c r="NW243" s="131"/>
      <c r="NX243" s="131"/>
      <c r="NY243" s="131"/>
      <c r="NZ243" s="131"/>
      <c r="OA243" s="131"/>
      <c r="OB243" s="131"/>
      <c r="OC243" s="131"/>
      <c r="OD243" s="131"/>
      <c r="OE243" s="131"/>
      <c r="OF243" s="131"/>
      <c r="OG243" s="131"/>
      <c r="OH243" s="131"/>
      <c r="OI243" s="131"/>
      <c r="OJ243" s="131"/>
      <c r="OK243" s="131"/>
      <c r="OL243" s="131"/>
      <c r="OM243" s="131"/>
      <c r="ON243" s="131"/>
      <c r="OO243" s="131"/>
      <c r="OP243" s="131"/>
      <c r="OQ243" s="131"/>
      <c r="OR243" s="131"/>
      <c r="OS243" s="131"/>
      <c r="OT243" s="131"/>
      <c r="OU243" s="131"/>
      <c r="OV243" s="131"/>
      <c r="OW243" s="131"/>
      <c r="OX243" s="131"/>
      <c r="OY243" s="131"/>
      <c r="OZ243" s="131"/>
      <c r="PA243" s="131"/>
      <c r="PB243" s="131"/>
      <c r="PC243" s="131"/>
      <c r="PD243" s="131"/>
      <c r="PE243" s="131"/>
      <c r="PF243" s="131"/>
      <c r="PG243" s="131"/>
      <c r="PH243" s="131"/>
      <c r="PI243" s="131"/>
      <c r="PJ243" s="131"/>
      <c r="PK243" s="131"/>
      <c r="PL243" s="131"/>
      <c r="PM243" s="131"/>
      <c r="PN243" s="131"/>
      <c r="PO243" s="131"/>
      <c r="PP243" s="131"/>
      <c r="PQ243" s="131"/>
      <c r="PR243" s="131"/>
      <c r="PS243" s="131"/>
      <c r="PT243" s="131"/>
      <c r="PU243" s="131"/>
      <c r="PV243" s="131"/>
      <c r="PW243" s="131"/>
      <c r="PX243" s="131"/>
      <c r="PY243" s="131"/>
      <c r="PZ243" s="131"/>
      <c r="QA243" s="131"/>
      <c r="QB243" s="131"/>
      <c r="QC243" s="131"/>
      <c r="QD243" s="131"/>
      <c r="QE243" s="131"/>
      <c r="QF243" s="131"/>
      <c r="QG243" s="131"/>
      <c r="QH243" s="131"/>
      <c r="QI243" s="131"/>
      <c r="QJ243" s="131"/>
    </row>
    <row r="244" spans="1:452" ht="15" x14ac:dyDescent="0.2">
      <c r="A244" s="131"/>
      <c r="B244" s="165"/>
      <c r="C244" s="165"/>
      <c r="D244" s="165"/>
      <c r="E244" s="165"/>
      <c r="F244" s="165"/>
      <c r="G244" s="165"/>
      <c r="H244" s="165"/>
      <c r="I244" s="165"/>
      <c r="J244" s="165"/>
      <c r="K244" s="131"/>
      <c r="L244" s="131"/>
      <c r="M244" s="131"/>
      <c r="N244" s="131"/>
      <c r="O244" s="131"/>
      <c r="P244" s="131"/>
      <c r="Q244" s="164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  <c r="EC244" s="131"/>
      <c r="ED244" s="131"/>
      <c r="EE244" s="131"/>
      <c r="EF244" s="131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31"/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31"/>
      <c r="FA244" s="131"/>
      <c r="FB244" s="131"/>
      <c r="FC244" s="131"/>
      <c r="FD244" s="131"/>
      <c r="FE244" s="131"/>
      <c r="FF244" s="131"/>
      <c r="FG244" s="131"/>
      <c r="FH244" s="131"/>
      <c r="FI244" s="131"/>
      <c r="FJ244" s="131"/>
      <c r="FK244" s="131"/>
      <c r="FL244" s="131"/>
      <c r="FM244" s="131"/>
      <c r="FN244" s="131"/>
      <c r="FO244" s="131"/>
      <c r="FP244" s="131"/>
      <c r="FQ244" s="131"/>
      <c r="FR244" s="131"/>
      <c r="FS244" s="131"/>
      <c r="FT244" s="131"/>
      <c r="FU244" s="131"/>
      <c r="FV244" s="131"/>
      <c r="FW244" s="131"/>
      <c r="FX244" s="131"/>
      <c r="FY244" s="131"/>
      <c r="FZ244" s="131"/>
      <c r="GA244" s="131"/>
      <c r="GB244" s="131"/>
      <c r="GC244" s="131"/>
      <c r="GD244" s="131"/>
      <c r="GE244" s="131"/>
      <c r="GF244" s="131"/>
      <c r="GG244" s="131"/>
      <c r="GH244" s="131"/>
      <c r="GI244" s="131"/>
      <c r="GJ244" s="131"/>
      <c r="GK244" s="131"/>
      <c r="GL244" s="131"/>
      <c r="GM244" s="131"/>
      <c r="GN244" s="131"/>
      <c r="GO244" s="131"/>
      <c r="GP244" s="131"/>
      <c r="GQ244" s="131"/>
      <c r="GR244" s="131"/>
      <c r="GS244" s="131"/>
      <c r="GT244" s="131"/>
      <c r="GU244" s="131"/>
      <c r="GV244" s="131"/>
      <c r="GW244" s="131"/>
      <c r="GX244" s="131"/>
      <c r="GY244" s="131"/>
      <c r="GZ244" s="131"/>
      <c r="HA244" s="131"/>
      <c r="HB244" s="131"/>
      <c r="HC244" s="131"/>
      <c r="HD244" s="131"/>
      <c r="HE244" s="131"/>
      <c r="HF244" s="131"/>
      <c r="HG244" s="131"/>
      <c r="HH244" s="131"/>
      <c r="HI244" s="131"/>
      <c r="HJ244" s="131"/>
      <c r="HK244" s="131"/>
      <c r="HL244" s="131"/>
      <c r="HM244" s="131"/>
      <c r="HN244" s="131"/>
      <c r="HO244" s="131"/>
      <c r="HP244" s="131"/>
      <c r="HQ244" s="131"/>
      <c r="HR244" s="131"/>
      <c r="HS244" s="131"/>
      <c r="HT244" s="131"/>
      <c r="HU244" s="131"/>
      <c r="HV244" s="131"/>
      <c r="HW244" s="131"/>
      <c r="HX244" s="131"/>
      <c r="HY244" s="131"/>
      <c r="HZ244" s="131"/>
      <c r="IA244" s="131"/>
      <c r="IB244" s="131"/>
      <c r="IC244" s="131"/>
      <c r="ID244" s="131"/>
      <c r="IE244" s="131"/>
      <c r="IF244" s="131"/>
      <c r="IG244" s="131"/>
      <c r="IH244" s="131"/>
      <c r="II244" s="131"/>
      <c r="IJ244" s="131"/>
      <c r="IK244" s="131"/>
      <c r="IL244" s="131"/>
      <c r="IM244" s="131"/>
      <c r="IN244" s="131"/>
      <c r="IO244" s="131"/>
      <c r="IP244" s="131"/>
      <c r="IQ244" s="131"/>
      <c r="IR244" s="131"/>
      <c r="IS244" s="131"/>
      <c r="IT244" s="131"/>
      <c r="IU244" s="131"/>
      <c r="IV244" s="131"/>
      <c r="IW244" s="131"/>
      <c r="IX244" s="131"/>
      <c r="IY244" s="131"/>
      <c r="IZ244" s="131"/>
      <c r="JA244" s="131"/>
      <c r="JB244" s="131"/>
      <c r="JC244" s="131"/>
      <c r="JD244" s="131"/>
      <c r="JE244" s="131"/>
      <c r="JF244" s="131"/>
      <c r="JG244" s="131"/>
      <c r="JH244" s="131"/>
      <c r="JI244" s="131"/>
      <c r="JJ244" s="131"/>
      <c r="JK244" s="131"/>
      <c r="JL244" s="131"/>
      <c r="JM244" s="131"/>
      <c r="JN244" s="131"/>
      <c r="JO244" s="131"/>
      <c r="JP244" s="131"/>
      <c r="JQ244" s="131"/>
      <c r="JR244" s="131"/>
      <c r="JS244" s="131"/>
      <c r="JT244" s="131"/>
      <c r="JU244" s="131"/>
      <c r="JV244" s="131"/>
      <c r="JW244" s="131"/>
      <c r="JX244" s="131"/>
      <c r="JY244" s="131"/>
      <c r="JZ244" s="131"/>
      <c r="KA244" s="131"/>
      <c r="KB244" s="131"/>
      <c r="KC244" s="131"/>
      <c r="KD244" s="131"/>
      <c r="KE244" s="131"/>
      <c r="KF244" s="131"/>
      <c r="KG244" s="131"/>
      <c r="KH244" s="131"/>
      <c r="KI244" s="131"/>
      <c r="KJ244" s="131"/>
      <c r="KK244" s="131"/>
      <c r="KL244" s="131"/>
      <c r="KM244" s="131"/>
      <c r="KN244" s="131"/>
      <c r="KO244" s="131"/>
      <c r="KP244" s="131"/>
      <c r="KQ244" s="131"/>
      <c r="KR244" s="131"/>
      <c r="KS244" s="131"/>
      <c r="KT244" s="131"/>
      <c r="KU244" s="131"/>
      <c r="KV244" s="131"/>
      <c r="KW244" s="131"/>
      <c r="KX244" s="131"/>
      <c r="KY244" s="131"/>
      <c r="KZ244" s="131"/>
      <c r="LA244" s="131"/>
      <c r="LB244" s="131"/>
      <c r="LC244" s="131"/>
      <c r="LD244" s="131"/>
      <c r="LE244" s="131"/>
      <c r="LF244" s="131"/>
      <c r="LG244" s="131"/>
      <c r="LH244" s="131"/>
      <c r="LI244" s="131"/>
      <c r="LJ244" s="131"/>
      <c r="LK244" s="131"/>
      <c r="LL244" s="131"/>
      <c r="LM244" s="131"/>
      <c r="LN244" s="131"/>
      <c r="LO244" s="131"/>
      <c r="LP244" s="131"/>
      <c r="LQ244" s="131"/>
      <c r="LR244" s="131"/>
      <c r="LS244" s="131"/>
      <c r="LT244" s="131"/>
      <c r="LU244" s="131"/>
      <c r="LV244" s="131"/>
      <c r="LW244" s="131"/>
      <c r="LX244" s="131"/>
      <c r="LY244" s="131"/>
      <c r="LZ244" s="131"/>
      <c r="MA244" s="131"/>
      <c r="MB244" s="131"/>
      <c r="MC244" s="131"/>
      <c r="MD244" s="131"/>
      <c r="ME244" s="131"/>
      <c r="MF244" s="131"/>
      <c r="MG244" s="131"/>
      <c r="MH244" s="131"/>
      <c r="MI244" s="131"/>
      <c r="MJ244" s="131"/>
      <c r="MK244" s="131"/>
      <c r="ML244" s="131"/>
      <c r="MM244" s="131"/>
      <c r="MN244" s="131"/>
      <c r="MO244" s="131"/>
      <c r="MP244" s="131"/>
      <c r="MQ244" s="131"/>
      <c r="MR244" s="131"/>
      <c r="MS244" s="131"/>
      <c r="MT244" s="131"/>
      <c r="MU244" s="131"/>
      <c r="MV244" s="131"/>
      <c r="MW244" s="131"/>
      <c r="MX244" s="131"/>
      <c r="MY244" s="131"/>
      <c r="MZ244" s="131"/>
      <c r="NA244" s="131"/>
      <c r="NB244" s="131"/>
      <c r="NC244" s="131"/>
      <c r="ND244" s="131"/>
      <c r="NE244" s="131"/>
      <c r="NF244" s="131"/>
      <c r="NG244" s="131"/>
      <c r="NH244" s="131"/>
      <c r="NI244" s="131"/>
      <c r="NJ244" s="131"/>
      <c r="NK244" s="131"/>
      <c r="NL244" s="131"/>
      <c r="NM244" s="131"/>
      <c r="NN244" s="131"/>
      <c r="NO244" s="131"/>
      <c r="NP244" s="131"/>
      <c r="NQ244" s="131"/>
      <c r="NR244" s="131"/>
      <c r="NS244" s="131"/>
      <c r="NT244" s="131"/>
      <c r="NU244" s="131"/>
      <c r="NV244" s="131"/>
      <c r="NW244" s="131"/>
      <c r="NX244" s="131"/>
      <c r="NY244" s="131"/>
      <c r="NZ244" s="131"/>
      <c r="OA244" s="131"/>
      <c r="OB244" s="131"/>
      <c r="OC244" s="131"/>
      <c r="OD244" s="131"/>
      <c r="OE244" s="131"/>
      <c r="OF244" s="131"/>
      <c r="OG244" s="131"/>
      <c r="OH244" s="131"/>
      <c r="OI244" s="131"/>
      <c r="OJ244" s="131"/>
      <c r="OK244" s="131"/>
      <c r="OL244" s="131"/>
      <c r="OM244" s="131"/>
      <c r="ON244" s="131"/>
      <c r="OO244" s="131"/>
      <c r="OP244" s="131"/>
      <c r="OQ244" s="131"/>
      <c r="OR244" s="131"/>
      <c r="OS244" s="131"/>
      <c r="OT244" s="131"/>
      <c r="OU244" s="131"/>
      <c r="OV244" s="131"/>
      <c r="OW244" s="131"/>
      <c r="OX244" s="131"/>
      <c r="OY244" s="131"/>
      <c r="OZ244" s="131"/>
      <c r="PA244" s="131"/>
      <c r="PB244" s="131"/>
      <c r="PC244" s="131"/>
      <c r="PD244" s="131"/>
      <c r="PE244" s="131"/>
      <c r="PF244" s="131"/>
      <c r="PG244" s="131"/>
      <c r="PH244" s="131"/>
      <c r="PI244" s="131"/>
      <c r="PJ244" s="131"/>
      <c r="PK244" s="131"/>
      <c r="PL244" s="131"/>
      <c r="PM244" s="131"/>
      <c r="PN244" s="131"/>
      <c r="PO244" s="131"/>
      <c r="PP244" s="131"/>
      <c r="PQ244" s="131"/>
      <c r="PR244" s="131"/>
      <c r="PS244" s="131"/>
      <c r="PT244" s="131"/>
      <c r="PU244" s="131"/>
      <c r="PV244" s="131"/>
      <c r="PW244" s="131"/>
      <c r="PX244" s="131"/>
      <c r="PY244" s="131"/>
      <c r="PZ244" s="131"/>
      <c r="QA244" s="131"/>
      <c r="QB244" s="131"/>
      <c r="QC244" s="131"/>
      <c r="QD244" s="131"/>
      <c r="QE244" s="131"/>
      <c r="QF244" s="131"/>
      <c r="QG244" s="131"/>
      <c r="QH244" s="131"/>
      <c r="QI244" s="131"/>
      <c r="QJ244" s="131"/>
    </row>
    <row r="245" spans="1:452" ht="15" x14ac:dyDescent="0.2">
      <c r="A245" s="131"/>
      <c r="B245" s="165"/>
      <c r="C245" s="165"/>
      <c r="D245" s="165"/>
      <c r="E245" s="165"/>
      <c r="F245" s="165"/>
      <c r="G245" s="165"/>
      <c r="H245" s="165"/>
      <c r="I245" s="165"/>
      <c r="J245" s="165"/>
      <c r="K245" s="131"/>
      <c r="L245" s="131"/>
      <c r="M245" s="131"/>
      <c r="N245" s="131"/>
      <c r="O245" s="131"/>
      <c r="P245" s="131"/>
      <c r="Q245" s="164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  <c r="EC245" s="131"/>
      <c r="ED245" s="131"/>
      <c r="EE245" s="131"/>
      <c r="EF245" s="131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31"/>
      <c r="FA245" s="131"/>
      <c r="FB245" s="131"/>
      <c r="FC245" s="131"/>
      <c r="FD245" s="131"/>
      <c r="FE245" s="131"/>
      <c r="FF245" s="131"/>
      <c r="FG245" s="131"/>
      <c r="FH245" s="131"/>
      <c r="FI245" s="131"/>
      <c r="FJ245" s="131"/>
      <c r="FK245" s="131"/>
      <c r="FL245" s="131"/>
      <c r="FM245" s="131"/>
      <c r="FN245" s="131"/>
      <c r="FO245" s="131"/>
      <c r="FP245" s="131"/>
      <c r="FQ245" s="131"/>
      <c r="FR245" s="131"/>
      <c r="FS245" s="131"/>
      <c r="FT245" s="131"/>
      <c r="FU245" s="131"/>
      <c r="FV245" s="131"/>
      <c r="FW245" s="131"/>
      <c r="FX245" s="131"/>
      <c r="FY245" s="131"/>
      <c r="FZ245" s="131"/>
      <c r="GA245" s="131"/>
      <c r="GB245" s="131"/>
      <c r="GC245" s="131"/>
      <c r="GD245" s="131"/>
      <c r="GE245" s="131"/>
      <c r="GF245" s="131"/>
      <c r="GG245" s="131"/>
      <c r="GH245" s="131"/>
      <c r="GI245" s="131"/>
      <c r="GJ245" s="131"/>
      <c r="GK245" s="131"/>
      <c r="GL245" s="131"/>
      <c r="GM245" s="131"/>
      <c r="GN245" s="131"/>
      <c r="GO245" s="131"/>
      <c r="GP245" s="131"/>
      <c r="GQ245" s="131"/>
      <c r="GR245" s="131"/>
      <c r="GS245" s="131"/>
      <c r="GT245" s="131"/>
      <c r="GU245" s="131"/>
      <c r="GV245" s="131"/>
      <c r="GW245" s="131"/>
      <c r="GX245" s="131"/>
      <c r="GY245" s="131"/>
      <c r="GZ245" s="131"/>
      <c r="HA245" s="131"/>
      <c r="HB245" s="131"/>
      <c r="HC245" s="131"/>
      <c r="HD245" s="131"/>
      <c r="HE245" s="131"/>
      <c r="HF245" s="131"/>
      <c r="HG245" s="131"/>
      <c r="HH245" s="131"/>
      <c r="HI245" s="131"/>
      <c r="HJ245" s="131"/>
      <c r="HK245" s="131"/>
      <c r="HL245" s="131"/>
      <c r="HM245" s="131"/>
      <c r="HN245" s="131"/>
      <c r="HO245" s="131"/>
      <c r="HP245" s="131"/>
      <c r="HQ245" s="131"/>
      <c r="HR245" s="131"/>
      <c r="HS245" s="131"/>
      <c r="HT245" s="131"/>
      <c r="HU245" s="131"/>
      <c r="HV245" s="131"/>
      <c r="HW245" s="131"/>
      <c r="HX245" s="131"/>
      <c r="HY245" s="131"/>
      <c r="HZ245" s="131"/>
      <c r="IA245" s="131"/>
      <c r="IB245" s="131"/>
      <c r="IC245" s="131"/>
      <c r="ID245" s="131"/>
      <c r="IE245" s="131"/>
      <c r="IF245" s="131"/>
      <c r="IG245" s="131"/>
      <c r="IH245" s="131"/>
      <c r="II245" s="131"/>
      <c r="IJ245" s="131"/>
      <c r="IK245" s="131"/>
      <c r="IL245" s="131"/>
      <c r="IM245" s="131"/>
      <c r="IN245" s="131"/>
      <c r="IO245" s="131"/>
      <c r="IP245" s="131"/>
      <c r="IQ245" s="131"/>
      <c r="IR245" s="131"/>
      <c r="IS245" s="131"/>
      <c r="IT245" s="131"/>
      <c r="IU245" s="131"/>
      <c r="IV245" s="131"/>
      <c r="IW245" s="131"/>
      <c r="IX245" s="131"/>
      <c r="IY245" s="131"/>
      <c r="IZ245" s="131"/>
      <c r="JA245" s="131"/>
      <c r="JB245" s="131"/>
      <c r="JC245" s="131"/>
      <c r="JD245" s="131"/>
      <c r="JE245" s="131"/>
      <c r="JF245" s="131"/>
      <c r="JG245" s="131"/>
      <c r="JH245" s="131"/>
      <c r="JI245" s="131"/>
      <c r="JJ245" s="131"/>
      <c r="JK245" s="131"/>
      <c r="JL245" s="131"/>
      <c r="JM245" s="131"/>
      <c r="JN245" s="131"/>
      <c r="JO245" s="131"/>
      <c r="JP245" s="131"/>
      <c r="JQ245" s="131"/>
      <c r="JR245" s="131"/>
      <c r="JS245" s="131"/>
      <c r="JT245" s="131"/>
      <c r="JU245" s="131"/>
      <c r="JV245" s="131"/>
      <c r="JW245" s="131"/>
      <c r="JX245" s="131"/>
      <c r="JY245" s="131"/>
      <c r="JZ245" s="131"/>
      <c r="KA245" s="131"/>
      <c r="KB245" s="131"/>
      <c r="KC245" s="131"/>
      <c r="KD245" s="131"/>
      <c r="KE245" s="131"/>
      <c r="KF245" s="131"/>
      <c r="KG245" s="131"/>
      <c r="KH245" s="131"/>
      <c r="KI245" s="131"/>
      <c r="KJ245" s="131"/>
      <c r="KK245" s="131"/>
      <c r="KL245" s="131"/>
      <c r="KM245" s="131"/>
      <c r="KN245" s="131"/>
      <c r="KO245" s="131"/>
      <c r="KP245" s="131"/>
      <c r="KQ245" s="131"/>
      <c r="KR245" s="131"/>
      <c r="KS245" s="131"/>
      <c r="KT245" s="131"/>
      <c r="KU245" s="131"/>
      <c r="KV245" s="131"/>
      <c r="KW245" s="131"/>
      <c r="KX245" s="131"/>
      <c r="KY245" s="131"/>
      <c r="KZ245" s="131"/>
      <c r="LA245" s="131"/>
      <c r="LB245" s="131"/>
      <c r="LC245" s="131"/>
      <c r="LD245" s="131"/>
      <c r="LE245" s="131"/>
      <c r="LF245" s="131"/>
      <c r="LG245" s="131"/>
      <c r="LH245" s="131"/>
      <c r="LI245" s="131"/>
      <c r="LJ245" s="131"/>
      <c r="LK245" s="131"/>
      <c r="LL245" s="131"/>
      <c r="LM245" s="131"/>
      <c r="LN245" s="131"/>
      <c r="LO245" s="131"/>
      <c r="LP245" s="131"/>
      <c r="LQ245" s="131"/>
      <c r="LR245" s="131"/>
      <c r="LS245" s="131"/>
      <c r="LT245" s="131"/>
      <c r="LU245" s="131"/>
      <c r="LV245" s="131"/>
      <c r="LW245" s="131"/>
      <c r="LX245" s="131"/>
      <c r="LY245" s="131"/>
      <c r="LZ245" s="131"/>
      <c r="MA245" s="131"/>
      <c r="MB245" s="131"/>
      <c r="MC245" s="131"/>
      <c r="MD245" s="131"/>
      <c r="ME245" s="131"/>
      <c r="MF245" s="131"/>
      <c r="MG245" s="131"/>
      <c r="MH245" s="131"/>
      <c r="MI245" s="131"/>
      <c r="MJ245" s="131"/>
      <c r="MK245" s="131"/>
      <c r="ML245" s="131"/>
      <c r="MM245" s="131"/>
      <c r="MN245" s="131"/>
      <c r="MO245" s="131"/>
      <c r="MP245" s="131"/>
      <c r="MQ245" s="131"/>
      <c r="MR245" s="131"/>
      <c r="MS245" s="131"/>
      <c r="MT245" s="131"/>
      <c r="MU245" s="131"/>
      <c r="MV245" s="131"/>
      <c r="MW245" s="131"/>
      <c r="MX245" s="131"/>
      <c r="MY245" s="131"/>
      <c r="MZ245" s="131"/>
      <c r="NA245" s="131"/>
      <c r="NB245" s="131"/>
      <c r="NC245" s="131"/>
      <c r="ND245" s="131"/>
      <c r="NE245" s="131"/>
      <c r="NF245" s="131"/>
      <c r="NG245" s="131"/>
      <c r="NH245" s="131"/>
      <c r="NI245" s="131"/>
      <c r="NJ245" s="131"/>
      <c r="NK245" s="131"/>
      <c r="NL245" s="131"/>
      <c r="NM245" s="131"/>
      <c r="NN245" s="131"/>
      <c r="NO245" s="131"/>
      <c r="NP245" s="131"/>
      <c r="NQ245" s="131"/>
      <c r="NR245" s="131"/>
      <c r="NS245" s="131"/>
      <c r="NT245" s="131"/>
      <c r="NU245" s="131"/>
      <c r="NV245" s="131"/>
      <c r="NW245" s="131"/>
      <c r="NX245" s="131"/>
      <c r="NY245" s="131"/>
      <c r="NZ245" s="131"/>
      <c r="OA245" s="131"/>
      <c r="OB245" s="131"/>
      <c r="OC245" s="131"/>
      <c r="OD245" s="131"/>
      <c r="OE245" s="131"/>
      <c r="OF245" s="131"/>
      <c r="OG245" s="131"/>
      <c r="OH245" s="131"/>
      <c r="OI245" s="131"/>
      <c r="OJ245" s="131"/>
      <c r="OK245" s="131"/>
      <c r="OL245" s="131"/>
      <c r="OM245" s="131"/>
      <c r="ON245" s="131"/>
      <c r="OO245" s="131"/>
      <c r="OP245" s="131"/>
      <c r="OQ245" s="131"/>
      <c r="OR245" s="131"/>
      <c r="OS245" s="131"/>
      <c r="OT245" s="131"/>
      <c r="OU245" s="131"/>
      <c r="OV245" s="131"/>
      <c r="OW245" s="131"/>
      <c r="OX245" s="131"/>
      <c r="OY245" s="131"/>
      <c r="OZ245" s="131"/>
      <c r="PA245" s="131"/>
      <c r="PB245" s="131"/>
      <c r="PC245" s="131"/>
      <c r="PD245" s="131"/>
      <c r="PE245" s="131"/>
      <c r="PF245" s="131"/>
      <c r="PG245" s="131"/>
      <c r="PH245" s="131"/>
      <c r="PI245" s="131"/>
      <c r="PJ245" s="131"/>
      <c r="PK245" s="131"/>
      <c r="PL245" s="131"/>
      <c r="PM245" s="131"/>
      <c r="PN245" s="131"/>
      <c r="PO245" s="131"/>
      <c r="PP245" s="131"/>
      <c r="PQ245" s="131"/>
      <c r="PR245" s="131"/>
      <c r="PS245" s="131"/>
      <c r="PT245" s="131"/>
      <c r="PU245" s="131"/>
      <c r="PV245" s="131"/>
      <c r="PW245" s="131"/>
      <c r="PX245" s="131"/>
      <c r="PY245" s="131"/>
      <c r="PZ245" s="131"/>
      <c r="QA245" s="131"/>
      <c r="QB245" s="131"/>
      <c r="QC245" s="131"/>
      <c r="QD245" s="131"/>
      <c r="QE245" s="131"/>
      <c r="QF245" s="131"/>
      <c r="QG245" s="131"/>
      <c r="QH245" s="131"/>
      <c r="QI245" s="131"/>
      <c r="QJ245" s="131"/>
    </row>
    <row r="246" spans="1:452" ht="15" x14ac:dyDescent="0.2">
      <c r="A246" s="131"/>
      <c r="B246" s="165"/>
      <c r="C246" s="165"/>
      <c r="D246" s="165"/>
      <c r="E246" s="165"/>
      <c r="F246" s="165"/>
      <c r="G246" s="165"/>
      <c r="H246" s="165"/>
      <c r="I246" s="165"/>
      <c r="J246" s="165"/>
      <c r="K246" s="131"/>
      <c r="L246" s="131"/>
      <c r="M246" s="131"/>
      <c r="N246" s="131"/>
      <c r="O246" s="131"/>
      <c r="P246" s="131"/>
      <c r="Q246" s="164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  <c r="EC246" s="131"/>
      <c r="ED246" s="131"/>
      <c r="EE246" s="131"/>
      <c r="EF246" s="131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31"/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31"/>
      <c r="FA246" s="131"/>
      <c r="FB246" s="131"/>
      <c r="FC246" s="131"/>
      <c r="FD246" s="131"/>
      <c r="FE246" s="131"/>
      <c r="FF246" s="131"/>
      <c r="FG246" s="131"/>
      <c r="FH246" s="131"/>
      <c r="FI246" s="131"/>
      <c r="FJ246" s="131"/>
      <c r="FK246" s="131"/>
      <c r="FL246" s="131"/>
      <c r="FM246" s="131"/>
      <c r="FN246" s="131"/>
      <c r="FO246" s="131"/>
      <c r="FP246" s="131"/>
      <c r="FQ246" s="131"/>
      <c r="FR246" s="131"/>
      <c r="FS246" s="131"/>
      <c r="FT246" s="131"/>
      <c r="FU246" s="131"/>
      <c r="FV246" s="131"/>
      <c r="FW246" s="131"/>
      <c r="FX246" s="131"/>
      <c r="FY246" s="131"/>
      <c r="FZ246" s="131"/>
      <c r="GA246" s="131"/>
      <c r="GB246" s="131"/>
      <c r="GC246" s="131"/>
      <c r="GD246" s="131"/>
      <c r="GE246" s="131"/>
      <c r="GF246" s="131"/>
      <c r="GG246" s="131"/>
      <c r="GH246" s="131"/>
      <c r="GI246" s="131"/>
      <c r="GJ246" s="131"/>
      <c r="GK246" s="131"/>
      <c r="GL246" s="131"/>
      <c r="GM246" s="131"/>
      <c r="GN246" s="131"/>
      <c r="GO246" s="131"/>
      <c r="GP246" s="131"/>
      <c r="GQ246" s="131"/>
      <c r="GR246" s="131"/>
      <c r="GS246" s="131"/>
      <c r="GT246" s="131"/>
      <c r="GU246" s="131"/>
      <c r="GV246" s="131"/>
      <c r="GW246" s="131"/>
      <c r="GX246" s="131"/>
      <c r="GY246" s="131"/>
      <c r="GZ246" s="131"/>
      <c r="HA246" s="131"/>
      <c r="HB246" s="131"/>
      <c r="HC246" s="131"/>
      <c r="HD246" s="131"/>
      <c r="HE246" s="131"/>
      <c r="HF246" s="131"/>
      <c r="HG246" s="131"/>
      <c r="HH246" s="131"/>
      <c r="HI246" s="131"/>
      <c r="HJ246" s="131"/>
      <c r="HK246" s="131"/>
      <c r="HL246" s="131"/>
      <c r="HM246" s="131"/>
      <c r="HN246" s="131"/>
      <c r="HO246" s="131"/>
      <c r="HP246" s="131"/>
      <c r="HQ246" s="131"/>
      <c r="HR246" s="131"/>
      <c r="HS246" s="131"/>
      <c r="HT246" s="131"/>
      <c r="HU246" s="131"/>
      <c r="HV246" s="131"/>
      <c r="HW246" s="131"/>
      <c r="HX246" s="131"/>
      <c r="HY246" s="131"/>
      <c r="HZ246" s="131"/>
      <c r="IA246" s="131"/>
      <c r="IB246" s="131"/>
      <c r="IC246" s="131"/>
      <c r="ID246" s="131"/>
      <c r="IE246" s="131"/>
      <c r="IF246" s="131"/>
      <c r="IG246" s="131"/>
      <c r="IH246" s="131"/>
      <c r="II246" s="131"/>
      <c r="IJ246" s="131"/>
      <c r="IK246" s="131"/>
      <c r="IL246" s="131"/>
      <c r="IM246" s="131"/>
      <c r="IN246" s="131"/>
      <c r="IO246" s="131"/>
      <c r="IP246" s="131"/>
      <c r="IQ246" s="131"/>
      <c r="IR246" s="131"/>
      <c r="IS246" s="131"/>
      <c r="IT246" s="131"/>
      <c r="IU246" s="131"/>
      <c r="IV246" s="131"/>
      <c r="IW246" s="131"/>
      <c r="IX246" s="131"/>
      <c r="IY246" s="131"/>
      <c r="IZ246" s="131"/>
      <c r="JA246" s="131"/>
      <c r="JB246" s="131"/>
      <c r="JC246" s="131"/>
      <c r="JD246" s="131"/>
      <c r="JE246" s="131"/>
      <c r="JF246" s="131"/>
      <c r="JG246" s="131"/>
      <c r="JH246" s="131"/>
      <c r="JI246" s="131"/>
      <c r="JJ246" s="131"/>
      <c r="JK246" s="131"/>
      <c r="JL246" s="131"/>
      <c r="JM246" s="131"/>
      <c r="JN246" s="131"/>
      <c r="JO246" s="131"/>
      <c r="JP246" s="131"/>
      <c r="JQ246" s="131"/>
      <c r="JR246" s="131"/>
      <c r="JS246" s="131"/>
      <c r="JT246" s="131"/>
      <c r="JU246" s="131"/>
      <c r="JV246" s="131"/>
      <c r="JW246" s="131"/>
      <c r="JX246" s="131"/>
      <c r="JY246" s="131"/>
      <c r="JZ246" s="131"/>
      <c r="KA246" s="131"/>
      <c r="KB246" s="131"/>
      <c r="KC246" s="131"/>
      <c r="KD246" s="131"/>
      <c r="KE246" s="131"/>
      <c r="KF246" s="131"/>
      <c r="KG246" s="131"/>
      <c r="KH246" s="131"/>
      <c r="KI246" s="131"/>
      <c r="KJ246" s="131"/>
      <c r="KK246" s="131"/>
      <c r="KL246" s="131"/>
      <c r="KM246" s="131"/>
      <c r="KN246" s="131"/>
      <c r="KO246" s="131"/>
      <c r="KP246" s="131"/>
      <c r="KQ246" s="131"/>
      <c r="KR246" s="131"/>
      <c r="KS246" s="131"/>
      <c r="KT246" s="131"/>
      <c r="KU246" s="131"/>
      <c r="KV246" s="131"/>
      <c r="KW246" s="131"/>
      <c r="KX246" s="131"/>
      <c r="KY246" s="131"/>
      <c r="KZ246" s="131"/>
      <c r="LA246" s="131"/>
      <c r="LB246" s="131"/>
      <c r="LC246" s="131"/>
      <c r="LD246" s="131"/>
      <c r="LE246" s="131"/>
      <c r="LF246" s="131"/>
      <c r="LG246" s="131"/>
      <c r="LH246" s="131"/>
      <c r="LI246" s="131"/>
      <c r="LJ246" s="131"/>
      <c r="LK246" s="131"/>
      <c r="LL246" s="131"/>
      <c r="LM246" s="131"/>
      <c r="LN246" s="131"/>
      <c r="LO246" s="131"/>
      <c r="LP246" s="131"/>
      <c r="LQ246" s="131"/>
      <c r="LR246" s="131"/>
      <c r="LS246" s="131"/>
      <c r="LT246" s="131"/>
      <c r="LU246" s="131"/>
      <c r="LV246" s="131"/>
      <c r="LW246" s="131"/>
      <c r="LX246" s="131"/>
      <c r="LY246" s="131"/>
      <c r="LZ246" s="131"/>
      <c r="MA246" s="131"/>
      <c r="MB246" s="131"/>
      <c r="MC246" s="131"/>
      <c r="MD246" s="131"/>
      <c r="ME246" s="131"/>
      <c r="MF246" s="131"/>
      <c r="MG246" s="131"/>
      <c r="MH246" s="131"/>
      <c r="MI246" s="131"/>
      <c r="MJ246" s="131"/>
      <c r="MK246" s="131"/>
      <c r="ML246" s="131"/>
      <c r="MM246" s="131"/>
      <c r="MN246" s="131"/>
      <c r="MO246" s="131"/>
      <c r="MP246" s="131"/>
      <c r="MQ246" s="131"/>
      <c r="MR246" s="131"/>
      <c r="MS246" s="131"/>
      <c r="MT246" s="131"/>
      <c r="MU246" s="131"/>
      <c r="MV246" s="131"/>
      <c r="MW246" s="131"/>
      <c r="MX246" s="131"/>
      <c r="MY246" s="131"/>
      <c r="MZ246" s="131"/>
      <c r="NA246" s="131"/>
      <c r="NB246" s="131"/>
      <c r="NC246" s="131"/>
      <c r="ND246" s="131"/>
      <c r="NE246" s="131"/>
      <c r="NF246" s="131"/>
      <c r="NG246" s="131"/>
      <c r="NH246" s="131"/>
      <c r="NI246" s="131"/>
      <c r="NJ246" s="131"/>
      <c r="NK246" s="131"/>
      <c r="NL246" s="131"/>
      <c r="NM246" s="131"/>
      <c r="NN246" s="131"/>
      <c r="NO246" s="131"/>
      <c r="NP246" s="131"/>
      <c r="NQ246" s="131"/>
      <c r="NR246" s="131"/>
      <c r="NS246" s="131"/>
      <c r="NT246" s="131"/>
      <c r="NU246" s="131"/>
      <c r="NV246" s="131"/>
      <c r="NW246" s="131"/>
      <c r="NX246" s="131"/>
      <c r="NY246" s="131"/>
      <c r="NZ246" s="131"/>
      <c r="OA246" s="131"/>
      <c r="OB246" s="131"/>
      <c r="OC246" s="131"/>
      <c r="OD246" s="131"/>
      <c r="OE246" s="131"/>
      <c r="OF246" s="131"/>
      <c r="OG246" s="131"/>
      <c r="OH246" s="131"/>
      <c r="OI246" s="131"/>
      <c r="OJ246" s="131"/>
      <c r="OK246" s="131"/>
      <c r="OL246" s="131"/>
      <c r="OM246" s="131"/>
      <c r="ON246" s="131"/>
      <c r="OO246" s="131"/>
      <c r="OP246" s="131"/>
      <c r="OQ246" s="131"/>
      <c r="OR246" s="131"/>
      <c r="OS246" s="131"/>
      <c r="OT246" s="131"/>
      <c r="OU246" s="131"/>
      <c r="OV246" s="131"/>
      <c r="OW246" s="131"/>
      <c r="OX246" s="131"/>
      <c r="OY246" s="131"/>
      <c r="OZ246" s="131"/>
      <c r="PA246" s="131"/>
      <c r="PB246" s="131"/>
      <c r="PC246" s="131"/>
      <c r="PD246" s="131"/>
      <c r="PE246" s="131"/>
      <c r="PF246" s="131"/>
      <c r="PG246" s="131"/>
      <c r="PH246" s="131"/>
      <c r="PI246" s="131"/>
      <c r="PJ246" s="131"/>
      <c r="PK246" s="131"/>
      <c r="PL246" s="131"/>
      <c r="PM246" s="131"/>
      <c r="PN246" s="131"/>
      <c r="PO246" s="131"/>
      <c r="PP246" s="131"/>
      <c r="PQ246" s="131"/>
      <c r="PR246" s="131"/>
      <c r="PS246" s="131"/>
      <c r="PT246" s="131"/>
      <c r="PU246" s="131"/>
      <c r="PV246" s="131"/>
      <c r="PW246" s="131"/>
      <c r="PX246" s="131"/>
      <c r="PY246" s="131"/>
      <c r="PZ246" s="131"/>
      <c r="QA246" s="131"/>
      <c r="QB246" s="131"/>
      <c r="QC246" s="131"/>
      <c r="QD246" s="131"/>
      <c r="QE246" s="131"/>
      <c r="QF246" s="131"/>
      <c r="QG246" s="131"/>
      <c r="QH246" s="131"/>
      <c r="QI246" s="131"/>
      <c r="QJ246" s="131"/>
    </row>
    <row r="247" spans="1:452" ht="15" x14ac:dyDescent="0.2">
      <c r="A247" s="131"/>
      <c r="B247" s="165"/>
      <c r="C247" s="165"/>
      <c r="D247" s="165"/>
      <c r="E247" s="165"/>
      <c r="F247" s="165"/>
      <c r="G247" s="165"/>
      <c r="H247" s="165"/>
      <c r="I247" s="165"/>
      <c r="J247" s="165"/>
      <c r="K247" s="131"/>
      <c r="L247" s="131"/>
      <c r="M247" s="131"/>
      <c r="N247" s="131"/>
      <c r="O247" s="131"/>
      <c r="P247" s="131"/>
      <c r="Q247" s="164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  <c r="EC247" s="131"/>
      <c r="ED247" s="131"/>
      <c r="EE247" s="131"/>
      <c r="EF247" s="131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31"/>
      <c r="EQ247" s="131"/>
      <c r="ER247" s="131"/>
      <c r="ES247" s="131"/>
      <c r="ET247" s="131"/>
      <c r="EU247" s="131"/>
      <c r="EV247" s="131"/>
      <c r="EW247" s="131"/>
      <c r="EX247" s="131"/>
      <c r="EY247" s="131"/>
      <c r="EZ247" s="131"/>
      <c r="FA247" s="131"/>
      <c r="FB247" s="131"/>
      <c r="FC247" s="131"/>
      <c r="FD247" s="131"/>
      <c r="FE247" s="131"/>
      <c r="FF247" s="131"/>
      <c r="FG247" s="131"/>
      <c r="FH247" s="131"/>
      <c r="FI247" s="131"/>
      <c r="FJ247" s="131"/>
      <c r="FK247" s="131"/>
      <c r="FL247" s="131"/>
      <c r="FM247" s="131"/>
      <c r="FN247" s="131"/>
      <c r="FO247" s="131"/>
      <c r="FP247" s="131"/>
      <c r="FQ247" s="131"/>
      <c r="FR247" s="131"/>
      <c r="FS247" s="131"/>
      <c r="FT247" s="131"/>
      <c r="FU247" s="131"/>
      <c r="FV247" s="131"/>
      <c r="FW247" s="131"/>
      <c r="FX247" s="131"/>
      <c r="FY247" s="131"/>
      <c r="FZ247" s="131"/>
      <c r="GA247" s="131"/>
      <c r="GB247" s="131"/>
      <c r="GC247" s="131"/>
      <c r="GD247" s="131"/>
      <c r="GE247" s="131"/>
      <c r="GF247" s="131"/>
      <c r="GG247" s="131"/>
      <c r="GH247" s="131"/>
      <c r="GI247" s="131"/>
      <c r="GJ247" s="131"/>
      <c r="GK247" s="131"/>
      <c r="GL247" s="131"/>
      <c r="GM247" s="131"/>
      <c r="GN247" s="131"/>
      <c r="GO247" s="131"/>
      <c r="GP247" s="131"/>
      <c r="GQ247" s="131"/>
      <c r="GR247" s="131"/>
      <c r="GS247" s="131"/>
      <c r="GT247" s="131"/>
      <c r="GU247" s="131"/>
      <c r="GV247" s="131"/>
      <c r="GW247" s="131"/>
      <c r="GX247" s="131"/>
      <c r="GY247" s="131"/>
      <c r="GZ247" s="131"/>
      <c r="HA247" s="131"/>
      <c r="HB247" s="131"/>
      <c r="HC247" s="131"/>
      <c r="HD247" s="131"/>
      <c r="HE247" s="131"/>
      <c r="HF247" s="131"/>
      <c r="HG247" s="131"/>
      <c r="HH247" s="131"/>
      <c r="HI247" s="131"/>
      <c r="HJ247" s="131"/>
      <c r="HK247" s="131"/>
      <c r="HL247" s="131"/>
      <c r="HM247" s="131"/>
      <c r="HN247" s="131"/>
      <c r="HO247" s="131"/>
      <c r="HP247" s="131"/>
      <c r="HQ247" s="131"/>
      <c r="HR247" s="131"/>
      <c r="HS247" s="131"/>
      <c r="HT247" s="131"/>
      <c r="HU247" s="131"/>
      <c r="HV247" s="131"/>
      <c r="HW247" s="131"/>
      <c r="HX247" s="131"/>
      <c r="HY247" s="131"/>
      <c r="HZ247" s="131"/>
      <c r="IA247" s="131"/>
      <c r="IB247" s="131"/>
      <c r="IC247" s="131"/>
      <c r="ID247" s="131"/>
      <c r="IE247" s="131"/>
      <c r="IF247" s="131"/>
      <c r="IG247" s="131"/>
      <c r="IH247" s="131"/>
      <c r="II247" s="131"/>
      <c r="IJ247" s="131"/>
      <c r="IK247" s="131"/>
      <c r="IL247" s="131"/>
      <c r="IM247" s="131"/>
      <c r="IN247" s="131"/>
      <c r="IO247" s="131"/>
      <c r="IP247" s="131"/>
      <c r="IQ247" s="131"/>
      <c r="IR247" s="131"/>
      <c r="IS247" s="131"/>
      <c r="IT247" s="131"/>
      <c r="IU247" s="131"/>
      <c r="IV247" s="131"/>
      <c r="IW247" s="131"/>
      <c r="IX247" s="131"/>
      <c r="IY247" s="131"/>
      <c r="IZ247" s="131"/>
      <c r="JA247" s="131"/>
      <c r="JB247" s="131"/>
      <c r="JC247" s="131"/>
      <c r="JD247" s="131"/>
      <c r="JE247" s="131"/>
      <c r="JF247" s="131"/>
      <c r="JG247" s="131"/>
      <c r="JH247" s="131"/>
      <c r="JI247" s="131"/>
      <c r="JJ247" s="131"/>
      <c r="JK247" s="131"/>
      <c r="JL247" s="131"/>
      <c r="JM247" s="131"/>
      <c r="JN247" s="131"/>
      <c r="JO247" s="131"/>
      <c r="JP247" s="131"/>
      <c r="JQ247" s="131"/>
      <c r="JR247" s="131"/>
      <c r="JS247" s="131"/>
      <c r="JT247" s="131"/>
      <c r="JU247" s="131"/>
      <c r="JV247" s="131"/>
      <c r="JW247" s="131"/>
      <c r="JX247" s="131"/>
      <c r="JY247" s="131"/>
      <c r="JZ247" s="131"/>
      <c r="KA247" s="131"/>
      <c r="KB247" s="131"/>
      <c r="KC247" s="131"/>
      <c r="KD247" s="131"/>
      <c r="KE247" s="131"/>
      <c r="KF247" s="131"/>
      <c r="KG247" s="131"/>
      <c r="KH247" s="131"/>
      <c r="KI247" s="131"/>
      <c r="KJ247" s="131"/>
      <c r="KK247" s="131"/>
      <c r="KL247" s="131"/>
      <c r="KM247" s="131"/>
      <c r="KN247" s="131"/>
      <c r="KO247" s="131"/>
      <c r="KP247" s="131"/>
      <c r="KQ247" s="131"/>
      <c r="KR247" s="131"/>
      <c r="KS247" s="131"/>
      <c r="KT247" s="131"/>
      <c r="KU247" s="131"/>
      <c r="KV247" s="131"/>
      <c r="KW247" s="131"/>
      <c r="KX247" s="131"/>
      <c r="KY247" s="131"/>
      <c r="KZ247" s="131"/>
      <c r="LA247" s="131"/>
      <c r="LB247" s="131"/>
      <c r="LC247" s="131"/>
      <c r="LD247" s="131"/>
      <c r="LE247" s="131"/>
      <c r="LF247" s="131"/>
      <c r="LG247" s="131"/>
      <c r="LH247" s="131"/>
      <c r="LI247" s="131"/>
      <c r="LJ247" s="131"/>
      <c r="LK247" s="131"/>
      <c r="LL247" s="131"/>
      <c r="LM247" s="131"/>
      <c r="LN247" s="131"/>
      <c r="LO247" s="131"/>
      <c r="LP247" s="131"/>
      <c r="LQ247" s="131"/>
      <c r="LR247" s="131"/>
      <c r="LS247" s="131"/>
      <c r="LT247" s="131"/>
      <c r="LU247" s="131"/>
      <c r="LV247" s="131"/>
      <c r="LW247" s="131"/>
      <c r="LX247" s="131"/>
      <c r="LY247" s="131"/>
      <c r="LZ247" s="131"/>
      <c r="MA247" s="131"/>
      <c r="MB247" s="131"/>
      <c r="MC247" s="131"/>
      <c r="MD247" s="131"/>
      <c r="ME247" s="131"/>
      <c r="MF247" s="131"/>
      <c r="MG247" s="131"/>
      <c r="MH247" s="131"/>
      <c r="MI247" s="131"/>
      <c r="MJ247" s="131"/>
      <c r="MK247" s="131"/>
      <c r="ML247" s="131"/>
      <c r="MM247" s="131"/>
      <c r="MN247" s="131"/>
      <c r="MO247" s="131"/>
      <c r="MP247" s="131"/>
      <c r="MQ247" s="131"/>
      <c r="MR247" s="131"/>
      <c r="MS247" s="131"/>
      <c r="MT247" s="131"/>
      <c r="MU247" s="131"/>
      <c r="MV247" s="131"/>
      <c r="MW247" s="131"/>
      <c r="MX247" s="131"/>
      <c r="MY247" s="131"/>
      <c r="MZ247" s="131"/>
      <c r="NA247" s="131"/>
      <c r="NB247" s="131"/>
      <c r="NC247" s="131"/>
      <c r="ND247" s="131"/>
      <c r="NE247" s="131"/>
      <c r="NF247" s="131"/>
      <c r="NG247" s="131"/>
      <c r="NH247" s="131"/>
      <c r="NI247" s="131"/>
      <c r="NJ247" s="131"/>
      <c r="NK247" s="131"/>
      <c r="NL247" s="131"/>
      <c r="NM247" s="131"/>
      <c r="NN247" s="131"/>
      <c r="NO247" s="131"/>
      <c r="NP247" s="131"/>
      <c r="NQ247" s="131"/>
      <c r="NR247" s="131"/>
      <c r="NS247" s="131"/>
      <c r="NT247" s="131"/>
      <c r="NU247" s="131"/>
      <c r="NV247" s="131"/>
      <c r="NW247" s="131"/>
      <c r="NX247" s="131"/>
      <c r="NY247" s="131"/>
      <c r="NZ247" s="131"/>
      <c r="OA247" s="131"/>
      <c r="OB247" s="131"/>
      <c r="OC247" s="131"/>
      <c r="OD247" s="131"/>
      <c r="OE247" s="131"/>
      <c r="OF247" s="131"/>
      <c r="OG247" s="131"/>
      <c r="OH247" s="131"/>
      <c r="OI247" s="131"/>
      <c r="OJ247" s="131"/>
      <c r="OK247" s="131"/>
      <c r="OL247" s="131"/>
      <c r="OM247" s="131"/>
      <c r="ON247" s="131"/>
      <c r="OO247" s="131"/>
      <c r="OP247" s="131"/>
      <c r="OQ247" s="131"/>
      <c r="OR247" s="131"/>
      <c r="OS247" s="131"/>
      <c r="OT247" s="131"/>
      <c r="OU247" s="131"/>
      <c r="OV247" s="131"/>
      <c r="OW247" s="131"/>
      <c r="OX247" s="131"/>
      <c r="OY247" s="131"/>
      <c r="OZ247" s="131"/>
      <c r="PA247" s="131"/>
      <c r="PB247" s="131"/>
      <c r="PC247" s="131"/>
      <c r="PD247" s="131"/>
      <c r="PE247" s="131"/>
      <c r="PF247" s="131"/>
      <c r="PG247" s="131"/>
      <c r="PH247" s="131"/>
      <c r="PI247" s="131"/>
      <c r="PJ247" s="131"/>
      <c r="PK247" s="131"/>
      <c r="PL247" s="131"/>
      <c r="PM247" s="131"/>
      <c r="PN247" s="131"/>
      <c r="PO247" s="131"/>
      <c r="PP247" s="131"/>
      <c r="PQ247" s="131"/>
      <c r="PR247" s="131"/>
      <c r="PS247" s="131"/>
      <c r="PT247" s="131"/>
      <c r="PU247" s="131"/>
      <c r="PV247" s="131"/>
      <c r="PW247" s="131"/>
      <c r="PX247" s="131"/>
      <c r="PY247" s="131"/>
      <c r="PZ247" s="131"/>
      <c r="QA247" s="131"/>
      <c r="QB247" s="131"/>
      <c r="QC247" s="131"/>
      <c r="QD247" s="131"/>
      <c r="QE247" s="131"/>
      <c r="QF247" s="131"/>
      <c r="QG247" s="131"/>
      <c r="QH247" s="131"/>
      <c r="QI247" s="131"/>
      <c r="QJ247" s="131"/>
    </row>
    <row r="248" spans="1:452" ht="15" x14ac:dyDescent="0.2">
      <c r="A248" s="131"/>
      <c r="B248" s="165"/>
      <c r="C248" s="165"/>
      <c r="D248" s="165"/>
      <c r="E248" s="165"/>
      <c r="F248" s="165"/>
      <c r="G248" s="165"/>
      <c r="H248" s="165"/>
      <c r="I248" s="165"/>
      <c r="J248" s="165"/>
      <c r="K248" s="131"/>
      <c r="L248" s="131"/>
      <c r="M248" s="131"/>
      <c r="N248" s="131"/>
      <c r="O248" s="131"/>
      <c r="P248" s="131"/>
      <c r="Q248" s="164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  <c r="EC248" s="131"/>
      <c r="ED248" s="131"/>
      <c r="EE248" s="131"/>
      <c r="EF248" s="131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31"/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31"/>
      <c r="FA248" s="131"/>
      <c r="FB248" s="131"/>
      <c r="FC248" s="131"/>
      <c r="FD248" s="131"/>
      <c r="FE248" s="131"/>
      <c r="FF248" s="131"/>
      <c r="FG248" s="131"/>
      <c r="FH248" s="131"/>
      <c r="FI248" s="131"/>
      <c r="FJ248" s="131"/>
      <c r="FK248" s="131"/>
      <c r="FL248" s="131"/>
      <c r="FM248" s="131"/>
      <c r="FN248" s="131"/>
      <c r="FO248" s="131"/>
      <c r="FP248" s="131"/>
      <c r="FQ248" s="131"/>
      <c r="FR248" s="131"/>
      <c r="FS248" s="131"/>
      <c r="FT248" s="131"/>
      <c r="FU248" s="131"/>
      <c r="FV248" s="131"/>
      <c r="FW248" s="131"/>
      <c r="FX248" s="131"/>
      <c r="FY248" s="131"/>
      <c r="FZ248" s="131"/>
      <c r="GA248" s="131"/>
      <c r="GB248" s="131"/>
      <c r="GC248" s="131"/>
      <c r="GD248" s="131"/>
      <c r="GE248" s="131"/>
      <c r="GF248" s="131"/>
      <c r="GG248" s="131"/>
      <c r="GH248" s="131"/>
      <c r="GI248" s="131"/>
      <c r="GJ248" s="131"/>
      <c r="GK248" s="131"/>
      <c r="GL248" s="131"/>
      <c r="GM248" s="131"/>
      <c r="GN248" s="131"/>
      <c r="GO248" s="131"/>
      <c r="GP248" s="131"/>
      <c r="GQ248" s="131"/>
      <c r="GR248" s="131"/>
      <c r="GS248" s="131"/>
      <c r="GT248" s="131"/>
      <c r="GU248" s="131"/>
      <c r="GV248" s="131"/>
      <c r="GW248" s="131"/>
      <c r="GX248" s="131"/>
      <c r="GY248" s="131"/>
      <c r="GZ248" s="131"/>
      <c r="HA248" s="131"/>
      <c r="HB248" s="131"/>
      <c r="HC248" s="131"/>
      <c r="HD248" s="131"/>
      <c r="HE248" s="131"/>
      <c r="HF248" s="131"/>
      <c r="HG248" s="131"/>
      <c r="HH248" s="131"/>
      <c r="HI248" s="131"/>
      <c r="HJ248" s="131"/>
      <c r="HK248" s="131"/>
      <c r="HL248" s="131"/>
      <c r="HM248" s="131"/>
      <c r="HN248" s="131"/>
      <c r="HO248" s="131"/>
      <c r="HP248" s="131"/>
      <c r="HQ248" s="131"/>
      <c r="HR248" s="131"/>
      <c r="HS248" s="131"/>
      <c r="HT248" s="131"/>
      <c r="HU248" s="131"/>
      <c r="HV248" s="131"/>
      <c r="HW248" s="131"/>
      <c r="HX248" s="131"/>
      <c r="HY248" s="131"/>
      <c r="HZ248" s="131"/>
      <c r="IA248" s="131"/>
      <c r="IB248" s="131"/>
      <c r="IC248" s="131"/>
      <c r="ID248" s="131"/>
      <c r="IE248" s="131"/>
      <c r="IF248" s="131"/>
      <c r="IG248" s="131"/>
      <c r="IH248" s="131"/>
      <c r="II248" s="131"/>
      <c r="IJ248" s="131"/>
      <c r="IK248" s="131"/>
      <c r="IL248" s="131"/>
      <c r="IM248" s="131"/>
      <c r="IN248" s="131"/>
      <c r="IO248" s="131"/>
      <c r="IP248" s="131"/>
      <c r="IQ248" s="131"/>
      <c r="IR248" s="131"/>
      <c r="IS248" s="131"/>
      <c r="IT248" s="131"/>
      <c r="IU248" s="131"/>
      <c r="IV248" s="131"/>
      <c r="IW248" s="131"/>
      <c r="IX248" s="131"/>
      <c r="IY248" s="131"/>
      <c r="IZ248" s="131"/>
      <c r="JA248" s="131"/>
      <c r="JB248" s="131"/>
      <c r="JC248" s="131"/>
      <c r="JD248" s="131"/>
      <c r="JE248" s="131"/>
      <c r="JF248" s="131"/>
      <c r="JG248" s="131"/>
      <c r="JH248" s="131"/>
      <c r="JI248" s="131"/>
      <c r="JJ248" s="131"/>
      <c r="JK248" s="131"/>
      <c r="JL248" s="131"/>
      <c r="JM248" s="131"/>
      <c r="JN248" s="131"/>
      <c r="JO248" s="131"/>
      <c r="JP248" s="131"/>
      <c r="JQ248" s="131"/>
      <c r="JR248" s="131"/>
      <c r="JS248" s="131"/>
      <c r="JT248" s="131"/>
      <c r="JU248" s="131"/>
      <c r="JV248" s="131"/>
      <c r="JW248" s="131"/>
      <c r="JX248" s="131"/>
      <c r="JY248" s="131"/>
      <c r="JZ248" s="131"/>
      <c r="KA248" s="131"/>
      <c r="KB248" s="131"/>
      <c r="KC248" s="131"/>
      <c r="KD248" s="131"/>
      <c r="KE248" s="131"/>
      <c r="KF248" s="131"/>
      <c r="KG248" s="131"/>
      <c r="KH248" s="131"/>
      <c r="KI248" s="131"/>
      <c r="KJ248" s="131"/>
      <c r="KK248" s="131"/>
      <c r="KL248" s="131"/>
      <c r="KM248" s="131"/>
      <c r="KN248" s="131"/>
      <c r="KO248" s="131"/>
      <c r="KP248" s="131"/>
      <c r="KQ248" s="131"/>
      <c r="KR248" s="131"/>
      <c r="KS248" s="131"/>
      <c r="KT248" s="131"/>
      <c r="KU248" s="131"/>
      <c r="KV248" s="131"/>
      <c r="KW248" s="131"/>
      <c r="KX248" s="131"/>
      <c r="KY248" s="131"/>
      <c r="KZ248" s="131"/>
      <c r="LA248" s="131"/>
      <c r="LB248" s="131"/>
      <c r="LC248" s="131"/>
      <c r="LD248" s="131"/>
      <c r="LE248" s="131"/>
      <c r="LF248" s="131"/>
      <c r="LG248" s="131"/>
      <c r="LH248" s="131"/>
      <c r="LI248" s="131"/>
      <c r="LJ248" s="131"/>
      <c r="LK248" s="131"/>
      <c r="LL248" s="131"/>
      <c r="LM248" s="131"/>
      <c r="LN248" s="131"/>
      <c r="LO248" s="131"/>
      <c r="LP248" s="131"/>
      <c r="LQ248" s="131"/>
      <c r="LR248" s="131"/>
      <c r="LS248" s="131"/>
      <c r="LT248" s="131"/>
      <c r="LU248" s="131"/>
      <c r="LV248" s="131"/>
      <c r="LW248" s="131"/>
      <c r="LX248" s="131"/>
      <c r="LY248" s="131"/>
      <c r="LZ248" s="131"/>
      <c r="MA248" s="131"/>
      <c r="MB248" s="131"/>
      <c r="MC248" s="131"/>
      <c r="MD248" s="131"/>
      <c r="ME248" s="131"/>
      <c r="MF248" s="131"/>
      <c r="MG248" s="131"/>
      <c r="MH248" s="131"/>
      <c r="MI248" s="131"/>
      <c r="MJ248" s="131"/>
      <c r="MK248" s="131"/>
      <c r="ML248" s="131"/>
      <c r="MM248" s="131"/>
      <c r="MN248" s="131"/>
      <c r="MO248" s="131"/>
      <c r="MP248" s="131"/>
      <c r="MQ248" s="131"/>
      <c r="MR248" s="131"/>
      <c r="MS248" s="131"/>
      <c r="MT248" s="131"/>
      <c r="MU248" s="131"/>
      <c r="MV248" s="131"/>
      <c r="MW248" s="131"/>
      <c r="MX248" s="131"/>
      <c r="MY248" s="131"/>
      <c r="MZ248" s="131"/>
      <c r="NA248" s="131"/>
      <c r="NB248" s="131"/>
      <c r="NC248" s="131"/>
      <c r="ND248" s="131"/>
      <c r="NE248" s="131"/>
      <c r="NF248" s="131"/>
      <c r="NG248" s="131"/>
      <c r="NH248" s="131"/>
      <c r="NI248" s="131"/>
      <c r="NJ248" s="131"/>
      <c r="NK248" s="131"/>
      <c r="NL248" s="131"/>
      <c r="NM248" s="131"/>
      <c r="NN248" s="131"/>
      <c r="NO248" s="131"/>
      <c r="NP248" s="131"/>
      <c r="NQ248" s="131"/>
      <c r="NR248" s="131"/>
      <c r="NS248" s="131"/>
      <c r="NT248" s="131"/>
      <c r="NU248" s="131"/>
      <c r="NV248" s="131"/>
      <c r="NW248" s="131"/>
      <c r="NX248" s="131"/>
      <c r="NY248" s="131"/>
      <c r="NZ248" s="131"/>
      <c r="OA248" s="131"/>
      <c r="OB248" s="131"/>
      <c r="OC248" s="131"/>
      <c r="OD248" s="131"/>
      <c r="OE248" s="131"/>
      <c r="OF248" s="131"/>
      <c r="OG248" s="131"/>
      <c r="OH248" s="131"/>
      <c r="OI248" s="131"/>
      <c r="OJ248" s="131"/>
      <c r="OK248" s="131"/>
      <c r="OL248" s="131"/>
      <c r="OM248" s="131"/>
      <c r="ON248" s="131"/>
      <c r="OO248" s="131"/>
      <c r="OP248" s="131"/>
      <c r="OQ248" s="131"/>
      <c r="OR248" s="131"/>
      <c r="OS248" s="131"/>
      <c r="OT248" s="131"/>
      <c r="OU248" s="131"/>
      <c r="OV248" s="131"/>
      <c r="OW248" s="131"/>
      <c r="OX248" s="131"/>
      <c r="OY248" s="131"/>
      <c r="OZ248" s="131"/>
      <c r="PA248" s="131"/>
      <c r="PB248" s="131"/>
      <c r="PC248" s="131"/>
      <c r="PD248" s="131"/>
      <c r="PE248" s="131"/>
      <c r="PF248" s="131"/>
      <c r="PG248" s="131"/>
      <c r="PH248" s="131"/>
      <c r="PI248" s="131"/>
      <c r="PJ248" s="131"/>
      <c r="PK248" s="131"/>
      <c r="PL248" s="131"/>
      <c r="PM248" s="131"/>
      <c r="PN248" s="131"/>
      <c r="PO248" s="131"/>
      <c r="PP248" s="131"/>
      <c r="PQ248" s="131"/>
      <c r="PR248" s="131"/>
      <c r="PS248" s="131"/>
      <c r="PT248" s="131"/>
      <c r="PU248" s="131"/>
      <c r="PV248" s="131"/>
      <c r="PW248" s="131"/>
      <c r="PX248" s="131"/>
      <c r="PY248" s="131"/>
      <c r="PZ248" s="131"/>
      <c r="QA248" s="131"/>
      <c r="QB248" s="131"/>
      <c r="QC248" s="131"/>
      <c r="QD248" s="131"/>
      <c r="QE248" s="131"/>
      <c r="QF248" s="131"/>
      <c r="QG248" s="131"/>
      <c r="QH248" s="131"/>
      <c r="QI248" s="131"/>
      <c r="QJ248" s="131"/>
    </row>
    <row r="249" spans="1:452" ht="15" x14ac:dyDescent="0.2">
      <c r="A249" s="131"/>
      <c r="B249" s="165"/>
      <c r="C249" s="165"/>
      <c r="D249" s="165"/>
      <c r="E249" s="165"/>
      <c r="F249" s="165"/>
      <c r="G249" s="165"/>
      <c r="H249" s="165"/>
      <c r="I249" s="165"/>
      <c r="J249" s="165"/>
      <c r="K249" s="131"/>
      <c r="L249" s="131"/>
      <c r="M249" s="131"/>
      <c r="N249" s="131"/>
      <c r="O249" s="131"/>
      <c r="P249" s="131"/>
      <c r="Q249" s="164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  <c r="EC249" s="131"/>
      <c r="ED249" s="131"/>
      <c r="EE249" s="131"/>
      <c r="EF249" s="131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31"/>
      <c r="EQ249" s="131"/>
      <c r="ER249" s="131"/>
      <c r="ES249" s="131"/>
      <c r="ET249" s="131"/>
      <c r="EU249" s="131"/>
      <c r="EV249" s="131"/>
      <c r="EW249" s="131"/>
      <c r="EX249" s="131"/>
      <c r="EY249" s="131"/>
      <c r="EZ249" s="131"/>
      <c r="FA249" s="131"/>
      <c r="FB249" s="131"/>
      <c r="FC249" s="131"/>
      <c r="FD249" s="131"/>
      <c r="FE249" s="131"/>
      <c r="FF249" s="131"/>
      <c r="FG249" s="131"/>
      <c r="FH249" s="131"/>
      <c r="FI249" s="131"/>
      <c r="FJ249" s="131"/>
      <c r="FK249" s="131"/>
      <c r="FL249" s="131"/>
      <c r="FM249" s="131"/>
      <c r="FN249" s="131"/>
      <c r="FO249" s="131"/>
      <c r="FP249" s="131"/>
      <c r="FQ249" s="131"/>
      <c r="FR249" s="131"/>
      <c r="FS249" s="131"/>
      <c r="FT249" s="131"/>
      <c r="FU249" s="131"/>
      <c r="FV249" s="131"/>
      <c r="FW249" s="131"/>
      <c r="FX249" s="131"/>
      <c r="FY249" s="131"/>
      <c r="FZ249" s="131"/>
      <c r="GA249" s="131"/>
      <c r="GB249" s="131"/>
      <c r="GC249" s="131"/>
      <c r="GD249" s="131"/>
      <c r="GE249" s="131"/>
      <c r="GF249" s="131"/>
      <c r="GG249" s="131"/>
      <c r="GH249" s="131"/>
      <c r="GI249" s="131"/>
      <c r="GJ249" s="131"/>
      <c r="GK249" s="131"/>
      <c r="GL249" s="131"/>
      <c r="GM249" s="131"/>
      <c r="GN249" s="131"/>
      <c r="GO249" s="131"/>
      <c r="GP249" s="131"/>
      <c r="GQ249" s="131"/>
      <c r="GR249" s="131"/>
      <c r="GS249" s="131"/>
      <c r="GT249" s="131"/>
      <c r="GU249" s="131"/>
      <c r="GV249" s="131"/>
      <c r="GW249" s="131"/>
      <c r="GX249" s="131"/>
      <c r="GY249" s="131"/>
      <c r="GZ249" s="131"/>
      <c r="HA249" s="131"/>
      <c r="HB249" s="131"/>
      <c r="HC249" s="131"/>
      <c r="HD249" s="131"/>
      <c r="HE249" s="131"/>
      <c r="HF249" s="131"/>
      <c r="HG249" s="131"/>
      <c r="HH249" s="131"/>
      <c r="HI249" s="131"/>
      <c r="HJ249" s="131"/>
      <c r="HK249" s="131"/>
      <c r="HL249" s="131"/>
      <c r="HM249" s="131"/>
      <c r="HN249" s="131"/>
      <c r="HO249" s="131"/>
      <c r="HP249" s="131"/>
      <c r="HQ249" s="131"/>
      <c r="HR249" s="131"/>
      <c r="HS249" s="131"/>
      <c r="HT249" s="131"/>
      <c r="HU249" s="131"/>
      <c r="HV249" s="131"/>
      <c r="HW249" s="131"/>
      <c r="HX249" s="131"/>
      <c r="HY249" s="131"/>
      <c r="HZ249" s="131"/>
      <c r="IA249" s="131"/>
      <c r="IB249" s="131"/>
      <c r="IC249" s="131"/>
      <c r="ID249" s="131"/>
      <c r="IE249" s="131"/>
      <c r="IF249" s="131"/>
      <c r="IG249" s="131"/>
      <c r="IH249" s="131"/>
      <c r="II249" s="131"/>
      <c r="IJ249" s="131"/>
      <c r="IK249" s="131"/>
      <c r="IL249" s="131"/>
      <c r="IM249" s="131"/>
      <c r="IN249" s="131"/>
      <c r="IO249" s="131"/>
      <c r="IP249" s="131"/>
      <c r="IQ249" s="131"/>
      <c r="IR249" s="131"/>
      <c r="IS249" s="131"/>
      <c r="IT249" s="131"/>
      <c r="IU249" s="131"/>
      <c r="IV249" s="131"/>
      <c r="IW249" s="131"/>
      <c r="IX249" s="131"/>
      <c r="IY249" s="131"/>
      <c r="IZ249" s="131"/>
      <c r="JA249" s="131"/>
      <c r="JB249" s="131"/>
      <c r="JC249" s="131"/>
      <c r="JD249" s="131"/>
      <c r="JE249" s="131"/>
      <c r="JF249" s="131"/>
      <c r="JG249" s="131"/>
      <c r="JH249" s="131"/>
      <c r="JI249" s="131"/>
      <c r="JJ249" s="131"/>
      <c r="JK249" s="131"/>
      <c r="JL249" s="131"/>
      <c r="JM249" s="131"/>
      <c r="JN249" s="131"/>
      <c r="JO249" s="131"/>
      <c r="JP249" s="131"/>
      <c r="JQ249" s="131"/>
      <c r="JR249" s="131"/>
      <c r="JS249" s="131"/>
      <c r="JT249" s="131"/>
      <c r="JU249" s="131"/>
      <c r="JV249" s="131"/>
      <c r="JW249" s="131"/>
      <c r="JX249" s="131"/>
      <c r="JY249" s="131"/>
      <c r="JZ249" s="131"/>
      <c r="KA249" s="131"/>
      <c r="KB249" s="131"/>
      <c r="KC249" s="131"/>
      <c r="KD249" s="131"/>
      <c r="KE249" s="131"/>
      <c r="KF249" s="131"/>
      <c r="KG249" s="131"/>
      <c r="KH249" s="131"/>
      <c r="KI249" s="131"/>
      <c r="KJ249" s="131"/>
      <c r="KK249" s="131"/>
      <c r="KL249" s="131"/>
      <c r="KM249" s="131"/>
      <c r="KN249" s="131"/>
      <c r="KO249" s="131"/>
      <c r="KP249" s="131"/>
      <c r="KQ249" s="131"/>
      <c r="KR249" s="131"/>
      <c r="KS249" s="131"/>
      <c r="KT249" s="131"/>
      <c r="KU249" s="131"/>
      <c r="KV249" s="131"/>
      <c r="KW249" s="131"/>
      <c r="KX249" s="131"/>
      <c r="KY249" s="131"/>
      <c r="KZ249" s="131"/>
      <c r="LA249" s="131"/>
      <c r="LB249" s="131"/>
      <c r="LC249" s="131"/>
      <c r="LD249" s="131"/>
      <c r="LE249" s="131"/>
      <c r="LF249" s="131"/>
      <c r="LG249" s="131"/>
      <c r="LH249" s="131"/>
      <c r="LI249" s="131"/>
      <c r="LJ249" s="131"/>
      <c r="LK249" s="131"/>
      <c r="LL249" s="131"/>
      <c r="LM249" s="131"/>
      <c r="LN249" s="131"/>
      <c r="LO249" s="131"/>
      <c r="LP249" s="131"/>
      <c r="LQ249" s="131"/>
      <c r="LR249" s="131"/>
      <c r="LS249" s="131"/>
      <c r="LT249" s="131"/>
      <c r="LU249" s="131"/>
      <c r="LV249" s="131"/>
      <c r="LW249" s="131"/>
      <c r="LX249" s="131"/>
      <c r="LY249" s="131"/>
      <c r="LZ249" s="131"/>
      <c r="MA249" s="131"/>
      <c r="MB249" s="131"/>
      <c r="MC249" s="131"/>
      <c r="MD249" s="131"/>
      <c r="ME249" s="131"/>
      <c r="MF249" s="131"/>
      <c r="MG249" s="131"/>
      <c r="MH249" s="131"/>
      <c r="MI249" s="131"/>
      <c r="MJ249" s="131"/>
      <c r="MK249" s="131"/>
      <c r="ML249" s="131"/>
      <c r="MM249" s="131"/>
      <c r="MN249" s="131"/>
      <c r="MO249" s="131"/>
      <c r="MP249" s="131"/>
      <c r="MQ249" s="131"/>
      <c r="MR249" s="131"/>
      <c r="MS249" s="131"/>
      <c r="MT249" s="131"/>
      <c r="MU249" s="131"/>
      <c r="MV249" s="131"/>
      <c r="MW249" s="131"/>
      <c r="MX249" s="131"/>
      <c r="MY249" s="131"/>
      <c r="MZ249" s="131"/>
      <c r="NA249" s="131"/>
      <c r="NB249" s="131"/>
      <c r="NC249" s="131"/>
      <c r="ND249" s="131"/>
      <c r="NE249" s="131"/>
      <c r="NF249" s="131"/>
      <c r="NG249" s="131"/>
      <c r="NH249" s="131"/>
      <c r="NI249" s="131"/>
      <c r="NJ249" s="131"/>
      <c r="NK249" s="131"/>
      <c r="NL249" s="131"/>
      <c r="NM249" s="131"/>
      <c r="NN249" s="131"/>
      <c r="NO249" s="131"/>
      <c r="NP249" s="131"/>
      <c r="NQ249" s="131"/>
      <c r="NR249" s="131"/>
      <c r="NS249" s="131"/>
      <c r="NT249" s="131"/>
      <c r="NU249" s="131"/>
      <c r="NV249" s="131"/>
      <c r="NW249" s="131"/>
      <c r="NX249" s="131"/>
      <c r="NY249" s="131"/>
      <c r="NZ249" s="131"/>
      <c r="OA249" s="131"/>
      <c r="OB249" s="131"/>
      <c r="OC249" s="131"/>
      <c r="OD249" s="131"/>
      <c r="OE249" s="131"/>
      <c r="OF249" s="131"/>
      <c r="OG249" s="131"/>
      <c r="OH249" s="131"/>
      <c r="OI249" s="131"/>
      <c r="OJ249" s="131"/>
      <c r="OK249" s="131"/>
      <c r="OL249" s="131"/>
      <c r="OM249" s="131"/>
      <c r="ON249" s="131"/>
      <c r="OO249" s="131"/>
      <c r="OP249" s="131"/>
      <c r="OQ249" s="131"/>
      <c r="OR249" s="131"/>
      <c r="OS249" s="131"/>
      <c r="OT249" s="131"/>
      <c r="OU249" s="131"/>
      <c r="OV249" s="131"/>
      <c r="OW249" s="131"/>
      <c r="OX249" s="131"/>
      <c r="OY249" s="131"/>
      <c r="OZ249" s="131"/>
      <c r="PA249" s="131"/>
      <c r="PB249" s="131"/>
      <c r="PC249" s="131"/>
      <c r="PD249" s="131"/>
      <c r="PE249" s="131"/>
      <c r="PF249" s="131"/>
      <c r="PG249" s="131"/>
      <c r="PH249" s="131"/>
      <c r="PI249" s="131"/>
      <c r="PJ249" s="131"/>
      <c r="PK249" s="131"/>
      <c r="PL249" s="131"/>
      <c r="PM249" s="131"/>
      <c r="PN249" s="131"/>
      <c r="PO249" s="131"/>
      <c r="PP249" s="131"/>
      <c r="PQ249" s="131"/>
      <c r="PR249" s="131"/>
      <c r="PS249" s="131"/>
      <c r="PT249" s="131"/>
      <c r="PU249" s="131"/>
      <c r="PV249" s="131"/>
      <c r="PW249" s="131"/>
      <c r="PX249" s="131"/>
      <c r="PY249" s="131"/>
      <c r="PZ249" s="131"/>
      <c r="QA249" s="131"/>
      <c r="QB249" s="131"/>
      <c r="QC249" s="131"/>
      <c r="QD249" s="131"/>
      <c r="QE249" s="131"/>
      <c r="QF249" s="131"/>
      <c r="QG249" s="131"/>
      <c r="QH249" s="131"/>
      <c r="QI249" s="131"/>
      <c r="QJ249" s="131"/>
    </row>
    <row r="250" spans="1:452" ht="15" x14ac:dyDescent="0.2">
      <c r="A250" s="131"/>
      <c r="B250" s="165"/>
      <c r="C250" s="165"/>
      <c r="D250" s="165"/>
      <c r="E250" s="165"/>
      <c r="F250" s="165"/>
      <c r="G250" s="165"/>
      <c r="H250" s="165"/>
      <c r="I250" s="165"/>
      <c r="J250" s="165"/>
      <c r="K250" s="131"/>
      <c r="L250" s="131"/>
      <c r="M250" s="131"/>
      <c r="N250" s="131"/>
      <c r="O250" s="131"/>
      <c r="P250" s="131"/>
      <c r="Q250" s="164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  <c r="EC250" s="131"/>
      <c r="ED250" s="131"/>
      <c r="EE250" s="131"/>
      <c r="EF250" s="131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31"/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31"/>
      <c r="FA250" s="131"/>
      <c r="FB250" s="131"/>
      <c r="FC250" s="131"/>
      <c r="FD250" s="131"/>
      <c r="FE250" s="131"/>
      <c r="FF250" s="131"/>
      <c r="FG250" s="131"/>
      <c r="FH250" s="131"/>
      <c r="FI250" s="131"/>
      <c r="FJ250" s="131"/>
      <c r="FK250" s="131"/>
      <c r="FL250" s="131"/>
      <c r="FM250" s="131"/>
      <c r="FN250" s="131"/>
      <c r="FO250" s="131"/>
      <c r="FP250" s="131"/>
      <c r="FQ250" s="131"/>
      <c r="FR250" s="131"/>
      <c r="FS250" s="131"/>
      <c r="FT250" s="131"/>
      <c r="FU250" s="131"/>
      <c r="FV250" s="131"/>
      <c r="FW250" s="131"/>
      <c r="FX250" s="131"/>
      <c r="FY250" s="131"/>
      <c r="FZ250" s="131"/>
      <c r="GA250" s="131"/>
      <c r="GB250" s="131"/>
      <c r="GC250" s="131"/>
      <c r="GD250" s="131"/>
      <c r="GE250" s="131"/>
      <c r="GF250" s="131"/>
      <c r="GG250" s="131"/>
      <c r="GH250" s="131"/>
      <c r="GI250" s="131"/>
      <c r="GJ250" s="131"/>
      <c r="GK250" s="131"/>
      <c r="GL250" s="131"/>
      <c r="GM250" s="131"/>
      <c r="GN250" s="131"/>
      <c r="GO250" s="131"/>
      <c r="GP250" s="131"/>
      <c r="GQ250" s="131"/>
      <c r="GR250" s="131"/>
      <c r="GS250" s="131"/>
      <c r="GT250" s="131"/>
      <c r="GU250" s="131"/>
      <c r="GV250" s="131"/>
      <c r="GW250" s="131"/>
      <c r="GX250" s="131"/>
      <c r="GY250" s="131"/>
      <c r="GZ250" s="131"/>
      <c r="HA250" s="131"/>
      <c r="HB250" s="131"/>
      <c r="HC250" s="131"/>
      <c r="HD250" s="131"/>
      <c r="HE250" s="131"/>
      <c r="HF250" s="131"/>
      <c r="HG250" s="131"/>
      <c r="HH250" s="131"/>
      <c r="HI250" s="131"/>
      <c r="HJ250" s="131"/>
      <c r="HK250" s="131"/>
      <c r="HL250" s="131"/>
      <c r="HM250" s="131"/>
      <c r="HN250" s="131"/>
      <c r="HO250" s="131"/>
      <c r="HP250" s="131"/>
      <c r="HQ250" s="131"/>
      <c r="HR250" s="131"/>
      <c r="HS250" s="131"/>
      <c r="HT250" s="131"/>
      <c r="HU250" s="131"/>
      <c r="HV250" s="131"/>
      <c r="HW250" s="131"/>
      <c r="HX250" s="131"/>
      <c r="HY250" s="131"/>
      <c r="HZ250" s="131"/>
      <c r="IA250" s="131"/>
      <c r="IB250" s="131"/>
      <c r="IC250" s="131"/>
      <c r="ID250" s="131"/>
      <c r="IE250" s="131"/>
      <c r="IF250" s="131"/>
      <c r="IG250" s="131"/>
      <c r="IH250" s="131"/>
      <c r="II250" s="131"/>
      <c r="IJ250" s="131"/>
      <c r="IK250" s="131"/>
      <c r="IL250" s="131"/>
      <c r="IM250" s="131"/>
      <c r="IN250" s="131"/>
      <c r="IO250" s="131"/>
      <c r="IP250" s="131"/>
      <c r="IQ250" s="131"/>
      <c r="IR250" s="131"/>
      <c r="IS250" s="131"/>
      <c r="IT250" s="131"/>
      <c r="IU250" s="131"/>
      <c r="IV250" s="131"/>
      <c r="IW250" s="131"/>
      <c r="IX250" s="131"/>
      <c r="IY250" s="131"/>
      <c r="IZ250" s="131"/>
      <c r="JA250" s="131"/>
      <c r="JB250" s="131"/>
      <c r="JC250" s="131"/>
      <c r="JD250" s="131"/>
      <c r="JE250" s="131"/>
      <c r="JF250" s="131"/>
      <c r="JG250" s="131"/>
      <c r="JH250" s="131"/>
      <c r="JI250" s="131"/>
      <c r="JJ250" s="131"/>
      <c r="JK250" s="131"/>
      <c r="JL250" s="131"/>
      <c r="JM250" s="131"/>
      <c r="JN250" s="131"/>
      <c r="JO250" s="131"/>
      <c r="JP250" s="131"/>
      <c r="JQ250" s="131"/>
      <c r="JR250" s="131"/>
      <c r="JS250" s="131"/>
      <c r="JT250" s="131"/>
      <c r="JU250" s="131"/>
      <c r="JV250" s="131"/>
      <c r="JW250" s="131"/>
      <c r="JX250" s="131"/>
      <c r="JY250" s="131"/>
      <c r="JZ250" s="131"/>
      <c r="KA250" s="131"/>
      <c r="KB250" s="131"/>
      <c r="KC250" s="131"/>
      <c r="KD250" s="131"/>
      <c r="KE250" s="131"/>
      <c r="KF250" s="131"/>
      <c r="KG250" s="131"/>
      <c r="KH250" s="131"/>
      <c r="KI250" s="131"/>
      <c r="KJ250" s="131"/>
      <c r="KK250" s="131"/>
      <c r="KL250" s="131"/>
      <c r="KM250" s="131"/>
      <c r="KN250" s="131"/>
      <c r="KO250" s="131"/>
      <c r="KP250" s="131"/>
      <c r="KQ250" s="131"/>
      <c r="KR250" s="131"/>
      <c r="KS250" s="131"/>
      <c r="KT250" s="131"/>
      <c r="KU250" s="131"/>
      <c r="KV250" s="131"/>
      <c r="KW250" s="131"/>
      <c r="KX250" s="131"/>
      <c r="KY250" s="131"/>
      <c r="KZ250" s="131"/>
      <c r="LA250" s="131"/>
      <c r="LB250" s="131"/>
      <c r="LC250" s="131"/>
      <c r="LD250" s="131"/>
      <c r="LE250" s="131"/>
      <c r="LF250" s="131"/>
      <c r="LG250" s="131"/>
      <c r="LH250" s="131"/>
      <c r="LI250" s="131"/>
      <c r="LJ250" s="131"/>
      <c r="LK250" s="131"/>
      <c r="LL250" s="131"/>
      <c r="LM250" s="131"/>
      <c r="LN250" s="131"/>
      <c r="LO250" s="131"/>
      <c r="LP250" s="131"/>
      <c r="LQ250" s="131"/>
      <c r="LR250" s="131"/>
      <c r="LS250" s="131"/>
      <c r="LT250" s="131"/>
      <c r="LU250" s="131"/>
      <c r="LV250" s="131"/>
      <c r="LW250" s="131"/>
      <c r="LX250" s="131"/>
      <c r="LY250" s="131"/>
      <c r="LZ250" s="131"/>
      <c r="MA250" s="131"/>
      <c r="MB250" s="131"/>
      <c r="MC250" s="131"/>
      <c r="MD250" s="131"/>
      <c r="ME250" s="131"/>
      <c r="MF250" s="131"/>
      <c r="MG250" s="131"/>
      <c r="MH250" s="131"/>
      <c r="MI250" s="131"/>
      <c r="MJ250" s="131"/>
      <c r="MK250" s="131"/>
      <c r="ML250" s="131"/>
      <c r="MM250" s="131"/>
      <c r="MN250" s="131"/>
      <c r="MO250" s="131"/>
      <c r="MP250" s="131"/>
      <c r="MQ250" s="131"/>
      <c r="MR250" s="131"/>
      <c r="MS250" s="131"/>
      <c r="MT250" s="131"/>
      <c r="MU250" s="131"/>
      <c r="MV250" s="131"/>
      <c r="MW250" s="131"/>
      <c r="MX250" s="131"/>
      <c r="MY250" s="131"/>
      <c r="MZ250" s="131"/>
      <c r="NA250" s="131"/>
      <c r="NB250" s="131"/>
      <c r="NC250" s="131"/>
      <c r="ND250" s="131"/>
      <c r="NE250" s="131"/>
      <c r="NF250" s="131"/>
      <c r="NG250" s="131"/>
      <c r="NH250" s="131"/>
      <c r="NI250" s="131"/>
      <c r="NJ250" s="131"/>
      <c r="NK250" s="131"/>
      <c r="NL250" s="131"/>
      <c r="NM250" s="131"/>
      <c r="NN250" s="131"/>
      <c r="NO250" s="131"/>
      <c r="NP250" s="131"/>
      <c r="NQ250" s="131"/>
      <c r="NR250" s="131"/>
      <c r="NS250" s="131"/>
      <c r="NT250" s="131"/>
      <c r="NU250" s="131"/>
      <c r="NV250" s="131"/>
      <c r="NW250" s="131"/>
      <c r="NX250" s="131"/>
      <c r="NY250" s="131"/>
      <c r="NZ250" s="131"/>
      <c r="OA250" s="131"/>
      <c r="OB250" s="131"/>
      <c r="OC250" s="131"/>
      <c r="OD250" s="131"/>
      <c r="OE250" s="131"/>
      <c r="OF250" s="131"/>
      <c r="OG250" s="131"/>
      <c r="OH250" s="131"/>
      <c r="OI250" s="131"/>
      <c r="OJ250" s="131"/>
      <c r="OK250" s="131"/>
      <c r="OL250" s="131"/>
      <c r="OM250" s="131"/>
      <c r="ON250" s="131"/>
      <c r="OO250" s="131"/>
      <c r="OP250" s="131"/>
      <c r="OQ250" s="131"/>
      <c r="OR250" s="131"/>
      <c r="OS250" s="131"/>
      <c r="OT250" s="131"/>
      <c r="OU250" s="131"/>
      <c r="OV250" s="131"/>
      <c r="OW250" s="131"/>
      <c r="OX250" s="131"/>
      <c r="OY250" s="131"/>
      <c r="OZ250" s="131"/>
      <c r="PA250" s="131"/>
      <c r="PB250" s="131"/>
      <c r="PC250" s="131"/>
      <c r="PD250" s="131"/>
      <c r="PE250" s="131"/>
      <c r="PF250" s="131"/>
      <c r="PG250" s="131"/>
      <c r="PH250" s="131"/>
      <c r="PI250" s="131"/>
      <c r="PJ250" s="131"/>
      <c r="PK250" s="131"/>
      <c r="PL250" s="131"/>
      <c r="PM250" s="131"/>
      <c r="PN250" s="131"/>
      <c r="PO250" s="131"/>
      <c r="PP250" s="131"/>
      <c r="PQ250" s="131"/>
      <c r="PR250" s="131"/>
      <c r="PS250" s="131"/>
      <c r="PT250" s="131"/>
      <c r="PU250" s="131"/>
      <c r="PV250" s="131"/>
      <c r="PW250" s="131"/>
      <c r="PX250" s="131"/>
      <c r="PY250" s="131"/>
      <c r="PZ250" s="131"/>
      <c r="QA250" s="131"/>
      <c r="QB250" s="131"/>
      <c r="QC250" s="131"/>
      <c r="QD250" s="131"/>
      <c r="QE250" s="131"/>
      <c r="QF250" s="131"/>
      <c r="QG250" s="131"/>
      <c r="QH250" s="131"/>
      <c r="QI250" s="131"/>
      <c r="QJ250" s="131"/>
    </row>
    <row r="251" spans="1:452" ht="15" x14ac:dyDescent="0.2">
      <c r="A251" s="131"/>
      <c r="B251" s="165"/>
      <c r="C251" s="165"/>
      <c r="D251" s="165"/>
      <c r="E251" s="165"/>
      <c r="F251" s="165"/>
      <c r="G251" s="165"/>
      <c r="H251" s="165"/>
      <c r="I251" s="165"/>
      <c r="J251" s="165"/>
      <c r="K251" s="131"/>
      <c r="L251" s="131"/>
      <c r="M251" s="131"/>
      <c r="N251" s="131"/>
      <c r="O251" s="131"/>
      <c r="P251" s="131"/>
      <c r="Q251" s="164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  <c r="EC251" s="131"/>
      <c r="ED251" s="131"/>
      <c r="EE251" s="131"/>
      <c r="EF251" s="131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31"/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131"/>
      <c r="FK251" s="131"/>
      <c r="FL251" s="131"/>
      <c r="FM251" s="131"/>
      <c r="FN251" s="131"/>
      <c r="FO251" s="131"/>
      <c r="FP251" s="131"/>
      <c r="FQ251" s="131"/>
      <c r="FR251" s="131"/>
      <c r="FS251" s="131"/>
      <c r="FT251" s="131"/>
      <c r="FU251" s="131"/>
      <c r="FV251" s="131"/>
      <c r="FW251" s="131"/>
      <c r="FX251" s="131"/>
      <c r="FY251" s="131"/>
      <c r="FZ251" s="131"/>
      <c r="GA251" s="131"/>
      <c r="GB251" s="131"/>
      <c r="GC251" s="131"/>
      <c r="GD251" s="131"/>
      <c r="GE251" s="131"/>
      <c r="GF251" s="131"/>
      <c r="GG251" s="131"/>
      <c r="GH251" s="131"/>
      <c r="GI251" s="131"/>
      <c r="GJ251" s="131"/>
      <c r="GK251" s="131"/>
      <c r="GL251" s="131"/>
      <c r="GM251" s="131"/>
      <c r="GN251" s="131"/>
      <c r="GO251" s="131"/>
      <c r="GP251" s="131"/>
      <c r="GQ251" s="131"/>
      <c r="GR251" s="131"/>
      <c r="GS251" s="131"/>
      <c r="GT251" s="131"/>
      <c r="GU251" s="131"/>
      <c r="GV251" s="131"/>
      <c r="GW251" s="131"/>
      <c r="GX251" s="131"/>
      <c r="GY251" s="131"/>
      <c r="GZ251" s="131"/>
      <c r="HA251" s="131"/>
      <c r="HB251" s="131"/>
      <c r="HC251" s="131"/>
      <c r="HD251" s="131"/>
      <c r="HE251" s="131"/>
      <c r="HF251" s="131"/>
      <c r="HG251" s="131"/>
      <c r="HH251" s="131"/>
      <c r="HI251" s="131"/>
      <c r="HJ251" s="131"/>
      <c r="HK251" s="131"/>
      <c r="HL251" s="131"/>
      <c r="HM251" s="131"/>
      <c r="HN251" s="131"/>
      <c r="HO251" s="131"/>
      <c r="HP251" s="131"/>
      <c r="HQ251" s="131"/>
      <c r="HR251" s="131"/>
      <c r="HS251" s="131"/>
      <c r="HT251" s="131"/>
      <c r="HU251" s="131"/>
      <c r="HV251" s="131"/>
      <c r="HW251" s="131"/>
      <c r="HX251" s="131"/>
      <c r="HY251" s="131"/>
      <c r="HZ251" s="131"/>
      <c r="IA251" s="131"/>
      <c r="IB251" s="131"/>
      <c r="IC251" s="131"/>
      <c r="ID251" s="131"/>
      <c r="IE251" s="131"/>
      <c r="IF251" s="131"/>
      <c r="IG251" s="131"/>
      <c r="IH251" s="131"/>
      <c r="II251" s="131"/>
      <c r="IJ251" s="131"/>
      <c r="IK251" s="131"/>
      <c r="IL251" s="131"/>
      <c r="IM251" s="131"/>
      <c r="IN251" s="131"/>
      <c r="IO251" s="131"/>
      <c r="IP251" s="131"/>
      <c r="IQ251" s="131"/>
      <c r="IR251" s="131"/>
      <c r="IS251" s="131"/>
      <c r="IT251" s="131"/>
      <c r="IU251" s="131"/>
      <c r="IV251" s="131"/>
      <c r="IW251" s="131"/>
      <c r="IX251" s="131"/>
      <c r="IY251" s="131"/>
      <c r="IZ251" s="131"/>
      <c r="JA251" s="131"/>
      <c r="JB251" s="131"/>
      <c r="JC251" s="131"/>
      <c r="JD251" s="131"/>
      <c r="JE251" s="131"/>
      <c r="JF251" s="131"/>
      <c r="JG251" s="131"/>
      <c r="JH251" s="131"/>
      <c r="JI251" s="131"/>
      <c r="JJ251" s="131"/>
      <c r="JK251" s="131"/>
      <c r="JL251" s="131"/>
      <c r="JM251" s="131"/>
      <c r="JN251" s="131"/>
      <c r="JO251" s="131"/>
      <c r="JP251" s="131"/>
      <c r="JQ251" s="131"/>
      <c r="JR251" s="131"/>
      <c r="JS251" s="131"/>
      <c r="JT251" s="131"/>
      <c r="JU251" s="131"/>
      <c r="JV251" s="131"/>
      <c r="JW251" s="131"/>
      <c r="JX251" s="131"/>
      <c r="JY251" s="131"/>
      <c r="JZ251" s="131"/>
      <c r="KA251" s="131"/>
      <c r="KB251" s="131"/>
      <c r="KC251" s="131"/>
      <c r="KD251" s="131"/>
      <c r="KE251" s="131"/>
      <c r="KF251" s="131"/>
      <c r="KG251" s="131"/>
      <c r="KH251" s="131"/>
      <c r="KI251" s="131"/>
      <c r="KJ251" s="131"/>
      <c r="KK251" s="131"/>
      <c r="KL251" s="131"/>
      <c r="KM251" s="131"/>
      <c r="KN251" s="131"/>
      <c r="KO251" s="131"/>
      <c r="KP251" s="131"/>
      <c r="KQ251" s="131"/>
      <c r="KR251" s="131"/>
      <c r="KS251" s="131"/>
      <c r="KT251" s="131"/>
      <c r="KU251" s="131"/>
      <c r="KV251" s="131"/>
      <c r="KW251" s="131"/>
      <c r="KX251" s="131"/>
      <c r="KY251" s="131"/>
      <c r="KZ251" s="131"/>
      <c r="LA251" s="131"/>
      <c r="LB251" s="131"/>
      <c r="LC251" s="131"/>
      <c r="LD251" s="131"/>
      <c r="LE251" s="131"/>
      <c r="LF251" s="131"/>
      <c r="LG251" s="131"/>
      <c r="LH251" s="131"/>
      <c r="LI251" s="131"/>
      <c r="LJ251" s="131"/>
      <c r="LK251" s="131"/>
      <c r="LL251" s="131"/>
      <c r="LM251" s="131"/>
      <c r="LN251" s="131"/>
      <c r="LO251" s="131"/>
      <c r="LP251" s="131"/>
      <c r="LQ251" s="131"/>
      <c r="LR251" s="131"/>
      <c r="LS251" s="131"/>
      <c r="LT251" s="131"/>
      <c r="LU251" s="131"/>
      <c r="LV251" s="131"/>
      <c r="LW251" s="131"/>
      <c r="LX251" s="131"/>
      <c r="LY251" s="131"/>
      <c r="LZ251" s="131"/>
      <c r="MA251" s="131"/>
      <c r="MB251" s="131"/>
      <c r="MC251" s="131"/>
      <c r="MD251" s="131"/>
      <c r="ME251" s="131"/>
      <c r="MF251" s="131"/>
      <c r="MG251" s="131"/>
      <c r="MH251" s="131"/>
      <c r="MI251" s="131"/>
      <c r="MJ251" s="131"/>
      <c r="MK251" s="131"/>
      <c r="ML251" s="131"/>
      <c r="MM251" s="131"/>
      <c r="MN251" s="131"/>
      <c r="MO251" s="131"/>
      <c r="MP251" s="131"/>
      <c r="MQ251" s="131"/>
      <c r="MR251" s="131"/>
      <c r="MS251" s="131"/>
      <c r="MT251" s="131"/>
      <c r="MU251" s="131"/>
      <c r="MV251" s="131"/>
      <c r="MW251" s="131"/>
      <c r="MX251" s="131"/>
      <c r="MY251" s="131"/>
      <c r="MZ251" s="131"/>
      <c r="NA251" s="131"/>
      <c r="NB251" s="131"/>
      <c r="NC251" s="131"/>
      <c r="ND251" s="131"/>
      <c r="NE251" s="131"/>
      <c r="NF251" s="131"/>
      <c r="NG251" s="131"/>
      <c r="NH251" s="131"/>
      <c r="NI251" s="131"/>
      <c r="NJ251" s="131"/>
      <c r="NK251" s="131"/>
      <c r="NL251" s="131"/>
      <c r="NM251" s="131"/>
      <c r="NN251" s="131"/>
      <c r="NO251" s="131"/>
      <c r="NP251" s="131"/>
      <c r="NQ251" s="131"/>
      <c r="NR251" s="131"/>
      <c r="NS251" s="131"/>
      <c r="NT251" s="131"/>
      <c r="NU251" s="131"/>
      <c r="NV251" s="131"/>
      <c r="NW251" s="131"/>
      <c r="NX251" s="131"/>
      <c r="NY251" s="131"/>
      <c r="NZ251" s="131"/>
      <c r="OA251" s="131"/>
      <c r="OB251" s="131"/>
      <c r="OC251" s="131"/>
      <c r="OD251" s="131"/>
      <c r="OE251" s="131"/>
      <c r="OF251" s="131"/>
      <c r="OG251" s="131"/>
      <c r="OH251" s="131"/>
      <c r="OI251" s="131"/>
      <c r="OJ251" s="131"/>
      <c r="OK251" s="131"/>
      <c r="OL251" s="131"/>
      <c r="OM251" s="131"/>
      <c r="ON251" s="131"/>
      <c r="OO251" s="131"/>
      <c r="OP251" s="131"/>
      <c r="OQ251" s="131"/>
      <c r="OR251" s="131"/>
      <c r="OS251" s="131"/>
      <c r="OT251" s="131"/>
      <c r="OU251" s="131"/>
      <c r="OV251" s="131"/>
      <c r="OW251" s="131"/>
      <c r="OX251" s="131"/>
      <c r="OY251" s="131"/>
      <c r="OZ251" s="131"/>
      <c r="PA251" s="131"/>
      <c r="PB251" s="131"/>
      <c r="PC251" s="131"/>
      <c r="PD251" s="131"/>
      <c r="PE251" s="131"/>
      <c r="PF251" s="131"/>
      <c r="PG251" s="131"/>
      <c r="PH251" s="131"/>
      <c r="PI251" s="131"/>
      <c r="PJ251" s="131"/>
      <c r="PK251" s="131"/>
      <c r="PL251" s="131"/>
      <c r="PM251" s="131"/>
      <c r="PN251" s="131"/>
      <c r="PO251" s="131"/>
      <c r="PP251" s="131"/>
      <c r="PQ251" s="131"/>
      <c r="PR251" s="131"/>
      <c r="PS251" s="131"/>
      <c r="PT251" s="131"/>
      <c r="PU251" s="131"/>
      <c r="PV251" s="131"/>
      <c r="PW251" s="131"/>
      <c r="PX251" s="131"/>
      <c r="PY251" s="131"/>
      <c r="PZ251" s="131"/>
      <c r="QA251" s="131"/>
      <c r="QB251" s="131"/>
      <c r="QC251" s="131"/>
      <c r="QD251" s="131"/>
      <c r="QE251" s="131"/>
      <c r="QF251" s="131"/>
      <c r="QG251" s="131"/>
      <c r="QH251" s="131"/>
      <c r="QI251" s="131"/>
      <c r="QJ251" s="131"/>
    </row>
    <row r="252" spans="1:452" ht="15" x14ac:dyDescent="0.2">
      <c r="A252" s="131"/>
      <c r="B252" s="165"/>
      <c r="C252" s="165"/>
      <c r="D252" s="165"/>
      <c r="E252" s="165"/>
      <c r="F252" s="165"/>
      <c r="G252" s="165"/>
      <c r="H252" s="165"/>
      <c r="I252" s="165"/>
      <c r="J252" s="165"/>
      <c r="K252" s="131"/>
      <c r="L252" s="131"/>
      <c r="M252" s="131"/>
      <c r="N252" s="131"/>
      <c r="O252" s="131"/>
      <c r="P252" s="131"/>
      <c r="Q252" s="164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  <c r="EC252" s="131"/>
      <c r="ED252" s="131"/>
      <c r="EE252" s="131"/>
      <c r="EF252" s="131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31"/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31"/>
      <c r="FA252" s="131"/>
      <c r="FB252" s="131"/>
      <c r="FC252" s="131"/>
      <c r="FD252" s="131"/>
      <c r="FE252" s="131"/>
      <c r="FF252" s="131"/>
      <c r="FG252" s="131"/>
      <c r="FH252" s="131"/>
      <c r="FI252" s="131"/>
      <c r="FJ252" s="131"/>
      <c r="FK252" s="131"/>
      <c r="FL252" s="131"/>
      <c r="FM252" s="131"/>
      <c r="FN252" s="131"/>
      <c r="FO252" s="131"/>
      <c r="FP252" s="131"/>
      <c r="FQ252" s="131"/>
      <c r="FR252" s="131"/>
      <c r="FS252" s="131"/>
      <c r="FT252" s="131"/>
      <c r="FU252" s="131"/>
      <c r="FV252" s="131"/>
      <c r="FW252" s="131"/>
      <c r="FX252" s="131"/>
      <c r="FY252" s="131"/>
      <c r="FZ252" s="131"/>
      <c r="GA252" s="131"/>
      <c r="GB252" s="131"/>
      <c r="GC252" s="131"/>
      <c r="GD252" s="131"/>
      <c r="GE252" s="131"/>
      <c r="GF252" s="131"/>
      <c r="GG252" s="131"/>
      <c r="GH252" s="131"/>
      <c r="GI252" s="131"/>
      <c r="GJ252" s="131"/>
      <c r="GK252" s="131"/>
      <c r="GL252" s="131"/>
      <c r="GM252" s="131"/>
      <c r="GN252" s="131"/>
      <c r="GO252" s="131"/>
      <c r="GP252" s="131"/>
      <c r="GQ252" s="131"/>
      <c r="GR252" s="131"/>
      <c r="GS252" s="131"/>
      <c r="GT252" s="131"/>
      <c r="GU252" s="131"/>
      <c r="GV252" s="131"/>
      <c r="GW252" s="131"/>
      <c r="GX252" s="131"/>
      <c r="GY252" s="131"/>
      <c r="GZ252" s="131"/>
      <c r="HA252" s="131"/>
      <c r="HB252" s="131"/>
      <c r="HC252" s="131"/>
      <c r="HD252" s="131"/>
      <c r="HE252" s="131"/>
      <c r="HF252" s="131"/>
      <c r="HG252" s="131"/>
      <c r="HH252" s="131"/>
      <c r="HI252" s="131"/>
      <c r="HJ252" s="131"/>
      <c r="HK252" s="131"/>
      <c r="HL252" s="131"/>
      <c r="HM252" s="131"/>
      <c r="HN252" s="131"/>
      <c r="HO252" s="131"/>
      <c r="HP252" s="131"/>
      <c r="HQ252" s="131"/>
      <c r="HR252" s="131"/>
      <c r="HS252" s="131"/>
      <c r="HT252" s="131"/>
      <c r="HU252" s="131"/>
      <c r="HV252" s="131"/>
      <c r="HW252" s="131"/>
      <c r="HX252" s="131"/>
      <c r="HY252" s="131"/>
      <c r="HZ252" s="131"/>
      <c r="IA252" s="131"/>
      <c r="IB252" s="131"/>
      <c r="IC252" s="131"/>
      <c r="ID252" s="131"/>
      <c r="IE252" s="131"/>
      <c r="IF252" s="131"/>
      <c r="IG252" s="131"/>
      <c r="IH252" s="131"/>
      <c r="II252" s="131"/>
      <c r="IJ252" s="131"/>
      <c r="IK252" s="131"/>
      <c r="IL252" s="131"/>
      <c r="IM252" s="131"/>
      <c r="IN252" s="131"/>
      <c r="IO252" s="131"/>
      <c r="IP252" s="131"/>
      <c r="IQ252" s="131"/>
      <c r="IR252" s="131"/>
      <c r="IS252" s="131"/>
      <c r="IT252" s="131"/>
      <c r="IU252" s="131"/>
      <c r="IV252" s="131"/>
      <c r="IW252" s="131"/>
      <c r="IX252" s="131"/>
      <c r="IY252" s="131"/>
      <c r="IZ252" s="131"/>
      <c r="JA252" s="131"/>
      <c r="JB252" s="131"/>
      <c r="JC252" s="131"/>
      <c r="JD252" s="131"/>
      <c r="JE252" s="131"/>
      <c r="JF252" s="131"/>
      <c r="JG252" s="131"/>
      <c r="JH252" s="131"/>
      <c r="JI252" s="131"/>
      <c r="JJ252" s="131"/>
      <c r="JK252" s="131"/>
      <c r="JL252" s="131"/>
      <c r="JM252" s="131"/>
      <c r="JN252" s="131"/>
      <c r="JO252" s="131"/>
      <c r="JP252" s="131"/>
      <c r="JQ252" s="131"/>
      <c r="JR252" s="131"/>
      <c r="JS252" s="131"/>
      <c r="JT252" s="131"/>
      <c r="JU252" s="131"/>
      <c r="JV252" s="131"/>
      <c r="JW252" s="131"/>
      <c r="JX252" s="131"/>
      <c r="JY252" s="131"/>
      <c r="JZ252" s="131"/>
      <c r="KA252" s="131"/>
      <c r="KB252" s="131"/>
      <c r="KC252" s="131"/>
      <c r="KD252" s="131"/>
      <c r="KE252" s="131"/>
      <c r="KF252" s="131"/>
      <c r="KG252" s="131"/>
      <c r="KH252" s="131"/>
      <c r="KI252" s="131"/>
      <c r="KJ252" s="131"/>
      <c r="KK252" s="131"/>
      <c r="KL252" s="131"/>
      <c r="KM252" s="131"/>
      <c r="KN252" s="131"/>
      <c r="KO252" s="131"/>
      <c r="KP252" s="131"/>
      <c r="KQ252" s="131"/>
      <c r="KR252" s="131"/>
      <c r="KS252" s="131"/>
      <c r="KT252" s="131"/>
      <c r="KU252" s="131"/>
      <c r="KV252" s="131"/>
      <c r="KW252" s="131"/>
      <c r="KX252" s="131"/>
      <c r="KY252" s="131"/>
      <c r="KZ252" s="131"/>
      <c r="LA252" s="131"/>
      <c r="LB252" s="131"/>
      <c r="LC252" s="131"/>
      <c r="LD252" s="131"/>
      <c r="LE252" s="131"/>
      <c r="LF252" s="131"/>
      <c r="LG252" s="131"/>
      <c r="LH252" s="131"/>
      <c r="LI252" s="131"/>
      <c r="LJ252" s="131"/>
      <c r="LK252" s="131"/>
      <c r="LL252" s="131"/>
      <c r="LM252" s="131"/>
      <c r="LN252" s="131"/>
      <c r="LO252" s="131"/>
      <c r="LP252" s="131"/>
      <c r="LQ252" s="131"/>
      <c r="LR252" s="131"/>
      <c r="LS252" s="131"/>
      <c r="LT252" s="131"/>
      <c r="LU252" s="131"/>
      <c r="LV252" s="131"/>
      <c r="LW252" s="131"/>
      <c r="LX252" s="131"/>
      <c r="LY252" s="131"/>
      <c r="LZ252" s="131"/>
      <c r="MA252" s="131"/>
      <c r="MB252" s="131"/>
      <c r="MC252" s="131"/>
      <c r="MD252" s="131"/>
      <c r="ME252" s="131"/>
      <c r="MF252" s="131"/>
      <c r="MG252" s="131"/>
      <c r="MH252" s="131"/>
      <c r="MI252" s="131"/>
      <c r="MJ252" s="131"/>
      <c r="MK252" s="131"/>
      <c r="ML252" s="131"/>
      <c r="MM252" s="131"/>
      <c r="MN252" s="131"/>
      <c r="MO252" s="131"/>
      <c r="MP252" s="131"/>
      <c r="MQ252" s="131"/>
      <c r="MR252" s="131"/>
      <c r="MS252" s="131"/>
      <c r="MT252" s="131"/>
      <c r="MU252" s="131"/>
      <c r="MV252" s="131"/>
      <c r="MW252" s="131"/>
      <c r="MX252" s="131"/>
      <c r="MY252" s="131"/>
      <c r="MZ252" s="131"/>
      <c r="NA252" s="131"/>
      <c r="NB252" s="131"/>
      <c r="NC252" s="131"/>
      <c r="ND252" s="131"/>
      <c r="NE252" s="131"/>
      <c r="NF252" s="131"/>
      <c r="NG252" s="131"/>
      <c r="NH252" s="131"/>
      <c r="NI252" s="131"/>
      <c r="NJ252" s="131"/>
      <c r="NK252" s="131"/>
      <c r="NL252" s="131"/>
      <c r="NM252" s="131"/>
      <c r="NN252" s="131"/>
      <c r="NO252" s="131"/>
      <c r="NP252" s="131"/>
      <c r="NQ252" s="131"/>
      <c r="NR252" s="131"/>
      <c r="NS252" s="131"/>
      <c r="NT252" s="131"/>
      <c r="NU252" s="131"/>
      <c r="NV252" s="131"/>
      <c r="NW252" s="131"/>
      <c r="NX252" s="131"/>
      <c r="NY252" s="131"/>
      <c r="NZ252" s="131"/>
      <c r="OA252" s="131"/>
      <c r="OB252" s="131"/>
      <c r="OC252" s="131"/>
      <c r="OD252" s="131"/>
      <c r="OE252" s="131"/>
      <c r="OF252" s="131"/>
      <c r="OG252" s="131"/>
      <c r="OH252" s="131"/>
      <c r="OI252" s="131"/>
      <c r="OJ252" s="131"/>
      <c r="OK252" s="131"/>
      <c r="OL252" s="131"/>
      <c r="OM252" s="131"/>
      <c r="ON252" s="131"/>
      <c r="OO252" s="131"/>
      <c r="OP252" s="131"/>
      <c r="OQ252" s="131"/>
      <c r="OR252" s="131"/>
      <c r="OS252" s="131"/>
      <c r="OT252" s="131"/>
      <c r="OU252" s="131"/>
      <c r="OV252" s="131"/>
      <c r="OW252" s="131"/>
      <c r="OX252" s="131"/>
      <c r="OY252" s="131"/>
      <c r="OZ252" s="131"/>
      <c r="PA252" s="131"/>
      <c r="PB252" s="131"/>
      <c r="PC252" s="131"/>
      <c r="PD252" s="131"/>
      <c r="PE252" s="131"/>
      <c r="PF252" s="131"/>
      <c r="PG252" s="131"/>
      <c r="PH252" s="131"/>
      <c r="PI252" s="131"/>
      <c r="PJ252" s="131"/>
      <c r="PK252" s="131"/>
      <c r="PL252" s="131"/>
      <c r="PM252" s="131"/>
      <c r="PN252" s="131"/>
      <c r="PO252" s="131"/>
      <c r="PP252" s="131"/>
      <c r="PQ252" s="131"/>
      <c r="PR252" s="131"/>
      <c r="PS252" s="131"/>
      <c r="PT252" s="131"/>
      <c r="PU252" s="131"/>
      <c r="PV252" s="131"/>
      <c r="PW252" s="131"/>
      <c r="PX252" s="131"/>
      <c r="PY252" s="131"/>
      <c r="PZ252" s="131"/>
      <c r="QA252" s="131"/>
      <c r="QB252" s="131"/>
      <c r="QC252" s="131"/>
      <c r="QD252" s="131"/>
      <c r="QE252" s="131"/>
      <c r="QF252" s="131"/>
      <c r="QG252" s="131"/>
      <c r="QH252" s="131"/>
      <c r="QI252" s="131"/>
      <c r="QJ252" s="131"/>
    </row>
    <row r="253" spans="1:452" ht="15" x14ac:dyDescent="0.2">
      <c r="A253" s="131"/>
      <c r="B253" s="165"/>
      <c r="C253" s="165"/>
      <c r="D253" s="165"/>
      <c r="E253" s="165"/>
      <c r="F253" s="165"/>
      <c r="G253" s="165"/>
      <c r="H253" s="165"/>
      <c r="I253" s="165"/>
      <c r="J253" s="165"/>
      <c r="K253" s="131"/>
      <c r="L253" s="131"/>
      <c r="M253" s="131"/>
      <c r="N253" s="131"/>
      <c r="O253" s="131"/>
      <c r="P253" s="131"/>
      <c r="Q253" s="164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  <c r="EC253" s="131"/>
      <c r="ED253" s="131"/>
      <c r="EE253" s="131"/>
      <c r="EF253" s="131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31"/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31"/>
      <c r="FA253" s="131"/>
      <c r="FB253" s="131"/>
      <c r="FC253" s="131"/>
      <c r="FD253" s="131"/>
      <c r="FE253" s="131"/>
      <c r="FF253" s="131"/>
      <c r="FG253" s="131"/>
      <c r="FH253" s="131"/>
      <c r="FI253" s="131"/>
      <c r="FJ253" s="131"/>
      <c r="FK253" s="131"/>
      <c r="FL253" s="131"/>
      <c r="FM253" s="131"/>
      <c r="FN253" s="131"/>
      <c r="FO253" s="131"/>
      <c r="FP253" s="131"/>
      <c r="FQ253" s="131"/>
      <c r="FR253" s="131"/>
      <c r="FS253" s="131"/>
      <c r="FT253" s="131"/>
      <c r="FU253" s="131"/>
      <c r="FV253" s="131"/>
      <c r="FW253" s="131"/>
      <c r="FX253" s="131"/>
      <c r="FY253" s="131"/>
      <c r="FZ253" s="131"/>
      <c r="GA253" s="131"/>
      <c r="GB253" s="131"/>
      <c r="GC253" s="131"/>
      <c r="GD253" s="131"/>
      <c r="GE253" s="131"/>
      <c r="GF253" s="131"/>
      <c r="GG253" s="131"/>
      <c r="GH253" s="131"/>
      <c r="GI253" s="131"/>
      <c r="GJ253" s="131"/>
      <c r="GK253" s="131"/>
      <c r="GL253" s="131"/>
      <c r="GM253" s="131"/>
      <c r="GN253" s="131"/>
      <c r="GO253" s="131"/>
      <c r="GP253" s="131"/>
      <c r="GQ253" s="131"/>
      <c r="GR253" s="131"/>
      <c r="GS253" s="131"/>
      <c r="GT253" s="131"/>
      <c r="GU253" s="131"/>
      <c r="GV253" s="131"/>
      <c r="GW253" s="131"/>
      <c r="GX253" s="131"/>
      <c r="GY253" s="131"/>
      <c r="GZ253" s="131"/>
      <c r="HA253" s="131"/>
      <c r="HB253" s="131"/>
      <c r="HC253" s="131"/>
      <c r="HD253" s="131"/>
      <c r="HE253" s="131"/>
      <c r="HF253" s="131"/>
      <c r="HG253" s="131"/>
      <c r="HH253" s="131"/>
      <c r="HI253" s="131"/>
      <c r="HJ253" s="131"/>
      <c r="HK253" s="131"/>
      <c r="HL253" s="131"/>
      <c r="HM253" s="131"/>
      <c r="HN253" s="131"/>
      <c r="HO253" s="131"/>
      <c r="HP253" s="131"/>
      <c r="HQ253" s="131"/>
      <c r="HR253" s="131"/>
      <c r="HS253" s="131"/>
      <c r="HT253" s="131"/>
      <c r="HU253" s="131"/>
      <c r="HV253" s="131"/>
      <c r="HW253" s="131"/>
      <c r="HX253" s="131"/>
      <c r="HY253" s="131"/>
      <c r="HZ253" s="131"/>
      <c r="IA253" s="131"/>
      <c r="IB253" s="131"/>
      <c r="IC253" s="131"/>
      <c r="ID253" s="131"/>
      <c r="IE253" s="131"/>
      <c r="IF253" s="131"/>
      <c r="IG253" s="131"/>
      <c r="IH253" s="131"/>
      <c r="II253" s="131"/>
      <c r="IJ253" s="131"/>
      <c r="IK253" s="131"/>
      <c r="IL253" s="131"/>
      <c r="IM253" s="131"/>
      <c r="IN253" s="131"/>
      <c r="IO253" s="131"/>
      <c r="IP253" s="131"/>
      <c r="IQ253" s="131"/>
      <c r="IR253" s="131"/>
      <c r="IS253" s="131"/>
      <c r="IT253" s="131"/>
      <c r="IU253" s="131"/>
      <c r="IV253" s="131"/>
      <c r="IW253" s="131"/>
      <c r="IX253" s="131"/>
      <c r="IY253" s="131"/>
      <c r="IZ253" s="131"/>
      <c r="JA253" s="131"/>
      <c r="JB253" s="131"/>
      <c r="JC253" s="131"/>
      <c r="JD253" s="131"/>
      <c r="JE253" s="131"/>
      <c r="JF253" s="131"/>
      <c r="JG253" s="131"/>
      <c r="JH253" s="131"/>
      <c r="JI253" s="131"/>
      <c r="JJ253" s="131"/>
      <c r="JK253" s="131"/>
      <c r="JL253" s="131"/>
      <c r="JM253" s="131"/>
      <c r="JN253" s="131"/>
      <c r="JO253" s="131"/>
      <c r="JP253" s="131"/>
      <c r="JQ253" s="131"/>
      <c r="JR253" s="131"/>
      <c r="JS253" s="131"/>
      <c r="JT253" s="131"/>
      <c r="JU253" s="131"/>
      <c r="JV253" s="131"/>
      <c r="JW253" s="131"/>
      <c r="JX253" s="131"/>
      <c r="JY253" s="131"/>
      <c r="JZ253" s="131"/>
      <c r="KA253" s="131"/>
      <c r="KB253" s="131"/>
      <c r="KC253" s="131"/>
      <c r="KD253" s="131"/>
      <c r="KE253" s="131"/>
      <c r="KF253" s="131"/>
      <c r="KG253" s="131"/>
      <c r="KH253" s="131"/>
      <c r="KI253" s="131"/>
      <c r="KJ253" s="131"/>
      <c r="KK253" s="131"/>
      <c r="KL253" s="131"/>
      <c r="KM253" s="131"/>
      <c r="KN253" s="131"/>
      <c r="KO253" s="131"/>
      <c r="KP253" s="131"/>
      <c r="KQ253" s="131"/>
      <c r="KR253" s="131"/>
      <c r="KS253" s="131"/>
      <c r="KT253" s="131"/>
      <c r="KU253" s="131"/>
      <c r="KV253" s="131"/>
      <c r="KW253" s="131"/>
      <c r="KX253" s="131"/>
      <c r="KY253" s="131"/>
      <c r="KZ253" s="131"/>
      <c r="LA253" s="131"/>
      <c r="LB253" s="131"/>
      <c r="LC253" s="131"/>
      <c r="LD253" s="131"/>
      <c r="LE253" s="131"/>
      <c r="LF253" s="131"/>
      <c r="LG253" s="131"/>
      <c r="LH253" s="131"/>
      <c r="LI253" s="131"/>
      <c r="LJ253" s="131"/>
      <c r="LK253" s="131"/>
      <c r="LL253" s="131"/>
      <c r="LM253" s="131"/>
      <c r="LN253" s="131"/>
      <c r="LO253" s="131"/>
      <c r="LP253" s="131"/>
      <c r="LQ253" s="131"/>
      <c r="LR253" s="131"/>
      <c r="LS253" s="131"/>
      <c r="LT253" s="131"/>
      <c r="LU253" s="131"/>
      <c r="LV253" s="131"/>
      <c r="LW253" s="131"/>
      <c r="LX253" s="131"/>
      <c r="LY253" s="131"/>
      <c r="LZ253" s="131"/>
      <c r="MA253" s="131"/>
      <c r="MB253" s="131"/>
      <c r="MC253" s="131"/>
      <c r="MD253" s="131"/>
      <c r="ME253" s="131"/>
      <c r="MF253" s="131"/>
      <c r="MG253" s="131"/>
      <c r="MH253" s="131"/>
      <c r="MI253" s="131"/>
      <c r="MJ253" s="131"/>
      <c r="MK253" s="131"/>
      <c r="ML253" s="131"/>
      <c r="MM253" s="131"/>
      <c r="MN253" s="131"/>
      <c r="MO253" s="131"/>
      <c r="MP253" s="131"/>
      <c r="MQ253" s="131"/>
      <c r="MR253" s="131"/>
      <c r="MS253" s="131"/>
      <c r="MT253" s="131"/>
      <c r="MU253" s="131"/>
      <c r="MV253" s="131"/>
      <c r="MW253" s="131"/>
      <c r="MX253" s="131"/>
      <c r="MY253" s="131"/>
      <c r="MZ253" s="131"/>
      <c r="NA253" s="131"/>
      <c r="NB253" s="131"/>
      <c r="NC253" s="131"/>
      <c r="ND253" s="131"/>
      <c r="NE253" s="131"/>
      <c r="NF253" s="131"/>
      <c r="NG253" s="131"/>
      <c r="NH253" s="131"/>
      <c r="NI253" s="131"/>
      <c r="NJ253" s="131"/>
      <c r="NK253" s="131"/>
      <c r="NL253" s="131"/>
      <c r="NM253" s="131"/>
      <c r="NN253" s="131"/>
      <c r="NO253" s="131"/>
      <c r="NP253" s="131"/>
      <c r="NQ253" s="131"/>
      <c r="NR253" s="131"/>
      <c r="NS253" s="131"/>
      <c r="NT253" s="131"/>
      <c r="NU253" s="131"/>
      <c r="NV253" s="131"/>
      <c r="NW253" s="131"/>
      <c r="NX253" s="131"/>
      <c r="NY253" s="131"/>
      <c r="NZ253" s="131"/>
      <c r="OA253" s="131"/>
      <c r="OB253" s="131"/>
      <c r="OC253" s="131"/>
      <c r="OD253" s="131"/>
      <c r="OE253" s="131"/>
      <c r="OF253" s="131"/>
      <c r="OG253" s="131"/>
      <c r="OH253" s="131"/>
      <c r="OI253" s="131"/>
      <c r="OJ253" s="131"/>
      <c r="OK253" s="131"/>
      <c r="OL253" s="131"/>
      <c r="OM253" s="131"/>
      <c r="ON253" s="131"/>
      <c r="OO253" s="131"/>
      <c r="OP253" s="131"/>
      <c r="OQ253" s="131"/>
      <c r="OR253" s="131"/>
      <c r="OS253" s="131"/>
      <c r="OT253" s="131"/>
      <c r="OU253" s="131"/>
      <c r="OV253" s="131"/>
      <c r="OW253" s="131"/>
      <c r="OX253" s="131"/>
      <c r="OY253" s="131"/>
      <c r="OZ253" s="131"/>
      <c r="PA253" s="131"/>
      <c r="PB253" s="131"/>
      <c r="PC253" s="131"/>
      <c r="PD253" s="131"/>
      <c r="PE253" s="131"/>
      <c r="PF253" s="131"/>
      <c r="PG253" s="131"/>
      <c r="PH253" s="131"/>
      <c r="PI253" s="131"/>
      <c r="PJ253" s="131"/>
      <c r="PK253" s="131"/>
      <c r="PL253" s="131"/>
      <c r="PM253" s="131"/>
      <c r="PN253" s="131"/>
      <c r="PO253" s="131"/>
      <c r="PP253" s="131"/>
      <c r="PQ253" s="131"/>
      <c r="PR253" s="131"/>
      <c r="PS253" s="131"/>
      <c r="PT253" s="131"/>
      <c r="PU253" s="131"/>
      <c r="PV253" s="131"/>
      <c r="PW253" s="131"/>
      <c r="PX253" s="131"/>
      <c r="PY253" s="131"/>
      <c r="PZ253" s="131"/>
      <c r="QA253" s="131"/>
      <c r="QB253" s="131"/>
      <c r="QC253" s="131"/>
      <c r="QD253" s="131"/>
      <c r="QE253" s="131"/>
      <c r="QF253" s="131"/>
      <c r="QG253" s="131"/>
      <c r="QH253" s="131"/>
      <c r="QI253" s="131"/>
      <c r="QJ253" s="131"/>
    </row>
    <row r="254" spans="1:452" ht="15" x14ac:dyDescent="0.2">
      <c r="A254" s="131"/>
      <c r="B254" s="165"/>
      <c r="C254" s="165"/>
      <c r="D254" s="165"/>
      <c r="E254" s="165"/>
      <c r="F254" s="165"/>
      <c r="G254" s="165"/>
      <c r="H254" s="165"/>
      <c r="I254" s="165"/>
      <c r="J254" s="165"/>
      <c r="K254" s="131"/>
      <c r="L254" s="131"/>
      <c r="M254" s="131"/>
      <c r="N254" s="131"/>
      <c r="O254" s="131"/>
      <c r="P254" s="131"/>
      <c r="Q254" s="164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  <c r="EC254" s="131"/>
      <c r="ED254" s="131"/>
      <c r="EE254" s="131"/>
      <c r="EF254" s="131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31"/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31"/>
      <c r="FA254" s="131"/>
      <c r="FB254" s="131"/>
      <c r="FC254" s="131"/>
      <c r="FD254" s="131"/>
      <c r="FE254" s="131"/>
      <c r="FF254" s="131"/>
      <c r="FG254" s="131"/>
      <c r="FH254" s="131"/>
      <c r="FI254" s="131"/>
      <c r="FJ254" s="131"/>
      <c r="FK254" s="131"/>
      <c r="FL254" s="131"/>
      <c r="FM254" s="131"/>
      <c r="FN254" s="131"/>
      <c r="FO254" s="131"/>
      <c r="FP254" s="131"/>
      <c r="FQ254" s="131"/>
      <c r="FR254" s="131"/>
      <c r="FS254" s="131"/>
      <c r="FT254" s="131"/>
      <c r="FU254" s="131"/>
      <c r="FV254" s="131"/>
      <c r="FW254" s="131"/>
      <c r="FX254" s="131"/>
      <c r="FY254" s="131"/>
      <c r="FZ254" s="131"/>
      <c r="GA254" s="131"/>
      <c r="GB254" s="131"/>
      <c r="GC254" s="131"/>
      <c r="GD254" s="131"/>
      <c r="GE254" s="131"/>
      <c r="GF254" s="131"/>
      <c r="GG254" s="131"/>
      <c r="GH254" s="131"/>
      <c r="GI254" s="131"/>
      <c r="GJ254" s="131"/>
      <c r="GK254" s="131"/>
      <c r="GL254" s="131"/>
      <c r="GM254" s="131"/>
      <c r="GN254" s="131"/>
      <c r="GO254" s="131"/>
      <c r="GP254" s="131"/>
      <c r="GQ254" s="131"/>
      <c r="GR254" s="131"/>
      <c r="GS254" s="131"/>
      <c r="GT254" s="131"/>
      <c r="GU254" s="131"/>
      <c r="GV254" s="131"/>
      <c r="GW254" s="131"/>
      <c r="GX254" s="131"/>
      <c r="GY254" s="131"/>
      <c r="GZ254" s="131"/>
      <c r="HA254" s="131"/>
      <c r="HB254" s="131"/>
      <c r="HC254" s="131"/>
      <c r="HD254" s="131"/>
      <c r="HE254" s="131"/>
      <c r="HF254" s="131"/>
      <c r="HG254" s="131"/>
      <c r="HH254" s="131"/>
      <c r="HI254" s="131"/>
      <c r="HJ254" s="131"/>
      <c r="HK254" s="131"/>
      <c r="HL254" s="131"/>
      <c r="HM254" s="131"/>
      <c r="HN254" s="131"/>
      <c r="HO254" s="131"/>
      <c r="HP254" s="131"/>
      <c r="HQ254" s="131"/>
      <c r="HR254" s="131"/>
      <c r="HS254" s="131"/>
      <c r="HT254" s="131"/>
      <c r="HU254" s="131"/>
      <c r="HV254" s="131"/>
      <c r="HW254" s="131"/>
      <c r="HX254" s="131"/>
      <c r="HY254" s="131"/>
      <c r="HZ254" s="131"/>
      <c r="IA254" s="131"/>
      <c r="IB254" s="131"/>
      <c r="IC254" s="131"/>
      <c r="ID254" s="131"/>
      <c r="IE254" s="131"/>
      <c r="IF254" s="131"/>
      <c r="IG254" s="131"/>
      <c r="IH254" s="131"/>
      <c r="II254" s="131"/>
      <c r="IJ254" s="131"/>
      <c r="IK254" s="131"/>
      <c r="IL254" s="131"/>
      <c r="IM254" s="131"/>
      <c r="IN254" s="131"/>
      <c r="IO254" s="131"/>
      <c r="IP254" s="131"/>
      <c r="IQ254" s="131"/>
      <c r="IR254" s="131"/>
      <c r="IS254" s="131"/>
      <c r="IT254" s="131"/>
      <c r="IU254" s="131"/>
      <c r="IV254" s="131"/>
      <c r="IW254" s="131"/>
      <c r="IX254" s="131"/>
      <c r="IY254" s="131"/>
      <c r="IZ254" s="131"/>
      <c r="JA254" s="131"/>
      <c r="JB254" s="131"/>
      <c r="JC254" s="131"/>
      <c r="JD254" s="131"/>
      <c r="JE254" s="131"/>
      <c r="JF254" s="131"/>
      <c r="JG254" s="131"/>
      <c r="JH254" s="131"/>
      <c r="JI254" s="131"/>
      <c r="JJ254" s="131"/>
      <c r="JK254" s="131"/>
      <c r="JL254" s="131"/>
      <c r="JM254" s="131"/>
      <c r="JN254" s="131"/>
      <c r="JO254" s="131"/>
      <c r="JP254" s="131"/>
      <c r="JQ254" s="131"/>
      <c r="JR254" s="131"/>
      <c r="JS254" s="131"/>
      <c r="JT254" s="131"/>
      <c r="JU254" s="131"/>
      <c r="JV254" s="131"/>
      <c r="JW254" s="131"/>
      <c r="JX254" s="131"/>
      <c r="JY254" s="131"/>
      <c r="JZ254" s="131"/>
      <c r="KA254" s="131"/>
      <c r="KB254" s="131"/>
      <c r="KC254" s="131"/>
      <c r="KD254" s="131"/>
      <c r="KE254" s="131"/>
      <c r="KF254" s="131"/>
      <c r="KG254" s="131"/>
      <c r="KH254" s="131"/>
      <c r="KI254" s="131"/>
      <c r="KJ254" s="131"/>
      <c r="KK254" s="131"/>
      <c r="KL254" s="131"/>
      <c r="KM254" s="131"/>
      <c r="KN254" s="131"/>
      <c r="KO254" s="131"/>
      <c r="KP254" s="131"/>
      <c r="KQ254" s="131"/>
      <c r="KR254" s="131"/>
      <c r="KS254" s="131"/>
      <c r="KT254" s="131"/>
      <c r="KU254" s="131"/>
      <c r="KV254" s="131"/>
      <c r="KW254" s="131"/>
      <c r="KX254" s="131"/>
      <c r="KY254" s="131"/>
      <c r="KZ254" s="131"/>
      <c r="LA254" s="131"/>
      <c r="LB254" s="131"/>
      <c r="LC254" s="131"/>
      <c r="LD254" s="131"/>
      <c r="LE254" s="131"/>
      <c r="LF254" s="131"/>
      <c r="LG254" s="131"/>
      <c r="LH254" s="131"/>
      <c r="LI254" s="131"/>
      <c r="LJ254" s="131"/>
      <c r="LK254" s="131"/>
      <c r="LL254" s="131"/>
      <c r="LM254" s="131"/>
      <c r="LN254" s="131"/>
      <c r="LO254" s="131"/>
      <c r="LP254" s="131"/>
      <c r="LQ254" s="131"/>
      <c r="LR254" s="131"/>
      <c r="LS254" s="131"/>
      <c r="LT254" s="131"/>
      <c r="LU254" s="131"/>
      <c r="LV254" s="131"/>
      <c r="LW254" s="131"/>
      <c r="LX254" s="131"/>
      <c r="LY254" s="131"/>
      <c r="LZ254" s="131"/>
      <c r="MA254" s="131"/>
      <c r="MB254" s="131"/>
      <c r="MC254" s="131"/>
      <c r="MD254" s="131"/>
      <c r="ME254" s="131"/>
      <c r="MF254" s="131"/>
      <c r="MG254" s="131"/>
      <c r="MH254" s="131"/>
      <c r="MI254" s="131"/>
      <c r="MJ254" s="131"/>
      <c r="MK254" s="131"/>
      <c r="ML254" s="131"/>
      <c r="MM254" s="131"/>
      <c r="MN254" s="131"/>
      <c r="MO254" s="131"/>
      <c r="MP254" s="131"/>
      <c r="MQ254" s="131"/>
      <c r="MR254" s="131"/>
      <c r="MS254" s="131"/>
      <c r="MT254" s="131"/>
      <c r="MU254" s="131"/>
      <c r="MV254" s="131"/>
      <c r="MW254" s="131"/>
      <c r="MX254" s="131"/>
      <c r="MY254" s="131"/>
      <c r="MZ254" s="131"/>
      <c r="NA254" s="131"/>
      <c r="NB254" s="131"/>
      <c r="NC254" s="131"/>
      <c r="ND254" s="131"/>
      <c r="NE254" s="131"/>
      <c r="NF254" s="131"/>
      <c r="NG254" s="131"/>
      <c r="NH254" s="131"/>
      <c r="NI254" s="131"/>
      <c r="NJ254" s="131"/>
      <c r="NK254" s="131"/>
      <c r="NL254" s="131"/>
      <c r="NM254" s="131"/>
      <c r="NN254" s="131"/>
      <c r="NO254" s="131"/>
      <c r="NP254" s="131"/>
      <c r="NQ254" s="131"/>
      <c r="NR254" s="131"/>
      <c r="NS254" s="131"/>
      <c r="NT254" s="131"/>
      <c r="NU254" s="131"/>
      <c r="NV254" s="131"/>
      <c r="NW254" s="131"/>
      <c r="NX254" s="131"/>
      <c r="NY254" s="131"/>
      <c r="NZ254" s="131"/>
      <c r="OA254" s="131"/>
      <c r="OB254" s="131"/>
      <c r="OC254" s="131"/>
      <c r="OD254" s="131"/>
      <c r="OE254" s="131"/>
      <c r="OF254" s="131"/>
      <c r="OG254" s="131"/>
      <c r="OH254" s="131"/>
      <c r="OI254" s="131"/>
      <c r="OJ254" s="131"/>
      <c r="OK254" s="131"/>
      <c r="OL254" s="131"/>
      <c r="OM254" s="131"/>
      <c r="ON254" s="131"/>
      <c r="OO254" s="131"/>
      <c r="OP254" s="131"/>
      <c r="OQ254" s="131"/>
      <c r="OR254" s="131"/>
      <c r="OS254" s="131"/>
      <c r="OT254" s="131"/>
      <c r="OU254" s="131"/>
      <c r="OV254" s="131"/>
      <c r="OW254" s="131"/>
      <c r="OX254" s="131"/>
      <c r="OY254" s="131"/>
      <c r="OZ254" s="131"/>
      <c r="PA254" s="131"/>
      <c r="PB254" s="131"/>
      <c r="PC254" s="131"/>
      <c r="PD254" s="131"/>
      <c r="PE254" s="131"/>
      <c r="PF254" s="131"/>
      <c r="PG254" s="131"/>
      <c r="PH254" s="131"/>
      <c r="PI254" s="131"/>
      <c r="PJ254" s="131"/>
      <c r="PK254" s="131"/>
      <c r="PL254" s="131"/>
      <c r="PM254" s="131"/>
      <c r="PN254" s="131"/>
      <c r="PO254" s="131"/>
      <c r="PP254" s="131"/>
      <c r="PQ254" s="131"/>
      <c r="PR254" s="131"/>
      <c r="PS254" s="131"/>
      <c r="PT254" s="131"/>
      <c r="PU254" s="131"/>
      <c r="PV254" s="131"/>
      <c r="PW254" s="131"/>
      <c r="PX254" s="131"/>
      <c r="PY254" s="131"/>
      <c r="PZ254" s="131"/>
      <c r="QA254" s="131"/>
      <c r="QB254" s="131"/>
      <c r="QC254" s="131"/>
      <c r="QD254" s="131"/>
      <c r="QE254" s="131"/>
      <c r="QF254" s="131"/>
      <c r="QG254" s="131"/>
      <c r="QH254" s="131"/>
      <c r="QI254" s="131"/>
      <c r="QJ254" s="131"/>
    </row>
    <row r="255" spans="1:452" ht="15" x14ac:dyDescent="0.2">
      <c r="A255" s="131"/>
      <c r="B255" s="165"/>
      <c r="C255" s="165"/>
      <c r="D255" s="165"/>
      <c r="E255" s="165"/>
      <c r="F255" s="165"/>
      <c r="G255" s="165"/>
      <c r="H255" s="165"/>
      <c r="I255" s="165"/>
      <c r="J255" s="165"/>
      <c r="K255" s="131"/>
      <c r="L255" s="131"/>
      <c r="M255" s="131"/>
      <c r="N255" s="131"/>
      <c r="O255" s="131"/>
      <c r="P255" s="131"/>
      <c r="Q255" s="164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  <c r="EC255" s="131"/>
      <c r="ED255" s="131"/>
      <c r="EE255" s="131"/>
      <c r="EF255" s="131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31"/>
      <c r="EQ255" s="131"/>
      <c r="ER255" s="131"/>
      <c r="ES255" s="131"/>
      <c r="ET255" s="131"/>
      <c r="EU255" s="131"/>
      <c r="EV255" s="131"/>
      <c r="EW255" s="131"/>
      <c r="EX255" s="131"/>
      <c r="EY255" s="131"/>
      <c r="EZ255" s="131"/>
      <c r="FA255" s="131"/>
      <c r="FB255" s="131"/>
      <c r="FC255" s="131"/>
      <c r="FD255" s="131"/>
      <c r="FE255" s="131"/>
      <c r="FF255" s="131"/>
      <c r="FG255" s="131"/>
      <c r="FH255" s="131"/>
      <c r="FI255" s="131"/>
      <c r="FJ255" s="131"/>
      <c r="FK255" s="131"/>
      <c r="FL255" s="131"/>
      <c r="FM255" s="131"/>
      <c r="FN255" s="131"/>
      <c r="FO255" s="131"/>
      <c r="FP255" s="131"/>
      <c r="FQ255" s="131"/>
      <c r="FR255" s="131"/>
      <c r="FS255" s="131"/>
      <c r="FT255" s="131"/>
      <c r="FU255" s="131"/>
      <c r="FV255" s="131"/>
      <c r="FW255" s="131"/>
      <c r="FX255" s="131"/>
      <c r="FY255" s="131"/>
      <c r="FZ255" s="131"/>
      <c r="GA255" s="131"/>
      <c r="GB255" s="131"/>
      <c r="GC255" s="131"/>
      <c r="GD255" s="131"/>
      <c r="GE255" s="131"/>
      <c r="GF255" s="131"/>
      <c r="GG255" s="131"/>
      <c r="GH255" s="131"/>
      <c r="GI255" s="131"/>
      <c r="GJ255" s="131"/>
      <c r="GK255" s="131"/>
      <c r="GL255" s="131"/>
      <c r="GM255" s="131"/>
      <c r="GN255" s="131"/>
      <c r="GO255" s="131"/>
      <c r="GP255" s="131"/>
      <c r="GQ255" s="131"/>
      <c r="GR255" s="131"/>
      <c r="GS255" s="131"/>
      <c r="GT255" s="131"/>
      <c r="GU255" s="131"/>
      <c r="GV255" s="131"/>
      <c r="GW255" s="131"/>
      <c r="GX255" s="131"/>
      <c r="GY255" s="131"/>
      <c r="GZ255" s="131"/>
      <c r="HA255" s="131"/>
      <c r="HB255" s="131"/>
      <c r="HC255" s="131"/>
      <c r="HD255" s="131"/>
      <c r="HE255" s="131"/>
      <c r="HF255" s="131"/>
      <c r="HG255" s="131"/>
      <c r="HH255" s="131"/>
      <c r="HI255" s="131"/>
      <c r="HJ255" s="131"/>
      <c r="HK255" s="131"/>
      <c r="HL255" s="131"/>
      <c r="HM255" s="131"/>
      <c r="HN255" s="131"/>
      <c r="HO255" s="131"/>
      <c r="HP255" s="131"/>
      <c r="HQ255" s="131"/>
      <c r="HR255" s="131"/>
      <c r="HS255" s="131"/>
      <c r="HT255" s="131"/>
      <c r="HU255" s="131"/>
      <c r="HV255" s="131"/>
      <c r="HW255" s="131"/>
      <c r="HX255" s="131"/>
      <c r="HY255" s="131"/>
      <c r="HZ255" s="131"/>
      <c r="IA255" s="131"/>
      <c r="IB255" s="131"/>
      <c r="IC255" s="131"/>
      <c r="ID255" s="131"/>
      <c r="IE255" s="131"/>
      <c r="IF255" s="131"/>
      <c r="IG255" s="131"/>
      <c r="IH255" s="131"/>
      <c r="II255" s="131"/>
      <c r="IJ255" s="131"/>
      <c r="IK255" s="131"/>
      <c r="IL255" s="131"/>
      <c r="IM255" s="131"/>
      <c r="IN255" s="131"/>
      <c r="IO255" s="131"/>
      <c r="IP255" s="131"/>
      <c r="IQ255" s="131"/>
      <c r="IR255" s="131"/>
      <c r="IS255" s="131"/>
      <c r="IT255" s="131"/>
      <c r="IU255" s="131"/>
      <c r="IV255" s="131"/>
      <c r="IW255" s="131"/>
      <c r="IX255" s="131"/>
      <c r="IY255" s="131"/>
      <c r="IZ255" s="131"/>
      <c r="JA255" s="131"/>
      <c r="JB255" s="131"/>
      <c r="JC255" s="131"/>
      <c r="JD255" s="131"/>
      <c r="JE255" s="131"/>
      <c r="JF255" s="131"/>
      <c r="JG255" s="131"/>
      <c r="JH255" s="131"/>
      <c r="JI255" s="131"/>
      <c r="JJ255" s="131"/>
      <c r="JK255" s="131"/>
      <c r="JL255" s="131"/>
      <c r="JM255" s="131"/>
      <c r="JN255" s="131"/>
      <c r="JO255" s="131"/>
      <c r="JP255" s="131"/>
      <c r="JQ255" s="131"/>
      <c r="JR255" s="131"/>
      <c r="JS255" s="131"/>
      <c r="JT255" s="131"/>
      <c r="JU255" s="131"/>
      <c r="JV255" s="131"/>
      <c r="JW255" s="131"/>
      <c r="JX255" s="131"/>
      <c r="JY255" s="131"/>
      <c r="JZ255" s="131"/>
      <c r="KA255" s="131"/>
      <c r="KB255" s="131"/>
      <c r="KC255" s="131"/>
      <c r="KD255" s="131"/>
      <c r="KE255" s="131"/>
      <c r="KF255" s="131"/>
      <c r="KG255" s="131"/>
      <c r="KH255" s="131"/>
      <c r="KI255" s="131"/>
      <c r="KJ255" s="131"/>
      <c r="KK255" s="131"/>
      <c r="KL255" s="131"/>
      <c r="KM255" s="131"/>
      <c r="KN255" s="131"/>
      <c r="KO255" s="131"/>
      <c r="KP255" s="131"/>
      <c r="KQ255" s="131"/>
      <c r="KR255" s="131"/>
      <c r="KS255" s="131"/>
      <c r="KT255" s="131"/>
      <c r="KU255" s="131"/>
      <c r="KV255" s="131"/>
      <c r="KW255" s="131"/>
      <c r="KX255" s="131"/>
      <c r="KY255" s="131"/>
      <c r="KZ255" s="131"/>
      <c r="LA255" s="131"/>
      <c r="LB255" s="131"/>
      <c r="LC255" s="131"/>
      <c r="LD255" s="131"/>
      <c r="LE255" s="131"/>
      <c r="LF255" s="131"/>
      <c r="LG255" s="131"/>
      <c r="LH255" s="131"/>
      <c r="LI255" s="131"/>
      <c r="LJ255" s="131"/>
      <c r="LK255" s="131"/>
      <c r="LL255" s="131"/>
      <c r="LM255" s="131"/>
      <c r="LN255" s="131"/>
      <c r="LO255" s="131"/>
      <c r="LP255" s="131"/>
      <c r="LQ255" s="131"/>
      <c r="LR255" s="131"/>
      <c r="LS255" s="131"/>
      <c r="LT255" s="131"/>
      <c r="LU255" s="131"/>
      <c r="LV255" s="131"/>
      <c r="LW255" s="131"/>
      <c r="LX255" s="131"/>
      <c r="LY255" s="131"/>
      <c r="LZ255" s="131"/>
      <c r="MA255" s="131"/>
      <c r="MB255" s="131"/>
      <c r="MC255" s="131"/>
      <c r="MD255" s="131"/>
      <c r="ME255" s="131"/>
      <c r="MF255" s="131"/>
      <c r="MG255" s="131"/>
      <c r="MH255" s="131"/>
      <c r="MI255" s="131"/>
      <c r="MJ255" s="131"/>
      <c r="MK255" s="131"/>
      <c r="ML255" s="131"/>
      <c r="MM255" s="131"/>
      <c r="MN255" s="131"/>
      <c r="MO255" s="131"/>
      <c r="MP255" s="131"/>
      <c r="MQ255" s="131"/>
      <c r="MR255" s="131"/>
      <c r="MS255" s="131"/>
      <c r="MT255" s="131"/>
      <c r="MU255" s="131"/>
      <c r="MV255" s="131"/>
      <c r="MW255" s="131"/>
      <c r="MX255" s="131"/>
      <c r="MY255" s="131"/>
      <c r="MZ255" s="131"/>
      <c r="NA255" s="131"/>
      <c r="NB255" s="131"/>
      <c r="NC255" s="131"/>
      <c r="ND255" s="131"/>
      <c r="NE255" s="131"/>
      <c r="NF255" s="131"/>
      <c r="NG255" s="131"/>
      <c r="NH255" s="131"/>
      <c r="NI255" s="131"/>
      <c r="NJ255" s="131"/>
      <c r="NK255" s="131"/>
      <c r="NL255" s="131"/>
      <c r="NM255" s="131"/>
      <c r="NN255" s="131"/>
      <c r="NO255" s="131"/>
      <c r="NP255" s="131"/>
      <c r="NQ255" s="131"/>
      <c r="NR255" s="131"/>
      <c r="NS255" s="131"/>
      <c r="NT255" s="131"/>
      <c r="NU255" s="131"/>
      <c r="NV255" s="131"/>
      <c r="NW255" s="131"/>
      <c r="NX255" s="131"/>
      <c r="NY255" s="131"/>
      <c r="NZ255" s="131"/>
      <c r="OA255" s="131"/>
      <c r="OB255" s="131"/>
      <c r="OC255" s="131"/>
      <c r="OD255" s="131"/>
      <c r="OE255" s="131"/>
      <c r="OF255" s="131"/>
      <c r="OG255" s="131"/>
      <c r="OH255" s="131"/>
      <c r="OI255" s="131"/>
      <c r="OJ255" s="131"/>
      <c r="OK255" s="131"/>
      <c r="OL255" s="131"/>
      <c r="OM255" s="131"/>
      <c r="ON255" s="131"/>
      <c r="OO255" s="131"/>
      <c r="OP255" s="131"/>
      <c r="OQ255" s="131"/>
      <c r="OR255" s="131"/>
      <c r="OS255" s="131"/>
      <c r="OT255" s="131"/>
      <c r="OU255" s="131"/>
      <c r="OV255" s="131"/>
      <c r="OW255" s="131"/>
      <c r="OX255" s="131"/>
      <c r="OY255" s="131"/>
      <c r="OZ255" s="131"/>
      <c r="PA255" s="131"/>
      <c r="PB255" s="131"/>
      <c r="PC255" s="131"/>
      <c r="PD255" s="131"/>
      <c r="PE255" s="131"/>
      <c r="PF255" s="131"/>
      <c r="PG255" s="131"/>
      <c r="PH255" s="131"/>
      <c r="PI255" s="131"/>
      <c r="PJ255" s="131"/>
      <c r="PK255" s="131"/>
      <c r="PL255" s="131"/>
      <c r="PM255" s="131"/>
      <c r="PN255" s="131"/>
      <c r="PO255" s="131"/>
      <c r="PP255" s="131"/>
      <c r="PQ255" s="131"/>
      <c r="PR255" s="131"/>
      <c r="PS255" s="131"/>
      <c r="PT255" s="131"/>
      <c r="PU255" s="131"/>
      <c r="PV255" s="131"/>
      <c r="PW255" s="131"/>
      <c r="PX255" s="131"/>
      <c r="PY255" s="131"/>
      <c r="PZ255" s="131"/>
      <c r="QA255" s="131"/>
      <c r="QB255" s="131"/>
      <c r="QC255" s="131"/>
      <c r="QD255" s="131"/>
      <c r="QE255" s="131"/>
      <c r="QF255" s="131"/>
      <c r="QG255" s="131"/>
      <c r="QH255" s="131"/>
      <c r="QI255" s="131"/>
      <c r="QJ255" s="131"/>
    </row>
    <row r="256" spans="1:452" ht="15" x14ac:dyDescent="0.2">
      <c r="A256" s="131"/>
      <c r="B256" s="165"/>
      <c r="C256" s="165"/>
      <c r="D256" s="165"/>
      <c r="E256" s="165"/>
      <c r="F256" s="165"/>
      <c r="G256" s="165"/>
      <c r="H256" s="165"/>
      <c r="I256" s="165"/>
      <c r="J256" s="165"/>
      <c r="K256" s="131"/>
      <c r="L256" s="131"/>
      <c r="M256" s="131"/>
      <c r="N256" s="131"/>
      <c r="O256" s="131"/>
      <c r="P256" s="131"/>
      <c r="Q256" s="164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  <c r="EC256" s="131"/>
      <c r="ED256" s="131"/>
      <c r="EE256" s="131"/>
      <c r="EF256" s="131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31"/>
      <c r="EQ256" s="131"/>
      <c r="ER256" s="131"/>
      <c r="ES256" s="131"/>
      <c r="ET256" s="131"/>
      <c r="EU256" s="131"/>
      <c r="EV256" s="131"/>
      <c r="EW256" s="131"/>
      <c r="EX256" s="131"/>
      <c r="EY256" s="131"/>
      <c r="EZ256" s="131"/>
      <c r="FA256" s="131"/>
      <c r="FB256" s="131"/>
      <c r="FC256" s="131"/>
      <c r="FD256" s="131"/>
      <c r="FE256" s="131"/>
      <c r="FF256" s="131"/>
      <c r="FG256" s="131"/>
      <c r="FH256" s="131"/>
      <c r="FI256" s="131"/>
      <c r="FJ256" s="131"/>
      <c r="FK256" s="131"/>
      <c r="FL256" s="131"/>
      <c r="FM256" s="131"/>
      <c r="FN256" s="131"/>
      <c r="FO256" s="131"/>
      <c r="FP256" s="131"/>
      <c r="FQ256" s="131"/>
      <c r="FR256" s="131"/>
      <c r="FS256" s="131"/>
      <c r="FT256" s="131"/>
      <c r="FU256" s="131"/>
      <c r="FV256" s="131"/>
      <c r="FW256" s="131"/>
      <c r="FX256" s="131"/>
      <c r="FY256" s="131"/>
      <c r="FZ256" s="131"/>
      <c r="GA256" s="131"/>
      <c r="GB256" s="131"/>
      <c r="GC256" s="131"/>
      <c r="GD256" s="131"/>
      <c r="GE256" s="131"/>
      <c r="GF256" s="131"/>
      <c r="GG256" s="131"/>
      <c r="GH256" s="131"/>
      <c r="GI256" s="131"/>
      <c r="GJ256" s="131"/>
      <c r="GK256" s="131"/>
      <c r="GL256" s="131"/>
      <c r="GM256" s="131"/>
      <c r="GN256" s="131"/>
      <c r="GO256" s="131"/>
      <c r="GP256" s="131"/>
      <c r="GQ256" s="131"/>
      <c r="GR256" s="131"/>
      <c r="GS256" s="131"/>
      <c r="GT256" s="131"/>
      <c r="GU256" s="131"/>
      <c r="GV256" s="131"/>
      <c r="GW256" s="131"/>
      <c r="GX256" s="131"/>
      <c r="GY256" s="131"/>
      <c r="GZ256" s="131"/>
      <c r="HA256" s="131"/>
      <c r="HB256" s="131"/>
      <c r="HC256" s="131"/>
      <c r="HD256" s="131"/>
      <c r="HE256" s="131"/>
      <c r="HF256" s="131"/>
      <c r="HG256" s="131"/>
      <c r="HH256" s="131"/>
      <c r="HI256" s="131"/>
      <c r="HJ256" s="131"/>
      <c r="HK256" s="131"/>
      <c r="HL256" s="131"/>
      <c r="HM256" s="131"/>
      <c r="HN256" s="131"/>
      <c r="HO256" s="131"/>
      <c r="HP256" s="131"/>
      <c r="HQ256" s="131"/>
      <c r="HR256" s="131"/>
      <c r="HS256" s="131"/>
      <c r="HT256" s="131"/>
      <c r="HU256" s="131"/>
      <c r="HV256" s="131"/>
      <c r="HW256" s="131"/>
      <c r="HX256" s="131"/>
      <c r="HY256" s="131"/>
      <c r="HZ256" s="131"/>
      <c r="IA256" s="131"/>
      <c r="IB256" s="131"/>
      <c r="IC256" s="131"/>
      <c r="ID256" s="131"/>
      <c r="IE256" s="131"/>
      <c r="IF256" s="131"/>
      <c r="IG256" s="131"/>
      <c r="IH256" s="131"/>
      <c r="II256" s="131"/>
      <c r="IJ256" s="131"/>
      <c r="IK256" s="131"/>
      <c r="IL256" s="131"/>
      <c r="IM256" s="131"/>
      <c r="IN256" s="131"/>
      <c r="IO256" s="131"/>
      <c r="IP256" s="131"/>
      <c r="IQ256" s="131"/>
      <c r="IR256" s="131"/>
      <c r="IS256" s="131"/>
      <c r="IT256" s="131"/>
      <c r="IU256" s="131"/>
      <c r="IV256" s="131"/>
      <c r="IW256" s="131"/>
      <c r="IX256" s="131"/>
      <c r="IY256" s="131"/>
      <c r="IZ256" s="131"/>
      <c r="JA256" s="131"/>
      <c r="JB256" s="131"/>
      <c r="JC256" s="131"/>
      <c r="JD256" s="131"/>
      <c r="JE256" s="131"/>
      <c r="JF256" s="131"/>
      <c r="JG256" s="131"/>
      <c r="JH256" s="131"/>
      <c r="JI256" s="131"/>
      <c r="JJ256" s="131"/>
      <c r="JK256" s="131"/>
      <c r="JL256" s="131"/>
      <c r="JM256" s="131"/>
      <c r="JN256" s="131"/>
      <c r="JO256" s="131"/>
      <c r="JP256" s="131"/>
      <c r="JQ256" s="131"/>
      <c r="JR256" s="131"/>
      <c r="JS256" s="131"/>
      <c r="JT256" s="131"/>
      <c r="JU256" s="131"/>
      <c r="JV256" s="131"/>
      <c r="JW256" s="131"/>
      <c r="JX256" s="131"/>
      <c r="JY256" s="131"/>
      <c r="JZ256" s="131"/>
      <c r="KA256" s="131"/>
      <c r="KB256" s="131"/>
      <c r="KC256" s="131"/>
      <c r="KD256" s="131"/>
      <c r="KE256" s="131"/>
      <c r="KF256" s="131"/>
      <c r="KG256" s="131"/>
      <c r="KH256" s="131"/>
      <c r="KI256" s="131"/>
      <c r="KJ256" s="131"/>
      <c r="KK256" s="131"/>
      <c r="KL256" s="131"/>
      <c r="KM256" s="131"/>
      <c r="KN256" s="131"/>
      <c r="KO256" s="131"/>
      <c r="KP256" s="131"/>
      <c r="KQ256" s="131"/>
      <c r="KR256" s="131"/>
      <c r="KS256" s="131"/>
      <c r="KT256" s="131"/>
      <c r="KU256" s="131"/>
      <c r="KV256" s="131"/>
      <c r="KW256" s="131"/>
      <c r="KX256" s="131"/>
      <c r="KY256" s="131"/>
      <c r="KZ256" s="131"/>
      <c r="LA256" s="131"/>
      <c r="LB256" s="131"/>
      <c r="LC256" s="131"/>
      <c r="LD256" s="131"/>
      <c r="LE256" s="131"/>
      <c r="LF256" s="131"/>
      <c r="LG256" s="131"/>
      <c r="LH256" s="131"/>
      <c r="LI256" s="131"/>
      <c r="LJ256" s="131"/>
      <c r="LK256" s="131"/>
      <c r="LL256" s="131"/>
      <c r="LM256" s="131"/>
      <c r="LN256" s="131"/>
      <c r="LO256" s="131"/>
      <c r="LP256" s="131"/>
      <c r="LQ256" s="131"/>
      <c r="LR256" s="131"/>
      <c r="LS256" s="131"/>
      <c r="LT256" s="131"/>
      <c r="LU256" s="131"/>
      <c r="LV256" s="131"/>
      <c r="LW256" s="131"/>
      <c r="LX256" s="131"/>
      <c r="LY256" s="131"/>
      <c r="LZ256" s="131"/>
      <c r="MA256" s="131"/>
      <c r="MB256" s="131"/>
      <c r="MC256" s="131"/>
      <c r="MD256" s="131"/>
      <c r="ME256" s="131"/>
      <c r="MF256" s="131"/>
      <c r="MG256" s="131"/>
      <c r="MH256" s="131"/>
      <c r="MI256" s="131"/>
      <c r="MJ256" s="131"/>
      <c r="MK256" s="131"/>
      <c r="ML256" s="131"/>
      <c r="MM256" s="131"/>
      <c r="MN256" s="131"/>
      <c r="MO256" s="131"/>
      <c r="MP256" s="131"/>
      <c r="MQ256" s="131"/>
      <c r="MR256" s="131"/>
      <c r="MS256" s="131"/>
      <c r="MT256" s="131"/>
      <c r="MU256" s="131"/>
      <c r="MV256" s="131"/>
      <c r="MW256" s="131"/>
      <c r="MX256" s="131"/>
      <c r="MY256" s="131"/>
      <c r="MZ256" s="131"/>
      <c r="NA256" s="131"/>
      <c r="NB256" s="131"/>
      <c r="NC256" s="131"/>
      <c r="ND256" s="131"/>
      <c r="NE256" s="131"/>
      <c r="NF256" s="131"/>
      <c r="NG256" s="131"/>
      <c r="NH256" s="131"/>
      <c r="NI256" s="131"/>
      <c r="NJ256" s="131"/>
      <c r="NK256" s="131"/>
      <c r="NL256" s="131"/>
      <c r="NM256" s="131"/>
      <c r="NN256" s="131"/>
      <c r="NO256" s="131"/>
      <c r="NP256" s="131"/>
      <c r="NQ256" s="131"/>
      <c r="NR256" s="131"/>
      <c r="NS256" s="131"/>
      <c r="NT256" s="131"/>
      <c r="NU256" s="131"/>
      <c r="NV256" s="131"/>
      <c r="NW256" s="131"/>
      <c r="NX256" s="131"/>
      <c r="NY256" s="131"/>
      <c r="NZ256" s="131"/>
      <c r="OA256" s="131"/>
      <c r="OB256" s="131"/>
      <c r="OC256" s="131"/>
      <c r="OD256" s="131"/>
      <c r="OE256" s="131"/>
      <c r="OF256" s="131"/>
      <c r="OG256" s="131"/>
      <c r="OH256" s="131"/>
      <c r="OI256" s="131"/>
      <c r="OJ256" s="131"/>
      <c r="OK256" s="131"/>
      <c r="OL256" s="131"/>
      <c r="OM256" s="131"/>
      <c r="ON256" s="131"/>
      <c r="OO256" s="131"/>
      <c r="OP256" s="131"/>
      <c r="OQ256" s="131"/>
      <c r="OR256" s="131"/>
      <c r="OS256" s="131"/>
      <c r="OT256" s="131"/>
      <c r="OU256" s="131"/>
      <c r="OV256" s="131"/>
      <c r="OW256" s="131"/>
      <c r="OX256" s="131"/>
      <c r="OY256" s="131"/>
      <c r="OZ256" s="131"/>
      <c r="PA256" s="131"/>
      <c r="PB256" s="131"/>
      <c r="PC256" s="131"/>
      <c r="PD256" s="131"/>
      <c r="PE256" s="131"/>
      <c r="PF256" s="131"/>
      <c r="PG256" s="131"/>
      <c r="PH256" s="131"/>
      <c r="PI256" s="131"/>
      <c r="PJ256" s="131"/>
      <c r="PK256" s="131"/>
      <c r="PL256" s="131"/>
      <c r="PM256" s="131"/>
      <c r="PN256" s="131"/>
      <c r="PO256" s="131"/>
      <c r="PP256" s="131"/>
      <c r="PQ256" s="131"/>
      <c r="PR256" s="131"/>
      <c r="PS256" s="131"/>
      <c r="PT256" s="131"/>
      <c r="PU256" s="131"/>
      <c r="PV256" s="131"/>
      <c r="PW256" s="131"/>
      <c r="PX256" s="131"/>
      <c r="PY256" s="131"/>
      <c r="PZ256" s="131"/>
      <c r="QA256" s="131"/>
      <c r="QB256" s="131"/>
      <c r="QC256" s="131"/>
      <c r="QD256" s="131"/>
      <c r="QE256" s="131"/>
      <c r="QF256" s="131"/>
      <c r="QG256" s="131"/>
      <c r="QH256" s="131"/>
      <c r="QI256" s="131"/>
      <c r="QJ256" s="131"/>
    </row>
    <row r="257" spans="1:452" ht="15" x14ac:dyDescent="0.2">
      <c r="A257" s="131"/>
      <c r="B257" s="165"/>
      <c r="C257" s="165"/>
      <c r="D257" s="165"/>
      <c r="E257" s="165"/>
      <c r="F257" s="165"/>
      <c r="G257" s="165"/>
      <c r="H257" s="165"/>
      <c r="I257" s="165"/>
      <c r="J257" s="165"/>
      <c r="K257" s="131"/>
      <c r="L257" s="131"/>
      <c r="M257" s="131"/>
      <c r="N257" s="131"/>
      <c r="O257" s="131"/>
      <c r="P257" s="131"/>
      <c r="Q257" s="164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  <c r="EC257" s="131"/>
      <c r="ED257" s="131"/>
      <c r="EE257" s="131"/>
      <c r="EF257" s="131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31"/>
      <c r="EQ257" s="131"/>
      <c r="ER257" s="131"/>
      <c r="ES257" s="131"/>
      <c r="ET257" s="131"/>
      <c r="EU257" s="131"/>
      <c r="EV257" s="131"/>
      <c r="EW257" s="131"/>
      <c r="EX257" s="131"/>
      <c r="EY257" s="131"/>
      <c r="EZ257" s="131"/>
      <c r="FA257" s="131"/>
      <c r="FB257" s="131"/>
      <c r="FC257" s="131"/>
      <c r="FD257" s="131"/>
      <c r="FE257" s="131"/>
      <c r="FF257" s="131"/>
      <c r="FG257" s="131"/>
      <c r="FH257" s="131"/>
      <c r="FI257" s="131"/>
      <c r="FJ257" s="131"/>
      <c r="FK257" s="131"/>
      <c r="FL257" s="131"/>
      <c r="FM257" s="131"/>
      <c r="FN257" s="131"/>
      <c r="FO257" s="131"/>
      <c r="FP257" s="131"/>
      <c r="FQ257" s="131"/>
      <c r="FR257" s="131"/>
      <c r="FS257" s="131"/>
      <c r="FT257" s="131"/>
      <c r="FU257" s="131"/>
      <c r="FV257" s="131"/>
      <c r="FW257" s="131"/>
      <c r="FX257" s="131"/>
      <c r="FY257" s="131"/>
      <c r="FZ257" s="131"/>
      <c r="GA257" s="131"/>
      <c r="GB257" s="131"/>
      <c r="GC257" s="131"/>
      <c r="GD257" s="131"/>
      <c r="GE257" s="131"/>
      <c r="GF257" s="131"/>
      <c r="GG257" s="131"/>
      <c r="GH257" s="131"/>
      <c r="GI257" s="131"/>
      <c r="GJ257" s="131"/>
      <c r="GK257" s="131"/>
      <c r="GL257" s="131"/>
      <c r="GM257" s="131"/>
      <c r="GN257" s="131"/>
      <c r="GO257" s="131"/>
      <c r="GP257" s="131"/>
      <c r="GQ257" s="131"/>
      <c r="GR257" s="131"/>
      <c r="GS257" s="131"/>
      <c r="GT257" s="131"/>
      <c r="GU257" s="131"/>
      <c r="GV257" s="131"/>
      <c r="GW257" s="131"/>
      <c r="GX257" s="131"/>
      <c r="GY257" s="131"/>
      <c r="GZ257" s="131"/>
      <c r="HA257" s="131"/>
      <c r="HB257" s="131"/>
      <c r="HC257" s="131"/>
      <c r="HD257" s="131"/>
      <c r="HE257" s="131"/>
      <c r="HF257" s="131"/>
      <c r="HG257" s="131"/>
      <c r="HH257" s="131"/>
      <c r="HI257" s="131"/>
      <c r="HJ257" s="131"/>
      <c r="HK257" s="131"/>
      <c r="HL257" s="131"/>
      <c r="HM257" s="131"/>
      <c r="HN257" s="131"/>
      <c r="HO257" s="131"/>
      <c r="HP257" s="131"/>
      <c r="HQ257" s="131"/>
      <c r="HR257" s="131"/>
      <c r="HS257" s="131"/>
      <c r="HT257" s="131"/>
      <c r="HU257" s="131"/>
      <c r="HV257" s="131"/>
      <c r="HW257" s="131"/>
      <c r="HX257" s="131"/>
      <c r="HY257" s="131"/>
      <c r="HZ257" s="131"/>
      <c r="IA257" s="131"/>
      <c r="IB257" s="131"/>
      <c r="IC257" s="131"/>
      <c r="ID257" s="131"/>
      <c r="IE257" s="131"/>
      <c r="IF257" s="131"/>
      <c r="IG257" s="131"/>
      <c r="IH257" s="131"/>
      <c r="II257" s="131"/>
      <c r="IJ257" s="131"/>
      <c r="IK257" s="131"/>
      <c r="IL257" s="131"/>
      <c r="IM257" s="131"/>
      <c r="IN257" s="131"/>
      <c r="IO257" s="131"/>
      <c r="IP257" s="131"/>
      <c r="IQ257" s="131"/>
      <c r="IR257" s="131"/>
      <c r="IS257" s="131"/>
      <c r="IT257" s="131"/>
      <c r="IU257" s="131"/>
      <c r="IV257" s="131"/>
      <c r="IW257" s="131"/>
      <c r="IX257" s="131"/>
      <c r="IY257" s="131"/>
      <c r="IZ257" s="131"/>
      <c r="JA257" s="131"/>
      <c r="JB257" s="131"/>
      <c r="JC257" s="131"/>
      <c r="JD257" s="131"/>
      <c r="JE257" s="131"/>
      <c r="JF257" s="131"/>
      <c r="JG257" s="131"/>
      <c r="JH257" s="131"/>
      <c r="JI257" s="131"/>
      <c r="JJ257" s="131"/>
      <c r="JK257" s="131"/>
      <c r="JL257" s="131"/>
      <c r="JM257" s="131"/>
      <c r="JN257" s="131"/>
      <c r="JO257" s="131"/>
      <c r="JP257" s="131"/>
      <c r="JQ257" s="131"/>
      <c r="JR257" s="131"/>
      <c r="JS257" s="131"/>
      <c r="JT257" s="131"/>
      <c r="JU257" s="131"/>
      <c r="JV257" s="131"/>
      <c r="JW257" s="131"/>
      <c r="JX257" s="131"/>
      <c r="JY257" s="131"/>
      <c r="JZ257" s="131"/>
      <c r="KA257" s="131"/>
      <c r="KB257" s="131"/>
      <c r="KC257" s="131"/>
      <c r="KD257" s="131"/>
      <c r="KE257" s="131"/>
      <c r="KF257" s="131"/>
      <c r="KG257" s="131"/>
      <c r="KH257" s="131"/>
      <c r="KI257" s="131"/>
      <c r="KJ257" s="131"/>
      <c r="KK257" s="131"/>
      <c r="KL257" s="131"/>
      <c r="KM257" s="131"/>
      <c r="KN257" s="131"/>
      <c r="KO257" s="131"/>
      <c r="KP257" s="131"/>
      <c r="KQ257" s="131"/>
      <c r="KR257" s="131"/>
      <c r="KS257" s="131"/>
      <c r="KT257" s="131"/>
      <c r="KU257" s="131"/>
      <c r="KV257" s="131"/>
      <c r="KW257" s="131"/>
      <c r="KX257" s="131"/>
      <c r="KY257" s="131"/>
      <c r="KZ257" s="131"/>
      <c r="LA257" s="131"/>
      <c r="LB257" s="131"/>
      <c r="LC257" s="131"/>
      <c r="LD257" s="131"/>
      <c r="LE257" s="131"/>
      <c r="LF257" s="131"/>
      <c r="LG257" s="131"/>
      <c r="LH257" s="131"/>
      <c r="LI257" s="131"/>
      <c r="LJ257" s="131"/>
      <c r="LK257" s="131"/>
      <c r="LL257" s="131"/>
      <c r="LM257" s="131"/>
      <c r="LN257" s="131"/>
      <c r="LO257" s="131"/>
      <c r="LP257" s="131"/>
      <c r="LQ257" s="131"/>
      <c r="LR257" s="131"/>
      <c r="LS257" s="131"/>
      <c r="LT257" s="131"/>
      <c r="LU257" s="131"/>
      <c r="LV257" s="131"/>
      <c r="LW257" s="131"/>
      <c r="LX257" s="131"/>
      <c r="LY257" s="131"/>
      <c r="LZ257" s="131"/>
      <c r="MA257" s="131"/>
      <c r="MB257" s="131"/>
      <c r="MC257" s="131"/>
      <c r="MD257" s="131"/>
      <c r="ME257" s="131"/>
      <c r="MF257" s="131"/>
      <c r="MG257" s="131"/>
      <c r="MH257" s="131"/>
      <c r="MI257" s="131"/>
      <c r="MJ257" s="131"/>
      <c r="MK257" s="131"/>
      <c r="ML257" s="131"/>
      <c r="MM257" s="131"/>
      <c r="MN257" s="131"/>
      <c r="MO257" s="131"/>
      <c r="MP257" s="131"/>
      <c r="MQ257" s="131"/>
      <c r="MR257" s="131"/>
      <c r="MS257" s="131"/>
      <c r="MT257" s="131"/>
      <c r="MU257" s="131"/>
      <c r="MV257" s="131"/>
      <c r="MW257" s="131"/>
      <c r="MX257" s="131"/>
      <c r="MY257" s="131"/>
      <c r="MZ257" s="131"/>
      <c r="NA257" s="131"/>
      <c r="NB257" s="131"/>
      <c r="NC257" s="131"/>
      <c r="ND257" s="131"/>
      <c r="NE257" s="131"/>
      <c r="NF257" s="131"/>
      <c r="NG257" s="131"/>
      <c r="NH257" s="131"/>
      <c r="NI257" s="131"/>
      <c r="NJ257" s="131"/>
      <c r="NK257" s="131"/>
      <c r="NL257" s="131"/>
      <c r="NM257" s="131"/>
      <c r="NN257" s="131"/>
      <c r="NO257" s="131"/>
      <c r="NP257" s="131"/>
      <c r="NQ257" s="131"/>
      <c r="NR257" s="131"/>
      <c r="NS257" s="131"/>
      <c r="NT257" s="131"/>
      <c r="NU257" s="131"/>
      <c r="NV257" s="131"/>
      <c r="NW257" s="131"/>
      <c r="NX257" s="131"/>
      <c r="NY257" s="131"/>
      <c r="NZ257" s="131"/>
      <c r="OA257" s="131"/>
      <c r="OB257" s="131"/>
      <c r="OC257" s="131"/>
      <c r="OD257" s="131"/>
      <c r="OE257" s="131"/>
      <c r="OF257" s="131"/>
      <c r="OG257" s="131"/>
      <c r="OH257" s="131"/>
      <c r="OI257" s="131"/>
      <c r="OJ257" s="131"/>
      <c r="OK257" s="131"/>
      <c r="OL257" s="131"/>
      <c r="OM257" s="131"/>
      <c r="ON257" s="131"/>
      <c r="OO257" s="131"/>
      <c r="OP257" s="131"/>
      <c r="OQ257" s="131"/>
      <c r="OR257" s="131"/>
      <c r="OS257" s="131"/>
      <c r="OT257" s="131"/>
      <c r="OU257" s="131"/>
      <c r="OV257" s="131"/>
      <c r="OW257" s="131"/>
      <c r="OX257" s="131"/>
      <c r="OY257" s="131"/>
      <c r="OZ257" s="131"/>
      <c r="PA257" s="131"/>
      <c r="PB257" s="131"/>
      <c r="PC257" s="131"/>
      <c r="PD257" s="131"/>
      <c r="PE257" s="131"/>
      <c r="PF257" s="131"/>
      <c r="PG257" s="131"/>
      <c r="PH257" s="131"/>
      <c r="PI257" s="131"/>
      <c r="PJ257" s="131"/>
      <c r="PK257" s="131"/>
      <c r="PL257" s="131"/>
      <c r="PM257" s="131"/>
      <c r="PN257" s="131"/>
      <c r="PO257" s="131"/>
      <c r="PP257" s="131"/>
      <c r="PQ257" s="131"/>
      <c r="PR257" s="131"/>
      <c r="PS257" s="131"/>
      <c r="PT257" s="131"/>
      <c r="PU257" s="131"/>
      <c r="PV257" s="131"/>
      <c r="PW257" s="131"/>
      <c r="PX257" s="131"/>
      <c r="PY257" s="131"/>
      <c r="PZ257" s="131"/>
      <c r="QA257" s="131"/>
      <c r="QB257" s="131"/>
      <c r="QC257" s="131"/>
      <c r="QD257" s="131"/>
      <c r="QE257" s="131"/>
      <c r="QF257" s="131"/>
      <c r="QG257" s="131"/>
      <c r="QH257" s="131"/>
      <c r="QI257" s="131"/>
      <c r="QJ257" s="131"/>
    </row>
    <row r="258" spans="1:452" ht="15" x14ac:dyDescent="0.2">
      <c r="A258" s="131"/>
      <c r="B258" s="165"/>
      <c r="C258" s="165"/>
      <c r="D258" s="165"/>
      <c r="E258" s="165"/>
      <c r="F258" s="165"/>
      <c r="G258" s="165"/>
      <c r="H258" s="165"/>
      <c r="I258" s="165"/>
      <c r="J258" s="165"/>
      <c r="K258" s="131"/>
      <c r="L258" s="131"/>
      <c r="M258" s="131"/>
      <c r="N258" s="131"/>
      <c r="O258" s="131"/>
      <c r="P258" s="131"/>
      <c r="Q258" s="164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  <c r="EC258" s="131"/>
      <c r="ED258" s="131"/>
      <c r="EE258" s="131"/>
      <c r="EF258" s="131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31"/>
      <c r="EQ258" s="131"/>
      <c r="ER258" s="131"/>
      <c r="ES258" s="131"/>
      <c r="ET258" s="131"/>
      <c r="EU258" s="131"/>
      <c r="EV258" s="131"/>
      <c r="EW258" s="131"/>
      <c r="EX258" s="131"/>
      <c r="EY258" s="131"/>
      <c r="EZ258" s="131"/>
      <c r="FA258" s="131"/>
      <c r="FB258" s="131"/>
      <c r="FC258" s="131"/>
      <c r="FD258" s="131"/>
      <c r="FE258" s="131"/>
      <c r="FF258" s="131"/>
      <c r="FG258" s="131"/>
      <c r="FH258" s="131"/>
      <c r="FI258" s="131"/>
      <c r="FJ258" s="131"/>
      <c r="FK258" s="131"/>
      <c r="FL258" s="131"/>
      <c r="FM258" s="131"/>
      <c r="FN258" s="131"/>
      <c r="FO258" s="131"/>
      <c r="FP258" s="131"/>
      <c r="FQ258" s="131"/>
      <c r="FR258" s="131"/>
      <c r="FS258" s="131"/>
      <c r="FT258" s="131"/>
      <c r="FU258" s="131"/>
      <c r="FV258" s="131"/>
      <c r="FW258" s="131"/>
      <c r="FX258" s="131"/>
      <c r="FY258" s="131"/>
      <c r="FZ258" s="131"/>
      <c r="GA258" s="131"/>
      <c r="GB258" s="131"/>
      <c r="GC258" s="131"/>
      <c r="GD258" s="131"/>
      <c r="GE258" s="131"/>
      <c r="GF258" s="131"/>
      <c r="GG258" s="131"/>
      <c r="GH258" s="131"/>
      <c r="GI258" s="131"/>
      <c r="GJ258" s="131"/>
      <c r="GK258" s="131"/>
      <c r="GL258" s="131"/>
      <c r="GM258" s="131"/>
      <c r="GN258" s="131"/>
      <c r="GO258" s="131"/>
      <c r="GP258" s="131"/>
      <c r="GQ258" s="131"/>
      <c r="GR258" s="131"/>
      <c r="GS258" s="131"/>
      <c r="GT258" s="131"/>
      <c r="GU258" s="131"/>
      <c r="GV258" s="131"/>
      <c r="GW258" s="131"/>
      <c r="GX258" s="131"/>
      <c r="GY258" s="131"/>
      <c r="GZ258" s="131"/>
      <c r="HA258" s="131"/>
      <c r="HB258" s="131"/>
      <c r="HC258" s="131"/>
      <c r="HD258" s="131"/>
      <c r="HE258" s="131"/>
      <c r="HF258" s="131"/>
      <c r="HG258" s="131"/>
      <c r="HH258" s="131"/>
      <c r="HI258" s="131"/>
      <c r="HJ258" s="131"/>
      <c r="HK258" s="131"/>
      <c r="HL258" s="131"/>
      <c r="HM258" s="131"/>
      <c r="HN258" s="131"/>
      <c r="HO258" s="131"/>
      <c r="HP258" s="131"/>
      <c r="HQ258" s="131"/>
      <c r="HR258" s="131"/>
      <c r="HS258" s="131"/>
      <c r="HT258" s="131"/>
      <c r="HU258" s="131"/>
      <c r="HV258" s="131"/>
      <c r="HW258" s="131"/>
      <c r="HX258" s="131"/>
      <c r="HY258" s="131"/>
      <c r="HZ258" s="131"/>
      <c r="IA258" s="131"/>
      <c r="IB258" s="131"/>
      <c r="IC258" s="131"/>
      <c r="ID258" s="131"/>
      <c r="IE258" s="131"/>
      <c r="IF258" s="131"/>
      <c r="IG258" s="131"/>
      <c r="IH258" s="131"/>
      <c r="II258" s="131"/>
      <c r="IJ258" s="131"/>
      <c r="IK258" s="131"/>
      <c r="IL258" s="131"/>
      <c r="IM258" s="131"/>
      <c r="IN258" s="131"/>
      <c r="IO258" s="131"/>
      <c r="IP258" s="131"/>
      <c r="IQ258" s="131"/>
      <c r="IR258" s="131"/>
      <c r="IS258" s="131"/>
      <c r="IT258" s="131"/>
      <c r="IU258" s="131"/>
      <c r="IV258" s="131"/>
      <c r="IW258" s="131"/>
      <c r="IX258" s="131"/>
      <c r="IY258" s="131"/>
      <c r="IZ258" s="131"/>
      <c r="JA258" s="131"/>
      <c r="JB258" s="131"/>
      <c r="JC258" s="131"/>
      <c r="JD258" s="131"/>
      <c r="JE258" s="131"/>
      <c r="JF258" s="131"/>
      <c r="JG258" s="131"/>
      <c r="JH258" s="131"/>
      <c r="JI258" s="131"/>
      <c r="JJ258" s="131"/>
      <c r="JK258" s="131"/>
      <c r="JL258" s="131"/>
      <c r="JM258" s="131"/>
      <c r="JN258" s="131"/>
      <c r="JO258" s="131"/>
      <c r="JP258" s="131"/>
      <c r="JQ258" s="131"/>
      <c r="JR258" s="131"/>
      <c r="JS258" s="131"/>
      <c r="JT258" s="131"/>
      <c r="JU258" s="131"/>
      <c r="JV258" s="131"/>
      <c r="JW258" s="131"/>
      <c r="JX258" s="131"/>
      <c r="JY258" s="131"/>
      <c r="JZ258" s="131"/>
      <c r="KA258" s="131"/>
      <c r="KB258" s="131"/>
      <c r="KC258" s="131"/>
      <c r="KD258" s="131"/>
      <c r="KE258" s="131"/>
      <c r="KF258" s="131"/>
      <c r="KG258" s="131"/>
      <c r="KH258" s="131"/>
      <c r="KI258" s="131"/>
      <c r="KJ258" s="131"/>
      <c r="KK258" s="131"/>
      <c r="KL258" s="131"/>
      <c r="KM258" s="131"/>
      <c r="KN258" s="131"/>
      <c r="KO258" s="131"/>
      <c r="KP258" s="131"/>
      <c r="KQ258" s="131"/>
      <c r="KR258" s="131"/>
      <c r="KS258" s="131"/>
      <c r="KT258" s="131"/>
      <c r="KU258" s="131"/>
      <c r="KV258" s="131"/>
      <c r="KW258" s="131"/>
      <c r="KX258" s="131"/>
      <c r="KY258" s="131"/>
      <c r="KZ258" s="131"/>
      <c r="LA258" s="131"/>
      <c r="LB258" s="131"/>
      <c r="LC258" s="131"/>
      <c r="LD258" s="131"/>
      <c r="LE258" s="131"/>
      <c r="LF258" s="131"/>
      <c r="LG258" s="131"/>
      <c r="LH258" s="131"/>
      <c r="LI258" s="131"/>
      <c r="LJ258" s="131"/>
      <c r="LK258" s="131"/>
      <c r="LL258" s="131"/>
      <c r="LM258" s="131"/>
      <c r="LN258" s="131"/>
      <c r="LO258" s="131"/>
      <c r="LP258" s="131"/>
      <c r="LQ258" s="131"/>
      <c r="LR258" s="131"/>
      <c r="LS258" s="131"/>
      <c r="LT258" s="131"/>
      <c r="LU258" s="131"/>
      <c r="LV258" s="131"/>
      <c r="LW258" s="131"/>
      <c r="LX258" s="131"/>
      <c r="LY258" s="131"/>
      <c r="LZ258" s="131"/>
      <c r="MA258" s="131"/>
      <c r="MB258" s="131"/>
      <c r="MC258" s="131"/>
      <c r="MD258" s="131"/>
      <c r="ME258" s="131"/>
      <c r="MF258" s="131"/>
      <c r="MG258" s="131"/>
      <c r="MH258" s="131"/>
      <c r="MI258" s="131"/>
      <c r="MJ258" s="131"/>
      <c r="MK258" s="131"/>
      <c r="ML258" s="131"/>
      <c r="MM258" s="131"/>
      <c r="MN258" s="131"/>
      <c r="MO258" s="131"/>
      <c r="MP258" s="131"/>
      <c r="MQ258" s="131"/>
      <c r="MR258" s="131"/>
      <c r="MS258" s="131"/>
      <c r="MT258" s="131"/>
      <c r="MU258" s="131"/>
      <c r="MV258" s="131"/>
      <c r="MW258" s="131"/>
      <c r="MX258" s="131"/>
      <c r="MY258" s="131"/>
      <c r="MZ258" s="131"/>
      <c r="NA258" s="131"/>
      <c r="NB258" s="131"/>
      <c r="NC258" s="131"/>
      <c r="ND258" s="131"/>
      <c r="NE258" s="131"/>
      <c r="NF258" s="131"/>
      <c r="NG258" s="131"/>
      <c r="NH258" s="131"/>
      <c r="NI258" s="131"/>
      <c r="NJ258" s="131"/>
      <c r="NK258" s="131"/>
      <c r="NL258" s="131"/>
      <c r="NM258" s="131"/>
      <c r="NN258" s="131"/>
      <c r="NO258" s="131"/>
      <c r="NP258" s="131"/>
      <c r="NQ258" s="131"/>
      <c r="NR258" s="131"/>
      <c r="NS258" s="131"/>
      <c r="NT258" s="131"/>
      <c r="NU258" s="131"/>
      <c r="NV258" s="131"/>
      <c r="NW258" s="131"/>
      <c r="NX258" s="131"/>
      <c r="NY258" s="131"/>
      <c r="NZ258" s="131"/>
      <c r="OA258" s="131"/>
      <c r="OB258" s="131"/>
      <c r="OC258" s="131"/>
      <c r="OD258" s="131"/>
      <c r="OE258" s="131"/>
      <c r="OF258" s="131"/>
      <c r="OG258" s="131"/>
      <c r="OH258" s="131"/>
      <c r="OI258" s="131"/>
      <c r="OJ258" s="131"/>
      <c r="OK258" s="131"/>
      <c r="OL258" s="131"/>
      <c r="OM258" s="131"/>
      <c r="ON258" s="131"/>
      <c r="OO258" s="131"/>
      <c r="OP258" s="131"/>
      <c r="OQ258" s="131"/>
      <c r="OR258" s="131"/>
      <c r="OS258" s="131"/>
      <c r="OT258" s="131"/>
      <c r="OU258" s="131"/>
      <c r="OV258" s="131"/>
      <c r="OW258" s="131"/>
      <c r="OX258" s="131"/>
      <c r="OY258" s="131"/>
      <c r="OZ258" s="131"/>
      <c r="PA258" s="131"/>
      <c r="PB258" s="131"/>
      <c r="PC258" s="131"/>
      <c r="PD258" s="131"/>
      <c r="PE258" s="131"/>
      <c r="PF258" s="131"/>
      <c r="PG258" s="131"/>
      <c r="PH258" s="131"/>
      <c r="PI258" s="131"/>
      <c r="PJ258" s="131"/>
      <c r="PK258" s="131"/>
      <c r="PL258" s="131"/>
      <c r="PM258" s="131"/>
      <c r="PN258" s="131"/>
      <c r="PO258" s="131"/>
      <c r="PP258" s="131"/>
      <c r="PQ258" s="131"/>
      <c r="PR258" s="131"/>
      <c r="PS258" s="131"/>
      <c r="PT258" s="131"/>
      <c r="PU258" s="131"/>
      <c r="PV258" s="131"/>
      <c r="PW258" s="131"/>
      <c r="PX258" s="131"/>
      <c r="PY258" s="131"/>
      <c r="PZ258" s="131"/>
      <c r="QA258" s="131"/>
      <c r="QB258" s="131"/>
      <c r="QC258" s="131"/>
      <c r="QD258" s="131"/>
      <c r="QE258" s="131"/>
      <c r="QF258" s="131"/>
      <c r="QG258" s="131"/>
      <c r="QH258" s="131"/>
      <c r="QI258" s="131"/>
      <c r="QJ258" s="131"/>
    </row>
    <row r="259" spans="1:452" ht="15" x14ac:dyDescent="0.2">
      <c r="A259" s="131"/>
      <c r="B259" s="165"/>
      <c r="C259" s="165"/>
      <c r="D259" s="165"/>
      <c r="E259" s="165"/>
      <c r="F259" s="165"/>
      <c r="G259" s="165"/>
      <c r="H259" s="165"/>
      <c r="I259" s="165"/>
      <c r="J259" s="165"/>
      <c r="K259" s="131"/>
      <c r="L259" s="131"/>
      <c r="M259" s="131"/>
      <c r="N259" s="131"/>
      <c r="O259" s="131"/>
      <c r="P259" s="131"/>
      <c r="Q259" s="164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  <c r="EC259" s="131"/>
      <c r="ED259" s="131"/>
      <c r="EE259" s="131"/>
      <c r="EF259" s="131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31"/>
      <c r="EQ259" s="131"/>
      <c r="ER259" s="131"/>
      <c r="ES259" s="131"/>
      <c r="ET259" s="131"/>
      <c r="EU259" s="131"/>
      <c r="EV259" s="131"/>
      <c r="EW259" s="131"/>
      <c r="EX259" s="131"/>
      <c r="EY259" s="131"/>
      <c r="EZ259" s="131"/>
      <c r="FA259" s="131"/>
      <c r="FB259" s="131"/>
      <c r="FC259" s="131"/>
      <c r="FD259" s="131"/>
      <c r="FE259" s="131"/>
      <c r="FF259" s="131"/>
      <c r="FG259" s="131"/>
      <c r="FH259" s="131"/>
      <c r="FI259" s="131"/>
      <c r="FJ259" s="131"/>
      <c r="FK259" s="131"/>
      <c r="FL259" s="131"/>
      <c r="FM259" s="131"/>
      <c r="FN259" s="131"/>
      <c r="FO259" s="131"/>
      <c r="FP259" s="131"/>
      <c r="FQ259" s="131"/>
      <c r="FR259" s="131"/>
      <c r="FS259" s="131"/>
      <c r="FT259" s="131"/>
      <c r="FU259" s="131"/>
      <c r="FV259" s="131"/>
      <c r="FW259" s="131"/>
      <c r="FX259" s="131"/>
      <c r="FY259" s="131"/>
      <c r="FZ259" s="131"/>
      <c r="GA259" s="131"/>
      <c r="GB259" s="131"/>
      <c r="GC259" s="131"/>
      <c r="GD259" s="131"/>
      <c r="GE259" s="131"/>
      <c r="GF259" s="131"/>
      <c r="GG259" s="131"/>
      <c r="GH259" s="131"/>
      <c r="GI259" s="131"/>
      <c r="GJ259" s="131"/>
      <c r="GK259" s="131"/>
      <c r="GL259" s="131"/>
      <c r="GM259" s="131"/>
      <c r="GN259" s="131"/>
      <c r="GO259" s="131"/>
      <c r="GP259" s="131"/>
      <c r="GQ259" s="131"/>
      <c r="GR259" s="131"/>
      <c r="GS259" s="131"/>
      <c r="GT259" s="131"/>
      <c r="GU259" s="131"/>
      <c r="GV259" s="131"/>
      <c r="GW259" s="131"/>
      <c r="GX259" s="131"/>
      <c r="GY259" s="131"/>
      <c r="GZ259" s="131"/>
      <c r="HA259" s="131"/>
      <c r="HB259" s="131"/>
      <c r="HC259" s="131"/>
      <c r="HD259" s="131"/>
      <c r="HE259" s="131"/>
      <c r="HF259" s="131"/>
      <c r="HG259" s="131"/>
      <c r="HH259" s="131"/>
      <c r="HI259" s="131"/>
      <c r="HJ259" s="131"/>
      <c r="HK259" s="131"/>
      <c r="HL259" s="131"/>
      <c r="HM259" s="131"/>
      <c r="HN259" s="131"/>
      <c r="HO259" s="131"/>
      <c r="HP259" s="131"/>
      <c r="HQ259" s="131"/>
      <c r="HR259" s="131"/>
      <c r="HS259" s="131"/>
      <c r="HT259" s="131"/>
      <c r="HU259" s="131"/>
      <c r="HV259" s="131"/>
      <c r="HW259" s="131"/>
      <c r="HX259" s="131"/>
      <c r="HY259" s="131"/>
      <c r="HZ259" s="131"/>
      <c r="IA259" s="131"/>
      <c r="IB259" s="131"/>
      <c r="IC259" s="131"/>
      <c r="ID259" s="131"/>
      <c r="IE259" s="131"/>
      <c r="IF259" s="131"/>
      <c r="IG259" s="131"/>
      <c r="IH259" s="131"/>
      <c r="II259" s="131"/>
      <c r="IJ259" s="131"/>
      <c r="IK259" s="131"/>
      <c r="IL259" s="131"/>
      <c r="IM259" s="131"/>
      <c r="IN259" s="131"/>
      <c r="IO259" s="131"/>
      <c r="IP259" s="131"/>
      <c r="IQ259" s="131"/>
      <c r="IR259" s="131"/>
      <c r="IS259" s="131"/>
      <c r="IT259" s="131"/>
      <c r="IU259" s="131"/>
      <c r="IV259" s="131"/>
      <c r="IW259" s="131"/>
      <c r="IX259" s="131"/>
      <c r="IY259" s="131"/>
      <c r="IZ259" s="131"/>
      <c r="JA259" s="131"/>
      <c r="JB259" s="131"/>
      <c r="JC259" s="131"/>
      <c r="JD259" s="131"/>
      <c r="JE259" s="131"/>
      <c r="JF259" s="131"/>
      <c r="JG259" s="131"/>
      <c r="JH259" s="131"/>
      <c r="JI259" s="131"/>
      <c r="JJ259" s="131"/>
      <c r="JK259" s="131"/>
      <c r="JL259" s="131"/>
      <c r="JM259" s="131"/>
      <c r="JN259" s="131"/>
      <c r="JO259" s="131"/>
      <c r="JP259" s="131"/>
      <c r="JQ259" s="131"/>
      <c r="JR259" s="131"/>
      <c r="JS259" s="131"/>
      <c r="JT259" s="131"/>
      <c r="JU259" s="131"/>
      <c r="JV259" s="131"/>
      <c r="JW259" s="131"/>
      <c r="JX259" s="131"/>
      <c r="JY259" s="131"/>
      <c r="JZ259" s="131"/>
      <c r="KA259" s="131"/>
      <c r="KB259" s="131"/>
      <c r="KC259" s="131"/>
      <c r="KD259" s="131"/>
      <c r="KE259" s="131"/>
      <c r="KF259" s="131"/>
      <c r="KG259" s="131"/>
      <c r="KH259" s="131"/>
      <c r="KI259" s="131"/>
      <c r="KJ259" s="131"/>
      <c r="KK259" s="131"/>
      <c r="KL259" s="131"/>
      <c r="KM259" s="131"/>
      <c r="KN259" s="131"/>
      <c r="KO259" s="131"/>
      <c r="KP259" s="131"/>
      <c r="KQ259" s="131"/>
      <c r="KR259" s="131"/>
      <c r="KS259" s="131"/>
      <c r="KT259" s="131"/>
      <c r="KU259" s="131"/>
      <c r="KV259" s="131"/>
      <c r="KW259" s="131"/>
      <c r="KX259" s="131"/>
      <c r="KY259" s="131"/>
      <c r="KZ259" s="131"/>
      <c r="LA259" s="131"/>
      <c r="LB259" s="131"/>
      <c r="LC259" s="131"/>
      <c r="LD259" s="131"/>
      <c r="LE259" s="131"/>
      <c r="LF259" s="131"/>
      <c r="LG259" s="131"/>
      <c r="LH259" s="131"/>
      <c r="LI259" s="131"/>
      <c r="LJ259" s="131"/>
      <c r="LK259" s="131"/>
      <c r="LL259" s="131"/>
      <c r="LM259" s="131"/>
      <c r="LN259" s="131"/>
      <c r="LO259" s="131"/>
      <c r="LP259" s="131"/>
      <c r="LQ259" s="131"/>
      <c r="LR259" s="131"/>
      <c r="LS259" s="131"/>
      <c r="LT259" s="131"/>
      <c r="LU259" s="131"/>
      <c r="LV259" s="131"/>
      <c r="LW259" s="131"/>
      <c r="LX259" s="131"/>
      <c r="LY259" s="131"/>
      <c r="LZ259" s="131"/>
      <c r="MA259" s="131"/>
      <c r="MB259" s="131"/>
      <c r="MC259" s="131"/>
      <c r="MD259" s="131"/>
      <c r="ME259" s="131"/>
      <c r="MF259" s="131"/>
      <c r="MG259" s="131"/>
      <c r="MH259" s="131"/>
      <c r="MI259" s="131"/>
      <c r="MJ259" s="131"/>
      <c r="MK259" s="131"/>
      <c r="ML259" s="131"/>
      <c r="MM259" s="131"/>
      <c r="MN259" s="131"/>
      <c r="MO259" s="131"/>
      <c r="MP259" s="131"/>
      <c r="MQ259" s="131"/>
      <c r="MR259" s="131"/>
      <c r="MS259" s="131"/>
      <c r="MT259" s="131"/>
      <c r="MU259" s="131"/>
      <c r="MV259" s="131"/>
      <c r="MW259" s="131"/>
      <c r="MX259" s="131"/>
      <c r="MY259" s="131"/>
      <c r="MZ259" s="131"/>
      <c r="NA259" s="131"/>
      <c r="NB259" s="131"/>
      <c r="NC259" s="131"/>
      <c r="ND259" s="131"/>
      <c r="NE259" s="131"/>
      <c r="NF259" s="131"/>
      <c r="NG259" s="131"/>
      <c r="NH259" s="131"/>
      <c r="NI259" s="131"/>
      <c r="NJ259" s="131"/>
      <c r="NK259" s="131"/>
      <c r="NL259" s="131"/>
      <c r="NM259" s="131"/>
      <c r="NN259" s="131"/>
      <c r="NO259" s="131"/>
      <c r="NP259" s="131"/>
      <c r="NQ259" s="131"/>
      <c r="NR259" s="131"/>
      <c r="NS259" s="131"/>
      <c r="NT259" s="131"/>
      <c r="NU259" s="131"/>
      <c r="NV259" s="131"/>
      <c r="NW259" s="131"/>
      <c r="NX259" s="131"/>
      <c r="NY259" s="131"/>
      <c r="NZ259" s="131"/>
      <c r="OA259" s="131"/>
      <c r="OB259" s="131"/>
      <c r="OC259" s="131"/>
      <c r="OD259" s="131"/>
      <c r="OE259" s="131"/>
      <c r="OF259" s="131"/>
      <c r="OG259" s="131"/>
      <c r="OH259" s="131"/>
      <c r="OI259" s="131"/>
      <c r="OJ259" s="131"/>
      <c r="OK259" s="131"/>
      <c r="OL259" s="131"/>
      <c r="OM259" s="131"/>
      <c r="ON259" s="131"/>
      <c r="OO259" s="131"/>
      <c r="OP259" s="131"/>
      <c r="OQ259" s="131"/>
      <c r="OR259" s="131"/>
      <c r="OS259" s="131"/>
      <c r="OT259" s="131"/>
      <c r="OU259" s="131"/>
      <c r="OV259" s="131"/>
      <c r="OW259" s="131"/>
      <c r="OX259" s="131"/>
      <c r="OY259" s="131"/>
      <c r="OZ259" s="131"/>
      <c r="PA259" s="131"/>
      <c r="PB259" s="131"/>
      <c r="PC259" s="131"/>
      <c r="PD259" s="131"/>
      <c r="PE259" s="131"/>
      <c r="PF259" s="131"/>
      <c r="PG259" s="131"/>
      <c r="PH259" s="131"/>
      <c r="PI259" s="131"/>
      <c r="PJ259" s="131"/>
      <c r="PK259" s="131"/>
      <c r="PL259" s="131"/>
      <c r="PM259" s="131"/>
      <c r="PN259" s="131"/>
      <c r="PO259" s="131"/>
      <c r="PP259" s="131"/>
      <c r="PQ259" s="131"/>
      <c r="PR259" s="131"/>
      <c r="PS259" s="131"/>
      <c r="PT259" s="131"/>
      <c r="PU259" s="131"/>
      <c r="PV259" s="131"/>
      <c r="PW259" s="131"/>
      <c r="PX259" s="131"/>
      <c r="PY259" s="131"/>
      <c r="PZ259" s="131"/>
      <c r="QA259" s="131"/>
      <c r="QB259" s="131"/>
      <c r="QC259" s="131"/>
      <c r="QD259" s="131"/>
      <c r="QE259" s="131"/>
      <c r="QF259" s="131"/>
      <c r="QG259" s="131"/>
      <c r="QH259" s="131"/>
      <c r="QI259" s="131"/>
      <c r="QJ259" s="131"/>
    </row>
    <row r="260" spans="1:452" ht="15" x14ac:dyDescent="0.2">
      <c r="A260" s="131"/>
      <c r="B260" s="165"/>
      <c r="C260" s="165"/>
      <c r="D260" s="165"/>
      <c r="E260" s="165"/>
      <c r="F260" s="165"/>
      <c r="G260" s="165"/>
      <c r="H260" s="165"/>
      <c r="I260" s="165"/>
      <c r="J260" s="165"/>
      <c r="K260" s="131"/>
      <c r="L260" s="131"/>
      <c r="M260" s="131"/>
      <c r="N260" s="131"/>
      <c r="O260" s="131"/>
      <c r="P260" s="131"/>
      <c r="Q260" s="164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  <c r="EC260" s="131"/>
      <c r="ED260" s="131"/>
      <c r="EE260" s="131"/>
      <c r="EF260" s="131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31"/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31"/>
      <c r="FA260" s="131"/>
      <c r="FB260" s="131"/>
      <c r="FC260" s="131"/>
      <c r="FD260" s="131"/>
      <c r="FE260" s="131"/>
      <c r="FF260" s="131"/>
      <c r="FG260" s="131"/>
      <c r="FH260" s="131"/>
      <c r="FI260" s="131"/>
      <c r="FJ260" s="131"/>
      <c r="FK260" s="131"/>
      <c r="FL260" s="131"/>
      <c r="FM260" s="131"/>
      <c r="FN260" s="131"/>
      <c r="FO260" s="131"/>
      <c r="FP260" s="131"/>
      <c r="FQ260" s="131"/>
      <c r="FR260" s="131"/>
      <c r="FS260" s="131"/>
      <c r="FT260" s="131"/>
      <c r="FU260" s="131"/>
      <c r="FV260" s="131"/>
      <c r="FW260" s="131"/>
      <c r="FX260" s="131"/>
      <c r="FY260" s="131"/>
      <c r="FZ260" s="131"/>
      <c r="GA260" s="131"/>
      <c r="GB260" s="131"/>
      <c r="GC260" s="131"/>
      <c r="GD260" s="131"/>
      <c r="GE260" s="131"/>
      <c r="GF260" s="131"/>
      <c r="GG260" s="131"/>
      <c r="GH260" s="131"/>
      <c r="GI260" s="131"/>
      <c r="GJ260" s="131"/>
      <c r="GK260" s="131"/>
      <c r="GL260" s="131"/>
      <c r="GM260" s="131"/>
      <c r="GN260" s="131"/>
      <c r="GO260" s="131"/>
      <c r="GP260" s="131"/>
      <c r="GQ260" s="131"/>
      <c r="GR260" s="131"/>
      <c r="GS260" s="131"/>
      <c r="GT260" s="131"/>
      <c r="GU260" s="131"/>
      <c r="GV260" s="131"/>
      <c r="GW260" s="131"/>
      <c r="GX260" s="131"/>
      <c r="GY260" s="131"/>
      <c r="GZ260" s="131"/>
      <c r="HA260" s="131"/>
      <c r="HB260" s="131"/>
      <c r="HC260" s="131"/>
      <c r="HD260" s="131"/>
      <c r="HE260" s="131"/>
      <c r="HF260" s="131"/>
      <c r="HG260" s="131"/>
      <c r="HH260" s="131"/>
      <c r="HI260" s="131"/>
      <c r="HJ260" s="131"/>
      <c r="HK260" s="131"/>
      <c r="HL260" s="131"/>
      <c r="HM260" s="131"/>
      <c r="HN260" s="131"/>
      <c r="HO260" s="131"/>
      <c r="HP260" s="131"/>
      <c r="HQ260" s="131"/>
      <c r="HR260" s="131"/>
      <c r="HS260" s="131"/>
      <c r="HT260" s="131"/>
      <c r="HU260" s="131"/>
      <c r="HV260" s="131"/>
      <c r="HW260" s="131"/>
      <c r="HX260" s="131"/>
      <c r="HY260" s="131"/>
      <c r="HZ260" s="131"/>
      <c r="IA260" s="131"/>
      <c r="IB260" s="131"/>
      <c r="IC260" s="131"/>
      <c r="ID260" s="131"/>
      <c r="IE260" s="131"/>
      <c r="IF260" s="131"/>
      <c r="IG260" s="131"/>
      <c r="IH260" s="131"/>
      <c r="II260" s="131"/>
      <c r="IJ260" s="131"/>
      <c r="IK260" s="131"/>
      <c r="IL260" s="131"/>
      <c r="IM260" s="131"/>
      <c r="IN260" s="131"/>
      <c r="IO260" s="131"/>
      <c r="IP260" s="131"/>
      <c r="IQ260" s="131"/>
      <c r="IR260" s="131"/>
      <c r="IS260" s="131"/>
      <c r="IT260" s="131"/>
      <c r="IU260" s="131"/>
      <c r="IV260" s="131"/>
      <c r="IW260" s="131"/>
      <c r="IX260" s="131"/>
      <c r="IY260" s="131"/>
      <c r="IZ260" s="131"/>
      <c r="JA260" s="131"/>
      <c r="JB260" s="131"/>
      <c r="JC260" s="131"/>
      <c r="JD260" s="131"/>
      <c r="JE260" s="131"/>
      <c r="JF260" s="131"/>
      <c r="JG260" s="131"/>
      <c r="JH260" s="131"/>
      <c r="JI260" s="131"/>
      <c r="JJ260" s="131"/>
      <c r="JK260" s="131"/>
      <c r="JL260" s="131"/>
      <c r="JM260" s="131"/>
      <c r="JN260" s="131"/>
      <c r="JO260" s="131"/>
      <c r="JP260" s="131"/>
      <c r="JQ260" s="131"/>
      <c r="JR260" s="131"/>
      <c r="JS260" s="131"/>
      <c r="JT260" s="131"/>
      <c r="JU260" s="131"/>
      <c r="JV260" s="131"/>
      <c r="JW260" s="131"/>
      <c r="JX260" s="131"/>
      <c r="JY260" s="131"/>
      <c r="JZ260" s="131"/>
      <c r="KA260" s="131"/>
      <c r="KB260" s="131"/>
      <c r="KC260" s="131"/>
      <c r="KD260" s="131"/>
      <c r="KE260" s="131"/>
      <c r="KF260" s="131"/>
      <c r="KG260" s="131"/>
      <c r="KH260" s="131"/>
      <c r="KI260" s="131"/>
      <c r="KJ260" s="131"/>
      <c r="KK260" s="131"/>
      <c r="KL260" s="131"/>
      <c r="KM260" s="131"/>
      <c r="KN260" s="131"/>
      <c r="KO260" s="131"/>
      <c r="KP260" s="131"/>
      <c r="KQ260" s="131"/>
      <c r="KR260" s="131"/>
      <c r="KS260" s="131"/>
      <c r="KT260" s="131"/>
      <c r="KU260" s="131"/>
      <c r="KV260" s="131"/>
      <c r="KW260" s="131"/>
      <c r="KX260" s="131"/>
      <c r="KY260" s="131"/>
      <c r="KZ260" s="131"/>
      <c r="LA260" s="131"/>
      <c r="LB260" s="131"/>
      <c r="LC260" s="131"/>
      <c r="LD260" s="131"/>
      <c r="LE260" s="131"/>
      <c r="LF260" s="131"/>
      <c r="LG260" s="131"/>
      <c r="LH260" s="131"/>
      <c r="LI260" s="131"/>
      <c r="LJ260" s="131"/>
      <c r="LK260" s="131"/>
      <c r="LL260" s="131"/>
      <c r="LM260" s="131"/>
      <c r="LN260" s="131"/>
      <c r="LO260" s="131"/>
      <c r="LP260" s="131"/>
      <c r="LQ260" s="131"/>
      <c r="LR260" s="131"/>
      <c r="LS260" s="131"/>
      <c r="LT260" s="131"/>
      <c r="LU260" s="131"/>
      <c r="LV260" s="131"/>
      <c r="LW260" s="131"/>
      <c r="LX260" s="131"/>
      <c r="LY260" s="131"/>
      <c r="LZ260" s="131"/>
      <c r="MA260" s="131"/>
      <c r="MB260" s="131"/>
      <c r="MC260" s="131"/>
      <c r="MD260" s="131"/>
      <c r="ME260" s="131"/>
      <c r="MF260" s="131"/>
      <c r="MG260" s="131"/>
      <c r="MH260" s="131"/>
      <c r="MI260" s="131"/>
      <c r="MJ260" s="131"/>
      <c r="MK260" s="131"/>
      <c r="ML260" s="131"/>
      <c r="MM260" s="131"/>
      <c r="MN260" s="131"/>
      <c r="MO260" s="131"/>
      <c r="MP260" s="131"/>
      <c r="MQ260" s="131"/>
      <c r="MR260" s="131"/>
      <c r="MS260" s="131"/>
      <c r="MT260" s="131"/>
      <c r="MU260" s="131"/>
      <c r="MV260" s="131"/>
      <c r="MW260" s="131"/>
      <c r="MX260" s="131"/>
      <c r="MY260" s="131"/>
      <c r="MZ260" s="131"/>
      <c r="NA260" s="131"/>
      <c r="NB260" s="131"/>
      <c r="NC260" s="131"/>
      <c r="ND260" s="131"/>
      <c r="NE260" s="131"/>
      <c r="NF260" s="131"/>
      <c r="NG260" s="131"/>
      <c r="NH260" s="131"/>
      <c r="NI260" s="131"/>
      <c r="NJ260" s="131"/>
      <c r="NK260" s="131"/>
      <c r="NL260" s="131"/>
      <c r="NM260" s="131"/>
      <c r="NN260" s="131"/>
      <c r="NO260" s="131"/>
      <c r="NP260" s="131"/>
      <c r="NQ260" s="131"/>
      <c r="NR260" s="131"/>
      <c r="NS260" s="131"/>
      <c r="NT260" s="131"/>
      <c r="NU260" s="131"/>
      <c r="NV260" s="131"/>
      <c r="NW260" s="131"/>
      <c r="NX260" s="131"/>
      <c r="NY260" s="131"/>
      <c r="NZ260" s="131"/>
      <c r="OA260" s="131"/>
      <c r="OB260" s="131"/>
      <c r="OC260" s="131"/>
      <c r="OD260" s="131"/>
      <c r="OE260" s="131"/>
      <c r="OF260" s="131"/>
      <c r="OG260" s="131"/>
      <c r="OH260" s="131"/>
      <c r="OI260" s="131"/>
      <c r="OJ260" s="131"/>
      <c r="OK260" s="131"/>
      <c r="OL260" s="131"/>
      <c r="OM260" s="131"/>
      <c r="ON260" s="131"/>
      <c r="OO260" s="131"/>
      <c r="OP260" s="131"/>
      <c r="OQ260" s="131"/>
      <c r="OR260" s="131"/>
      <c r="OS260" s="131"/>
      <c r="OT260" s="131"/>
      <c r="OU260" s="131"/>
      <c r="OV260" s="131"/>
      <c r="OW260" s="131"/>
      <c r="OX260" s="131"/>
      <c r="OY260" s="131"/>
      <c r="OZ260" s="131"/>
      <c r="PA260" s="131"/>
      <c r="PB260" s="131"/>
      <c r="PC260" s="131"/>
      <c r="PD260" s="131"/>
      <c r="PE260" s="131"/>
      <c r="PF260" s="131"/>
      <c r="PG260" s="131"/>
      <c r="PH260" s="131"/>
      <c r="PI260" s="131"/>
      <c r="PJ260" s="131"/>
      <c r="PK260" s="131"/>
      <c r="PL260" s="131"/>
      <c r="PM260" s="131"/>
      <c r="PN260" s="131"/>
      <c r="PO260" s="131"/>
      <c r="PP260" s="131"/>
      <c r="PQ260" s="131"/>
      <c r="PR260" s="131"/>
      <c r="PS260" s="131"/>
      <c r="PT260" s="131"/>
      <c r="PU260" s="131"/>
      <c r="PV260" s="131"/>
      <c r="PW260" s="131"/>
      <c r="PX260" s="131"/>
      <c r="PY260" s="131"/>
      <c r="PZ260" s="131"/>
      <c r="QA260" s="131"/>
      <c r="QB260" s="131"/>
      <c r="QC260" s="131"/>
      <c r="QD260" s="131"/>
      <c r="QE260" s="131"/>
      <c r="QF260" s="131"/>
      <c r="QG260" s="131"/>
      <c r="QH260" s="131"/>
      <c r="QI260" s="131"/>
      <c r="QJ260" s="131"/>
    </row>
    <row r="261" spans="1:452" ht="15" x14ac:dyDescent="0.2">
      <c r="A261" s="131"/>
      <c r="B261" s="165"/>
      <c r="C261" s="165"/>
      <c r="D261" s="165"/>
      <c r="E261" s="165"/>
      <c r="F261" s="165"/>
      <c r="G261" s="165"/>
      <c r="H261" s="165"/>
      <c r="I261" s="165"/>
      <c r="J261" s="165"/>
      <c r="K261" s="131"/>
      <c r="L261" s="131"/>
      <c r="M261" s="131"/>
      <c r="N261" s="131"/>
      <c r="O261" s="131"/>
      <c r="P261" s="131"/>
      <c r="Q261" s="164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  <c r="EC261" s="131"/>
      <c r="ED261" s="131"/>
      <c r="EE261" s="131"/>
      <c r="EF261" s="131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31"/>
      <c r="EQ261" s="131"/>
      <c r="ER261" s="131"/>
      <c r="ES261" s="131"/>
      <c r="ET261" s="131"/>
      <c r="EU261" s="131"/>
      <c r="EV261" s="131"/>
      <c r="EW261" s="131"/>
      <c r="EX261" s="131"/>
      <c r="EY261" s="131"/>
      <c r="EZ261" s="131"/>
      <c r="FA261" s="131"/>
      <c r="FB261" s="131"/>
      <c r="FC261" s="131"/>
      <c r="FD261" s="131"/>
      <c r="FE261" s="131"/>
      <c r="FF261" s="131"/>
      <c r="FG261" s="131"/>
      <c r="FH261" s="131"/>
      <c r="FI261" s="131"/>
      <c r="FJ261" s="131"/>
      <c r="FK261" s="131"/>
      <c r="FL261" s="131"/>
      <c r="FM261" s="131"/>
      <c r="FN261" s="131"/>
      <c r="FO261" s="131"/>
      <c r="FP261" s="131"/>
      <c r="FQ261" s="131"/>
      <c r="FR261" s="131"/>
      <c r="FS261" s="131"/>
      <c r="FT261" s="131"/>
      <c r="FU261" s="131"/>
      <c r="FV261" s="131"/>
      <c r="FW261" s="131"/>
      <c r="FX261" s="131"/>
      <c r="FY261" s="131"/>
      <c r="FZ261" s="131"/>
      <c r="GA261" s="131"/>
      <c r="GB261" s="131"/>
      <c r="GC261" s="131"/>
      <c r="GD261" s="131"/>
      <c r="GE261" s="131"/>
      <c r="GF261" s="131"/>
      <c r="GG261" s="131"/>
      <c r="GH261" s="131"/>
      <c r="GI261" s="131"/>
      <c r="GJ261" s="131"/>
      <c r="GK261" s="131"/>
      <c r="GL261" s="131"/>
      <c r="GM261" s="131"/>
      <c r="GN261" s="131"/>
      <c r="GO261" s="131"/>
      <c r="GP261" s="131"/>
      <c r="GQ261" s="131"/>
      <c r="GR261" s="131"/>
      <c r="GS261" s="131"/>
      <c r="GT261" s="131"/>
      <c r="GU261" s="131"/>
      <c r="GV261" s="131"/>
      <c r="GW261" s="131"/>
      <c r="GX261" s="131"/>
      <c r="GY261" s="131"/>
      <c r="GZ261" s="131"/>
      <c r="HA261" s="131"/>
      <c r="HB261" s="131"/>
      <c r="HC261" s="131"/>
      <c r="HD261" s="131"/>
      <c r="HE261" s="131"/>
      <c r="HF261" s="131"/>
      <c r="HG261" s="131"/>
      <c r="HH261" s="131"/>
      <c r="HI261" s="131"/>
      <c r="HJ261" s="131"/>
      <c r="HK261" s="131"/>
      <c r="HL261" s="131"/>
      <c r="HM261" s="131"/>
      <c r="HN261" s="131"/>
      <c r="HO261" s="131"/>
      <c r="HP261" s="131"/>
      <c r="HQ261" s="131"/>
      <c r="HR261" s="131"/>
      <c r="HS261" s="131"/>
      <c r="HT261" s="131"/>
      <c r="HU261" s="131"/>
      <c r="HV261" s="131"/>
      <c r="HW261" s="131"/>
      <c r="HX261" s="131"/>
      <c r="HY261" s="131"/>
      <c r="HZ261" s="131"/>
      <c r="IA261" s="131"/>
      <c r="IB261" s="131"/>
      <c r="IC261" s="131"/>
      <c r="ID261" s="131"/>
      <c r="IE261" s="131"/>
      <c r="IF261" s="131"/>
      <c r="IG261" s="131"/>
      <c r="IH261" s="131"/>
      <c r="II261" s="131"/>
      <c r="IJ261" s="131"/>
      <c r="IK261" s="131"/>
      <c r="IL261" s="131"/>
      <c r="IM261" s="131"/>
      <c r="IN261" s="131"/>
      <c r="IO261" s="131"/>
      <c r="IP261" s="131"/>
      <c r="IQ261" s="131"/>
      <c r="IR261" s="131"/>
      <c r="IS261" s="131"/>
      <c r="IT261" s="131"/>
      <c r="IU261" s="131"/>
      <c r="IV261" s="131"/>
      <c r="IW261" s="131"/>
      <c r="IX261" s="131"/>
      <c r="IY261" s="131"/>
      <c r="IZ261" s="131"/>
      <c r="JA261" s="131"/>
      <c r="JB261" s="131"/>
      <c r="JC261" s="131"/>
      <c r="JD261" s="131"/>
      <c r="JE261" s="131"/>
      <c r="JF261" s="131"/>
      <c r="JG261" s="131"/>
      <c r="JH261" s="131"/>
      <c r="JI261" s="131"/>
      <c r="JJ261" s="131"/>
      <c r="JK261" s="131"/>
      <c r="JL261" s="131"/>
      <c r="JM261" s="131"/>
      <c r="JN261" s="131"/>
      <c r="JO261" s="131"/>
      <c r="JP261" s="131"/>
      <c r="JQ261" s="131"/>
      <c r="JR261" s="131"/>
      <c r="JS261" s="131"/>
      <c r="JT261" s="131"/>
      <c r="JU261" s="131"/>
      <c r="JV261" s="131"/>
      <c r="JW261" s="131"/>
      <c r="JX261" s="131"/>
      <c r="JY261" s="131"/>
      <c r="JZ261" s="131"/>
      <c r="KA261" s="131"/>
      <c r="KB261" s="131"/>
      <c r="KC261" s="131"/>
      <c r="KD261" s="131"/>
      <c r="KE261" s="131"/>
      <c r="KF261" s="131"/>
      <c r="KG261" s="131"/>
      <c r="KH261" s="131"/>
      <c r="KI261" s="131"/>
      <c r="KJ261" s="131"/>
      <c r="KK261" s="131"/>
      <c r="KL261" s="131"/>
      <c r="KM261" s="131"/>
      <c r="KN261" s="131"/>
      <c r="KO261" s="131"/>
      <c r="KP261" s="131"/>
      <c r="KQ261" s="131"/>
      <c r="KR261" s="131"/>
      <c r="KS261" s="131"/>
      <c r="KT261" s="131"/>
      <c r="KU261" s="131"/>
      <c r="KV261" s="131"/>
      <c r="KW261" s="131"/>
      <c r="KX261" s="131"/>
      <c r="KY261" s="131"/>
      <c r="KZ261" s="131"/>
      <c r="LA261" s="131"/>
      <c r="LB261" s="131"/>
      <c r="LC261" s="131"/>
      <c r="LD261" s="131"/>
      <c r="LE261" s="131"/>
      <c r="LF261" s="131"/>
      <c r="LG261" s="131"/>
      <c r="LH261" s="131"/>
      <c r="LI261" s="131"/>
      <c r="LJ261" s="131"/>
      <c r="LK261" s="131"/>
      <c r="LL261" s="131"/>
      <c r="LM261" s="131"/>
      <c r="LN261" s="131"/>
      <c r="LO261" s="131"/>
      <c r="LP261" s="131"/>
      <c r="LQ261" s="131"/>
      <c r="LR261" s="131"/>
      <c r="LS261" s="131"/>
      <c r="LT261" s="131"/>
      <c r="LU261" s="131"/>
      <c r="LV261" s="131"/>
      <c r="LW261" s="131"/>
      <c r="LX261" s="131"/>
      <c r="LY261" s="131"/>
      <c r="LZ261" s="131"/>
      <c r="MA261" s="131"/>
      <c r="MB261" s="131"/>
      <c r="MC261" s="131"/>
      <c r="MD261" s="131"/>
      <c r="ME261" s="131"/>
      <c r="MF261" s="131"/>
      <c r="MG261" s="131"/>
      <c r="MH261" s="131"/>
      <c r="MI261" s="131"/>
      <c r="MJ261" s="131"/>
      <c r="MK261" s="131"/>
      <c r="ML261" s="131"/>
      <c r="MM261" s="131"/>
      <c r="MN261" s="131"/>
      <c r="MO261" s="131"/>
      <c r="MP261" s="131"/>
      <c r="MQ261" s="131"/>
      <c r="MR261" s="131"/>
      <c r="MS261" s="131"/>
      <c r="MT261" s="131"/>
      <c r="MU261" s="131"/>
      <c r="MV261" s="131"/>
      <c r="MW261" s="131"/>
      <c r="MX261" s="131"/>
      <c r="MY261" s="131"/>
      <c r="MZ261" s="131"/>
      <c r="NA261" s="131"/>
      <c r="NB261" s="131"/>
      <c r="NC261" s="131"/>
      <c r="ND261" s="131"/>
      <c r="NE261" s="131"/>
      <c r="NF261" s="131"/>
      <c r="NG261" s="131"/>
      <c r="NH261" s="131"/>
      <c r="NI261" s="131"/>
      <c r="NJ261" s="131"/>
      <c r="NK261" s="131"/>
      <c r="NL261" s="131"/>
      <c r="NM261" s="131"/>
      <c r="NN261" s="131"/>
      <c r="NO261" s="131"/>
      <c r="NP261" s="131"/>
      <c r="NQ261" s="131"/>
      <c r="NR261" s="131"/>
      <c r="NS261" s="131"/>
      <c r="NT261" s="131"/>
      <c r="NU261" s="131"/>
      <c r="NV261" s="131"/>
      <c r="NW261" s="131"/>
      <c r="NX261" s="131"/>
      <c r="NY261" s="131"/>
      <c r="NZ261" s="131"/>
      <c r="OA261" s="131"/>
      <c r="OB261" s="131"/>
      <c r="OC261" s="131"/>
      <c r="OD261" s="131"/>
      <c r="OE261" s="131"/>
      <c r="OF261" s="131"/>
      <c r="OG261" s="131"/>
      <c r="OH261" s="131"/>
      <c r="OI261" s="131"/>
      <c r="OJ261" s="131"/>
      <c r="OK261" s="131"/>
      <c r="OL261" s="131"/>
      <c r="OM261" s="131"/>
      <c r="ON261" s="131"/>
      <c r="OO261" s="131"/>
      <c r="OP261" s="131"/>
      <c r="OQ261" s="131"/>
      <c r="OR261" s="131"/>
      <c r="OS261" s="131"/>
      <c r="OT261" s="131"/>
      <c r="OU261" s="131"/>
      <c r="OV261" s="131"/>
      <c r="OW261" s="131"/>
      <c r="OX261" s="131"/>
      <c r="OY261" s="131"/>
      <c r="OZ261" s="131"/>
      <c r="PA261" s="131"/>
      <c r="PB261" s="131"/>
      <c r="PC261" s="131"/>
      <c r="PD261" s="131"/>
      <c r="PE261" s="131"/>
      <c r="PF261" s="131"/>
      <c r="PG261" s="131"/>
      <c r="PH261" s="131"/>
      <c r="PI261" s="131"/>
      <c r="PJ261" s="131"/>
      <c r="PK261" s="131"/>
      <c r="PL261" s="131"/>
      <c r="PM261" s="131"/>
      <c r="PN261" s="131"/>
      <c r="PO261" s="131"/>
      <c r="PP261" s="131"/>
      <c r="PQ261" s="131"/>
      <c r="PR261" s="131"/>
      <c r="PS261" s="131"/>
      <c r="PT261" s="131"/>
      <c r="PU261" s="131"/>
      <c r="PV261" s="131"/>
      <c r="PW261" s="131"/>
      <c r="PX261" s="131"/>
      <c r="PY261" s="131"/>
      <c r="PZ261" s="131"/>
      <c r="QA261" s="131"/>
      <c r="QB261" s="131"/>
      <c r="QC261" s="131"/>
      <c r="QD261" s="131"/>
      <c r="QE261" s="131"/>
      <c r="QF261" s="131"/>
      <c r="QG261" s="131"/>
      <c r="QH261" s="131"/>
      <c r="QI261" s="131"/>
      <c r="QJ261" s="131"/>
    </row>
    <row r="262" spans="1:452" ht="15" x14ac:dyDescent="0.2">
      <c r="A262" s="131"/>
      <c r="B262" s="165"/>
      <c r="C262" s="165"/>
      <c r="D262" s="165"/>
      <c r="E262" s="165"/>
      <c r="F262" s="165"/>
      <c r="G262" s="165"/>
      <c r="H262" s="165"/>
      <c r="I262" s="165"/>
      <c r="J262" s="165"/>
      <c r="K262" s="131"/>
      <c r="L262" s="131"/>
      <c r="M262" s="131"/>
      <c r="N262" s="131"/>
      <c r="O262" s="131"/>
      <c r="P262" s="131"/>
      <c r="Q262" s="164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  <c r="EC262" s="131"/>
      <c r="ED262" s="131"/>
      <c r="EE262" s="131"/>
      <c r="EF262" s="131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31"/>
      <c r="EQ262" s="131"/>
      <c r="ER262" s="131"/>
      <c r="ES262" s="131"/>
      <c r="ET262" s="131"/>
      <c r="EU262" s="131"/>
      <c r="EV262" s="131"/>
      <c r="EW262" s="131"/>
      <c r="EX262" s="131"/>
      <c r="EY262" s="131"/>
      <c r="EZ262" s="131"/>
      <c r="FA262" s="131"/>
      <c r="FB262" s="131"/>
      <c r="FC262" s="131"/>
      <c r="FD262" s="131"/>
      <c r="FE262" s="131"/>
      <c r="FF262" s="131"/>
      <c r="FG262" s="131"/>
      <c r="FH262" s="131"/>
      <c r="FI262" s="131"/>
      <c r="FJ262" s="131"/>
      <c r="FK262" s="131"/>
      <c r="FL262" s="131"/>
      <c r="FM262" s="131"/>
      <c r="FN262" s="131"/>
      <c r="FO262" s="131"/>
      <c r="FP262" s="131"/>
      <c r="FQ262" s="131"/>
      <c r="FR262" s="131"/>
      <c r="FS262" s="131"/>
      <c r="FT262" s="131"/>
      <c r="FU262" s="131"/>
      <c r="FV262" s="131"/>
      <c r="FW262" s="131"/>
      <c r="FX262" s="131"/>
      <c r="FY262" s="131"/>
      <c r="FZ262" s="131"/>
      <c r="GA262" s="131"/>
      <c r="GB262" s="131"/>
      <c r="GC262" s="131"/>
      <c r="GD262" s="131"/>
      <c r="GE262" s="131"/>
      <c r="GF262" s="131"/>
      <c r="GG262" s="131"/>
      <c r="GH262" s="131"/>
      <c r="GI262" s="131"/>
      <c r="GJ262" s="131"/>
      <c r="GK262" s="131"/>
      <c r="GL262" s="131"/>
      <c r="GM262" s="131"/>
      <c r="GN262" s="131"/>
      <c r="GO262" s="131"/>
      <c r="GP262" s="131"/>
      <c r="GQ262" s="131"/>
      <c r="GR262" s="131"/>
      <c r="GS262" s="131"/>
      <c r="GT262" s="131"/>
      <c r="GU262" s="131"/>
      <c r="GV262" s="131"/>
      <c r="GW262" s="131"/>
      <c r="GX262" s="131"/>
      <c r="GY262" s="131"/>
      <c r="GZ262" s="131"/>
      <c r="HA262" s="131"/>
      <c r="HB262" s="131"/>
      <c r="HC262" s="131"/>
      <c r="HD262" s="131"/>
      <c r="HE262" s="131"/>
      <c r="HF262" s="131"/>
      <c r="HG262" s="131"/>
      <c r="HH262" s="131"/>
      <c r="HI262" s="131"/>
      <c r="HJ262" s="131"/>
      <c r="HK262" s="131"/>
      <c r="HL262" s="131"/>
      <c r="HM262" s="131"/>
      <c r="HN262" s="131"/>
      <c r="HO262" s="131"/>
      <c r="HP262" s="131"/>
      <c r="HQ262" s="131"/>
      <c r="HR262" s="131"/>
      <c r="HS262" s="131"/>
      <c r="HT262" s="131"/>
      <c r="HU262" s="131"/>
      <c r="HV262" s="131"/>
      <c r="HW262" s="131"/>
      <c r="HX262" s="131"/>
      <c r="HY262" s="131"/>
      <c r="HZ262" s="131"/>
      <c r="IA262" s="131"/>
      <c r="IB262" s="131"/>
      <c r="IC262" s="131"/>
      <c r="ID262" s="131"/>
      <c r="IE262" s="131"/>
      <c r="IF262" s="131"/>
      <c r="IG262" s="131"/>
      <c r="IH262" s="131"/>
      <c r="II262" s="131"/>
      <c r="IJ262" s="131"/>
      <c r="IK262" s="131"/>
      <c r="IL262" s="131"/>
      <c r="IM262" s="131"/>
      <c r="IN262" s="131"/>
      <c r="IO262" s="131"/>
      <c r="IP262" s="131"/>
      <c r="IQ262" s="131"/>
      <c r="IR262" s="131"/>
      <c r="IS262" s="131"/>
      <c r="IT262" s="131"/>
      <c r="IU262" s="131"/>
      <c r="IV262" s="131"/>
      <c r="IW262" s="131"/>
      <c r="IX262" s="131"/>
      <c r="IY262" s="131"/>
      <c r="IZ262" s="131"/>
      <c r="JA262" s="131"/>
      <c r="JB262" s="131"/>
      <c r="JC262" s="131"/>
      <c r="JD262" s="131"/>
      <c r="JE262" s="131"/>
      <c r="JF262" s="131"/>
      <c r="JG262" s="131"/>
      <c r="JH262" s="131"/>
      <c r="JI262" s="131"/>
      <c r="JJ262" s="131"/>
      <c r="JK262" s="131"/>
      <c r="JL262" s="131"/>
      <c r="JM262" s="131"/>
      <c r="JN262" s="131"/>
      <c r="JO262" s="131"/>
      <c r="JP262" s="131"/>
      <c r="JQ262" s="131"/>
      <c r="JR262" s="131"/>
      <c r="JS262" s="131"/>
      <c r="JT262" s="131"/>
      <c r="JU262" s="131"/>
      <c r="JV262" s="131"/>
      <c r="JW262" s="131"/>
      <c r="JX262" s="131"/>
      <c r="JY262" s="131"/>
      <c r="JZ262" s="131"/>
      <c r="KA262" s="131"/>
      <c r="KB262" s="131"/>
      <c r="KC262" s="131"/>
      <c r="KD262" s="131"/>
      <c r="KE262" s="131"/>
      <c r="KF262" s="131"/>
      <c r="KG262" s="131"/>
      <c r="KH262" s="131"/>
      <c r="KI262" s="131"/>
      <c r="KJ262" s="131"/>
      <c r="KK262" s="131"/>
      <c r="KL262" s="131"/>
      <c r="KM262" s="131"/>
      <c r="KN262" s="131"/>
      <c r="KO262" s="131"/>
      <c r="KP262" s="131"/>
      <c r="KQ262" s="131"/>
      <c r="KR262" s="131"/>
      <c r="KS262" s="131"/>
      <c r="KT262" s="131"/>
      <c r="KU262" s="131"/>
      <c r="KV262" s="131"/>
      <c r="KW262" s="131"/>
      <c r="KX262" s="131"/>
      <c r="KY262" s="131"/>
      <c r="KZ262" s="131"/>
      <c r="LA262" s="131"/>
      <c r="LB262" s="131"/>
      <c r="LC262" s="131"/>
      <c r="LD262" s="131"/>
      <c r="LE262" s="131"/>
      <c r="LF262" s="131"/>
      <c r="LG262" s="131"/>
      <c r="LH262" s="131"/>
      <c r="LI262" s="131"/>
      <c r="LJ262" s="131"/>
      <c r="LK262" s="131"/>
      <c r="LL262" s="131"/>
      <c r="LM262" s="131"/>
      <c r="LN262" s="131"/>
      <c r="LO262" s="131"/>
      <c r="LP262" s="131"/>
      <c r="LQ262" s="131"/>
      <c r="LR262" s="131"/>
      <c r="LS262" s="131"/>
      <c r="LT262" s="131"/>
      <c r="LU262" s="131"/>
      <c r="LV262" s="131"/>
      <c r="LW262" s="131"/>
      <c r="LX262" s="131"/>
      <c r="LY262" s="131"/>
      <c r="LZ262" s="131"/>
      <c r="MA262" s="131"/>
      <c r="MB262" s="131"/>
      <c r="MC262" s="131"/>
      <c r="MD262" s="131"/>
      <c r="ME262" s="131"/>
      <c r="MF262" s="131"/>
      <c r="MG262" s="131"/>
      <c r="MH262" s="131"/>
      <c r="MI262" s="131"/>
      <c r="MJ262" s="131"/>
      <c r="MK262" s="131"/>
      <c r="ML262" s="131"/>
      <c r="MM262" s="131"/>
      <c r="MN262" s="131"/>
      <c r="MO262" s="131"/>
      <c r="MP262" s="131"/>
      <c r="MQ262" s="131"/>
      <c r="MR262" s="131"/>
      <c r="MS262" s="131"/>
      <c r="MT262" s="131"/>
      <c r="MU262" s="131"/>
      <c r="MV262" s="131"/>
      <c r="MW262" s="131"/>
      <c r="MX262" s="131"/>
      <c r="MY262" s="131"/>
      <c r="MZ262" s="131"/>
      <c r="NA262" s="131"/>
      <c r="NB262" s="131"/>
      <c r="NC262" s="131"/>
      <c r="ND262" s="131"/>
      <c r="NE262" s="131"/>
      <c r="NF262" s="131"/>
      <c r="NG262" s="131"/>
      <c r="NH262" s="131"/>
      <c r="NI262" s="131"/>
      <c r="NJ262" s="131"/>
      <c r="NK262" s="131"/>
      <c r="NL262" s="131"/>
      <c r="NM262" s="131"/>
      <c r="NN262" s="131"/>
      <c r="NO262" s="131"/>
      <c r="NP262" s="131"/>
      <c r="NQ262" s="131"/>
      <c r="NR262" s="131"/>
      <c r="NS262" s="131"/>
      <c r="NT262" s="131"/>
      <c r="NU262" s="131"/>
      <c r="NV262" s="131"/>
      <c r="NW262" s="131"/>
      <c r="NX262" s="131"/>
      <c r="NY262" s="131"/>
      <c r="NZ262" s="131"/>
      <c r="OA262" s="131"/>
      <c r="OB262" s="131"/>
      <c r="OC262" s="131"/>
      <c r="OD262" s="131"/>
      <c r="OE262" s="131"/>
      <c r="OF262" s="131"/>
      <c r="OG262" s="131"/>
      <c r="OH262" s="131"/>
      <c r="OI262" s="131"/>
      <c r="OJ262" s="131"/>
      <c r="OK262" s="131"/>
      <c r="OL262" s="131"/>
      <c r="OM262" s="131"/>
      <c r="ON262" s="131"/>
      <c r="OO262" s="131"/>
      <c r="OP262" s="131"/>
      <c r="OQ262" s="131"/>
      <c r="OR262" s="131"/>
      <c r="OS262" s="131"/>
      <c r="OT262" s="131"/>
      <c r="OU262" s="131"/>
      <c r="OV262" s="131"/>
      <c r="OW262" s="131"/>
      <c r="OX262" s="131"/>
      <c r="OY262" s="131"/>
      <c r="OZ262" s="131"/>
      <c r="PA262" s="131"/>
      <c r="PB262" s="131"/>
      <c r="PC262" s="131"/>
      <c r="PD262" s="131"/>
      <c r="PE262" s="131"/>
      <c r="PF262" s="131"/>
      <c r="PG262" s="131"/>
      <c r="PH262" s="131"/>
      <c r="PI262" s="131"/>
      <c r="PJ262" s="131"/>
      <c r="PK262" s="131"/>
      <c r="PL262" s="131"/>
      <c r="PM262" s="131"/>
      <c r="PN262" s="131"/>
      <c r="PO262" s="131"/>
      <c r="PP262" s="131"/>
      <c r="PQ262" s="131"/>
      <c r="PR262" s="131"/>
      <c r="PS262" s="131"/>
      <c r="PT262" s="131"/>
      <c r="PU262" s="131"/>
      <c r="PV262" s="131"/>
      <c r="PW262" s="131"/>
      <c r="PX262" s="131"/>
      <c r="PY262" s="131"/>
      <c r="PZ262" s="131"/>
      <c r="QA262" s="131"/>
      <c r="QB262" s="131"/>
      <c r="QC262" s="131"/>
      <c r="QD262" s="131"/>
      <c r="QE262" s="131"/>
      <c r="QF262" s="131"/>
      <c r="QG262" s="131"/>
      <c r="QH262" s="131"/>
      <c r="QI262" s="131"/>
      <c r="QJ262" s="131"/>
    </row>
    <row r="263" spans="1:452" ht="15" x14ac:dyDescent="0.2">
      <c r="A263" s="131"/>
      <c r="B263" s="165"/>
      <c r="C263" s="165"/>
      <c r="D263" s="165"/>
      <c r="E263" s="165"/>
      <c r="F263" s="165"/>
      <c r="G263" s="165"/>
      <c r="H263" s="165"/>
      <c r="I263" s="165"/>
      <c r="J263" s="165"/>
      <c r="K263" s="131"/>
      <c r="L263" s="131"/>
      <c r="M263" s="131"/>
      <c r="N263" s="131"/>
      <c r="O263" s="131"/>
      <c r="P263" s="131"/>
      <c r="Q263" s="164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  <c r="EC263" s="131"/>
      <c r="ED263" s="131"/>
      <c r="EE263" s="131"/>
      <c r="EF263" s="131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31"/>
      <c r="EQ263" s="131"/>
      <c r="ER263" s="131"/>
      <c r="ES263" s="131"/>
      <c r="ET263" s="131"/>
      <c r="EU263" s="131"/>
      <c r="EV263" s="131"/>
      <c r="EW263" s="131"/>
      <c r="EX263" s="131"/>
      <c r="EY263" s="131"/>
      <c r="EZ263" s="131"/>
      <c r="FA263" s="131"/>
      <c r="FB263" s="131"/>
      <c r="FC263" s="131"/>
      <c r="FD263" s="131"/>
      <c r="FE263" s="131"/>
      <c r="FF263" s="131"/>
      <c r="FG263" s="131"/>
      <c r="FH263" s="131"/>
      <c r="FI263" s="131"/>
      <c r="FJ263" s="131"/>
      <c r="FK263" s="131"/>
      <c r="FL263" s="131"/>
      <c r="FM263" s="131"/>
      <c r="FN263" s="131"/>
      <c r="FO263" s="131"/>
      <c r="FP263" s="131"/>
      <c r="FQ263" s="131"/>
      <c r="FR263" s="131"/>
      <c r="FS263" s="131"/>
      <c r="FT263" s="131"/>
      <c r="FU263" s="131"/>
      <c r="FV263" s="131"/>
      <c r="FW263" s="131"/>
      <c r="FX263" s="131"/>
      <c r="FY263" s="131"/>
      <c r="FZ263" s="131"/>
      <c r="GA263" s="131"/>
      <c r="GB263" s="131"/>
      <c r="GC263" s="131"/>
      <c r="GD263" s="131"/>
      <c r="GE263" s="131"/>
      <c r="GF263" s="131"/>
      <c r="GG263" s="131"/>
      <c r="GH263" s="131"/>
      <c r="GI263" s="131"/>
      <c r="GJ263" s="131"/>
      <c r="GK263" s="131"/>
      <c r="GL263" s="131"/>
      <c r="GM263" s="131"/>
      <c r="GN263" s="131"/>
      <c r="GO263" s="131"/>
      <c r="GP263" s="131"/>
      <c r="GQ263" s="131"/>
      <c r="GR263" s="131"/>
      <c r="GS263" s="131"/>
      <c r="GT263" s="131"/>
      <c r="GU263" s="131"/>
      <c r="GV263" s="131"/>
      <c r="GW263" s="131"/>
      <c r="GX263" s="131"/>
      <c r="GY263" s="131"/>
      <c r="GZ263" s="131"/>
      <c r="HA263" s="131"/>
      <c r="HB263" s="131"/>
      <c r="HC263" s="131"/>
      <c r="HD263" s="131"/>
      <c r="HE263" s="131"/>
      <c r="HF263" s="131"/>
      <c r="HG263" s="131"/>
      <c r="HH263" s="131"/>
      <c r="HI263" s="131"/>
      <c r="HJ263" s="131"/>
      <c r="HK263" s="131"/>
      <c r="HL263" s="131"/>
      <c r="HM263" s="131"/>
      <c r="HN263" s="131"/>
      <c r="HO263" s="131"/>
      <c r="HP263" s="131"/>
      <c r="HQ263" s="131"/>
      <c r="HR263" s="131"/>
      <c r="HS263" s="131"/>
      <c r="HT263" s="131"/>
      <c r="HU263" s="131"/>
      <c r="HV263" s="131"/>
      <c r="HW263" s="131"/>
      <c r="HX263" s="131"/>
      <c r="HY263" s="131"/>
      <c r="HZ263" s="131"/>
      <c r="IA263" s="131"/>
      <c r="IB263" s="131"/>
      <c r="IC263" s="131"/>
      <c r="ID263" s="131"/>
      <c r="IE263" s="131"/>
      <c r="IF263" s="131"/>
      <c r="IG263" s="131"/>
      <c r="IH263" s="131"/>
      <c r="II263" s="131"/>
      <c r="IJ263" s="131"/>
      <c r="IK263" s="131"/>
      <c r="IL263" s="131"/>
      <c r="IM263" s="131"/>
      <c r="IN263" s="131"/>
      <c r="IO263" s="131"/>
      <c r="IP263" s="131"/>
      <c r="IQ263" s="131"/>
      <c r="IR263" s="131"/>
      <c r="IS263" s="131"/>
      <c r="IT263" s="131"/>
      <c r="IU263" s="131"/>
      <c r="IV263" s="131"/>
      <c r="IW263" s="131"/>
      <c r="IX263" s="131"/>
      <c r="IY263" s="131"/>
      <c r="IZ263" s="131"/>
      <c r="JA263" s="131"/>
      <c r="JB263" s="131"/>
      <c r="JC263" s="131"/>
      <c r="JD263" s="131"/>
      <c r="JE263" s="131"/>
      <c r="JF263" s="131"/>
      <c r="JG263" s="131"/>
      <c r="JH263" s="131"/>
      <c r="JI263" s="131"/>
      <c r="JJ263" s="131"/>
      <c r="JK263" s="131"/>
      <c r="JL263" s="131"/>
      <c r="JM263" s="131"/>
      <c r="JN263" s="131"/>
      <c r="JO263" s="131"/>
      <c r="JP263" s="131"/>
      <c r="JQ263" s="131"/>
      <c r="JR263" s="131"/>
      <c r="JS263" s="131"/>
      <c r="JT263" s="131"/>
      <c r="JU263" s="131"/>
      <c r="JV263" s="131"/>
      <c r="JW263" s="131"/>
      <c r="JX263" s="131"/>
      <c r="JY263" s="131"/>
      <c r="JZ263" s="131"/>
      <c r="KA263" s="131"/>
      <c r="KB263" s="131"/>
      <c r="KC263" s="131"/>
      <c r="KD263" s="131"/>
      <c r="KE263" s="131"/>
      <c r="KF263" s="131"/>
      <c r="KG263" s="131"/>
      <c r="KH263" s="131"/>
      <c r="KI263" s="131"/>
      <c r="KJ263" s="131"/>
      <c r="KK263" s="131"/>
      <c r="KL263" s="131"/>
      <c r="KM263" s="131"/>
      <c r="KN263" s="131"/>
      <c r="KO263" s="131"/>
      <c r="KP263" s="131"/>
      <c r="KQ263" s="131"/>
      <c r="KR263" s="131"/>
      <c r="KS263" s="131"/>
      <c r="KT263" s="131"/>
      <c r="KU263" s="131"/>
      <c r="KV263" s="131"/>
      <c r="KW263" s="131"/>
      <c r="KX263" s="131"/>
      <c r="KY263" s="131"/>
      <c r="KZ263" s="131"/>
      <c r="LA263" s="131"/>
      <c r="LB263" s="131"/>
      <c r="LC263" s="131"/>
      <c r="LD263" s="131"/>
      <c r="LE263" s="131"/>
      <c r="LF263" s="131"/>
      <c r="LG263" s="131"/>
      <c r="LH263" s="131"/>
      <c r="LI263" s="131"/>
      <c r="LJ263" s="131"/>
      <c r="LK263" s="131"/>
      <c r="LL263" s="131"/>
      <c r="LM263" s="131"/>
      <c r="LN263" s="131"/>
      <c r="LO263" s="131"/>
      <c r="LP263" s="131"/>
      <c r="LQ263" s="131"/>
      <c r="LR263" s="131"/>
      <c r="LS263" s="131"/>
      <c r="LT263" s="131"/>
      <c r="LU263" s="131"/>
      <c r="LV263" s="131"/>
      <c r="LW263" s="131"/>
      <c r="LX263" s="131"/>
      <c r="LY263" s="131"/>
      <c r="LZ263" s="131"/>
      <c r="MA263" s="131"/>
      <c r="MB263" s="131"/>
      <c r="MC263" s="131"/>
      <c r="MD263" s="131"/>
      <c r="ME263" s="131"/>
      <c r="MF263" s="131"/>
      <c r="MG263" s="131"/>
      <c r="MH263" s="131"/>
      <c r="MI263" s="131"/>
      <c r="MJ263" s="131"/>
      <c r="MK263" s="131"/>
      <c r="ML263" s="131"/>
      <c r="MM263" s="131"/>
      <c r="MN263" s="131"/>
      <c r="MO263" s="131"/>
      <c r="MP263" s="131"/>
      <c r="MQ263" s="131"/>
      <c r="MR263" s="131"/>
      <c r="MS263" s="131"/>
      <c r="MT263" s="131"/>
      <c r="MU263" s="131"/>
      <c r="MV263" s="131"/>
      <c r="MW263" s="131"/>
      <c r="MX263" s="131"/>
      <c r="MY263" s="131"/>
      <c r="MZ263" s="131"/>
      <c r="NA263" s="131"/>
      <c r="NB263" s="131"/>
      <c r="NC263" s="131"/>
      <c r="ND263" s="131"/>
      <c r="NE263" s="131"/>
      <c r="NF263" s="131"/>
      <c r="NG263" s="131"/>
      <c r="NH263" s="131"/>
      <c r="NI263" s="131"/>
      <c r="NJ263" s="131"/>
      <c r="NK263" s="131"/>
      <c r="NL263" s="131"/>
      <c r="NM263" s="131"/>
      <c r="NN263" s="131"/>
      <c r="NO263" s="131"/>
      <c r="NP263" s="131"/>
      <c r="NQ263" s="131"/>
      <c r="NR263" s="131"/>
      <c r="NS263" s="131"/>
      <c r="NT263" s="131"/>
      <c r="NU263" s="131"/>
      <c r="NV263" s="131"/>
      <c r="NW263" s="131"/>
      <c r="NX263" s="131"/>
      <c r="NY263" s="131"/>
      <c r="NZ263" s="131"/>
      <c r="OA263" s="131"/>
      <c r="OB263" s="131"/>
      <c r="OC263" s="131"/>
      <c r="OD263" s="131"/>
      <c r="OE263" s="131"/>
      <c r="OF263" s="131"/>
      <c r="OG263" s="131"/>
      <c r="OH263" s="131"/>
      <c r="OI263" s="131"/>
      <c r="OJ263" s="131"/>
      <c r="OK263" s="131"/>
      <c r="OL263" s="131"/>
      <c r="OM263" s="131"/>
      <c r="ON263" s="131"/>
      <c r="OO263" s="131"/>
      <c r="OP263" s="131"/>
      <c r="OQ263" s="131"/>
      <c r="OR263" s="131"/>
      <c r="OS263" s="131"/>
      <c r="OT263" s="131"/>
      <c r="OU263" s="131"/>
      <c r="OV263" s="131"/>
      <c r="OW263" s="131"/>
      <c r="OX263" s="131"/>
      <c r="OY263" s="131"/>
      <c r="OZ263" s="131"/>
      <c r="PA263" s="131"/>
      <c r="PB263" s="131"/>
      <c r="PC263" s="131"/>
      <c r="PD263" s="131"/>
      <c r="PE263" s="131"/>
      <c r="PF263" s="131"/>
      <c r="PG263" s="131"/>
      <c r="PH263" s="131"/>
      <c r="PI263" s="131"/>
      <c r="PJ263" s="131"/>
      <c r="PK263" s="131"/>
      <c r="PL263" s="131"/>
      <c r="PM263" s="131"/>
      <c r="PN263" s="131"/>
      <c r="PO263" s="131"/>
      <c r="PP263" s="131"/>
      <c r="PQ263" s="131"/>
      <c r="PR263" s="131"/>
      <c r="PS263" s="131"/>
      <c r="PT263" s="131"/>
      <c r="PU263" s="131"/>
      <c r="PV263" s="131"/>
      <c r="PW263" s="131"/>
      <c r="PX263" s="131"/>
      <c r="PY263" s="131"/>
      <c r="PZ263" s="131"/>
      <c r="QA263" s="131"/>
      <c r="QB263" s="131"/>
      <c r="QC263" s="131"/>
      <c r="QD263" s="131"/>
      <c r="QE263" s="131"/>
      <c r="QF263" s="131"/>
      <c r="QG263" s="131"/>
      <c r="QH263" s="131"/>
      <c r="QI263" s="131"/>
      <c r="QJ263" s="131"/>
    </row>
    <row r="264" spans="1:452" ht="15" x14ac:dyDescent="0.2">
      <c r="A264" s="131"/>
      <c r="B264" s="165"/>
      <c r="C264" s="165"/>
      <c r="D264" s="165"/>
      <c r="E264" s="165"/>
      <c r="F264" s="165"/>
      <c r="G264" s="165"/>
      <c r="H264" s="165"/>
      <c r="I264" s="165"/>
      <c r="J264" s="165"/>
      <c r="K264" s="131"/>
      <c r="L264" s="131"/>
      <c r="M264" s="131"/>
      <c r="N264" s="131"/>
      <c r="O264" s="131"/>
      <c r="P264" s="131"/>
      <c r="Q264" s="164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  <c r="EC264" s="131"/>
      <c r="ED264" s="131"/>
      <c r="EE264" s="131"/>
      <c r="EF264" s="131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31"/>
      <c r="EQ264" s="131"/>
      <c r="ER264" s="131"/>
      <c r="ES264" s="131"/>
      <c r="ET264" s="131"/>
      <c r="EU264" s="131"/>
      <c r="EV264" s="131"/>
      <c r="EW264" s="131"/>
      <c r="EX264" s="131"/>
      <c r="EY264" s="131"/>
      <c r="EZ264" s="131"/>
      <c r="FA264" s="131"/>
      <c r="FB264" s="131"/>
      <c r="FC264" s="131"/>
      <c r="FD264" s="131"/>
      <c r="FE264" s="131"/>
      <c r="FF264" s="131"/>
      <c r="FG264" s="131"/>
      <c r="FH264" s="131"/>
      <c r="FI264" s="131"/>
      <c r="FJ264" s="131"/>
      <c r="FK264" s="131"/>
      <c r="FL264" s="131"/>
      <c r="FM264" s="131"/>
      <c r="FN264" s="131"/>
      <c r="FO264" s="131"/>
      <c r="FP264" s="131"/>
      <c r="FQ264" s="131"/>
      <c r="FR264" s="131"/>
      <c r="FS264" s="131"/>
      <c r="FT264" s="131"/>
      <c r="FU264" s="131"/>
      <c r="FV264" s="131"/>
      <c r="FW264" s="131"/>
      <c r="FX264" s="131"/>
      <c r="FY264" s="131"/>
      <c r="FZ264" s="131"/>
      <c r="GA264" s="131"/>
      <c r="GB264" s="131"/>
      <c r="GC264" s="131"/>
      <c r="GD264" s="131"/>
      <c r="GE264" s="131"/>
      <c r="GF264" s="131"/>
      <c r="GG264" s="131"/>
      <c r="GH264" s="131"/>
      <c r="GI264" s="131"/>
      <c r="GJ264" s="131"/>
      <c r="GK264" s="131"/>
      <c r="GL264" s="131"/>
      <c r="GM264" s="131"/>
      <c r="GN264" s="131"/>
      <c r="GO264" s="131"/>
      <c r="GP264" s="131"/>
      <c r="GQ264" s="131"/>
      <c r="GR264" s="131"/>
      <c r="GS264" s="131"/>
      <c r="GT264" s="131"/>
      <c r="GU264" s="131"/>
      <c r="GV264" s="131"/>
      <c r="GW264" s="131"/>
      <c r="GX264" s="131"/>
      <c r="GY264" s="131"/>
      <c r="GZ264" s="131"/>
      <c r="HA264" s="131"/>
      <c r="HB264" s="131"/>
      <c r="HC264" s="131"/>
      <c r="HD264" s="131"/>
      <c r="HE264" s="131"/>
      <c r="HF264" s="131"/>
      <c r="HG264" s="131"/>
      <c r="HH264" s="131"/>
      <c r="HI264" s="131"/>
      <c r="HJ264" s="131"/>
      <c r="HK264" s="131"/>
      <c r="HL264" s="131"/>
      <c r="HM264" s="131"/>
      <c r="HN264" s="131"/>
      <c r="HO264" s="131"/>
      <c r="HP264" s="131"/>
      <c r="HQ264" s="131"/>
      <c r="HR264" s="131"/>
      <c r="HS264" s="131"/>
      <c r="HT264" s="131"/>
      <c r="HU264" s="131"/>
      <c r="HV264" s="131"/>
      <c r="HW264" s="131"/>
      <c r="HX264" s="131"/>
      <c r="HY264" s="131"/>
      <c r="HZ264" s="131"/>
      <c r="IA264" s="131"/>
      <c r="IB264" s="131"/>
      <c r="IC264" s="131"/>
      <c r="ID264" s="131"/>
      <c r="IE264" s="131"/>
      <c r="IF264" s="131"/>
      <c r="IG264" s="131"/>
      <c r="IH264" s="131"/>
      <c r="II264" s="131"/>
      <c r="IJ264" s="131"/>
      <c r="IK264" s="131"/>
      <c r="IL264" s="131"/>
      <c r="IM264" s="131"/>
      <c r="IN264" s="131"/>
      <c r="IO264" s="131"/>
      <c r="IP264" s="131"/>
      <c r="IQ264" s="131"/>
      <c r="IR264" s="131"/>
      <c r="IS264" s="131"/>
      <c r="IT264" s="131"/>
      <c r="IU264" s="131"/>
      <c r="IV264" s="131"/>
      <c r="IW264" s="131"/>
      <c r="IX264" s="131"/>
      <c r="IY264" s="131"/>
      <c r="IZ264" s="131"/>
      <c r="JA264" s="131"/>
      <c r="JB264" s="131"/>
      <c r="JC264" s="131"/>
      <c r="JD264" s="131"/>
      <c r="JE264" s="131"/>
      <c r="JF264" s="131"/>
      <c r="JG264" s="131"/>
      <c r="JH264" s="131"/>
      <c r="JI264" s="131"/>
      <c r="JJ264" s="131"/>
      <c r="JK264" s="131"/>
      <c r="JL264" s="131"/>
      <c r="JM264" s="131"/>
      <c r="JN264" s="131"/>
      <c r="JO264" s="131"/>
      <c r="JP264" s="131"/>
      <c r="JQ264" s="131"/>
      <c r="JR264" s="131"/>
      <c r="JS264" s="131"/>
      <c r="JT264" s="131"/>
      <c r="JU264" s="131"/>
      <c r="JV264" s="131"/>
      <c r="JW264" s="131"/>
      <c r="JX264" s="131"/>
      <c r="JY264" s="131"/>
      <c r="JZ264" s="131"/>
      <c r="KA264" s="131"/>
      <c r="KB264" s="131"/>
      <c r="KC264" s="131"/>
      <c r="KD264" s="131"/>
      <c r="KE264" s="131"/>
      <c r="KF264" s="131"/>
      <c r="KG264" s="131"/>
      <c r="KH264" s="131"/>
      <c r="KI264" s="131"/>
      <c r="KJ264" s="131"/>
      <c r="KK264" s="131"/>
      <c r="KL264" s="131"/>
      <c r="KM264" s="131"/>
      <c r="KN264" s="131"/>
      <c r="KO264" s="131"/>
      <c r="KP264" s="131"/>
      <c r="KQ264" s="131"/>
      <c r="KR264" s="131"/>
      <c r="KS264" s="131"/>
      <c r="KT264" s="131"/>
      <c r="KU264" s="131"/>
      <c r="KV264" s="131"/>
      <c r="KW264" s="131"/>
      <c r="KX264" s="131"/>
      <c r="KY264" s="131"/>
      <c r="KZ264" s="131"/>
      <c r="LA264" s="131"/>
      <c r="LB264" s="131"/>
      <c r="LC264" s="131"/>
      <c r="LD264" s="131"/>
      <c r="LE264" s="131"/>
      <c r="LF264" s="131"/>
      <c r="LG264" s="131"/>
      <c r="LH264" s="131"/>
      <c r="LI264" s="131"/>
      <c r="LJ264" s="131"/>
      <c r="LK264" s="131"/>
      <c r="LL264" s="131"/>
      <c r="LM264" s="131"/>
      <c r="LN264" s="131"/>
      <c r="LO264" s="131"/>
      <c r="LP264" s="131"/>
      <c r="LQ264" s="131"/>
      <c r="LR264" s="131"/>
      <c r="LS264" s="131"/>
      <c r="LT264" s="131"/>
      <c r="LU264" s="131"/>
      <c r="LV264" s="131"/>
      <c r="LW264" s="131"/>
      <c r="LX264" s="131"/>
      <c r="LY264" s="131"/>
      <c r="LZ264" s="131"/>
      <c r="MA264" s="131"/>
      <c r="MB264" s="131"/>
      <c r="MC264" s="131"/>
      <c r="MD264" s="131"/>
      <c r="ME264" s="131"/>
      <c r="MF264" s="131"/>
      <c r="MG264" s="131"/>
      <c r="MH264" s="131"/>
      <c r="MI264" s="131"/>
      <c r="MJ264" s="131"/>
      <c r="MK264" s="131"/>
      <c r="ML264" s="131"/>
      <c r="MM264" s="131"/>
      <c r="MN264" s="131"/>
      <c r="MO264" s="131"/>
      <c r="MP264" s="131"/>
      <c r="MQ264" s="131"/>
      <c r="MR264" s="131"/>
      <c r="MS264" s="131"/>
      <c r="MT264" s="131"/>
      <c r="MU264" s="131"/>
      <c r="MV264" s="131"/>
      <c r="MW264" s="131"/>
      <c r="MX264" s="131"/>
      <c r="MY264" s="131"/>
      <c r="MZ264" s="131"/>
      <c r="NA264" s="131"/>
      <c r="NB264" s="131"/>
      <c r="NC264" s="131"/>
      <c r="ND264" s="131"/>
      <c r="NE264" s="131"/>
      <c r="NF264" s="131"/>
      <c r="NG264" s="131"/>
      <c r="NH264" s="131"/>
      <c r="NI264" s="131"/>
      <c r="NJ264" s="131"/>
      <c r="NK264" s="131"/>
      <c r="NL264" s="131"/>
      <c r="NM264" s="131"/>
      <c r="NN264" s="131"/>
      <c r="NO264" s="131"/>
      <c r="NP264" s="131"/>
      <c r="NQ264" s="131"/>
      <c r="NR264" s="131"/>
      <c r="NS264" s="131"/>
      <c r="NT264" s="131"/>
      <c r="NU264" s="131"/>
      <c r="NV264" s="131"/>
      <c r="NW264" s="131"/>
      <c r="NX264" s="131"/>
      <c r="NY264" s="131"/>
      <c r="NZ264" s="131"/>
      <c r="OA264" s="131"/>
      <c r="OB264" s="131"/>
      <c r="OC264" s="131"/>
      <c r="OD264" s="131"/>
      <c r="OE264" s="131"/>
      <c r="OF264" s="131"/>
      <c r="OG264" s="131"/>
      <c r="OH264" s="131"/>
      <c r="OI264" s="131"/>
      <c r="OJ264" s="131"/>
      <c r="OK264" s="131"/>
      <c r="OL264" s="131"/>
      <c r="OM264" s="131"/>
      <c r="ON264" s="131"/>
      <c r="OO264" s="131"/>
      <c r="OP264" s="131"/>
      <c r="OQ264" s="131"/>
      <c r="OR264" s="131"/>
      <c r="OS264" s="131"/>
      <c r="OT264" s="131"/>
      <c r="OU264" s="131"/>
      <c r="OV264" s="131"/>
      <c r="OW264" s="131"/>
      <c r="OX264" s="131"/>
      <c r="OY264" s="131"/>
      <c r="OZ264" s="131"/>
      <c r="PA264" s="131"/>
      <c r="PB264" s="131"/>
      <c r="PC264" s="131"/>
      <c r="PD264" s="131"/>
      <c r="PE264" s="131"/>
      <c r="PF264" s="131"/>
      <c r="PG264" s="131"/>
      <c r="PH264" s="131"/>
      <c r="PI264" s="131"/>
      <c r="PJ264" s="131"/>
      <c r="PK264" s="131"/>
      <c r="PL264" s="131"/>
      <c r="PM264" s="131"/>
      <c r="PN264" s="131"/>
      <c r="PO264" s="131"/>
      <c r="PP264" s="131"/>
      <c r="PQ264" s="131"/>
      <c r="PR264" s="131"/>
      <c r="PS264" s="131"/>
      <c r="PT264" s="131"/>
      <c r="PU264" s="131"/>
      <c r="PV264" s="131"/>
      <c r="PW264" s="131"/>
      <c r="PX264" s="131"/>
      <c r="PY264" s="131"/>
      <c r="PZ264" s="131"/>
      <c r="QA264" s="131"/>
      <c r="QB264" s="131"/>
      <c r="QC264" s="131"/>
      <c r="QD264" s="131"/>
      <c r="QE264" s="131"/>
      <c r="QF264" s="131"/>
      <c r="QG264" s="131"/>
      <c r="QH264" s="131"/>
      <c r="QI264" s="131"/>
      <c r="QJ264" s="131"/>
    </row>
    <row r="265" spans="1:452" ht="15" x14ac:dyDescent="0.2">
      <c r="A265" s="131"/>
      <c r="B265" s="165"/>
      <c r="C265" s="165"/>
      <c r="D265" s="165"/>
      <c r="E265" s="165"/>
      <c r="F265" s="165"/>
      <c r="G265" s="165"/>
      <c r="H265" s="165"/>
      <c r="I265" s="165"/>
      <c r="J265" s="165"/>
      <c r="K265" s="131"/>
      <c r="L265" s="131"/>
      <c r="M265" s="131"/>
      <c r="N265" s="131"/>
      <c r="O265" s="131"/>
      <c r="P265" s="131"/>
      <c r="Q265" s="164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  <c r="EC265" s="131"/>
      <c r="ED265" s="131"/>
      <c r="EE265" s="131"/>
      <c r="EF265" s="131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31"/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31"/>
      <c r="FA265" s="131"/>
      <c r="FB265" s="131"/>
      <c r="FC265" s="131"/>
      <c r="FD265" s="131"/>
      <c r="FE265" s="131"/>
      <c r="FF265" s="131"/>
      <c r="FG265" s="131"/>
      <c r="FH265" s="131"/>
      <c r="FI265" s="131"/>
      <c r="FJ265" s="131"/>
      <c r="FK265" s="131"/>
      <c r="FL265" s="131"/>
      <c r="FM265" s="131"/>
      <c r="FN265" s="131"/>
      <c r="FO265" s="131"/>
      <c r="FP265" s="131"/>
      <c r="FQ265" s="131"/>
      <c r="FR265" s="131"/>
      <c r="FS265" s="131"/>
      <c r="FT265" s="131"/>
      <c r="FU265" s="131"/>
      <c r="FV265" s="131"/>
      <c r="FW265" s="131"/>
      <c r="FX265" s="131"/>
      <c r="FY265" s="131"/>
      <c r="FZ265" s="131"/>
      <c r="GA265" s="131"/>
      <c r="GB265" s="131"/>
      <c r="GC265" s="131"/>
      <c r="GD265" s="131"/>
      <c r="GE265" s="131"/>
      <c r="GF265" s="131"/>
      <c r="GG265" s="131"/>
      <c r="GH265" s="131"/>
      <c r="GI265" s="131"/>
      <c r="GJ265" s="131"/>
      <c r="GK265" s="131"/>
      <c r="GL265" s="131"/>
      <c r="GM265" s="131"/>
      <c r="GN265" s="131"/>
      <c r="GO265" s="131"/>
      <c r="GP265" s="131"/>
      <c r="GQ265" s="131"/>
      <c r="GR265" s="131"/>
      <c r="GS265" s="131"/>
      <c r="GT265" s="131"/>
      <c r="GU265" s="131"/>
      <c r="GV265" s="131"/>
      <c r="GW265" s="131"/>
      <c r="GX265" s="131"/>
      <c r="GY265" s="131"/>
      <c r="GZ265" s="131"/>
      <c r="HA265" s="131"/>
      <c r="HB265" s="131"/>
      <c r="HC265" s="131"/>
      <c r="HD265" s="131"/>
      <c r="HE265" s="131"/>
      <c r="HF265" s="131"/>
      <c r="HG265" s="131"/>
      <c r="HH265" s="131"/>
      <c r="HI265" s="131"/>
      <c r="HJ265" s="131"/>
      <c r="HK265" s="131"/>
      <c r="HL265" s="131"/>
      <c r="HM265" s="131"/>
      <c r="HN265" s="131"/>
      <c r="HO265" s="131"/>
      <c r="HP265" s="131"/>
      <c r="HQ265" s="131"/>
      <c r="HR265" s="131"/>
      <c r="HS265" s="131"/>
      <c r="HT265" s="131"/>
      <c r="HU265" s="131"/>
      <c r="HV265" s="131"/>
      <c r="HW265" s="131"/>
      <c r="HX265" s="131"/>
      <c r="HY265" s="131"/>
      <c r="HZ265" s="131"/>
      <c r="IA265" s="131"/>
      <c r="IB265" s="131"/>
      <c r="IC265" s="131"/>
      <c r="ID265" s="131"/>
      <c r="IE265" s="131"/>
      <c r="IF265" s="131"/>
      <c r="IG265" s="131"/>
      <c r="IH265" s="131"/>
      <c r="II265" s="131"/>
      <c r="IJ265" s="131"/>
      <c r="IK265" s="131"/>
      <c r="IL265" s="131"/>
      <c r="IM265" s="131"/>
      <c r="IN265" s="131"/>
      <c r="IO265" s="131"/>
      <c r="IP265" s="131"/>
      <c r="IQ265" s="131"/>
      <c r="IR265" s="131"/>
      <c r="IS265" s="131"/>
      <c r="IT265" s="131"/>
      <c r="IU265" s="131"/>
      <c r="IV265" s="131"/>
      <c r="IW265" s="131"/>
      <c r="IX265" s="131"/>
      <c r="IY265" s="131"/>
      <c r="IZ265" s="131"/>
      <c r="JA265" s="131"/>
      <c r="JB265" s="131"/>
      <c r="JC265" s="131"/>
      <c r="JD265" s="131"/>
      <c r="JE265" s="131"/>
      <c r="JF265" s="131"/>
      <c r="JG265" s="131"/>
      <c r="JH265" s="131"/>
      <c r="JI265" s="131"/>
      <c r="JJ265" s="131"/>
      <c r="JK265" s="131"/>
      <c r="JL265" s="131"/>
      <c r="JM265" s="131"/>
      <c r="JN265" s="131"/>
      <c r="JO265" s="131"/>
      <c r="JP265" s="131"/>
      <c r="JQ265" s="131"/>
      <c r="JR265" s="131"/>
      <c r="JS265" s="131"/>
      <c r="JT265" s="131"/>
      <c r="JU265" s="131"/>
      <c r="JV265" s="131"/>
      <c r="JW265" s="131"/>
      <c r="JX265" s="131"/>
      <c r="JY265" s="131"/>
      <c r="JZ265" s="131"/>
      <c r="KA265" s="131"/>
      <c r="KB265" s="131"/>
      <c r="KC265" s="131"/>
      <c r="KD265" s="131"/>
      <c r="KE265" s="131"/>
      <c r="KF265" s="131"/>
      <c r="KG265" s="131"/>
      <c r="KH265" s="131"/>
      <c r="KI265" s="131"/>
      <c r="KJ265" s="131"/>
      <c r="KK265" s="131"/>
      <c r="KL265" s="131"/>
      <c r="KM265" s="131"/>
      <c r="KN265" s="131"/>
      <c r="KO265" s="131"/>
      <c r="KP265" s="131"/>
      <c r="KQ265" s="131"/>
      <c r="KR265" s="131"/>
      <c r="KS265" s="131"/>
      <c r="KT265" s="131"/>
      <c r="KU265" s="131"/>
      <c r="KV265" s="131"/>
      <c r="KW265" s="131"/>
      <c r="KX265" s="131"/>
      <c r="KY265" s="131"/>
      <c r="KZ265" s="131"/>
      <c r="LA265" s="131"/>
      <c r="LB265" s="131"/>
      <c r="LC265" s="131"/>
      <c r="LD265" s="131"/>
      <c r="LE265" s="131"/>
      <c r="LF265" s="131"/>
      <c r="LG265" s="131"/>
      <c r="LH265" s="131"/>
      <c r="LI265" s="131"/>
      <c r="LJ265" s="131"/>
      <c r="LK265" s="131"/>
      <c r="LL265" s="131"/>
      <c r="LM265" s="131"/>
      <c r="LN265" s="131"/>
      <c r="LO265" s="131"/>
      <c r="LP265" s="131"/>
      <c r="LQ265" s="131"/>
      <c r="LR265" s="131"/>
      <c r="LS265" s="131"/>
      <c r="LT265" s="131"/>
      <c r="LU265" s="131"/>
      <c r="LV265" s="131"/>
      <c r="LW265" s="131"/>
      <c r="LX265" s="131"/>
      <c r="LY265" s="131"/>
      <c r="LZ265" s="131"/>
      <c r="MA265" s="131"/>
      <c r="MB265" s="131"/>
      <c r="MC265" s="131"/>
      <c r="MD265" s="131"/>
      <c r="ME265" s="131"/>
      <c r="MF265" s="131"/>
      <c r="MG265" s="131"/>
      <c r="MH265" s="131"/>
      <c r="MI265" s="131"/>
      <c r="MJ265" s="131"/>
      <c r="MK265" s="131"/>
      <c r="ML265" s="131"/>
      <c r="MM265" s="131"/>
      <c r="MN265" s="131"/>
      <c r="MO265" s="131"/>
      <c r="MP265" s="131"/>
      <c r="MQ265" s="131"/>
      <c r="MR265" s="131"/>
      <c r="MS265" s="131"/>
      <c r="MT265" s="131"/>
      <c r="MU265" s="131"/>
      <c r="MV265" s="131"/>
      <c r="MW265" s="131"/>
      <c r="MX265" s="131"/>
      <c r="MY265" s="131"/>
      <c r="MZ265" s="131"/>
      <c r="NA265" s="131"/>
      <c r="NB265" s="131"/>
      <c r="NC265" s="131"/>
      <c r="ND265" s="131"/>
      <c r="NE265" s="131"/>
      <c r="NF265" s="131"/>
      <c r="NG265" s="131"/>
      <c r="NH265" s="131"/>
      <c r="NI265" s="131"/>
      <c r="NJ265" s="131"/>
      <c r="NK265" s="131"/>
      <c r="NL265" s="131"/>
      <c r="NM265" s="131"/>
      <c r="NN265" s="131"/>
      <c r="NO265" s="131"/>
      <c r="NP265" s="131"/>
      <c r="NQ265" s="131"/>
      <c r="NR265" s="131"/>
      <c r="NS265" s="131"/>
      <c r="NT265" s="131"/>
      <c r="NU265" s="131"/>
      <c r="NV265" s="131"/>
      <c r="NW265" s="131"/>
      <c r="NX265" s="131"/>
      <c r="NY265" s="131"/>
      <c r="NZ265" s="131"/>
      <c r="OA265" s="131"/>
      <c r="OB265" s="131"/>
      <c r="OC265" s="131"/>
      <c r="OD265" s="131"/>
      <c r="OE265" s="131"/>
      <c r="OF265" s="131"/>
      <c r="OG265" s="131"/>
      <c r="OH265" s="131"/>
      <c r="OI265" s="131"/>
      <c r="OJ265" s="131"/>
      <c r="OK265" s="131"/>
      <c r="OL265" s="131"/>
      <c r="OM265" s="131"/>
      <c r="ON265" s="131"/>
      <c r="OO265" s="131"/>
      <c r="OP265" s="131"/>
      <c r="OQ265" s="131"/>
      <c r="OR265" s="131"/>
      <c r="OS265" s="131"/>
      <c r="OT265" s="131"/>
      <c r="OU265" s="131"/>
      <c r="OV265" s="131"/>
      <c r="OW265" s="131"/>
      <c r="OX265" s="131"/>
      <c r="OY265" s="131"/>
      <c r="OZ265" s="131"/>
      <c r="PA265" s="131"/>
      <c r="PB265" s="131"/>
      <c r="PC265" s="131"/>
      <c r="PD265" s="131"/>
      <c r="PE265" s="131"/>
      <c r="PF265" s="131"/>
      <c r="PG265" s="131"/>
      <c r="PH265" s="131"/>
      <c r="PI265" s="131"/>
      <c r="PJ265" s="131"/>
      <c r="PK265" s="131"/>
      <c r="PL265" s="131"/>
      <c r="PM265" s="131"/>
      <c r="PN265" s="131"/>
      <c r="PO265" s="131"/>
      <c r="PP265" s="131"/>
      <c r="PQ265" s="131"/>
      <c r="PR265" s="131"/>
      <c r="PS265" s="131"/>
      <c r="PT265" s="131"/>
      <c r="PU265" s="131"/>
      <c r="PV265" s="131"/>
      <c r="PW265" s="131"/>
      <c r="PX265" s="131"/>
      <c r="PY265" s="131"/>
      <c r="PZ265" s="131"/>
      <c r="QA265" s="131"/>
      <c r="QB265" s="131"/>
      <c r="QC265" s="131"/>
      <c r="QD265" s="131"/>
      <c r="QE265" s="131"/>
      <c r="QF265" s="131"/>
      <c r="QG265" s="131"/>
      <c r="QH265" s="131"/>
      <c r="QI265" s="131"/>
      <c r="QJ265" s="131"/>
    </row>
    <row r="266" spans="1:452" ht="15" x14ac:dyDescent="0.2">
      <c r="A266" s="131"/>
      <c r="B266" s="165"/>
      <c r="C266" s="165"/>
      <c r="D266" s="165"/>
      <c r="E266" s="165"/>
      <c r="F266" s="165"/>
      <c r="G266" s="165"/>
      <c r="H266" s="165"/>
      <c r="I266" s="165"/>
      <c r="J266" s="165"/>
      <c r="K266" s="131"/>
      <c r="L266" s="131"/>
      <c r="M266" s="131"/>
      <c r="N266" s="131"/>
      <c r="O266" s="131"/>
      <c r="P266" s="131"/>
      <c r="Q266" s="164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  <c r="EC266" s="131"/>
      <c r="ED266" s="131"/>
      <c r="EE266" s="131"/>
      <c r="EF266" s="131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31"/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31"/>
      <c r="FA266" s="131"/>
      <c r="FB266" s="131"/>
      <c r="FC266" s="131"/>
      <c r="FD266" s="131"/>
      <c r="FE266" s="131"/>
      <c r="FF266" s="131"/>
      <c r="FG266" s="131"/>
      <c r="FH266" s="131"/>
      <c r="FI266" s="131"/>
      <c r="FJ266" s="131"/>
      <c r="FK266" s="131"/>
      <c r="FL266" s="131"/>
      <c r="FM266" s="131"/>
      <c r="FN266" s="131"/>
      <c r="FO266" s="131"/>
      <c r="FP266" s="131"/>
      <c r="FQ266" s="131"/>
      <c r="FR266" s="131"/>
      <c r="FS266" s="131"/>
      <c r="FT266" s="131"/>
      <c r="FU266" s="131"/>
      <c r="FV266" s="131"/>
      <c r="FW266" s="131"/>
      <c r="FX266" s="131"/>
      <c r="FY266" s="131"/>
      <c r="FZ266" s="131"/>
      <c r="GA266" s="131"/>
      <c r="GB266" s="131"/>
      <c r="GC266" s="131"/>
      <c r="GD266" s="131"/>
      <c r="GE266" s="131"/>
      <c r="GF266" s="131"/>
      <c r="GG266" s="131"/>
      <c r="GH266" s="131"/>
      <c r="GI266" s="131"/>
      <c r="GJ266" s="131"/>
      <c r="GK266" s="131"/>
      <c r="GL266" s="131"/>
      <c r="GM266" s="131"/>
      <c r="GN266" s="131"/>
      <c r="GO266" s="131"/>
      <c r="GP266" s="131"/>
      <c r="GQ266" s="131"/>
      <c r="GR266" s="131"/>
      <c r="GS266" s="131"/>
      <c r="GT266" s="131"/>
      <c r="GU266" s="131"/>
      <c r="GV266" s="131"/>
      <c r="GW266" s="131"/>
      <c r="GX266" s="131"/>
      <c r="GY266" s="131"/>
      <c r="GZ266" s="131"/>
      <c r="HA266" s="131"/>
      <c r="HB266" s="131"/>
      <c r="HC266" s="131"/>
      <c r="HD266" s="131"/>
      <c r="HE266" s="131"/>
      <c r="HF266" s="131"/>
      <c r="HG266" s="131"/>
      <c r="HH266" s="131"/>
      <c r="HI266" s="131"/>
      <c r="HJ266" s="131"/>
      <c r="HK266" s="131"/>
      <c r="HL266" s="131"/>
      <c r="HM266" s="131"/>
      <c r="HN266" s="131"/>
      <c r="HO266" s="131"/>
      <c r="HP266" s="131"/>
      <c r="HQ266" s="131"/>
      <c r="HR266" s="131"/>
      <c r="HS266" s="131"/>
      <c r="HT266" s="131"/>
      <c r="HU266" s="131"/>
      <c r="HV266" s="131"/>
      <c r="HW266" s="131"/>
      <c r="HX266" s="131"/>
      <c r="HY266" s="131"/>
      <c r="HZ266" s="131"/>
      <c r="IA266" s="131"/>
      <c r="IB266" s="131"/>
      <c r="IC266" s="131"/>
      <c r="ID266" s="131"/>
      <c r="IE266" s="131"/>
      <c r="IF266" s="131"/>
      <c r="IG266" s="131"/>
      <c r="IH266" s="131"/>
      <c r="II266" s="131"/>
      <c r="IJ266" s="131"/>
      <c r="IK266" s="131"/>
      <c r="IL266" s="131"/>
      <c r="IM266" s="131"/>
      <c r="IN266" s="131"/>
      <c r="IO266" s="131"/>
      <c r="IP266" s="131"/>
      <c r="IQ266" s="131"/>
      <c r="IR266" s="131"/>
      <c r="IS266" s="131"/>
      <c r="IT266" s="131"/>
      <c r="IU266" s="131"/>
      <c r="IV266" s="131"/>
      <c r="IW266" s="131"/>
      <c r="IX266" s="131"/>
      <c r="IY266" s="131"/>
      <c r="IZ266" s="131"/>
      <c r="JA266" s="131"/>
      <c r="JB266" s="131"/>
      <c r="JC266" s="131"/>
      <c r="JD266" s="131"/>
      <c r="JE266" s="131"/>
      <c r="JF266" s="131"/>
      <c r="JG266" s="131"/>
      <c r="JH266" s="131"/>
      <c r="JI266" s="131"/>
      <c r="JJ266" s="131"/>
      <c r="JK266" s="131"/>
      <c r="JL266" s="131"/>
      <c r="JM266" s="131"/>
      <c r="JN266" s="131"/>
      <c r="JO266" s="131"/>
      <c r="JP266" s="131"/>
      <c r="JQ266" s="131"/>
      <c r="JR266" s="131"/>
      <c r="JS266" s="131"/>
      <c r="JT266" s="131"/>
      <c r="JU266" s="131"/>
      <c r="JV266" s="131"/>
      <c r="JW266" s="131"/>
      <c r="JX266" s="131"/>
      <c r="JY266" s="131"/>
      <c r="JZ266" s="131"/>
      <c r="KA266" s="131"/>
      <c r="KB266" s="131"/>
      <c r="KC266" s="131"/>
      <c r="KD266" s="131"/>
      <c r="KE266" s="131"/>
      <c r="KF266" s="131"/>
      <c r="KG266" s="131"/>
      <c r="KH266" s="131"/>
      <c r="KI266" s="131"/>
      <c r="KJ266" s="131"/>
      <c r="KK266" s="131"/>
      <c r="KL266" s="131"/>
      <c r="KM266" s="131"/>
      <c r="KN266" s="131"/>
      <c r="KO266" s="131"/>
      <c r="KP266" s="131"/>
      <c r="KQ266" s="131"/>
      <c r="KR266" s="131"/>
      <c r="KS266" s="131"/>
      <c r="KT266" s="131"/>
      <c r="KU266" s="131"/>
      <c r="KV266" s="131"/>
      <c r="KW266" s="131"/>
      <c r="KX266" s="131"/>
      <c r="KY266" s="131"/>
      <c r="KZ266" s="131"/>
      <c r="LA266" s="131"/>
      <c r="LB266" s="131"/>
      <c r="LC266" s="131"/>
      <c r="LD266" s="131"/>
      <c r="LE266" s="131"/>
      <c r="LF266" s="131"/>
      <c r="LG266" s="131"/>
      <c r="LH266" s="131"/>
      <c r="LI266" s="131"/>
      <c r="LJ266" s="131"/>
      <c r="LK266" s="131"/>
      <c r="LL266" s="131"/>
      <c r="LM266" s="131"/>
      <c r="LN266" s="131"/>
      <c r="LO266" s="131"/>
      <c r="LP266" s="131"/>
      <c r="LQ266" s="131"/>
      <c r="LR266" s="131"/>
      <c r="LS266" s="131"/>
      <c r="LT266" s="131"/>
      <c r="LU266" s="131"/>
      <c r="LV266" s="131"/>
      <c r="LW266" s="131"/>
      <c r="LX266" s="131"/>
      <c r="LY266" s="131"/>
      <c r="LZ266" s="131"/>
      <c r="MA266" s="131"/>
      <c r="MB266" s="131"/>
      <c r="MC266" s="131"/>
      <c r="MD266" s="131"/>
      <c r="ME266" s="131"/>
      <c r="MF266" s="131"/>
      <c r="MG266" s="131"/>
      <c r="MH266" s="131"/>
      <c r="MI266" s="131"/>
      <c r="MJ266" s="131"/>
      <c r="MK266" s="131"/>
      <c r="ML266" s="131"/>
      <c r="MM266" s="131"/>
      <c r="MN266" s="131"/>
      <c r="MO266" s="131"/>
      <c r="MP266" s="131"/>
      <c r="MQ266" s="131"/>
      <c r="MR266" s="131"/>
      <c r="MS266" s="131"/>
      <c r="MT266" s="131"/>
      <c r="MU266" s="131"/>
      <c r="MV266" s="131"/>
      <c r="MW266" s="131"/>
      <c r="MX266" s="131"/>
      <c r="MY266" s="131"/>
      <c r="MZ266" s="131"/>
      <c r="NA266" s="131"/>
      <c r="NB266" s="131"/>
      <c r="NC266" s="131"/>
      <c r="ND266" s="131"/>
      <c r="NE266" s="131"/>
      <c r="NF266" s="131"/>
      <c r="NG266" s="131"/>
      <c r="NH266" s="131"/>
      <c r="NI266" s="131"/>
      <c r="NJ266" s="131"/>
      <c r="NK266" s="131"/>
      <c r="NL266" s="131"/>
      <c r="NM266" s="131"/>
      <c r="NN266" s="131"/>
      <c r="NO266" s="131"/>
      <c r="NP266" s="131"/>
      <c r="NQ266" s="131"/>
      <c r="NR266" s="131"/>
      <c r="NS266" s="131"/>
      <c r="NT266" s="131"/>
      <c r="NU266" s="131"/>
      <c r="NV266" s="131"/>
      <c r="NW266" s="131"/>
      <c r="NX266" s="131"/>
      <c r="NY266" s="131"/>
      <c r="NZ266" s="131"/>
      <c r="OA266" s="131"/>
      <c r="OB266" s="131"/>
      <c r="OC266" s="131"/>
      <c r="OD266" s="131"/>
      <c r="OE266" s="131"/>
      <c r="OF266" s="131"/>
      <c r="OG266" s="131"/>
      <c r="OH266" s="131"/>
      <c r="OI266" s="131"/>
      <c r="OJ266" s="131"/>
      <c r="OK266" s="131"/>
      <c r="OL266" s="131"/>
      <c r="OM266" s="131"/>
      <c r="ON266" s="131"/>
      <c r="OO266" s="131"/>
      <c r="OP266" s="131"/>
      <c r="OQ266" s="131"/>
      <c r="OR266" s="131"/>
      <c r="OS266" s="131"/>
      <c r="OT266" s="131"/>
      <c r="OU266" s="131"/>
      <c r="OV266" s="131"/>
      <c r="OW266" s="131"/>
      <c r="OX266" s="131"/>
      <c r="OY266" s="131"/>
      <c r="OZ266" s="131"/>
      <c r="PA266" s="131"/>
      <c r="PB266" s="131"/>
      <c r="PC266" s="131"/>
      <c r="PD266" s="131"/>
      <c r="PE266" s="131"/>
      <c r="PF266" s="131"/>
      <c r="PG266" s="131"/>
      <c r="PH266" s="131"/>
      <c r="PI266" s="131"/>
      <c r="PJ266" s="131"/>
      <c r="PK266" s="131"/>
      <c r="PL266" s="131"/>
      <c r="PM266" s="131"/>
      <c r="PN266" s="131"/>
      <c r="PO266" s="131"/>
      <c r="PP266" s="131"/>
      <c r="PQ266" s="131"/>
      <c r="PR266" s="131"/>
      <c r="PS266" s="131"/>
      <c r="PT266" s="131"/>
      <c r="PU266" s="131"/>
      <c r="PV266" s="131"/>
      <c r="PW266" s="131"/>
      <c r="PX266" s="131"/>
      <c r="PY266" s="131"/>
      <c r="PZ266" s="131"/>
      <c r="QA266" s="131"/>
      <c r="QB266" s="131"/>
      <c r="QC266" s="131"/>
      <c r="QD266" s="131"/>
      <c r="QE266" s="131"/>
      <c r="QF266" s="131"/>
      <c r="QG266" s="131"/>
      <c r="QH266" s="131"/>
      <c r="QI266" s="131"/>
      <c r="QJ266" s="131"/>
    </row>
    <row r="267" spans="1:452" ht="15" x14ac:dyDescent="0.2">
      <c r="A267" s="131"/>
      <c r="B267" s="165"/>
      <c r="C267" s="165"/>
      <c r="D267" s="165"/>
      <c r="E267" s="165"/>
      <c r="F267" s="165"/>
      <c r="G267" s="165"/>
      <c r="H267" s="165"/>
      <c r="I267" s="165"/>
      <c r="J267" s="165"/>
      <c r="K267" s="131"/>
      <c r="L267" s="131"/>
      <c r="M267" s="131"/>
      <c r="N267" s="131"/>
      <c r="O267" s="131"/>
      <c r="P267" s="131"/>
      <c r="Q267" s="164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  <c r="EC267" s="131"/>
      <c r="ED267" s="131"/>
      <c r="EE267" s="131"/>
      <c r="EF267" s="131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31"/>
      <c r="EQ267" s="131"/>
      <c r="ER267" s="131"/>
      <c r="ES267" s="131"/>
      <c r="ET267" s="131"/>
      <c r="EU267" s="131"/>
      <c r="EV267" s="131"/>
      <c r="EW267" s="131"/>
      <c r="EX267" s="131"/>
      <c r="EY267" s="131"/>
      <c r="EZ267" s="131"/>
      <c r="FA267" s="131"/>
      <c r="FB267" s="131"/>
      <c r="FC267" s="131"/>
      <c r="FD267" s="131"/>
      <c r="FE267" s="131"/>
      <c r="FF267" s="131"/>
      <c r="FG267" s="131"/>
      <c r="FH267" s="131"/>
      <c r="FI267" s="131"/>
      <c r="FJ267" s="131"/>
      <c r="FK267" s="131"/>
      <c r="FL267" s="131"/>
      <c r="FM267" s="131"/>
      <c r="FN267" s="131"/>
      <c r="FO267" s="131"/>
      <c r="FP267" s="131"/>
      <c r="FQ267" s="131"/>
      <c r="FR267" s="131"/>
      <c r="FS267" s="131"/>
      <c r="FT267" s="131"/>
      <c r="FU267" s="131"/>
      <c r="FV267" s="131"/>
      <c r="FW267" s="131"/>
      <c r="FX267" s="131"/>
      <c r="FY267" s="131"/>
      <c r="FZ267" s="131"/>
      <c r="GA267" s="131"/>
      <c r="GB267" s="131"/>
      <c r="GC267" s="131"/>
      <c r="GD267" s="131"/>
      <c r="GE267" s="131"/>
      <c r="GF267" s="131"/>
      <c r="GG267" s="131"/>
      <c r="GH267" s="131"/>
      <c r="GI267" s="131"/>
      <c r="GJ267" s="131"/>
      <c r="GK267" s="131"/>
      <c r="GL267" s="131"/>
      <c r="GM267" s="131"/>
      <c r="GN267" s="131"/>
      <c r="GO267" s="131"/>
      <c r="GP267" s="131"/>
      <c r="GQ267" s="131"/>
      <c r="GR267" s="131"/>
      <c r="GS267" s="131"/>
      <c r="GT267" s="131"/>
      <c r="GU267" s="131"/>
      <c r="GV267" s="131"/>
      <c r="GW267" s="131"/>
      <c r="GX267" s="131"/>
      <c r="GY267" s="131"/>
      <c r="GZ267" s="131"/>
      <c r="HA267" s="131"/>
      <c r="HB267" s="131"/>
      <c r="HC267" s="131"/>
      <c r="HD267" s="131"/>
      <c r="HE267" s="131"/>
      <c r="HF267" s="131"/>
      <c r="HG267" s="131"/>
      <c r="HH267" s="131"/>
      <c r="HI267" s="131"/>
      <c r="HJ267" s="131"/>
      <c r="HK267" s="131"/>
      <c r="HL267" s="131"/>
      <c r="HM267" s="131"/>
      <c r="HN267" s="131"/>
      <c r="HO267" s="131"/>
      <c r="HP267" s="131"/>
      <c r="HQ267" s="131"/>
      <c r="HR267" s="131"/>
      <c r="HS267" s="131"/>
      <c r="HT267" s="131"/>
      <c r="HU267" s="131"/>
      <c r="HV267" s="131"/>
      <c r="HW267" s="131"/>
      <c r="HX267" s="131"/>
      <c r="HY267" s="131"/>
      <c r="HZ267" s="131"/>
      <c r="IA267" s="131"/>
      <c r="IB267" s="131"/>
      <c r="IC267" s="131"/>
      <c r="ID267" s="131"/>
      <c r="IE267" s="131"/>
      <c r="IF267" s="131"/>
      <c r="IG267" s="131"/>
      <c r="IH267" s="131"/>
      <c r="II267" s="131"/>
      <c r="IJ267" s="131"/>
      <c r="IK267" s="131"/>
      <c r="IL267" s="131"/>
      <c r="IM267" s="131"/>
      <c r="IN267" s="131"/>
      <c r="IO267" s="131"/>
      <c r="IP267" s="131"/>
      <c r="IQ267" s="131"/>
      <c r="IR267" s="131"/>
      <c r="IS267" s="131"/>
      <c r="IT267" s="131"/>
      <c r="IU267" s="131"/>
      <c r="IV267" s="131"/>
      <c r="IW267" s="131"/>
      <c r="IX267" s="131"/>
      <c r="IY267" s="131"/>
      <c r="IZ267" s="131"/>
      <c r="JA267" s="131"/>
      <c r="JB267" s="131"/>
      <c r="JC267" s="131"/>
      <c r="JD267" s="131"/>
      <c r="JE267" s="131"/>
      <c r="JF267" s="131"/>
      <c r="JG267" s="131"/>
      <c r="JH267" s="131"/>
      <c r="JI267" s="131"/>
      <c r="JJ267" s="131"/>
      <c r="JK267" s="131"/>
      <c r="JL267" s="131"/>
      <c r="JM267" s="131"/>
      <c r="JN267" s="131"/>
      <c r="JO267" s="131"/>
      <c r="JP267" s="131"/>
      <c r="JQ267" s="131"/>
      <c r="JR267" s="131"/>
      <c r="JS267" s="131"/>
      <c r="JT267" s="131"/>
      <c r="JU267" s="131"/>
      <c r="JV267" s="131"/>
      <c r="JW267" s="131"/>
      <c r="JX267" s="131"/>
      <c r="JY267" s="131"/>
      <c r="JZ267" s="131"/>
      <c r="KA267" s="131"/>
      <c r="KB267" s="131"/>
      <c r="KC267" s="131"/>
      <c r="KD267" s="131"/>
      <c r="KE267" s="131"/>
      <c r="KF267" s="131"/>
      <c r="KG267" s="131"/>
      <c r="KH267" s="131"/>
      <c r="KI267" s="131"/>
      <c r="KJ267" s="131"/>
      <c r="KK267" s="131"/>
      <c r="KL267" s="131"/>
      <c r="KM267" s="131"/>
      <c r="KN267" s="131"/>
      <c r="KO267" s="131"/>
      <c r="KP267" s="131"/>
      <c r="KQ267" s="131"/>
      <c r="KR267" s="131"/>
      <c r="KS267" s="131"/>
      <c r="KT267" s="131"/>
      <c r="KU267" s="131"/>
      <c r="KV267" s="131"/>
      <c r="KW267" s="131"/>
      <c r="KX267" s="131"/>
      <c r="KY267" s="131"/>
      <c r="KZ267" s="131"/>
      <c r="LA267" s="131"/>
      <c r="LB267" s="131"/>
      <c r="LC267" s="131"/>
      <c r="LD267" s="131"/>
      <c r="LE267" s="131"/>
      <c r="LF267" s="131"/>
      <c r="LG267" s="131"/>
      <c r="LH267" s="131"/>
      <c r="LI267" s="131"/>
      <c r="LJ267" s="131"/>
      <c r="LK267" s="131"/>
      <c r="LL267" s="131"/>
      <c r="LM267" s="131"/>
      <c r="LN267" s="131"/>
      <c r="LO267" s="131"/>
      <c r="LP267" s="131"/>
      <c r="LQ267" s="131"/>
      <c r="LR267" s="131"/>
      <c r="LS267" s="131"/>
      <c r="LT267" s="131"/>
      <c r="LU267" s="131"/>
      <c r="LV267" s="131"/>
      <c r="LW267" s="131"/>
      <c r="LX267" s="131"/>
      <c r="LY267" s="131"/>
      <c r="LZ267" s="131"/>
      <c r="MA267" s="131"/>
      <c r="MB267" s="131"/>
      <c r="MC267" s="131"/>
      <c r="MD267" s="131"/>
      <c r="ME267" s="131"/>
      <c r="MF267" s="131"/>
      <c r="MG267" s="131"/>
      <c r="MH267" s="131"/>
      <c r="MI267" s="131"/>
      <c r="MJ267" s="131"/>
      <c r="MK267" s="131"/>
      <c r="ML267" s="131"/>
      <c r="MM267" s="131"/>
      <c r="MN267" s="131"/>
      <c r="MO267" s="131"/>
      <c r="MP267" s="131"/>
      <c r="MQ267" s="131"/>
      <c r="MR267" s="131"/>
      <c r="MS267" s="131"/>
      <c r="MT267" s="131"/>
      <c r="MU267" s="131"/>
      <c r="MV267" s="131"/>
      <c r="MW267" s="131"/>
      <c r="MX267" s="131"/>
      <c r="MY267" s="131"/>
      <c r="MZ267" s="131"/>
      <c r="NA267" s="131"/>
      <c r="NB267" s="131"/>
      <c r="NC267" s="131"/>
      <c r="ND267" s="131"/>
      <c r="NE267" s="131"/>
      <c r="NF267" s="131"/>
      <c r="NG267" s="131"/>
      <c r="NH267" s="131"/>
      <c r="NI267" s="131"/>
      <c r="NJ267" s="131"/>
      <c r="NK267" s="131"/>
      <c r="NL267" s="131"/>
      <c r="NM267" s="131"/>
      <c r="NN267" s="131"/>
      <c r="NO267" s="131"/>
      <c r="NP267" s="131"/>
      <c r="NQ267" s="131"/>
      <c r="NR267" s="131"/>
      <c r="NS267" s="131"/>
      <c r="NT267" s="131"/>
      <c r="NU267" s="131"/>
      <c r="NV267" s="131"/>
      <c r="NW267" s="131"/>
      <c r="NX267" s="131"/>
      <c r="NY267" s="131"/>
      <c r="NZ267" s="131"/>
      <c r="OA267" s="131"/>
      <c r="OB267" s="131"/>
      <c r="OC267" s="131"/>
      <c r="OD267" s="131"/>
      <c r="OE267" s="131"/>
      <c r="OF267" s="131"/>
      <c r="OG267" s="131"/>
      <c r="OH267" s="131"/>
      <c r="OI267" s="131"/>
      <c r="OJ267" s="131"/>
      <c r="OK267" s="131"/>
      <c r="OL267" s="131"/>
      <c r="OM267" s="131"/>
      <c r="ON267" s="131"/>
      <c r="OO267" s="131"/>
      <c r="OP267" s="131"/>
      <c r="OQ267" s="131"/>
      <c r="OR267" s="131"/>
      <c r="OS267" s="131"/>
      <c r="OT267" s="131"/>
      <c r="OU267" s="131"/>
      <c r="OV267" s="131"/>
      <c r="OW267" s="131"/>
      <c r="OX267" s="131"/>
      <c r="OY267" s="131"/>
      <c r="OZ267" s="131"/>
      <c r="PA267" s="131"/>
      <c r="PB267" s="131"/>
      <c r="PC267" s="131"/>
      <c r="PD267" s="131"/>
      <c r="PE267" s="131"/>
      <c r="PF267" s="131"/>
      <c r="PG267" s="131"/>
      <c r="PH267" s="131"/>
      <c r="PI267" s="131"/>
      <c r="PJ267" s="131"/>
      <c r="PK267" s="131"/>
      <c r="PL267" s="131"/>
      <c r="PM267" s="131"/>
      <c r="PN267" s="131"/>
      <c r="PO267" s="131"/>
      <c r="PP267" s="131"/>
      <c r="PQ267" s="131"/>
      <c r="PR267" s="131"/>
      <c r="PS267" s="131"/>
      <c r="PT267" s="131"/>
      <c r="PU267" s="131"/>
      <c r="PV267" s="131"/>
      <c r="PW267" s="131"/>
      <c r="PX267" s="131"/>
      <c r="PY267" s="131"/>
      <c r="PZ267" s="131"/>
      <c r="QA267" s="131"/>
      <c r="QB267" s="131"/>
      <c r="QC267" s="131"/>
      <c r="QD267" s="131"/>
      <c r="QE267" s="131"/>
      <c r="QF267" s="131"/>
      <c r="QG267" s="131"/>
      <c r="QH267" s="131"/>
      <c r="QI267" s="131"/>
      <c r="QJ267" s="131"/>
    </row>
    <row r="268" spans="1:452" ht="15" x14ac:dyDescent="0.2">
      <c r="A268" s="131"/>
      <c r="B268" s="165"/>
      <c r="C268" s="165"/>
      <c r="D268" s="165"/>
      <c r="E268" s="165"/>
      <c r="F268" s="165"/>
      <c r="G268" s="165"/>
      <c r="H268" s="165"/>
      <c r="I268" s="165"/>
      <c r="J268" s="165"/>
      <c r="K268" s="131"/>
      <c r="L268" s="131"/>
      <c r="M268" s="131"/>
      <c r="N268" s="131"/>
      <c r="O268" s="131"/>
      <c r="P268" s="131"/>
      <c r="Q268" s="164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  <c r="EC268" s="131"/>
      <c r="ED268" s="131"/>
      <c r="EE268" s="131"/>
      <c r="EF268" s="131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31"/>
      <c r="EQ268" s="131"/>
      <c r="ER268" s="131"/>
      <c r="ES268" s="131"/>
      <c r="ET268" s="131"/>
      <c r="EU268" s="131"/>
      <c r="EV268" s="131"/>
      <c r="EW268" s="131"/>
      <c r="EX268" s="131"/>
      <c r="EY268" s="131"/>
      <c r="EZ268" s="131"/>
      <c r="FA268" s="131"/>
      <c r="FB268" s="131"/>
      <c r="FC268" s="131"/>
      <c r="FD268" s="131"/>
      <c r="FE268" s="131"/>
      <c r="FF268" s="131"/>
      <c r="FG268" s="131"/>
      <c r="FH268" s="131"/>
      <c r="FI268" s="131"/>
      <c r="FJ268" s="131"/>
      <c r="FK268" s="131"/>
      <c r="FL268" s="131"/>
      <c r="FM268" s="131"/>
      <c r="FN268" s="131"/>
      <c r="FO268" s="131"/>
      <c r="FP268" s="131"/>
      <c r="FQ268" s="131"/>
      <c r="FR268" s="131"/>
      <c r="FS268" s="131"/>
      <c r="FT268" s="131"/>
      <c r="FU268" s="131"/>
      <c r="FV268" s="131"/>
      <c r="FW268" s="131"/>
      <c r="FX268" s="131"/>
      <c r="FY268" s="131"/>
      <c r="FZ268" s="131"/>
      <c r="GA268" s="131"/>
      <c r="GB268" s="131"/>
      <c r="GC268" s="131"/>
      <c r="GD268" s="131"/>
      <c r="GE268" s="131"/>
      <c r="GF268" s="131"/>
      <c r="GG268" s="131"/>
      <c r="GH268" s="131"/>
      <c r="GI268" s="131"/>
      <c r="GJ268" s="131"/>
      <c r="GK268" s="131"/>
      <c r="GL268" s="131"/>
      <c r="GM268" s="131"/>
      <c r="GN268" s="131"/>
      <c r="GO268" s="131"/>
      <c r="GP268" s="131"/>
      <c r="GQ268" s="131"/>
      <c r="GR268" s="131"/>
      <c r="GS268" s="131"/>
      <c r="GT268" s="131"/>
      <c r="GU268" s="131"/>
      <c r="GV268" s="131"/>
      <c r="GW268" s="131"/>
      <c r="GX268" s="131"/>
      <c r="GY268" s="131"/>
      <c r="GZ268" s="131"/>
      <c r="HA268" s="131"/>
      <c r="HB268" s="131"/>
      <c r="HC268" s="131"/>
      <c r="HD268" s="131"/>
      <c r="HE268" s="131"/>
      <c r="HF268" s="131"/>
      <c r="HG268" s="131"/>
      <c r="HH268" s="131"/>
      <c r="HI268" s="131"/>
      <c r="HJ268" s="131"/>
      <c r="HK268" s="131"/>
      <c r="HL268" s="131"/>
      <c r="HM268" s="131"/>
      <c r="HN268" s="131"/>
      <c r="HO268" s="131"/>
      <c r="HP268" s="131"/>
      <c r="HQ268" s="131"/>
      <c r="HR268" s="131"/>
      <c r="HS268" s="131"/>
      <c r="HT268" s="131"/>
      <c r="HU268" s="131"/>
      <c r="HV268" s="131"/>
      <c r="HW268" s="131"/>
      <c r="HX268" s="131"/>
      <c r="HY268" s="131"/>
      <c r="HZ268" s="131"/>
      <c r="IA268" s="131"/>
      <c r="IB268" s="131"/>
      <c r="IC268" s="131"/>
      <c r="ID268" s="131"/>
      <c r="IE268" s="131"/>
      <c r="IF268" s="131"/>
      <c r="IG268" s="131"/>
      <c r="IH268" s="131"/>
      <c r="II268" s="131"/>
      <c r="IJ268" s="131"/>
      <c r="IK268" s="131"/>
      <c r="IL268" s="131"/>
      <c r="IM268" s="131"/>
      <c r="IN268" s="131"/>
      <c r="IO268" s="131"/>
      <c r="IP268" s="131"/>
      <c r="IQ268" s="131"/>
      <c r="IR268" s="131"/>
      <c r="IS268" s="131"/>
      <c r="IT268" s="131"/>
      <c r="IU268" s="131"/>
      <c r="IV268" s="131"/>
      <c r="IW268" s="131"/>
      <c r="IX268" s="131"/>
      <c r="IY268" s="131"/>
      <c r="IZ268" s="131"/>
      <c r="JA268" s="131"/>
      <c r="JB268" s="131"/>
      <c r="JC268" s="131"/>
      <c r="JD268" s="131"/>
      <c r="JE268" s="131"/>
      <c r="JF268" s="131"/>
      <c r="JG268" s="131"/>
      <c r="JH268" s="131"/>
      <c r="JI268" s="131"/>
      <c r="JJ268" s="131"/>
      <c r="JK268" s="131"/>
      <c r="JL268" s="131"/>
      <c r="JM268" s="131"/>
      <c r="JN268" s="131"/>
      <c r="JO268" s="131"/>
      <c r="JP268" s="131"/>
      <c r="JQ268" s="131"/>
      <c r="JR268" s="131"/>
      <c r="JS268" s="131"/>
      <c r="JT268" s="131"/>
      <c r="JU268" s="131"/>
      <c r="JV268" s="131"/>
      <c r="JW268" s="131"/>
      <c r="JX268" s="131"/>
      <c r="JY268" s="131"/>
      <c r="JZ268" s="131"/>
      <c r="KA268" s="131"/>
      <c r="KB268" s="131"/>
      <c r="KC268" s="131"/>
      <c r="KD268" s="131"/>
      <c r="KE268" s="131"/>
      <c r="KF268" s="131"/>
      <c r="KG268" s="131"/>
      <c r="KH268" s="131"/>
      <c r="KI268" s="131"/>
      <c r="KJ268" s="131"/>
      <c r="KK268" s="131"/>
      <c r="KL268" s="131"/>
      <c r="KM268" s="131"/>
      <c r="KN268" s="131"/>
      <c r="KO268" s="131"/>
      <c r="KP268" s="131"/>
      <c r="KQ268" s="131"/>
      <c r="KR268" s="131"/>
      <c r="KS268" s="131"/>
      <c r="KT268" s="131"/>
      <c r="KU268" s="131"/>
      <c r="KV268" s="131"/>
      <c r="KW268" s="131"/>
      <c r="KX268" s="131"/>
      <c r="KY268" s="131"/>
      <c r="KZ268" s="131"/>
      <c r="LA268" s="131"/>
      <c r="LB268" s="131"/>
      <c r="LC268" s="131"/>
      <c r="LD268" s="131"/>
      <c r="LE268" s="131"/>
      <c r="LF268" s="131"/>
      <c r="LG268" s="131"/>
      <c r="LH268" s="131"/>
      <c r="LI268" s="131"/>
      <c r="LJ268" s="131"/>
      <c r="LK268" s="131"/>
      <c r="LL268" s="131"/>
      <c r="LM268" s="131"/>
      <c r="LN268" s="131"/>
      <c r="LO268" s="131"/>
      <c r="LP268" s="131"/>
      <c r="LQ268" s="131"/>
      <c r="LR268" s="131"/>
      <c r="LS268" s="131"/>
      <c r="LT268" s="131"/>
      <c r="LU268" s="131"/>
      <c r="LV268" s="131"/>
      <c r="LW268" s="131"/>
      <c r="LX268" s="131"/>
      <c r="LY268" s="131"/>
      <c r="LZ268" s="131"/>
      <c r="MA268" s="131"/>
      <c r="MB268" s="131"/>
      <c r="MC268" s="131"/>
      <c r="MD268" s="131"/>
      <c r="ME268" s="131"/>
      <c r="MF268" s="131"/>
      <c r="MG268" s="131"/>
      <c r="MH268" s="131"/>
      <c r="MI268" s="131"/>
      <c r="MJ268" s="131"/>
      <c r="MK268" s="131"/>
      <c r="ML268" s="131"/>
      <c r="MM268" s="131"/>
      <c r="MN268" s="131"/>
      <c r="MO268" s="131"/>
      <c r="MP268" s="131"/>
      <c r="MQ268" s="131"/>
      <c r="MR268" s="131"/>
      <c r="MS268" s="131"/>
      <c r="MT268" s="131"/>
      <c r="MU268" s="131"/>
      <c r="MV268" s="131"/>
      <c r="MW268" s="131"/>
      <c r="MX268" s="131"/>
      <c r="MY268" s="131"/>
      <c r="MZ268" s="131"/>
      <c r="NA268" s="131"/>
      <c r="NB268" s="131"/>
      <c r="NC268" s="131"/>
      <c r="ND268" s="131"/>
      <c r="NE268" s="131"/>
      <c r="NF268" s="131"/>
      <c r="NG268" s="131"/>
      <c r="NH268" s="131"/>
      <c r="NI268" s="131"/>
      <c r="NJ268" s="131"/>
      <c r="NK268" s="131"/>
      <c r="NL268" s="131"/>
      <c r="NM268" s="131"/>
      <c r="NN268" s="131"/>
      <c r="NO268" s="131"/>
      <c r="NP268" s="131"/>
      <c r="NQ268" s="131"/>
      <c r="NR268" s="131"/>
      <c r="NS268" s="131"/>
      <c r="NT268" s="131"/>
      <c r="NU268" s="131"/>
      <c r="NV268" s="131"/>
      <c r="NW268" s="131"/>
      <c r="NX268" s="131"/>
      <c r="NY268" s="131"/>
      <c r="NZ268" s="131"/>
      <c r="OA268" s="131"/>
      <c r="OB268" s="131"/>
      <c r="OC268" s="131"/>
      <c r="OD268" s="131"/>
      <c r="OE268" s="131"/>
      <c r="OF268" s="131"/>
      <c r="OG268" s="131"/>
      <c r="OH268" s="131"/>
      <c r="OI268" s="131"/>
      <c r="OJ268" s="131"/>
      <c r="OK268" s="131"/>
      <c r="OL268" s="131"/>
      <c r="OM268" s="131"/>
      <c r="ON268" s="131"/>
      <c r="OO268" s="131"/>
      <c r="OP268" s="131"/>
      <c r="OQ268" s="131"/>
      <c r="OR268" s="131"/>
      <c r="OS268" s="131"/>
      <c r="OT268" s="131"/>
      <c r="OU268" s="131"/>
      <c r="OV268" s="131"/>
      <c r="OW268" s="131"/>
      <c r="OX268" s="131"/>
      <c r="OY268" s="131"/>
      <c r="OZ268" s="131"/>
      <c r="PA268" s="131"/>
      <c r="PB268" s="131"/>
      <c r="PC268" s="131"/>
      <c r="PD268" s="131"/>
      <c r="PE268" s="131"/>
      <c r="PF268" s="131"/>
      <c r="PG268" s="131"/>
      <c r="PH268" s="131"/>
      <c r="PI268" s="131"/>
      <c r="PJ268" s="131"/>
      <c r="PK268" s="131"/>
      <c r="PL268" s="131"/>
      <c r="PM268" s="131"/>
      <c r="PN268" s="131"/>
      <c r="PO268" s="131"/>
      <c r="PP268" s="131"/>
      <c r="PQ268" s="131"/>
      <c r="PR268" s="131"/>
      <c r="PS268" s="131"/>
      <c r="PT268" s="131"/>
      <c r="PU268" s="131"/>
      <c r="PV268" s="131"/>
      <c r="PW268" s="131"/>
      <c r="PX268" s="131"/>
      <c r="PY268" s="131"/>
      <c r="PZ268" s="131"/>
      <c r="QA268" s="131"/>
      <c r="QB268" s="131"/>
      <c r="QC268" s="131"/>
      <c r="QD268" s="131"/>
      <c r="QE268" s="131"/>
      <c r="QF268" s="131"/>
      <c r="QG268" s="131"/>
      <c r="QH268" s="131"/>
      <c r="QI268" s="131"/>
      <c r="QJ268" s="131"/>
    </row>
  </sheetData>
  <mergeCells count="2563"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zoomScale="90" zoomScaleNormal="90" workbookViewId="0">
      <pane xSplit="9" ySplit="2" topLeftCell="P3" activePane="bottomRight" state="frozen"/>
      <selection pane="topRight" activeCell="J1" sqref="J1"/>
      <selection pane="bottomLeft" activeCell="A3" sqref="A3"/>
      <selection pane="bottomRight" activeCell="H4" sqref="H4"/>
    </sheetView>
  </sheetViews>
  <sheetFormatPr defaultColWidth="9.140625" defaultRowHeight="12.75" x14ac:dyDescent="0.2"/>
  <cols>
    <col min="1" max="1" width="2.7109375" style="3" customWidth="1"/>
    <col min="2" max="2" width="7.7109375" style="3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73" width="8.7109375" style="3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225</v>
      </c>
      <c r="F2" s="67" t="s">
        <v>222</v>
      </c>
      <c r="G2" s="68" t="s">
        <v>221</v>
      </c>
      <c r="H2" s="68" t="s">
        <v>223</v>
      </c>
      <c r="I2" s="69" t="s">
        <v>224</v>
      </c>
      <c r="J2" s="103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/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Nott`ham (V)</v>
      </c>
      <c r="AB2" s="74" t="str">
        <f>IF(ISBLANK(Tipy!DH3),"",Tipy!DH3)</f>
        <v/>
      </c>
      <c r="AC2" s="73" t="str">
        <f>IF(ISBLANK(Tipy!DN3),"",Tipy!DN3)</f>
        <v>Leeds (D)</v>
      </c>
      <c r="AD2" s="74" t="str">
        <f>IF(ISBLANK(Tipy!DT3),"",Tipy!DT3)</f>
        <v/>
      </c>
      <c r="AE2" s="73" t="str">
        <f>IF(ISBLANK(Tipy!DZ3),"",Tipy!DZ3)</f>
        <v>Spurs (V)</v>
      </c>
      <c r="AF2" s="75" t="str">
        <f>IF(ISBLANK(Tipy!EF3),"",Tipy!EF3)</f>
        <v/>
      </c>
      <c r="AG2" s="61" t="str">
        <f>IF(ISBLANK(Tipy!EL3),"",Tipy!EL3)</f>
        <v>Saints (D)</v>
      </c>
      <c r="AH2" s="75" t="str">
        <f>IF(ISBLANK(Tipy!ER3),"",Tipy!ER3)</f>
        <v/>
      </c>
      <c r="AI2" s="61" t="str">
        <f>IF(ISBLANK(Tipy!EX3),"",Tipy!EX3)</f>
        <v>AVilla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/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43" t="s">
        <v>182</v>
      </c>
      <c r="BX2" s="344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115" t="s">
        <v>93</v>
      </c>
      <c r="C3" s="113">
        <f>Tipy!A42</f>
        <v>10</v>
      </c>
      <c r="D3" s="107" t="str">
        <f>IF(Tipy!B42="","",Tipy!B42)</f>
        <v>Marek Konečný</v>
      </c>
      <c r="E3" s="108">
        <f>SUM(F3:J3)</f>
        <v>300</v>
      </c>
      <c r="F3" s="105">
        <f>IF(ISBLANK(Výsledky!$I$3),"-",SUM(K3:P3,R3,T3:U3,W3,Y3:AA3,AC3,AE3,AG3,AI3:AK3,AN3:AO3,AS3:AT3,AV3:AW3,AZ3,BB3:BC3,BE3:BF3,BH3,BJ3,BL3:BN3,BP3,BR3:BS3))</f>
        <v>130</v>
      </c>
      <c r="G3" s="90">
        <f>IF(ISBLANK(Výsledky!$BF$3),"-",SUM(Q3,V3,X3,S3,AB3,AD3,AU3,BA3,BG3,BI3,BO3,BQ3,BU3))</f>
        <v>170</v>
      </c>
      <c r="H3" s="90" t="str">
        <f>IF(ISBLANK(Výsledky!$FG$3),"-",SUM(AF3,AH3,AM3,AP3,AR3,AX3))</f>
        <v>-</v>
      </c>
      <c r="I3" s="93" t="str">
        <f>IF(ISBLANK(Výsledky!$GW$3),"-",SUM(AL3,AQ3,AY3,BD3,BK3,BT3))</f>
        <v>-</v>
      </c>
      <c r="J3" s="100" t="str">
        <f>IF(ISBLANK(Výsledky!$I$3),"",Výsledky!I48)</f>
        <v>-</v>
      </c>
      <c r="K3" s="101">
        <f>IF(ISBLANK(Výsledky!$P$3),"",Výsledky!P48)</f>
        <v>30</v>
      </c>
      <c r="L3" s="101">
        <f>IF(ISBLANK(Výsledky!$W$3),"",Výsledky!W48)</f>
        <v>30</v>
      </c>
      <c r="M3" s="101">
        <f>IF(ISBLANK(Výsledky!$AD$3),"",Výsledky!AD48)</f>
        <v>0</v>
      </c>
      <c r="N3" s="101">
        <f>IF(ISBLANK(Výsledky!$AK$3),"",Výsledky!AK48)</f>
        <v>40</v>
      </c>
      <c r="O3" s="101">
        <f>IF(ISBLANK(Výsledky!$AR$3),"",Výsledky!AR48)</f>
        <v>30</v>
      </c>
      <c r="P3" s="101" t="str">
        <f>IF(ISBLANK(Výsledky!$AY$3),"",Výsledky!AY48)</f>
        <v>-</v>
      </c>
      <c r="Q3" s="101">
        <f>IF(ISBLANK(Výsledky!$BF$3),"",Výsledky!BF48)</f>
        <v>50</v>
      </c>
      <c r="R3" s="101" t="str">
        <f>IF(ISBLANK(Výsledky!$BM$3),"",Výsledky!BM48)</f>
        <v/>
      </c>
      <c r="S3" s="101">
        <f>IF(ISBLANK(Výsledky!$BT$3),"",Výsledky!BT48)</f>
        <v>40</v>
      </c>
      <c r="T3" s="101" t="str">
        <f>IF(ISBLANK(Výsledky!$CA$3),"",Výsledky!CA48)</f>
        <v/>
      </c>
      <c r="U3" s="101">
        <f>IF(ISBLANK(Výsledky!$CH$3),"",Výsledky!CH48)</f>
        <v>0</v>
      </c>
      <c r="V3" s="101">
        <f>IF(ISBLANK(Výsledky!$CO$3),"",Výsledky!CO48)</f>
        <v>80</v>
      </c>
      <c r="W3" s="101" t="str">
        <f>IF(ISBLANK(Výsledky!$CV$3),"",Výsledky!CV48)</f>
        <v/>
      </c>
      <c r="X3" s="101" t="str">
        <f>IF(ISBLANK(Výsledky!$DC$3),"",Výsledky!DC48)</f>
        <v/>
      </c>
      <c r="Y3" s="101" t="str">
        <f>IF(ISBLANK(Výsledky!$DJ$3),"",Výsledky!DJ48)</f>
        <v/>
      </c>
      <c r="Z3" s="101" t="str">
        <f>IF(ISBLANK(Výsledky!$DQ$3),"",Výsledky!DQ48)</f>
        <v/>
      </c>
      <c r="AA3" s="101" t="str">
        <f>IF(ISBLANK(Výsledky!$DX$3),"",Výsledky!DX48)</f>
        <v/>
      </c>
      <c r="AB3" s="101" t="str">
        <f>IF(ISBLANK(Výsledky!$EE$3),"",Výsledky!EE48)</f>
        <v/>
      </c>
      <c r="AC3" s="101" t="str">
        <f>IF(ISBLANK(Výsledky!$EL$3),"",Výsledky!EL48)</f>
        <v/>
      </c>
      <c r="AD3" s="101" t="str">
        <f>IF(ISBLANK(Výsledky!$ES$3),"",Výsledky!ES48)</f>
        <v/>
      </c>
      <c r="AE3" s="101" t="str">
        <f>IF(ISBLANK(Výsledky!$EZ$3),"",Výsledky!EZ48)</f>
        <v/>
      </c>
      <c r="AF3" s="101" t="str">
        <f>IF(ISBLANK(Výsledky!$FG$3),"",Výsledky!FG48)</f>
        <v/>
      </c>
      <c r="AG3" s="101" t="str">
        <f>IF(ISBLANK(Výsledky!$FN$3),"",Výsledky!FN48)</f>
        <v/>
      </c>
      <c r="AH3" s="101" t="str">
        <f>IF(ISBLANK(Výsledky!$FU$3),"",Výsledky!FU48)</f>
        <v/>
      </c>
      <c r="AI3" s="101" t="str">
        <f>IF(ISBLANK(Výsledky!$GB$3),"",Výsledky!GB48)</f>
        <v/>
      </c>
      <c r="AJ3" s="101" t="str">
        <f>IF(ISBLANK(Výsledky!$GI$3),"",Výsledky!GI48)</f>
        <v/>
      </c>
      <c r="AK3" s="101" t="str">
        <f>IF(ISBLANK(Výsledky!$GP$3),"",Výsledky!GP48)</f>
        <v/>
      </c>
      <c r="AL3" s="101" t="str">
        <f>IF(ISBLANK(Výsledky!$GW$3),"",Výsledky!GW48)</f>
        <v/>
      </c>
      <c r="AM3" s="101" t="str">
        <f>IF(ISBLANK(Výsledky!$HD$3),"",Výsledky!HD48)</f>
        <v/>
      </c>
      <c r="AN3" s="101" t="str">
        <f>IF(ISBLANK(Výsledky!$HK$3),"",Výsledky!HK48)</f>
        <v/>
      </c>
      <c r="AO3" s="101" t="str">
        <f>IF(ISBLANK(Výsledky!$HR$3),"",Výsledky!HR48)</f>
        <v/>
      </c>
      <c r="AP3" s="101" t="str">
        <f>IF(ISBLANK(Výsledky!$HY$3),"",Výsledky!HY48)</f>
        <v/>
      </c>
      <c r="AQ3" s="101" t="str">
        <f>IF(ISBLANK(Výsledky!$IF$3),"",Výsledky!IF48)</f>
        <v/>
      </c>
      <c r="AR3" s="101" t="str">
        <f>IF(ISBLANK(Výsledky!$IM$3),"",Výsledky!IM48)</f>
        <v/>
      </c>
      <c r="AS3" s="101" t="str">
        <f>IF(ISBLANK(Výsledky!$IT$3),"",Výsledky!IT48)</f>
        <v/>
      </c>
      <c r="AT3" s="101" t="str">
        <f>IF(ISBLANK(Výsledky!$JA$3),"",Výsledky!JA48)</f>
        <v/>
      </c>
      <c r="AU3" s="101" t="str">
        <f>IF(ISBLANK(Výsledky!$JH$3),"",Výsledky!JH48)</f>
        <v/>
      </c>
      <c r="AV3" s="101" t="str">
        <f>IF(ISBLANK(Výsledky!$JO$3),"",Výsledky!JO48)</f>
        <v/>
      </c>
      <c r="AW3" s="101" t="str">
        <f>IF(ISBLANK(Výsledky!$JV$3),"",Výsledky!JV48)</f>
        <v/>
      </c>
      <c r="AX3" s="101" t="str">
        <f>IF(ISBLANK(Výsledky!$KC$3),"",Výsledky!KC48)</f>
        <v/>
      </c>
      <c r="AY3" s="101" t="str">
        <f>IF(ISBLANK(Výsledky!$KJ$3),"",Výsledky!KJ48)</f>
        <v/>
      </c>
      <c r="AZ3" s="101" t="str">
        <f>IF(ISBLANK(Výsledky!$KQ$3),"",Výsledky!KQ48)</f>
        <v/>
      </c>
      <c r="BA3" s="101" t="str">
        <f>IF(ISBLANK(Výsledky!$KX$3),"",Výsledky!KX48)</f>
        <v/>
      </c>
      <c r="BB3" s="101" t="str">
        <f>IF(ISBLANK(Výsledky!$LE$3),"",Výsledky!LE48)</f>
        <v/>
      </c>
      <c r="BC3" s="101" t="str">
        <f>IF(ISBLANK(Výsledky!$LL$3),"",Výsledky!LL48)</f>
        <v/>
      </c>
      <c r="BD3" s="101" t="str">
        <f>IF(ISBLANK(Výsledky!$LS$3),"",Výsledky!LS48)</f>
        <v/>
      </c>
      <c r="BE3" s="101" t="str">
        <f>IF(ISBLANK(Výsledky!$LZ$3),"",Výsledky!LZ48)</f>
        <v/>
      </c>
      <c r="BF3" s="101" t="str">
        <f>IF(ISBLANK(Výsledky!$MG$3),"",Výsledky!MG48)</f>
        <v/>
      </c>
      <c r="BG3" s="101" t="str">
        <f>IF(ISBLANK(Výsledky!$MN$3),"",Výsledky!MN48)</f>
        <v/>
      </c>
      <c r="BH3" s="101" t="str">
        <f>IF(ISBLANK(Výsledky!$MU$3),"",Výsledky!MU48)</f>
        <v/>
      </c>
      <c r="BI3" s="101" t="str">
        <f>IF(ISBLANK(Výsledky!$NB$3),"",Výsledky!NB48)</f>
        <v/>
      </c>
      <c r="BJ3" s="101" t="str">
        <f>IF(ISBLANK(Výsledky!$NI$3),"",Výsledky!NI48)</f>
        <v/>
      </c>
      <c r="BK3" s="101" t="str">
        <f>IF(ISBLANK(Výsledky!$NP$3),"",Výsledky!NP48)</f>
        <v/>
      </c>
      <c r="BL3" s="101" t="str">
        <f>IF(ISBLANK(Výsledky!$NW$3),"",Výsledky!NW48)</f>
        <v/>
      </c>
      <c r="BM3" s="101" t="str">
        <f>IF(ISBLANK(Výsledky!$OD$3),"",Výsledky!OD48)</f>
        <v/>
      </c>
      <c r="BN3" s="101" t="str">
        <f>IF(ISBLANK(Výsledky!$OK$3),"",Výsledky!OK48)</f>
        <v/>
      </c>
      <c r="BO3" s="101" t="str">
        <f>IF(ISBLANK(Výsledky!$OR$3),"",Výsledky!OR48)</f>
        <v/>
      </c>
      <c r="BP3" s="101" t="str">
        <f>IF(ISBLANK(Výsledky!$OY$3),"",Výsledky!OY48)</f>
        <v/>
      </c>
      <c r="BQ3" s="101" t="str">
        <f>IF(ISBLANK(Výsledky!$PF$3),"",Výsledky!PF48)</f>
        <v/>
      </c>
      <c r="BR3" s="101" t="str">
        <f>IF(ISBLANK(Výsledky!$PM$3),"",Výsledky!PM48)</f>
        <v/>
      </c>
      <c r="BS3" s="101" t="str">
        <f>IF(ISBLANK(Výsledky!$PT$3),"",Výsledky!PT48)</f>
        <v/>
      </c>
      <c r="BT3" s="101" t="str">
        <f>IF(ISBLANK(Výsledky!$QA$3),"",Výsledky!QA48)</f>
        <v/>
      </c>
      <c r="BU3" s="102" t="str">
        <f>IF(ISBLANK(Výsledky!$QH$3),"",Výsledky!QH48)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6" t="s">
        <v>94</v>
      </c>
      <c r="C4" s="114">
        <f>Tipy!A18</f>
        <v>1</v>
      </c>
      <c r="D4" s="109" t="str">
        <f>IF(Tipy!B18="","",Tipy!B18)</f>
        <v>Eddy Hunter</v>
      </c>
      <c r="E4" s="110">
        <f>SUM(F4:J4)</f>
        <v>290</v>
      </c>
      <c r="F4" s="105">
        <f>IF(ISBLANK(Výsledky!$I$3),"-",SUM(K4:P4,R4,T4:U4,W4,Y4:AA4,AC4,AE4,AG4,AI4:AK4,AN4:AO4,AS4:AT4,AV4:AW4,AZ4,BB4:BC4,BE4:BF4,BH4,BJ4,BL4:BN4,BP4,BR4:BS4))</f>
        <v>110</v>
      </c>
      <c r="G4" s="90">
        <f>IF(ISBLANK(Výsledky!$BF$3),"-",SUM(Q4,V4,X4,S4,AB4,AD4,AU4,BA4,BG4,BI4,BO4,BQ4,BU4))</f>
        <v>100</v>
      </c>
      <c r="H4" s="90" t="str">
        <f>IF(ISBLANK(Výsledky!$FG$3),"-",SUM(AF4,AH4,AM4,AP4,AR4,AX4))</f>
        <v>-</v>
      </c>
      <c r="I4" s="93" t="str">
        <f>IF(ISBLANK(Výsledky!$GW$3),"-",SUM(AL4,AQ4,AY4,BD4,BK4,BT4))</f>
        <v>-</v>
      </c>
      <c r="J4" s="95">
        <f>IF(ISBLANK(Výsledky!$I$3),"",Výsledky!I24)</f>
        <v>80</v>
      </c>
      <c r="K4" s="92">
        <f>IF(ISBLANK(Výsledky!$P$3),"",Výsledky!P24)</f>
        <v>20</v>
      </c>
      <c r="L4" s="92">
        <f>IF(ISBLANK(Výsledky!$W$3),"",Výsledky!W24)</f>
        <v>0</v>
      </c>
      <c r="M4" s="92">
        <f>IF(ISBLANK(Výsledky!$AD$3),"",Výsledky!AD24)</f>
        <v>20</v>
      </c>
      <c r="N4" s="92">
        <f>IF(ISBLANK(Výsledky!$AK$3),"",Výsledky!AK24)</f>
        <v>50</v>
      </c>
      <c r="O4" s="92">
        <f>IF(ISBLANK(Výsledky!$AR$3),"",Výsledky!AR24)</f>
        <v>20</v>
      </c>
      <c r="P4" s="92">
        <f>IF(ISBLANK(Výsledky!$AY$3),"",Výsledky!AY24)</f>
        <v>0</v>
      </c>
      <c r="Q4" s="92">
        <f>IF(ISBLANK(Výsledky!$BF$3),"",Výsledky!BF24)</f>
        <v>20</v>
      </c>
      <c r="R4" s="92" t="str">
        <f>IF(ISBLANK(Výsledky!$BM$3),"",Výsledky!BM24)</f>
        <v/>
      </c>
      <c r="S4" s="92">
        <f>IF(ISBLANK(Výsledky!$BT$3),"",Výsledky!BT24)</f>
        <v>60</v>
      </c>
      <c r="T4" s="92" t="str">
        <f>IF(ISBLANK(Výsledky!$CA$3),"",Výsledky!CA24)</f>
        <v/>
      </c>
      <c r="U4" s="92">
        <f>IF(ISBLANK(Výsledky!$CH$3),"",Výsledky!CH24)</f>
        <v>0</v>
      </c>
      <c r="V4" s="92">
        <f>IF(ISBLANK(Výsledky!$CO$3),"",Výsledky!CO24)</f>
        <v>20</v>
      </c>
      <c r="W4" s="92" t="str">
        <f>IF(ISBLANK(Výsledky!$CV$3),"",Výsledky!CV24)</f>
        <v/>
      </c>
      <c r="X4" s="92" t="str">
        <f>IF(ISBLANK(Výsledky!$DC$3),"",Výsledky!DC24)</f>
        <v/>
      </c>
      <c r="Y4" s="92" t="str">
        <f>IF(ISBLANK(Výsledky!$DJ$3),"",Výsledky!DJ24)</f>
        <v/>
      </c>
      <c r="Z4" s="92" t="str">
        <f>IF(ISBLANK(Výsledky!$DQ$3),"",Výsledky!DQ24)</f>
        <v/>
      </c>
      <c r="AA4" s="92" t="str">
        <f>IF(ISBLANK(Výsledky!$DX$3),"",Výsledky!DX24)</f>
        <v/>
      </c>
      <c r="AB4" s="92" t="str">
        <f>IF(ISBLANK(Výsledky!$EE$3),"",Výsledky!EE24)</f>
        <v/>
      </c>
      <c r="AC4" s="92" t="str">
        <f>IF(ISBLANK(Výsledky!$EL$3),"",Výsledky!EL24)</f>
        <v/>
      </c>
      <c r="AD4" s="92" t="str">
        <f>IF(ISBLANK(Výsledky!$ES$3),"",Výsledky!ES24)</f>
        <v/>
      </c>
      <c r="AE4" s="92" t="str">
        <f>IF(ISBLANK(Výsledky!$EZ$3),"",Výsledky!EZ24)</f>
        <v/>
      </c>
      <c r="AF4" s="92" t="str">
        <f>IF(ISBLANK(Výsledky!$FG$3),"",Výsledky!FG24)</f>
        <v/>
      </c>
      <c r="AG4" s="92" t="str">
        <f>IF(ISBLANK(Výsledky!$FN$3),"",Výsledky!FN24)</f>
        <v/>
      </c>
      <c r="AH4" s="92" t="str">
        <f>IF(ISBLANK(Výsledky!$FU$3),"",Výsledky!FU24)</f>
        <v/>
      </c>
      <c r="AI4" s="92" t="str">
        <f>IF(ISBLANK(Výsledky!$GB$3),"",Výsledky!GB24)</f>
        <v/>
      </c>
      <c r="AJ4" s="92" t="str">
        <f>IF(ISBLANK(Výsledky!$GI$3),"",Výsledky!GI24)</f>
        <v/>
      </c>
      <c r="AK4" s="92" t="str">
        <f>IF(ISBLANK(Výsledky!$GP$3),"",Výsledky!GP24)</f>
        <v/>
      </c>
      <c r="AL4" s="92" t="str">
        <f>IF(ISBLANK(Výsledky!$GW$3),"",Výsledky!GW24)</f>
        <v/>
      </c>
      <c r="AM4" s="92" t="str">
        <f>IF(ISBLANK(Výsledky!$HD$3),"",Výsledky!HD24)</f>
        <v/>
      </c>
      <c r="AN4" s="92" t="str">
        <f>IF(ISBLANK(Výsledky!$HK$3),"",Výsledky!HK24)</f>
        <v/>
      </c>
      <c r="AO4" s="92" t="str">
        <f>IF(ISBLANK(Výsledky!$HR$3),"",Výsledky!HR24)</f>
        <v/>
      </c>
      <c r="AP4" s="92" t="str">
        <f>IF(ISBLANK(Výsledky!$HY$3),"",Výsledky!HY24)</f>
        <v/>
      </c>
      <c r="AQ4" s="92" t="str">
        <f>IF(ISBLANK(Výsledky!$IF$3),"",Výsledky!IF24)</f>
        <v/>
      </c>
      <c r="AR4" s="92" t="str">
        <f>IF(ISBLANK(Výsledky!$IM$3),"",Výsledky!IM24)</f>
        <v/>
      </c>
      <c r="AS4" s="92" t="str">
        <f>IF(ISBLANK(Výsledky!$IT$3),"",Výsledky!IT24)</f>
        <v/>
      </c>
      <c r="AT4" s="92" t="str">
        <f>IF(ISBLANK(Výsledky!$JA$3),"",Výsledky!JA24)</f>
        <v/>
      </c>
      <c r="AU4" s="92" t="str">
        <f>IF(ISBLANK(Výsledky!$JH$3),"",Výsledky!JH24)</f>
        <v/>
      </c>
      <c r="AV4" s="92" t="str">
        <f>IF(ISBLANK(Výsledky!$JO$3),"",Výsledky!JO24)</f>
        <v/>
      </c>
      <c r="AW4" s="92" t="str">
        <f>IF(ISBLANK(Výsledky!$JV$3),"",Výsledky!JV24)</f>
        <v/>
      </c>
      <c r="AX4" s="92" t="str">
        <f>IF(ISBLANK(Výsledky!$KC$3),"",Výsledky!KC24)</f>
        <v/>
      </c>
      <c r="AY4" s="92" t="str">
        <f>IF(ISBLANK(Výsledky!$KJ$3),"",Výsledky!KJ24)</f>
        <v/>
      </c>
      <c r="AZ4" s="92" t="str">
        <f>IF(ISBLANK(Výsledky!$KQ$3),"",Výsledky!KQ24)</f>
        <v/>
      </c>
      <c r="BA4" s="92" t="str">
        <f>IF(ISBLANK(Výsledky!$KX$3),"",Výsledky!KX24)</f>
        <v/>
      </c>
      <c r="BB4" s="92" t="str">
        <f>IF(ISBLANK(Výsledky!$LE$3),"",Výsledky!LE24)</f>
        <v/>
      </c>
      <c r="BC4" s="92" t="str">
        <f>IF(ISBLANK(Výsledky!$LL$3),"",Výsledky!LL24)</f>
        <v/>
      </c>
      <c r="BD4" s="92" t="str">
        <f>IF(ISBLANK(Výsledky!$LS$3),"",Výsledky!LS24)</f>
        <v/>
      </c>
      <c r="BE4" s="92" t="str">
        <f>IF(ISBLANK(Výsledky!$LZ$3),"",Výsledky!LZ24)</f>
        <v/>
      </c>
      <c r="BF4" s="92" t="str">
        <f>IF(ISBLANK(Výsledky!$MG$3),"",Výsledky!MG24)</f>
        <v/>
      </c>
      <c r="BG4" s="92" t="str">
        <f>IF(ISBLANK(Výsledky!$MN$3),"",Výsledky!MN24)</f>
        <v/>
      </c>
      <c r="BH4" s="92" t="str">
        <f>IF(ISBLANK(Výsledky!$MU$3),"",Výsledky!MU24)</f>
        <v/>
      </c>
      <c r="BI4" s="92" t="str">
        <f>IF(ISBLANK(Výsledky!$NB$3),"",Výsledky!NB24)</f>
        <v/>
      </c>
      <c r="BJ4" s="92" t="str">
        <f>IF(ISBLANK(Výsledky!$NI$3),"",Výsledky!NI24)</f>
        <v/>
      </c>
      <c r="BK4" s="92" t="str">
        <f>IF(ISBLANK(Výsledky!$NP$3),"",Výsledky!NP24)</f>
        <v/>
      </c>
      <c r="BL4" s="92" t="str">
        <f>IF(ISBLANK(Výsledky!$NW$3),"",Výsledky!NW24)</f>
        <v/>
      </c>
      <c r="BM4" s="92" t="str">
        <f>IF(ISBLANK(Výsledky!$OD$3),"",Výsledky!OD24)</f>
        <v/>
      </c>
      <c r="BN4" s="92" t="str">
        <f>IF(ISBLANK(Výsledky!$OK$3),"",Výsledky!OK24)</f>
        <v/>
      </c>
      <c r="BO4" s="92" t="str">
        <f>IF(ISBLANK(Výsledky!$OR$3),"",Výsledky!OR24)</f>
        <v/>
      </c>
      <c r="BP4" s="92" t="str">
        <f>IF(ISBLANK(Výsledky!$OY$3),"",Výsledky!OY24)</f>
        <v/>
      </c>
      <c r="BQ4" s="92" t="str">
        <f>IF(ISBLANK(Výsledky!$PF$3),"",Výsledky!PF24)</f>
        <v/>
      </c>
      <c r="BR4" s="92" t="str">
        <f>IF(ISBLANK(Výsledky!$PM$3),"",Výsledky!PM24)</f>
        <v/>
      </c>
      <c r="BS4" s="92" t="str">
        <f>IF(ISBLANK(Výsledky!$PT$3),"",Výsledky!PT24)</f>
        <v/>
      </c>
      <c r="BT4" s="92" t="str">
        <f>IF(ISBLANK(Výsledky!$QA$3),"",Výsledky!QA24)</f>
        <v/>
      </c>
      <c r="BU4" s="96" t="str">
        <f>IF(ISBLANK(Výsledky!$QH$3),"",Výsledky!QH24)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 t="e">
        <f t="shared" ref="CG4:CG67" si="8">IF(ISBLANK(BX4),"",VLOOKUP(BX4,$R$83:$BV$161,57,FALSE))</f>
        <v>#N/A</v>
      </c>
      <c r="CH4" s="10" t="e">
        <f t="shared" ref="CH4:CH67" si="9">IF(ISBLANK(BX4),"",VLOOKUP(BX4,$S$83:$BV$161,56,FALSE))</f>
        <v>#N/A</v>
      </c>
      <c r="CI4" s="10" t="e">
        <f t="shared" ref="CI4:CI67" si="10">IF(ISBLANK(BX4),"",VLOOKUP(BX4,$T$83:$BV$161,55,FALSE))</f>
        <v>#N/A</v>
      </c>
      <c r="CJ4" s="10" t="e">
        <f t="shared" ref="CJ4:CJ67" si="11">IF(ISBLANK(BX4),"",VLOOKUP(BX4,$U$83:$BV$161,54,FALSE))</f>
        <v>#N/A</v>
      </c>
      <c r="CK4" s="10" t="e">
        <f t="shared" ref="CK4:CK67" si="12">IF(ISBLANK(BX4),"",VLOOKUP(BX4,$V$83:$BV$161,53,FALSE))</f>
        <v>#N/A</v>
      </c>
      <c r="CL4" s="10" t="e">
        <f t="shared" ref="CL4:CL67" si="13">IF(ISBLANK(BX4),"",VLOOKUP(BX4,$W$83:$BV$161,52,FALSE))</f>
        <v>#N/A</v>
      </c>
      <c r="CM4" s="10" t="e">
        <f t="shared" ref="CM4:CM67" si="14">IF(ISBLANK(BX4),"",VLOOKUP(BX4,$X$83:$BV$161,51,FALSE))</f>
        <v>#N/A</v>
      </c>
      <c r="CN4" s="10" t="e">
        <f t="shared" ref="CN4:CN67" si="15">IF(ISBLANK(BX4),"",VLOOKUP(BX4,$Y$83:$BV$161,50,FALSE))</f>
        <v>#N/A</v>
      </c>
      <c r="CO4" s="10" t="e">
        <f t="shared" ref="CO4:CO67" si="16">IF(ISBLANK(BX4),"",VLOOKUP(BX4,$Z$83:$BV$161,49,FALSE))</f>
        <v>#N/A</v>
      </c>
      <c r="CP4" s="10" t="e">
        <f t="shared" ref="CP4:CP67" si="17">IF(ISBLANK(BX4),"",VLOOKUP(BX4,$AA$83:$BV$161,48,FALSE))</f>
        <v>#N/A</v>
      </c>
      <c r="CQ4" s="10" t="e">
        <f t="shared" ref="CQ4:CQ67" si="18">IF(ISBLANK(BX4),"",VLOOKUP(BX4,$AB$83:$BV$161,47,FALSE))</f>
        <v>#N/A</v>
      </c>
      <c r="CR4" s="10" t="e">
        <f t="shared" ref="CR4:CR67" si="19">IF(ISBLANK(BX4),"",VLOOKUP(BX4,$AC$83:$BV$161,46,FALSE))</f>
        <v>#N/A</v>
      </c>
      <c r="CS4" s="10" t="e">
        <f t="shared" ref="CS4:CS67" si="20">IF(ISBLANK(BX4),"",VLOOKUP(BX4,$AD$83:$BV$161,45,FALSE))</f>
        <v>#N/A</v>
      </c>
      <c r="CT4" s="10" t="e">
        <f t="shared" ref="CT4:CT67" si="21">IF(ISBLANK(BX4),"",VLOOKUP(BX4,$AE$83:$BV$161,44,FALSE))</f>
        <v>#N/A</v>
      </c>
      <c r="CU4" s="10" t="e">
        <f t="shared" ref="CU4:CU67" si="22">IF(ISBLANK(BX4),"",VLOOKUP(BX4,$AF$83:$BV$161,43,FALSE))</f>
        <v>#N/A</v>
      </c>
      <c r="CV4" s="10" t="e">
        <f t="shared" ref="CV4:CV67" si="23">IF(ISBLANK(BX4),"",VLOOKUP(BX4,$AG$83:$BV$161,42,FALSE))</f>
        <v>#N/A</v>
      </c>
      <c r="CW4" s="10" t="e">
        <f t="shared" ref="CW4:CW67" si="24">IF(ISBLANK(BX4),"",VLOOKUP(BX4,$AH$83:$BV$161,41,FALSE))</f>
        <v>#N/A</v>
      </c>
      <c r="CX4" s="10" t="e">
        <f t="shared" ref="CX4:CX67" si="25">IF(ISBLANK(BX4),"",VLOOKUP(BX4,$AI$83:$BV$161,40,FALSE))</f>
        <v>#N/A</v>
      </c>
      <c r="CY4" s="10" t="e">
        <f t="shared" ref="CY4:CY67" si="26">IF(ISBLANK(BX4),"",VLOOKUP(BX4,$AJ$83:$BV$161,39,FALSE))</f>
        <v>#N/A</v>
      </c>
      <c r="CZ4" s="10" t="e">
        <f t="shared" ref="CZ4:CZ67" si="27">IF(ISBLANK(BX4),"",VLOOKUP(BX4,$AK$83:$BV$161,38,FALSE))</f>
        <v>#N/A</v>
      </c>
      <c r="DA4" s="10" t="e">
        <f t="shared" ref="DA4:DA67" si="28">IF(ISBLANK(BX4),"",VLOOKUP(BX4,$AL$83:$BV$161,37,FALSE))</f>
        <v>#N/A</v>
      </c>
      <c r="DB4" s="10" t="e">
        <f t="shared" ref="DB4:DB67" si="29">IF(ISBLANK(BX4),"",VLOOKUP(BX4,$AM$83:$BV$161,36,FALSE))</f>
        <v>#N/A</v>
      </c>
      <c r="DC4" s="10" t="e">
        <f t="shared" ref="DC4:DC67" si="30">IF(ISBLANK(BX4),"",VLOOKUP(BX4,$AN$83:$BV$161,35,FALSE))</f>
        <v>#N/A</v>
      </c>
      <c r="DD4" s="10" t="e">
        <f t="shared" ref="DD4:DD67" si="31">IF(ISBLANK(BX4),"",VLOOKUP(BX4,$AO$83:$BV$161,34,FALSE))</f>
        <v>#N/A</v>
      </c>
      <c r="DE4" s="10" t="e">
        <f t="shared" ref="DE4:DE67" si="32">IF(ISBLANK(BX4),"",VLOOKUP(BX4,$AP$83:$BV$161,33,FALSE))</f>
        <v>#N/A</v>
      </c>
      <c r="DF4" s="10" t="e">
        <f t="shared" ref="DF4:DF67" si="33">IF(ISBLANK(BX4),"",VLOOKUP(BX4,$AQ$83:$BV$161,32,FALSE))</f>
        <v>#N/A</v>
      </c>
      <c r="DG4" s="10" t="e">
        <f t="shared" ref="DG4:DG67" si="34">IF(ISBLANK(BX4),"",VLOOKUP(BX4,$AR$83:$BV$161,31,FALSE))</f>
        <v>#N/A</v>
      </c>
      <c r="DH4" s="10" t="e">
        <f t="shared" ref="DH4:DH67" si="35">IF(ISBLANK(BX4),"",VLOOKUP(BX4,$AS$83:$BV$161,30,FALSE))</f>
        <v>#N/A</v>
      </c>
      <c r="DI4" s="10" t="e">
        <f t="shared" ref="DI4:DI67" si="36">IF(ISBLANK(BX4),"",VLOOKUP(BX4,$AT$83:$BV$161,29,FALSE))</f>
        <v>#N/A</v>
      </c>
      <c r="DJ4" s="10" t="e">
        <f t="shared" ref="DJ4:DJ67" si="37">IF(ISBLANK(BX4),"",VLOOKUP(BX4,$AU$83:$BV$161,28,FALSE))</f>
        <v>#N/A</v>
      </c>
      <c r="DK4" s="10" t="e">
        <f t="shared" ref="DK4:DK67" si="38">IF(ISBLANK(BX4),"",VLOOKUP(BX4,$AV$83:$BV$161,27,FALSE))</f>
        <v>#N/A</v>
      </c>
      <c r="DL4" s="10" t="e">
        <f t="shared" ref="DL4:DL67" si="39">IF(ISBLANK(BX4),"",VLOOKUP(BX4,$AW$83:$BV$161,26,FALSE))</f>
        <v>#N/A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 t="e">
        <f t="shared" ref="DO4:DO67" si="42">IF(ISBLANK(BX4),"",VLOOKUP(BX4,$AZ$83:$BV$161,23,FALSE))</f>
        <v>#N/A</v>
      </c>
      <c r="DP4" s="10" t="e">
        <f t="shared" ref="DP4:DP67" si="43">IF(ISBLANK(BX4),"",VLOOKUP(BX4,$BA$83:$BV$161,22,FALSE))</f>
        <v>#N/A</v>
      </c>
      <c r="DQ4" s="10" t="e">
        <f t="shared" ref="DQ4:DQ67" si="44">IF(ISBLANK(BX4),"",VLOOKUP(BX4,$BB$83:$BV$161,21,FALSE))</f>
        <v>#N/A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 t="e">
        <f t="shared" ref="DT4:DT67" si="47">IF(ISBLANK(BX4),"",VLOOKUP(BX4,$BE$83:$BV$161,18,FALSE))</f>
        <v>#N/A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 x14ac:dyDescent="0.2">
      <c r="A5" s="1"/>
      <c r="B5" s="117" t="s">
        <v>95</v>
      </c>
      <c r="C5" s="114">
        <f>Tipy!A72</f>
        <v>12</v>
      </c>
      <c r="D5" s="109" t="str">
        <f>IF(Tipy!B72="","",Tipy!B72)</f>
        <v>Steve3465</v>
      </c>
      <c r="E5" s="110">
        <f>SUM(F5:J5)</f>
        <v>290</v>
      </c>
      <c r="F5" s="105">
        <f>IF(ISBLANK(Výsledky!$I$3),"-",SUM(K5:P5,R5,T5:U5,W5,Y5:AA5,AC5,AE5,AG5,AI5:AK5,AN5:AO5,AS5:AT5,AV5:AW5,AZ5,BB5:BC5,BE5:BF5,BH5,BJ5,BL5:BN5,BP5,BR5:BS5))</f>
        <v>210</v>
      </c>
      <c r="G5" s="90">
        <f>IF(ISBLANK(Výsledky!$BF$3),"-",SUM(Q5,V5,X5,S5,AB5,AD5,AU5,BA5,BG5,BI5,BO5,BQ5,BU5))</f>
        <v>60</v>
      </c>
      <c r="H5" s="90" t="str">
        <f>IF(ISBLANK(Výsledky!$FG$3),"-",SUM(AF5,AH5,AM5,AP5,AR5,AX5))</f>
        <v>-</v>
      </c>
      <c r="I5" s="93" t="str">
        <f>IF(ISBLANK(Výsledky!$GW$3),"-",SUM(AL5,AQ5,AY5,BD5,BK5,BT5))</f>
        <v>-</v>
      </c>
      <c r="J5" s="95">
        <f>IF(ISBLANK(Výsledky!$I$3),"",Výsledky!I78)</f>
        <v>20</v>
      </c>
      <c r="K5" s="92">
        <f>IF(ISBLANK(Výsledky!$P$3),"",Výsledky!P78)</f>
        <v>20</v>
      </c>
      <c r="L5" s="92">
        <f>IF(ISBLANK(Výsledky!$W$3),"",Výsledky!W78)</f>
        <v>0</v>
      </c>
      <c r="M5" s="92">
        <f>IF(ISBLANK(Výsledky!$AD$3),"",Výsledky!AD78)</f>
        <v>30</v>
      </c>
      <c r="N5" s="92">
        <f>IF(ISBLANK(Výsledky!$AK$3),"",Výsledky!AK78)</f>
        <v>70</v>
      </c>
      <c r="O5" s="92">
        <f>IF(ISBLANK(Výsledky!$AR$3),"",Výsledky!AR78)</f>
        <v>60</v>
      </c>
      <c r="P5" s="92">
        <f>IF(ISBLANK(Výsledky!$AY$3),"",Výsledky!AY78)</f>
        <v>10</v>
      </c>
      <c r="Q5" s="92">
        <f>IF(ISBLANK(Výsledky!$BF$3),"",Výsledky!BF78)</f>
        <v>0</v>
      </c>
      <c r="R5" s="92" t="str">
        <f>IF(ISBLANK(Výsledky!$BM$3),"",Výsledky!BM78)</f>
        <v/>
      </c>
      <c r="S5" s="92">
        <f>IF(ISBLANK(Výsledky!$BT$3),"",Výsledky!BT78)</f>
        <v>30</v>
      </c>
      <c r="T5" s="92" t="str">
        <f>IF(ISBLANK(Výsledky!$CA$3),"",Výsledky!CA78)</f>
        <v/>
      </c>
      <c r="U5" s="92">
        <f>IF(ISBLANK(Výsledky!$CH$3),"",Výsledky!CH78)</f>
        <v>20</v>
      </c>
      <c r="V5" s="92">
        <f>IF(ISBLANK(Výsledky!$CO$3),"",Výsledky!CO78)</f>
        <v>30</v>
      </c>
      <c r="W5" s="92" t="str">
        <f>IF(ISBLANK(Výsledky!$CV$3),"",Výsledky!CV78)</f>
        <v/>
      </c>
      <c r="X5" s="92" t="str">
        <f>IF(ISBLANK(Výsledky!$DC$3),"",Výsledky!DC78)</f>
        <v/>
      </c>
      <c r="Y5" s="92" t="str">
        <f>IF(ISBLANK(Výsledky!$DJ$3),"",Výsledky!DJ78)</f>
        <v/>
      </c>
      <c r="Z5" s="92" t="str">
        <f>IF(ISBLANK(Výsledky!$DQ$3),"",Výsledky!DQ78)</f>
        <v/>
      </c>
      <c r="AA5" s="92" t="str">
        <f>IF(ISBLANK(Výsledky!$DX$3),"",Výsledky!DX78)</f>
        <v/>
      </c>
      <c r="AB5" s="92" t="str">
        <f>IF(ISBLANK(Výsledky!$EE$3),"",Výsledky!EE78)</f>
        <v/>
      </c>
      <c r="AC5" s="92" t="str">
        <f>IF(ISBLANK(Výsledky!$EL$3),"",Výsledky!EL78)</f>
        <v/>
      </c>
      <c r="AD5" s="92" t="str">
        <f>IF(ISBLANK(Výsledky!$ES$3),"",Výsledky!ES78)</f>
        <v/>
      </c>
      <c r="AE5" s="92" t="str">
        <f>IF(ISBLANK(Výsledky!$EZ$3),"",Výsledky!EZ78)</f>
        <v/>
      </c>
      <c r="AF5" s="92" t="str">
        <f>IF(ISBLANK(Výsledky!$FG$3),"",Výsledky!FG78)</f>
        <v/>
      </c>
      <c r="AG5" s="92" t="str">
        <f>IF(ISBLANK(Výsledky!$FN$3),"",Výsledky!FN78)</f>
        <v/>
      </c>
      <c r="AH5" s="92" t="str">
        <f>IF(ISBLANK(Výsledky!$FU$3),"",Výsledky!FU78)</f>
        <v/>
      </c>
      <c r="AI5" s="92" t="str">
        <f>IF(ISBLANK(Výsledky!$GB$3),"",Výsledky!GB78)</f>
        <v/>
      </c>
      <c r="AJ5" s="92" t="str">
        <f>IF(ISBLANK(Výsledky!$GI$3),"",Výsledky!GI78)</f>
        <v/>
      </c>
      <c r="AK5" s="92" t="str">
        <f>IF(ISBLANK(Výsledky!$GP$3),"",Výsledky!GP78)</f>
        <v/>
      </c>
      <c r="AL5" s="92" t="str">
        <f>IF(ISBLANK(Výsledky!$GW$3),"",Výsledky!GW78)</f>
        <v/>
      </c>
      <c r="AM5" s="92" t="str">
        <f>IF(ISBLANK(Výsledky!$HD$3),"",Výsledky!HD78)</f>
        <v/>
      </c>
      <c r="AN5" s="92" t="str">
        <f>IF(ISBLANK(Výsledky!$HK$3),"",Výsledky!HK78)</f>
        <v/>
      </c>
      <c r="AO5" s="92" t="str">
        <f>IF(ISBLANK(Výsledky!$HR$3),"",Výsledky!HR78)</f>
        <v/>
      </c>
      <c r="AP5" s="92" t="str">
        <f>IF(ISBLANK(Výsledky!$HY$3),"",Výsledky!HY78)</f>
        <v/>
      </c>
      <c r="AQ5" s="92" t="str">
        <f>IF(ISBLANK(Výsledky!$IF$3),"",Výsledky!IF78)</f>
        <v/>
      </c>
      <c r="AR5" s="92" t="str">
        <f>IF(ISBLANK(Výsledky!$IM$3),"",Výsledky!IM78)</f>
        <v/>
      </c>
      <c r="AS5" s="92" t="str">
        <f>IF(ISBLANK(Výsledky!$IT$3),"",Výsledky!IT78)</f>
        <v/>
      </c>
      <c r="AT5" s="92" t="str">
        <f>IF(ISBLANK(Výsledky!$JA$3),"",Výsledky!JA78)</f>
        <v/>
      </c>
      <c r="AU5" s="92" t="str">
        <f>IF(ISBLANK(Výsledky!$JH$3),"",Výsledky!JH78)</f>
        <v/>
      </c>
      <c r="AV5" s="92" t="str">
        <f>IF(ISBLANK(Výsledky!$JO$3),"",Výsledky!JO78)</f>
        <v/>
      </c>
      <c r="AW5" s="92" t="str">
        <f>IF(ISBLANK(Výsledky!$JV$3),"",Výsledky!JV78)</f>
        <v/>
      </c>
      <c r="AX5" s="92" t="str">
        <f>IF(ISBLANK(Výsledky!$KC$3),"",Výsledky!KC78)</f>
        <v/>
      </c>
      <c r="AY5" s="92" t="str">
        <f>IF(ISBLANK(Výsledky!$KJ$3),"",Výsledky!KJ78)</f>
        <v/>
      </c>
      <c r="AZ5" s="92" t="str">
        <f>IF(ISBLANK(Výsledky!$KQ$3),"",Výsledky!KQ78)</f>
        <v/>
      </c>
      <c r="BA5" s="92" t="str">
        <f>IF(ISBLANK(Výsledky!$KX$3),"",Výsledky!KX78)</f>
        <v/>
      </c>
      <c r="BB5" s="92" t="str">
        <f>IF(ISBLANK(Výsledky!$LE$3),"",Výsledky!LE78)</f>
        <v/>
      </c>
      <c r="BC5" s="92" t="str">
        <f>IF(ISBLANK(Výsledky!$LL$3),"",Výsledky!LL78)</f>
        <v/>
      </c>
      <c r="BD5" s="92" t="str">
        <f>IF(ISBLANK(Výsledky!$LS$3),"",Výsledky!LS78)</f>
        <v/>
      </c>
      <c r="BE5" s="92" t="str">
        <f>IF(ISBLANK(Výsledky!$LZ$3),"",Výsledky!LZ78)</f>
        <v/>
      </c>
      <c r="BF5" s="92" t="str">
        <f>IF(ISBLANK(Výsledky!$MG$3),"",Výsledky!MG78)</f>
        <v/>
      </c>
      <c r="BG5" s="92" t="str">
        <f>IF(ISBLANK(Výsledky!$MN$3),"",Výsledky!MN78)</f>
        <v/>
      </c>
      <c r="BH5" s="92" t="str">
        <f>IF(ISBLANK(Výsledky!$MU$3),"",Výsledky!MU78)</f>
        <v/>
      </c>
      <c r="BI5" s="92" t="str">
        <f>IF(ISBLANK(Výsledky!$NB$3),"",Výsledky!NB78)</f>
        <v/>
      </c>
      <c r="BJ5" s="92" t="str">
        <f>IF(ISBLANK(Výsledky!$NI$3),"",Výsledky!NI78)</f>
        <v/>
      </c>
      <c r="BK5" s="92" t="str">
        <f>IF(ISBLANK(Výsledky!$NP$3),"",Výsledky!NP78)</f>
        <v/>
      </c>
      <c r="BL5" s="92" t="str">
        <f>IF(ISBLANK(Výsledky!$NW$3),"",Výsledky!NW78)</f>
        <v/>
      </c>
      <c r="BM5" s="92" t="str">
        <f>IF(ISBLANK(Výsledky!$OD$3),"",Výsledky!OD78)</f>
        <v/>
      </c>
      <c r="BN5" s="92" t="str">
        <f>IF(ISBLANK(Výsledky!$OK$3),"",Výsledky!OK78)</f>
        <v/>
      </c>
      <c r="BO5" s="92" t="str">
        <f>IF(ISBLANK(Výsledky!$OR$3),"",Výsledky!OR78)</f>
        <v/>
      </c>
      <c r="BP5" s="92" t="str">
        <f>IF(ISBLANK(Výsledky!$OY$3),"",Výsledky!OY78)</f>
        <v/>
      </c>
      <c r="BQ5" s="92" t="str">
        <f>IF(ISBLANK(Výsledky!$PF$3),"",Výsledky!PF78)</f>
        <v/>
      </c>
      <c r="BR5" s="92" t="str">
        <f>IF(ISBLANK(Výsledky!$PM$3),"",Výsledky!PM78)</f>
        <v/>
      </c>
      <c r="BS5" s="92" t="str">
        <f>IF(ISBLANK(Výsledky!$PT$3),"",Výsledky!PT78)</f>
        <v/>
      </c>
      <c r="BT5" s="92" t="str">
        <f>IF(ISBLANK(Výsledky!$QA$3),"",Výsledky!QA78)</f>
        <v/>
      </c>
      <c r="BU5" s="96" t="str">
        <f>IF(ISBLANK(Výsledky!$QH$3),"",Výsledky!QH78)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 ht="15" x14ac:dyDescent="0.2">
      <c r="A6" s="1"/>
      <c r="B6" s="118" t="s">
        <v>96</v>
      </c>
      <c r="C6" s="114">
        <f>Tipy!A52</f>
        <v>17</v>
      </c>
      <c r="D6" s="109" t="str">
        <f>IF(Tipy!B52="","",Tipy!B52)</f>
        <v>Pato</v>
      </c>
      <c r="E6" s="110">
        <f>SUM(F6:J6)</f>
        <v>280</v>
      </c>
      <c r="F6" s="105">
        <f>IF(ISBLANK(Výsledky!$I$3),"-",SUM(K6:P6,R6,T6:U6,W6,Y6:AA6,AC6,AE6,AG6,AI6:AK6,AN6:AO6,AS6:AT6,AV6:AW6,AZ6,BB6:BC6,BE6:BF6,BH6,BJ6,BL6:BN6,BP6,BR6:BS6))</f>
        <v>120</v>
      </c>
      <c r="G6" s="90">
        <f>IF(ISBLANK(Výsledky!$BF$3),"-",SUM(Q6,V6,X6,S6,AB6,AD6,AU6,BA6,BG6,BI6,BO6,BQ6,BU6))</f>
        <v>160</v>
      </c>
      <c r="H6" s="90" t="str">
        <f>IF(ISBLANK(Výsledky!$FG$3),"-",SUM(AF6,AH6,AM6,AP6,AR6,AX6))</f>
        <v>-</v>
      </c>
      <c r="I6" s="93" t="str">
        <f>IF(ISBLANK(Výsledky!$GW$3),"-",SUM(AL6,AQ6,AY6,BD6,BK6,BT6))</f>
        <v>-</v>
      </c>
      <c r="J6" s="95" t="str">
        <f>IF(ISBLANK(Výsledky!$I$3),"",Výsledky!I58)</f>
        <v>-</v>
      </c>
      <c r="K6" s="92">
        <f>IF(ISBLANK(Výsledky!$P$3),"",Výsledky!P58)</f>
        <v>20</v>
      </c>
      <c r="L6" s="92">
        <f>IF(ISBLANK(Výsledky!$W$3),"",Výsledky!W58)</f>
        <v>0</v>
      </c>
      <c r="M6" s="92">
        <f>IF(ISBLANK(Výsledky!$AD$3),"",Výsledky!AD58)</f>
        <v>20</v>
      </c>
      <c r="N6" s="92">
        <f>IF(ISBLANK(Výsledky!$AK$3),"",Výsledky!AK58)</f>
        <v>20</v>
      </c>
      <c r="O6" s="92">
        <f>IF(ISBLANK(Výsledky!$AR$3),"",Výsledky!AR58)</f>
        <v>40</v>
      </c>
      <c r="P6" s="92">
        <f>IF(ISBLANK(Výsledky!$AY$3),"",Výsledky!AY58)</f>
        <v>0</v>
      </c>
      <c r="Q6" s="92">
        <f>IF(ISBLANK(Výsledky!$BF$3),"",Výsledky!BF58)</f>
        <v>0</v>
      </c>
      <c r="R6" s="92" t="str">
        <f>IF(ISBLANK(Výsledky!$BM$3),"",Výsledky!BM58)</f>
        <v/>
      </c>
      <c r="S6" s="92">
        <f>IF(ISBLANK(Výsledky!$BT$3),"",Výsledky!BT58)</f>
        <v>80</v>
      </c>
      <c r="T6" s="92" t="str">
        <f>IF(ISBLANK(Výsledky!$CA$3),"",Výsledky!CA58)</f>
        <v/>
      </c>
      <c r="U6" s="92">
        <f>IF(ISBLANK(Výsledky!$CH$3),"",Výsledky!CH58)</f>
        <v>20</v>
      </c>
      <c r="V6" s="92">
        <f>IF(ISBLANK(Výsledky!$CO$3),"",Výsledky!CO58)</f>
        <v>80</v>
      </c>
      <c r="W6" s="92" t="str">
        <f>IF(ISBLANK(Výsledky!$CV$3),"",Výsledky!CV58)</f>
        <v/>
      </c>
      <c r="X6" s="92" t="str">
        <f>IF(ISBLANK(Výsledky!$DC$3),"",Výsledky!DC58)</f>
        <v/>
      </c>
      <c r="Y6" s="92" t="str">
        <f>IF(ISBLANK(Výsledky!$DJ$3),"",Výsledky!DJ58)</f>
        <v/>
      </c>
      <c r="Z6" s="92" t="str">
        <f>IF(ISBLANK(Výsledky!$DQ$3),"",Výsledky!DQ58)</f>
        <v/>
      </c>
      <c r="AA6" s="92" t="str">
        <f>IF(ISBLANK(Výsledky!$DX$3),"",Výsledky!DX58)</f>
        <v/>
      </c>
      <c r="AB6" s="92" t="str">
        <f>IF(ISBLANK(Výsledky!$EE$3),"",Výsledky!EE58)</f>
        <v/>
      </c>
      <c r="AC6" s="92" t="str">
        <f>IF(ISBLANK(Výsledky!$EL$3),"",Výsledky!EL58)</f>
        <v/>
      </c>
      <c r="AD6" s="92" t="str">
        <f>IF(ISBLANK(Výsledky!$ES$3),"",Výsledky!ES58)</f>
        <v/>
      </c>
      <c r="AE6" s="92" t="str">
        <f>IF(ISBLANK(Výsledky!$EZ$3),"",Výsledky!EZ58)</f>
        <v/>
      </c>
      <c r="AF6" s="92" t="str">
        <f>IF(ISBLANK(Výsledky!$FG$3),"",Výsledky!FG58)</f>
        <v/>
      </c>
      <c r="AG6" s="92" t="str">
        <f>IF(ISBLANK(Výsledky!$FN$3),"",Výsledky!FN58)</f>
        <v/>
      </c>
      <c r="AH6" s="92" t="str">
        <f>IF(ISBLANK(Výsledky!$FU$3),"",Výsledky!FU58)</f>
        <v/>
      </c>
      <c r="AI6" s="92" t="str">
        <f>IF(ISBLANK(Výsledky!$GB$3),"",Výsledky!GB58)</f>
        <v/>
      </c>
      <c r="AJ6" s="92" t="str">
        <f>IF(ISBLANK(Výsledky!$GI$3),"",Výsledky!GI58)</f>
        <v/>
      </c>
      <c r="AK6" s="92" t="str">
        <f>IF(ISBLANK(Výsledky!$GP$3),"",Výsledky!GP58)</f>
        <v/>
      </c>
      <c r="AL6" s="92" t="str">
        <f>IF(ISBLANK(Výsledky!$GW$3),"",Výsledky!GW58)</f>
        <v/>
      </c>
      <c r="AM6" s="92" t="str">
        <f>IF(ISBLANK(Výsledky!$HD$3),"",Výsledky!HD58)</f>
        <v/>
      </c>
      <c r="AN6" s="92" t="str">
        <f>IF(ISBLANK(Výsledky!$HK$3),"",Výsledky!HK58)</f>
        <v/>
      </c>
      <c r="AO6" s="92" t="str">
        <f>IF(ISBLANK(Výsledky!$HR$3),"",Výsledky!HR58)</f>
        <v/>
      </c>
      <c r="AP6" s="92" t="str">
        <f>IF(ISBLANK(Výsledky!$HY$3),"",Výsledky!HY58)</f>
        <v/>
      </c>
      <c r="AQ6" s="92" t="str">
        <f>IF(ISBLANK(Výsledky!$IF$3),"",Výsledky!IF58)</f>
        <v/>
      </c>
      <c r="AR6" s="92" t="str">
        <f>IF(ISBLANK(Výsledky!$IM$3),"",Výsledky!IM58)</f>
        <v/>
      </c>
      <c r="AS6" s="92" t="str">
        <f>IF(ISBLANK(Výsledky!$IT$3),"",Výsledky!IT58)</f>
        <v/>
      </c>
      <c r="AT6" s="92" t="str">
        <f>IF(ISBLANK(Výsledky!$JA$3),"",Výsledky!JA58)</f>
        <v/>
      </c>
      <c r="AU6" s="92" t="str">
        <f>IF(ISBLANK(Výsledky!$JH$3),"",Výsledky!JH58)</f>
        <v/>
      </c>
      <c r="AV6" s="92" t="str">
        <f>IF(ISBLANK(Výsledky!$JO$3),"",Výsledky!JO58)</f>
        <v/>
      </c>
      <c r="AW6" s="92" t="str">
        <f>IF(ISBLANK(Výsledky!$JV$3),"",Výsledky!JV58)</f>
        <v/>
      </c>
      <c r="AX6" s="92" t="str">
        <f>IF(ISBLANK(Výsledky!$KC$3),"",Výsledky!KC58)</f>
        <v/>
      </c>
      <c r="AY6" s="92" t="str">
        <f>IF(ISBLANK(Výsledky!$KJ$3),"",Výsledky!KJ58)</f>
        <v/>
      </c>
      <c r="AZ6" s="92" t="str">
        <f>IF(ISBLANK(Výsledky!$KQ$3),"",Výsledky!KQ58)</f>
        <v/>
      </c>
      <c r="BA6" s="92" t="str">
        <f>IF(ISBLANK(Výsledky!$KX$3),"",Výsledky!KX58)</f>
        <v/>
      </c>
      <c r="BB6" s="92" t="str">
        <f>IF(ISBLANK(Výsledky!$LE$3),"",Výsledky!LE58)</f>
        <v/>
      </c>
      <c r="BC6" s="92" t="str">
        <f>IF(ISBLANK(Výsledky!$LL$3),"",Výsledky!LL58)</f>
        <v/>
      </c>
      <c r="BD6" s="92" t="str">
        <f>IF(ISBLANK(Výsledky!$LS$3),"",Výsledky!LS58)</f>
        <v/>
      </c>
      <c r="BE6" s="92" t="str">
        <f>IF(ISBLANK(Výsledky!$LZ$3),"",Výsledky!LZ58)</f>
        <v/>
      </c>
      <c r="BF6" s="92" t="str">
        <f>IF(ISBLANK(Výsledky!$MG$3),"",Výsledky!MG58)</f>
        <v/>
      </c>
      <c r="BG6" s="92" t="str">
        <f>IF(ISBLANK(Výsledky!$MN$3),"",Výsledky!MN58)</f>
        <v/>
      </c>
      <c r="BH6" s="92" t="str">
        <f>IF(ISBLANK(Výsledky!$MU$3),"",Výsledky!MU58)</f>
        <v/>
      </c>
      <c r="BI6" s="92" t="str">
        <f>IF(ISBLANK(Výsledky!$NB$3),"",Výsledky!NB58)</f>
        <v/>
      </c>
      <c r="BJ6" s="92" t="str">
        <f>IF(ISBLANK(Výsledky!$NI$3),"",Výsledky!NI58)</f>
        <v/>
      </c>
      <c r="BK6" s="92" t="str">
        <f>IF(ISBLANK(Výsledky!$NP$3),"",Výsledky!NP58)</f>
        <v/>
      </c>
      <c r="BL6" s="92" t="str">
        <f>IF(ISBLANK(Výsledky!$NW$3),"",Výsledky!NW58)</f>
        <v/>
      </c>
      <c r="BM6" s="92" t="str">
        <f>IF(ISBLANK(Výsledky!$OD$3),"",Výsledky!OD58)</f>
        <v/>
      </c>
      <c r="BN6" s="92" t="str">
        <f>IF(ISBLANK(Výsledky!$OK$3),"",Výsledky!OK58)</f>
        <v/>
      </c>
      <c r="BO6" s="92" t="str">
        <f>IF(ISBLANK(Výsledky!$OR$3),"",Výsledky!OR58)</f>
        <v/>
      </c>
      <c r="BP6" s="92" t="str">
        <f>IF(ISBLANK(Výsledky!$OY$3),"",Výsledky!OY58)</f>
        <v/>
      </c>
      <c r="BQ6" s="92" t="str">
        <f>IF(ISBLANK(Výsledky!$PF$3),"",Výsledky!PF58)</f>
        <v/>
      </c>
      <c r="BR6" s="92" t="str">
        <f>IF(ISBLANK(Výsledky!$PM$3),"",Výsledky!PM58)</f>
        <v/>
      </c>
      <c r="BS6" s="92" t="str">
        <f>IF(ISBLANK(Výsledky!$PT$3),"",Výsledky!PT58)</f>
        <v/>
      </c>
      <c r="BT6" s="92" t="str">
        <f>IF(ISBLANK(Výsledky!$QA$3),"",Výsledky!QA58)</f>
        <v/>
      </c>
      <c r="BU6" s="96" t="str">
        <f>IF(ISBLANK(Výsledky!$QH$3),"",Výsledky!QH58)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 ht="15" x14ac:dyDescent="0.2">
      <c r="A7" s="1"/>
      <c r="B7" s="118" t="s">
        <v>97</v>
      </c>
      <c r="C7" s="114">
        <f>Tipy!A67</f>
        <v>26</v>
      </c>
      <c r="D7" s="109" t="str">
        <f>IF(Tipy!B67="","",Tipy!B67)</f>
        <v>slaffko14</v>
      </c>
      <c r="E7" s="110">
        <f>SUM(F7:J7)</f>
        <v>280</v>
      </c>
      <c r="F7" s="105">
        <f>IF(ISBLANK(Výsledky!$I$3),"-",SUM(K7:P7,R7,T7:U7,W7,Y7:AA7,AC7,AE7,AG7,AI7:AK7,AN7:AO7,AS7:AT7,AV7:AW7,AZ7,BB7:BC7,BE7:BF7,BH7,BJ7,BL7:BN7,BP7,BR7:BS7))</f>
        <v>150</v>
      </c>
      <c r="G7" s="90">
        <f>IF(ISBLANK(Výsledky!$BF$3),"-",SUM(Q7,V7,X7,S7,AB7,AD7,AU7,BA7,BG7,BI7,BO7,BQ7,BU7))</f>
        <v>110</v>
      </c>
      <c r="H7" s="90" t="str">
        <f>IF(ISBLANK(Výsledky!$FG$3),"-",SUM(AF7,AH7,AM7,AP7,AR7,AX7))</f>
        <v>-</v>
      </c>
      <c r="I7" s="93" t="str">
        <f>IF(ISBLANK(Výsledky!$GW$3),"-",SUM(AL7,AQ7,AY7,BD7,BK7,BT7))</f>
        <v>-</v>
      </c>
      <c r="J7" s="95">
        <f>IF(ISBLANK(Výsledky!$I$3),"",Výsledky!I73)</f>
        <v>20</v>
      </c>
      <c r="K7" s="92">
        <f>IF(ISBLANK(Výsledky!$P$3),"",Výsledky!P73)</f>
        <v>20</v>
      </c>
      <c r="L7" s="92">
        <f>IF(ISBLANK(Výsledky!$W$3),"",Výsledky!W73)</f>
        <v>20</v>
      </c>
      <c r="M7" s="92">
        <f>IF(ISBLANK(Výsledky!$AD$3),"",Výsledky!AD73)</f>
        <v>0</v>
      </c>
      <c r="N7" s="92">
        <f>IF(ISBLANK(Výsledky!$AK$3),"",Výsledky!AK73)</f>
        <v>20</v>
      </c>
      <c r="O7" s="92">
        <f>IF(ISBLANK(Výsledky!$AR$3),"",Výsledky!AR73)</f>
        <v>80</v>
      </c>
      <c r="P7" s="92">
        <f>IF(ISBLANK(Výsledky!$AY$3),"",Výsledky!AY73)</f>
        <v>10</v>
      </c>
      <c r="Q7" s="92">
        <f>IF(ISBLANK(Výsledky!$BF$3),"",Výsledky!BF73)</f>
        <v>20</v>
      </c>
      <c r="R7" s="92" t="str">
        <f>IF(ISBLANK(Výsledky!$BM$3),"",Výsledky!BM73)</f>
        <v/>
      </c>
      <c r="S7" s="92">
        <f>IF(ISBLANK(Výsledky!$BT$3),"",Výsledky!BT73)</f>
        <v>30</v>
      </c>
      <c r="T7" s="92" t="str">
        <f>IF(ISBLANK(Výsledky!$CA$3),"",Výsledky!CA73)</f>
        <v/>
      </c>
      <c r="U7" s="92">
        <f>IF(ISBLANK(Výsledky!$CH$3),"",Výsledky!CH73)</f>
        <v>0</v>
      </c>
      <c r="V7" s="92">
        <f>IF(ISBLANK(Výsledky!$CO$3),"",Výsledky!CO73)</f>
        <v>60</v>
      </c>
      <c r="W7" s="92" t="str">
        <f>IF(ISBLANK(Výsledky!$CV$3),"",Výsledky!CV73)</f>
        <v/>
      </c>
      <c r="X7" s="92" t="str">
        <f>IF(ISBLANK(Výsledky!$DC$3),"",Výsledky!DC73)</f>
        <v/>
      </c>
      <c r="Y7" s="92" t="str">
        <f>IF(ISBLANK(Výsledky!$DJ$3),"",Výsledky!DJ73)</f>
        <v/>
      </c>
      <c r="Z7" s="92" t="str">
        <f>IF(ISBLANK(Výsledky!$DQ$3),"",Výsledky!DQ73)</f>
        <v/>
      </c>
      <c r="AA7" s="92" t="str">
        <f>IF(ISBLANK(Výsledky!$DX$3),"",Výsledky!DX73)</f>
        <v/>
      </c>
      <c r="AB7" s="92" t="str">
        <f>IF(ISBLANK(Výsledky!$EE$3),"",Výsledky!EE73)</f>
        <v/>
      </c>
      <c r="AC7" s="92" t="str">
        <f>IF(ISBLANK(Výsledky!$EL$3),"",Výsledky!EL73)</f>
        <v/>
      </c>
      <c r="AD7" s="92" t="str">
        <f>IF(ISBLANK(Výsledky!$ES$3),"",Výsledky!ES73)</f>
        <v/>
      </c>
      <c r="AE7" s="92" t="str">
        <f>IF(ISBLANK(Výsledky!$EZ$3),"",Výsledky!EZ73)</f>
        <v/>
      </c>
      <c r="AF7" s="92" t="str">
        <f>IF(ISBLANK(Výsledky!$FG$3),"",Výsledky!FG73)</f>
        <v/>
      </c>
      <c r="AG7" s="92" t="str">
        <f>IF(ISBLANK(Výsledky!$FN$3),"",Výsledky!FN73)</f>
        <v/>
      </c>
      <c r="AH7" s="92" t="str">
        <f>IF(ISBLANK(Výsledky!$FU$3),"",Výsledky!FU73)</f>
        <v/>
      </c>
      <c r="AI7" s="92" t="str">
        <f>IF(ISBLANK(Výsledky!$GB$3),"",Výsledky!GB73)</f>
        <v/>
      </c>
      <c r="AJ7" s="92" t="str">
        <f>IF(ISBLANK(Výsledky!$GI$3),"",Výsledky!GI73)</f>
        <v/>
      </c>
      <c r="AK7" s="92" t="str">
        <f>IF(ISBLANK(Výsledky!$GP$3),"",Výsledky!GP73)</f>
        <v/>
      </c>
      <c r="AL7" s="92" t="str">
        <f>IF(ISBLANK(Výsledky!$GW$3),"",Výsledky!GW73)</f>
        <v/>
      </c>
      <c r="AM7" s="92" t="str">
        <f>IF(ISBLANK(Výsledky!$HD$3),"",Výsledky!HD73)</f>
        <v/>
      </c>
      <c r="AN7" s="92" t="str">
        <f>IF(ISBLANK(Výsledky!$HK$3),"",Výsledky!HK73)</f>
        <v/>
      </c>
      <c r="AO7" s="92" t="str">
        <f>IF(ISBLANK(Výsledky!$HR$3),"",Výsledky!HR73)</f>
        <v/>
      </c>
      <c r="AP7" s="92" t="str">
        <f>IF(ISBLANK(Výsledky!$HY$3),"",Výsledky!HY73)</f>
        <v/>
      </c>
      <c r="AQ7" s="92" t="str">
        <f>IF(ISBLANK(Výsledky!$IF$3),"",Výsledky!IF73)</f>
        <v/>
      </c>
      <c r="AR7" s="92" t="str">
        <f>IF(ISBLANK(Výsledky!$IM$3),"",Výsledky!IM73)</f>
        <v/>
      </c>
      <c r="AS7" s="92" t="str">
        <f>IF(ISBLANK(Výsledky!$IT$3),"",Výsledky!IT73)</f>
        <v/>
      </c>
      <c r="AT7" s="92" t="str">
        <f>IF(ISBLANK(Výsledky!$JA$3),"",Výsledky!JA73)</f>
        <v/>
      </c>
      <c r="AU7" s="92" t="str">
        <f>IF(ISBLANK(Výsledky!$JH$3),"",Výsledky!JH73)</f>
        <v/>
      </c>
      <c r="AV7" s="92" t="str">
        <f>IF(ISBLANK(Výsledky!$JO$3),"",Výsledky!JO73)</f>
        <v/>
      </c>
      <c r="AW7" s="92" t="str">
        <f>IF(ISBLANK(Výsledky!$JV$3),"",Výsledky!JV73)</f>
        <v/>
      </c>
      <c r="AX7" s="92" t="str">
        <f>IF(ISBLANK(Výsledky!$KC$3),"",Výsledky!KC73)</f>
        <v/>
      </c>
      <c r="AY7" s="92" t="str">
        <f>IF(ISBLANK(Výsledky!$KJ$3),"",Výsledky!KJ73)</f>
        <v/>
      </c>
      <c r="AZ7" s="92" t="str">
        <f>IF(ISBLANK(Výsledky!$KQ$3),"",Výsledky!KQ73)</f>
        <v/>
      </c>
      <c r="BA7" s="92" t="str">
        <f>IF(ISBLANK(Výsledky!$KX$3),"",Výsledky!KX73)</f>
        <v/>
      </c>
      <c r="BB7" s="92" t="str">
        <f>IF(ISBLANK(Výsledky!$LE$3),"",Výsledky!LE73)</f>
        <v/>
      </c>
      <c r="BC7" s="92" t="str">
        <f>IF(ISBLANK(Výsledky!$LL$3),"",Výsledky!LL73)</f>
        <v/>
      </c>
      <c r="BD7" s="92" t="str">
        <f>IF(ISBLANK(Výsledky!$LS$3),"",Výsledky!LS73)</f>
        <v/>
      </c>
      <c r="BE7" s="92" t="str">
        <f>IF(ISBLANK(Výsledky!$LZ$3),"",Výsledky!LZ73)</f>
        <v/>
      </c>
      <c r="BF7" s="92" t="str">
        <f>IF(ISBLANK(Výsledky!$MG$3),"",Výsledky!MG73)</f>
        <v/>
      </c>
      <c r="BG7" s="92" t="str">
        <f>IF(ISBLANK(Výsledky!$MN$3),"",Výsledky!MN73)</f>
        <v/>
      </c>
      <c r="BH7" s="92" t="str">
        <f>IF(ISBLANK(Výsledky!$MU$3),"",Výsledky!MU73)</f>
        <v/>
      </c>
      <c r="BI7" s="92" t="str">
        <f>IF(ISBLANK(Výsledky!$NB$3),"",Výsledky!NB73)</f>
        <v/>
      </c>
      <c r="BJ7" s="92" t="str">
        <f>IF(ISBLANK(Výsledky!$NI$3),"",Výsledky!NI73)</f>
        <v/>
      </c>
      <c r="BK7" s="92" t="str">
        <f>IF(ISBLANK(Výsledky!$NP$3),"",Výsledky!NP73)</f>
        <v/>
      </c>
      <c r="BL7" s="92" t="str">
        <f>IF(ISBLANK(Výsledky!$NW$3),"",Výsledky!NW73)</f>
        <v/>
      </c>
      <c r="BM7" s="92" t="str">
        <f>IF(ISBLANK(Výsledky!$OD$3),"",Výsledky!OD73)</f>
        <v/>
      </c>
      <c r="BN7" s="92" t="str">
        <f>IF(ISBLANK(Výsledky!$OK$3),"",Výsledky!OK73)</f>
        <v/>
      </c>
      <c r="BO7" s="92" t="str">
        <f>IF(ISBLANK(Výsledky!$OR$3),"",Výsledky!OR73)</f>
        <v/>
      </c>
      <c r="BP7" s="92" t="str">
        <f>IF(ISBLANK(Výsledky!$OY$3),"",Výsledky!OY73)</f>
        <v/>
      </c>
      <c r="BQ7" s="92" t="str">
        <f>IF(ISBLANK(Výsledky!$PF$3),"",Výsledky!PF73)</f>
        <v/>
      </c>
      <c r="BR7" s="92" t="str">
        <f>IF(ISBLANK(Výsledky!$PM$3),"",Výsledky!PM73)</f>
        <v/>
      </c>
      <c r="BS7" s="92" t="str">
        <f>IF(ISBLANK(Výsledky!$PT$3),"",Výsledky!PT73)</f>
        <v/>
      </c>
      <c r="BT7" s="92" t="str">
        <f>IF(ISBLANK(Výsledky!$QA$3),"",Výsledky!QA73)</f>
        <v/>
      </c>
      <c r="BU7" s="96" t="str">
        <f>IF(ISBLANK(Výsledky!$QH$3),"",Výsledky!QH73)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 ht="15" x14ac:dyDescent="0.2">
      <c r="A8" s="1"/>
      <c r="B8" s="118" t="s">
        <v>98</v>
      </c>
      <c r="C8" s="114">
        <f>Tipy!A56</f>
        <v>62</v>
      </c>
      <c r="D8" s="109" t="str">
        <f>IF(Tipy!B56="","",Tipy!B56)</f>
        <v>Peter Bajči</v>
      </c>
      <c r="E8" s="110">
        <f>SUM(F8:J8)</f>
        <v>280</v>
      </c>
      <c r="F8" s="105">
        <f>IF(ISBLANK(Výsledky!$I$3),"-",SUM(K8:P8,R8,T8:U8,W8,Y8:AA8,AC8,AE8,AG8,AI8:AK8,AN8:AO8,AS8:AT8,AV8:AW8,AZ8,BB8:BC8,BE8:BF8,BH8,BJ8,BL8:BN8,BP8,BR8:BS8))</f>
        <v>160</v>
      </c>
      <c r="G8" s="90">
        <f>IF(ISBLANK(Výsledky!$BF$3),"-",SUM(Q8,V8,X8,S8,AB8,AD8,AU8,BA8,BG8,BI8,BO8,BQ8,BU8))</f>
        <v>50</v>
      </c>
      <c r="H8" s="90" t="str">
        <f>IF(ISBLANK(Výsledky!$FG$3),"-",SUM(AF8,AH8,AM8,AP8,AR8,AX8))</f>
        <v>-</v>
      </c>
      <c r="I8" s="93" t="str">
        <f>IF(ISBLANK(Výsledky!$GW$3),"-",SUM(AL8,AQ8,AY8,BD8,BK8,BT8))</f>
        <v>-</v>
      </c>
      <c r="J8" s="95">
        <f>IF(ISBLANK(Výsledky!$I$3),"",Výsledky!I62)</f>
        <v>70</v>
      </c>
      <c r="K8" s="92">
        <f>IF(ISBLANK(Výsledky!$P$3),"",Výsledky!P62)</f>
        <v>40</v>
      </c>
      <c r="L8" s="92">
        <f>IF(ISBLANK(Výsledky!$W$3),"",Výsledky!W62)</f>
        <v>10</v>
      </c>
      <c r="M8" s="92">
        <f>IF(ISBLANK(Výsledky!$AD$3),"",Výsledky!AD62)</f>
        <v>20</v>
      </c>
      <c r="N8" s="92" t="str">
        <f>IF(ISBLANK(Výsledky!$AK$3),"",Výsledky!AK62)</f>
        <v>-</v>
      </c>
      <c r="O8" s="92">
        <f>IF(ISBLANK(Výsledky!$AR$3),"",Výsledky!AR62)</f>
        <v>50</v>
      </c>
      <c r="P8" s="92">
        <f>IF(ISBLANK(Výsledky!$AY$3),"",Výsledky!AY62)</f>
        <v>0</v>
      </c>
      <c r="Q8" s="92">
        <f>IF(ISBLANK(Výsledky!$BF$3),"",Výsledky!BF62)</f>
        <v>0</v>
      </c>
      <c r="R8" s="92" t="str">
        <f>IF(ISBLANK(Výsledky!$BM$3),"",Výsledky!BM62)</f>
        <v/>
      </c>
      <c r="S8" s="92">
        <f>IF(ISBLANK(Výsledky!$BT$3),"",Výsledky!BT62)</f>
        <v>0</v>
      </c>
      <c r="T8" s="92" t="str">
        <f>IF(ISBLANK(Výsledky!$CA$3),"",Výsledky!CA62)</f>
        <v/>
      </c>
      <c r="U8" s="92">
        <f>IF(ISBLANK(Výsledky!$CH$3),"",Výsledky!CH62)</f>
        <v>40</v>
      </c>
      <c r="V8" s="92">
        <f>IF(ISBLANK(Výsledky!$CO$3),"",Výsledky!CO62)</f>
        <v>50</v>
      </c>
      <c r="W8" s="92" t="str">
        <f>IF(ISBLANK(Výsledky!$CV$3),"",Výsledky!CV62)</f>
        <v/>
      </c>
      <c r="X8" s="92" t="str">
        <f>IF(ISBLANK(Výsledky!$DC$3),"",Výsledky!DC62)</f>
        <v/>
      </c>
      <c r="Y8" s="92" t="str">
        <f>IF(ISBLANK(Výsledky!$DJ$3),"",Výsledky!DJ62)</f>
        <v/>
      </c>
      <c r="Z8" s="92" t="str">
        <f>IF(ISBLANK(Výsledky!$DQ$3),"",Výsledky!DQ62)</f>
        <v/>
      </c>
      <c r="AA8" s="92" t="str">
        <f>IF(ISBLANK(Výsledky!$DX$3),"",Výsledky!DX62)</f>
        <v/>
      </c>
      <c r="AB8" s="92" t="str">
        <f>IF(ISBLANK(Výsledky!$EE$3),"",Výsledky!EE62)</f>
        <v/>
      </c>
      <c r="AC8" s="92" t="str">
        <f>IF(ISBLANK(Výsledky!$EL$3),"",Výsledky!EL62)</f>
        <v/>
      </c>
      <c r="AD8" s="92" t="str">
        <f>IF(ISBLANK(Výsledky!$ES$3),"",Výsledky!ES62)</f>
        <v/>
      </c>
      <c r="AE8" s="92" t="str">
        <f>IF(ISBLANK(Výsledky!$EZ$3),"",Výsledky!EZ62)</f>
        <v/>
      </c>
      <c r="AF8" s="92" t="str">
        <f>IF(ISBLANK(Výsledky!$FG$3),"",Výsledky!FG62)</f>
        <v/>
      </c>
      <c r="AG8" s="92" t="str">
        <f>IF(ISBLANK(Výsledky!$FN$3),"",Výsledky!FN62)</f>
        <v/>
      </c>
      <c r="AH8" s="92" t="str">
        <f>IF(ISBLANK(Výsledky!$FU$3),"",Výsledky!FU62)</f>
        <v/>
      </c>
      <c r="AI8" s="92" t="str">
        <f>IF(ISBLANK(Výsledky!$GB$3),"",Výsledky!GB62)</f>
        <v/>
      </c>
      <c r="AJ8" s="92" t="str">
        <f>IF(ISBLANK(Výsledky!$GI$3),"",Výsledky!GI62)</f>
        <v/>
      </c>
      <c r="AK8" s="92" t="str">
        <f>IF(ISBLANK(Výsledky!$GP$3),"",Výsledky!GP62)</f>
        <v/>
      </c>
      <c r="AL8" s="92" t="str">
        <f>IF(ISBLANK(Výsledky!$GW$3),"",Výsledky!GW62)</f>
        <v/>
      </c>
      <c r="AM8" s="92" t="str">
        <f>IF(ISBLANK(Výsledky!$HD$3),"",Výsledky!HD62)</f>
        <v/>
      </c>
      <c r="AN8" s="92" t="str">
        <f>IF(ISBLANK(Výsledky!$HK$3),"",Výsledky!HK62)</f>
        <v/>
      </c>
      <c r="AO8" s="92" t="str">
        <f>IF(ISBLANK(Výsledky!$HR$3),"",Výsledky!HR62)</f>
        <v/>
      </c>
      <c r="AP8" s="92" t="str">
        <f>IF(ISBLANK(Výsledky!$HY$3),"",Výsledky!HY62)</f>
        <v/>
      </c>
      <c r="AQ8" s="92" t="str">
        <f>IF(ISBLANK(Výsledky!$IF$3),"",Výsledky!IF62)</f>
        <v/>
      </c>
      <c r="AR8" s="92" t="str">
        <f>IF(ISBLANK(Výsledky!$IM$3),"",Výsledky!IM62)</f>
        <v/>
      </c>
      <c r="AS8" s="92" t="str">
        <f>IF(ISBLANK(Výsledky!$IT$3),"",Výsledky!IT62)</f>
        <v/>
      </c>
      <c r="AT8" s="92" t="str">
        <f>IF(ISBLANK(Výsledky!$JA$3),"",Výsledky!JA62)</f>
        <v/>
      </c>
      <c r="AU8" s="92" t="str">
        <f>IF(ISBLANK(Výsledky!$JH$3),"",Výsledky!JH62)</f>
        <v/>
      </c>
      <c r="AV8" s="92" t="str">
        <f>IF(ISBLANK(Výsledky!$JO$3),"",Výsledky!JO62)</f>
        <v/>
      </c>
      <c r="AW8" s="92" t="str">
        <f>IF(ISBLANK(Výsledky!$JV$3),"",Výsledky!JV62)</f>
        <v/>
      </c>
      <c r="AX8" s="92" t="str">
        <f>IF(ISBLANK(Výsledky!$KC$3),"",Výsledky!KC62)</f>
        <v/>
      </c>
      <c r="AY8" s="92" t="str">
        <f>IF(ISBLANK(Výsledky!$KJ$3),"",Výsledky!KJ62)</f>
        <v/>
      </c>
      <c r="AZ8" s="92" t="str">
        <f>IF(ISBLANK(Výsledky!$KQ$3),"",Výsledky!KQ62)</f>
        <v/>
      </c>
      <c r="BA8" s="92" t="str">
        <f>IF(ISBLANK(Výsledky!$KX$3),"",Výsledky!KX62)</f>
        <v/>
      </c>
      <c r="BB8" s="92" t="str">
        <f>IF(ISBLANK(Výsledky!$LE$3),"",Výsledky!LE62)</f>
        <v/>
      </c>
      <c r="BC8" s="92" t="str">
        <f>IF(ISBLANK(Výsledky!$LL$3),"",Výsledky!LL62)</f>
        <v/>
      </c>
      <c r="BD8" s="92" t="str">
        <f>IF(ISBLANK(Výsledky!$LS$3),"",Výsledky!LS62)</f>
        <v/>
      </c>
      <c r="BE8" s="92" t="str">
        <f>IF(ISBLANK(Výsledky!$LZ$3),"",Výsledky!LZ62)</f>
        <v/>
      </c>
      <c r="BF8" s="92" t="str">
        <f>IF(ISBLANK(Výsledky!$MG$3),"",Výsledky!MG62)</f>
        <v/>
      </c>
      <c r="BG8" s="92" t="str">
        <f>IF(ISBLANK(Výsledky!$MN$3),"",Výsledky!MN62)</f>
        <v/>
      </c>
      <c r="BH8" s="92" t="str">
        <f>IF(ISBLANK(Výsledky!$MU$3),"",Výsledky!MU62)</f>
        <v/>
      </c>
      <c r="BI8" s="92" t="str">
        <f>IF(ISBLANK(Výsledky!$NB$3),"",Výsledky!NB62)</f>
        <v/>
      </c>
      <c r="BJ8" s="92" t="str">
        <f>IF(ISBLANK(Výsledky!$NI$3),"",Výsledky!NI62)</f>
        <v/>
      </c>
      <c r="BK8" s="92" t="str">
        <f>IF(ISBLANK(Výsledky!$NP$3),"",Výsledky!NP62)</f>
        <v/>
      </c>
      <c r="BL8" s="92" t="str">
        <f>IF(ISBLANK(Výsledky!$NW$3),"",Výsledky!NW62)</f>
        <v/>
      </c>
      <c r="BM8" s="92" t="str">
        <f>IF(ISBLANK(Výsledky!$OD$3),"",Výsledky!OD62)</f>
        <v/>
      </c>
      <c r="BN8" s="92" t="str">
        <f>IF(ISBLANK(Výsledky!$OK$3),"",Výsledky!OK62)</f>
        <v/>
      </c>
      <c r="BO8" s="92" t="str">
        <f>IF(ISBLANK(Výsledky!$OR$3),"",Výsledky!OR62)</f>
        <v/>
      </c>
      <c r="BP8" s="92" t="str">
        <f>IF(ISBLANK(Výsledky!$OY$3),"",Výsledky!OY62)</f>
        <v/>
      </c>
      <c r="BQ8" s="92" t="str">
        <f>IF(ISBLANK(Výsledky!$PF$3),"",Výsledky!PF62)</f>
        <v/>
      </c>
      <c r="BR8" s="92" t="str">
        <f>IF(ISBLANK(Výsledky!$PM$3),"",Výsledky!PM62)</f>
        <v/>
      </c>
      <c r="BS8" s="92" t="str">
        <f>IF(ISBLANK(Výsledky!$PT$3),"",Výsledky!PT62)</f>
        <v/>
      </c>
      <c r="BT8" s="92" t="str">
        <f>IF(ISBLANK(Výsledky!$QA$3),"",Výsledky!QA62)</f>
        <v/>
      </c>
      <c r="BU8" s="96" t="str">
        <f>IF(ISBLANK(Výsledky!$QH$3),"",Výsledky!QH62)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 ht="15" x14ac:dyDescent="0.2">
      <c r="A9" s="1"/>
      <c r="B9" s="118" t="s">
        <v>99</v>
      </c>
      <c r="C9" s="114">
        <f>Tipy!A55</f>
        <v>3</v>
      </c>
      <c r="D9" s="109" t="str">
        <f>IF(Tipy!B55="","",Tipy!B55)</f>
        <v>Pedro8</v>
      </c>
      <c r="E9" s="110">
        <f>SUM(F9:J9)</f>
        <v>270</v>
      </c>
      <c r="F9" s="105">
        <f>IF(ISBLANK(Výsledky!$I$3),"-",SUM(K9:P9,R9,T9:U9,W9,Y9:AA9,AC9,AE9,AG9,AI9:AK9,AN9:AO9,AS9:AT9,AV9:AW9,AZ9,BB9:BC9,BE9:BF9,BH9,BJ9,BL9:BN9,BP9,BR9:BS9))</f>
        <v>160</v>
      </c>
      <c r="G9" s="90">
        <f>IF(ISBLANK(Výsledky!$BF$3),"-",SUM(Q9,V9,X9,S9,AB9,AD9,AU9,BA9,BG9,BI9,BO9,BQ9,BU9))</f>
        <v>90</v>
      </c>
      <c r="H9" s="90" t="str">
        <f>IF(ISBLANK(Výsledky!$FG$3),"-",SUM(AF9,AH9,AM9,AP9,AR9,AX9))</f>
        <v>-</v>
      </c>
      <c r="I9" s="93" t="str">
        <f>IF(ISBLANK(Výsledky!$GW$3),"-",SUM(AL9,AQ9,AY9,BD9,BK9,BT9))</f>
        <v>-</v>
      </c>
      <c r="J9" s="95">
        <f>IF(ISBLANK(Výsledky!$I$3),"",Výsledky!I61)</f>
        <v>20</v>
      </c>
      <c r="K9" s="92">
        <f>IF(ISBLANK(Výsledky!$P$3),"",Výsledky!P61)</f>
        <v>30</v>
      </c>
      <c r="L9" s="92">
        <f>IF(ISBLANK(Výsledky!$W$3),"",Výsledky!W61)</f>
        <v>10</v>
      </c>
      <c r="M9" s="92">
        <f>IF(ISBLANK(Výsledky!$AD$3),"",Výsledky!AD61)</f>
        <v>20</v>
      </c>
      <c r="N9" s="92">
        <f>IF(ISBLANK(Výsledky!$AK$3),"",Výsledky!AK61)</f>
        <v>20</v>
      </c>
      <c r="O9" s="92">
        <f>IF(ISBLANK(Výsledky!$AR$3),"",Výsledky!AR61)</f>
        <v>60</v>
      </c>
      <c r="P9" s="92">
        <f>IF(ISBLANK(Výsledky!$AY$3),"",Výsledky!AY61)</f>
        <v>0</v>
      </c>
      <c r="Q9" s="92">
        <f>IF(ISBLANK(Výsledky!$BF$3),"",Výsledky!BF61)</f>
        <v>0</v>
      </c>
      <c r="R9" s="92" t="str">
        <f>IF(ISBLANK(Výsledky!$BM$3),"",Výsledky!BM61)</f>
        <v/>
      </c>
      <c r="S9" s="92">
        <f>IF(ISBLANK(Výsledky!$BT$3),"",Výsledky!BT61)</f>
        <v>60</v>
      </c>
      <c r="T9" s="92" t="str">
        <f>IF(ISBLANK(Výsledky!$CA$3),"",Výsledky!CA61)</f>
        <v/>
      </c>
      <c r="U9" s="92">
        <f>IF(ISBLANK(Výsledky!$CH$3),"",Výsledky!CH61)</f>
        <v>20</v>
      </c>
      <c r="V9" s="92">
        <f>IF(ISBLANK(Výsledky!$CO$3),"",Výsledky!CO61)</f>
        <v>30</v>
      </c>
      <c r="W9" s="92" t="str">
        <f>IF(ISBLANK(Výsledky!$CV$3),"",Výsledky!CV61)</f>
        <v/>
      </c>
      <c r="X9" s="92" t="str">
        <f>IF(ISBLANK(Výsledky!$DC$3),"",Výsledky!DC61)</f>
        <v/>
      </c>
      <c r="Y9" s="92" t="str">
        <f>IF(ISBLANK(Výsledky!$DJ$3),"",Výsledky!DJ61)</f>
        <v/>
      </c>
      <c r="Z9" s="92" t="str">
        <f>IF(ISBLANK(Výsledky!$DQ$3),"",Výsledky!DQ61)</f>
        <v/>
      </c>
      <c r="AA9" s="92" t="str">
        <f>IF(ISBLANK(Výsledky!$DX$3),"",Výsledky!DX61)</f>
        <v/>
      </c>
      <c r="AB9" s="92" t="str">
        <f>IF(ISBLANK(Výsledky!$EE$3),"",Výsledky!EE61)</f>
        <v/>
      </c>
      <c r="AC9" s="92" t="str">
        <f>IF(ISBLANK(Výsledky!$EL$3),"",Výsledky!EL61)</f>
        <v/>
      </c>
      <c r="AD9" s="92" t="str">
        <f>IF(ISBLANK(Výsledky!$ES$3),"",Výsledky!ES61)</f>
        <v/>
      </c>
      <c r="AE9" s="92" t="str">
        <f>IF(ISBLANK(Výsledky!$EZ$3),"",Výsledky!EZ61)</f>
        <v/>
      </c>
      <c r="AF9" s="92" t="str">
        <f>IF(ISBLANK(Výsledky!$FG$3),"",Výsledky!FG61)</f>
        <v/>
      </c>
      <c r="AG9" s="92" t="str">
        <f>IF(ISBLANK(Výsledky!$FN$3),"",Výsledky!FN61)</f>
        <v/>
      </c>
      <c r="AH9" s="92" t="str">
        <f>IF(ISBLANK(Výsledky!$FU$3),"",Výsledky!FU61)</f>
        <v/>
      </c>
      <c r="AI9" s="92" t="str">
        <f>IF(ISBLANK(Výsledky!$GB$3),"",Výsledky!GB61)</f>
        <v/>
      </c>
      <c r="AJ9" s="92" t="str">
        <f>IF(ISBLANK(Výsledky!$GI$3),"",Výsledky!GI61)</f>
        <v/>
      </c>
      <c r="AK9" s="92" t="str">
        <f>IF(ISBLANK(Výsledky!$GP$3),"",Výsledky!GP61)</f>
        <v/>
      </c>
      <c r="AL9" s="92" t="str">
        <f>IF(ISBLANK(Výsledky!$GW$3),"",Výsledky!GW61)</f>
        <v/>
      </c>
      <c r="AM9" s="92" t="str">
        <f>IF(ISBLANK(Výsledky!$HD$3),"",Výsledky!HD61)</f>
        <v/>
      </c>
      <c r="AN9" s="92" t="str">
        <f>IF(ISBLANK(Výsledky!$HK$3),"",Výsledky!HK61)</f>
        <v/>
      </c>
      <c r="AO9" s="92" t="str">
        <f>IF(ISBLANK(Výsledky!$HR$3),"",Výsledky!HR61)</f>
        <v/>
      </c>
      <c r="AP9" s="92" t="str">
        <f>IF(ISBLANK(Výsledky!$HY$3),"",Výsledky!HY61)</f>
        <v/>
      </c>
      <c r="AQ9" s="92" t="str">
        <f>IF(ISBLANK(Výsledky!$IF$3),"",Výsledky!IF61)</f>
        <v/>
      </c>
      <c r="AR9" s="92" t="str">
        <f>IF(ISBLANK(Výsledky!$IM$3),"",Výsledky!IM61)</f>
        <v/>
      </c>
      <c r="AS9" s="92" t="str">
        <f>IF(ISBLANK(Výsledky!$IT$3),"",Výsledky!IT61)</f>
        <v/>
      </c>
      <c r="AT9" s="92" t="str">
        <f>IF(ISBLANK(Výsledky!$JA$3),"",Výsledky!JA61)</f>
        <v/>
      </c>
      <c r="AU9" s="92" t="str">
        <f>IF(ISBLANK(Výsledky!$JH$3),"",Výsledky!JH61)</f>
        <v/>
      </c>
      <c r="AV9" s="92" t="str">
        <f>IF(ISBLANK(Výsledky!$JO$3),"",Výsledky!JO61)</f>
        <v/>
      </c>
      <c r="AW9" s="92" t="str">
        <f>IF(ISBLANK(Výsledky!$JV$3),"",Výsledky!JV61)</f>
        <v/>
      </c>
      <c r="AX9" s="92" t="str">
        <f>IF(ISBLANK(Výsledky!$KC$3),"",Výsledky!KC61)</f>
        <v/>
      </c>
      <c r="AY9" s="92" t="str">
        <f>IF(ISBLANK(Výsledky!$KJ$3),"",Výsledky!KJ61)</f>
        <v/>
      </c>
      <c r="AZ9" s="92" t="str">
        <f>IF(ISBLANK(Výsledky!$KQ$3),"",Výsledky!KQ61)</f>
        <v/>
      </c>
      <c r="BA9" s="92" t="str">
        <f>IF(ISBLANK(Výsledky!$KX$3),"",Výsledky!KX61)</f>
        <v/>
      </c>
      <c r="BB9" s="92" t="str">
        <f>IF(ISBLANK(Výsledky!$LE$3),"",Výsledky!LE61)</f>
        <v/>
      </c>
      <c r="BC9" s="92" t="str">
        <f>IF(ISBLANK(Výsledky!$LL$3),"",Výsledky!LL61)</f>
        <v/>
      </c>
      <c r="BD9" s="92" t="str">
        <f>IF(ISBLANK(Výsledky!$LS$3),"",Výsledky!LS61)</f>
        <v/>
      </c>
      <c r="BE9" s="92" t="str">
        <f>IF(ISBLANK(Výsledky!$LZ$3),"",Výsledky!LZ61)</f>
        <v/>
      </c>
      <c r="BF9" s="92" t="str">
        <f>IF(ISBLANK(Výsledky!$MG$3),"",Výsledky!MG61)</f>
        <v/>
      </c>
      <c r="BG9" s="92" t="str">
        <f>IF(ISBLANK(Výsledky!$MN$3),"",Výsledky!MN61)</f>
        <v/>
      </c>
      <c r="BH9" s="92" t="str">
        <f>IF(ISBLANK(Výsledky!$MU$3),"",Výsledky!MU61)</f>
        <v/>
      </c>
      <c r="BI9" s="92" t="str">
        <f>IF(ISBLANK(Výsledky!$NB$3),"",Výsledky!NB61)</f>
        <v/>
      </c>
      <c r="BJ9" s="92" t="str">
        <f>IF(ISBLANK(Výsledky!$NI$3),"",Výsledky!NI61)</f>
        <v/>
      </c>
      <c r="BK9" s="92" t="str">
        <f>IF(ISBLANK(Výsledky!$NP$3),"",Výsledky!NP61)</f>
        <v/>
      </c>
      <c r="BL9" s="92" t="str">
        <f>IF(ISBLANK(Výsledky!$NW$3),"",Výsledky!NW61)</f>
        <v/>
      </c>
      <c r="BM9" s="92" t="str">
        <f>IF(ISBLANK(Výsledky!$OD$3),"",Výsledky!OD61)</f>
        <v/>
      </c>
      <c r="BN9" s="92" t="str">
        <f>IF(ISBLANK(Výsledky!$OK$3),"",Výsledky!OK61)</f>
        <v/>
      </c>
      <c r="BO9" s="92" t="str">
        <f>IF(ISBLANK(Výsledky!$OR$3),"",Výsledky!OR61)</f>
        <v/>
      </c>
      <c r="BP9" s="92" t="str">
        <f>IF(ISBLANK(Výsledky!$OY$3),"",Výsledky!OY61)</f>
        <v/>
      </c>
      <c r="BQ9" s="92" t="str">
        <f>IF(ISBLANK(Výsledky!$PF$3),"",Výsledky!PF61)</f>
        <v/>
      </c>
      <c r="BR9" s="92" t="str">
        <f>IF(ISBLANK(Výsledky!$PM$3),"",Výsledky!PM61)</f>
        <v/>
      </c>
      <c r="BS9" s="92" t="str">
        <f>IF(ISBLANK(Výsledky!$PT$3),"",Výsledky!PT61)</f>
        <v/>
      </c>
      <c r="BT9" s="92" t="str">
        <f>IF(ISBLANK(Výsledky!$QA$3),"",Výsledky!QA61)</f>
        <v/>
      </c>
      <c r="BU9" s="96" t="str">
        <f>IF(ISBLANK(Výsledky!$QH$3),"",Výsledky!QH61)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 ht="15" x14ac:dyDescent="0.2">
      <c r="A10" s="1"/>
      <c r="B10" s="118" t="s">
        <v>100</v>
      </c>
      <c r="C10" s="114">
        <f>Tipy!A58</f>
        <v>6</v>
      </c>
      <c r="D10" s="109" t="str">
        <f>IF(Tipy!B58="","",Tipy!B58)</f>
        <v>Peter Čička</v>
      </c>
      <c r="E10" s="110">
        <f>SUM(F10:J10)</f>
        <v>270</v>
      </c>
      <c r="F10" s="105">
        <f>IF(ISBLANK(Výsledky!$I$3),"-",SUM(K10:P10,R10,T10:U10,W10,Y10:AA10,AC10,AE10,AG10,AI10:AK10,AN10:AO10,AS10:AT10,AV10:AW10,AZ10,BB10:BC10,BE10:BF10,BH10,BJ10,BL10:BN10,BP10,BR10:BS10))</f>
        <v>120</v>
      </c>
      <c r="G10" s="90">
        <f>IF(ISBLANK(Výsledky!$BF$3),"-",SUM(Q10,V10,X10,S10,AB10,AD10,AU10,BA10,BG10,BI10,BO10,BQ10,BU10))</f>
        <v>100</v>
      </c>
      <c r="H10" s="90" t="str">
        <f>IF(ISBLANK(Výsledky!$FG$3),"-",SUM(AF10,AH10,AM10,AP10,AR10,AX10))</f>
        <v>-</v>
      </c>
      <c r="I10" s="93" t="str">
        <f>IF(ISBLANK(Výsledky!$GW$3),"-",SUM(AL10,AQ10,AY10,BD10,BK10,BT10))</f>
        <v>-</v>
      </c>
      <c r="J10" s="95">
        <f>IF(ISBLANK(Výsledky!$I$3),"",Výsledky!I64)</f>
        <v>50</v>
      </c>
      <c r="K10" s="92">
        <f>IF(ISBLANK(Výsledky!$P$3),"",Výsledky!P64)</f>
        <v>20</v>
      </c>
      <c r="L10" s="92">
        <f>IF(ISBLANK(Výsledky!$W$3),"",Výsledky!W64)</f>
        <v>0</v>
      </c>
      <c r="M10" s="92">
        <f>IF(ISBLANK(Výsledky!$AD$3),"",Výsledky!AD64)</f>
        <v>20</v>
      </c>
      <c r="N10" s="92">
        <f>IF(ISBLANK(Výsledky!$AK$3),"",Výsledky!AK64)</f>
        <v>20</v>
      </c>
      <c r="O10" s="92">
        <f>IF(ISBLANK(Výsledky!$AR$3),"",Výsledky!AR64)</f>
        <v>50</v>
      </c>
      <c r="P10" s="92">
        <f>IF(ISBLANK(Výsledky!$AY$3),"",Výsledky!AY64)</f>
        <v>0</v>
      </c>
      <c r="Q10" s="92">
        <f>IF(ISBLANK(Výsledky!$BF$3),"",Výsledky!BF64)</f>
        <v>20</v>
      </c>
      <c r="R10" s="92" t="str">
        <f>IF(ISBLANK(Výsledky!$BM$3),"",Výsledky!BM64)</f>
        <v/>
      </c>
      <c r="S10" s="92">
        <f>IF(ISBLANK(Výsledky!$BT$3),"",Výsledky!BT64)</f>
        <v>40</v>
      </c>
      <c r="T10" s="92" t="str">
        <f>IF(ISBLANK(Výsledky!$CA$3),"",Výsledky!CA64)</f>
        <v/>
      </c>
      <c r="U10" s="92">
        <f>IF(ISBLANK(Výsledky!$CH$3),"",Výsledky!CH64)</f>
        <v>10</v>
      </c>
      <c r="V10" s="92">
        <f>IF(ISBLANK(Výsledky!$CO$3),"",Výsledky!CO64)</f>
        <v>40</v>
      </c>
      <c r="W10" s="92" t="str">
        <f>IF(ISBLANK(Výsledky!$CV$3),"",Výsledky!CV64)</f>
        <v/>
      </c>
      <c r="X10" s="92" t="str">
        <f>IF(ISBLANK(Výsledky!$DC$3),"",Výsledky!DC64)</f>
        <v/>
      </c>
      <c r="Y10" s="92" t="str">
        <f>IF(ISBLANK(Výsledky!$DJ$3),"",Výsledky!DJ64)</f>
        <v/>
      </c>
      <c r="Z10" s="92" t="str">
        <f>IF(ISBLANK(Výsledky!$DQ$3),"",Výsledky!DQ64)</f>
        <v/>
      </c>
      <c r="AA10" s="92" t="str">
        <f>IF(ISBLANK(Výsledky!$DX$3),"",Výsledky!DX64)</f>
        <v/>
      </c>
      <c r="AB10" s="92" t="str">
        <f>IF(ISBLANK(Výsledky!$EE$3),"",Výsledky!EE64)</f>
        <v/>
      </c>
      <c r="AC10" s="92" t="str">
        <f>IF(ISBLANK(Výsledky!$EL$3),"",Výsledky!EL64)</f>
        <v/>
      </c>
      <c r="AD10" s="92" t="str">
        <f>IF(ISBLANK(Výsledky!$ES$3),"",Výsledky!ES64)</f>
        <v/>
      </c>
      <c r="AE10" s="92" t="str">
        <f>IF(ISBLANK(Výsledky!$EZ$3),"",Výsledky!EZ64)</f>
        <v/>
      </c>
      <c r="AF10" s="92" t="str">
        <f>IF(ISBLANK(Výsledky!$FG$3),"",Výsledky!FG64)</f>
        <v/>
      </c>
      <c r="AG10" s="92" t="str">
        <f>IF(ISBLANK(Výsledky!$FN$3),"",Výsledky!FN64)</f>
        <v/>
      </c>
      <c r="AH10" s="92" t="str">
        <f>IF(ISBLANK(Výsledky!$FU$3),"",Výsledky!FU64)</f>
        <v/>
      </c>
      <c r="AI10" s="92" t="str">
        <f>IF(ISBLANK(Výsledky!$GB$3),"",Výsledky!GB64)</f>
        <v/>
      </c>
      <c r="AJ10" s="92" t="str">
        <f>IF(ISBLANK(Výsledky!$GI$3),"",Výsledky!GI64)</f>
        <v/>
      </c>
      <c r="AK10" s="92" t="str">
        <f>IF(ISBLANK(Výsledky!$GP$3),"",Výsledky!GP64)</f>
        <v/>
      </c>
      <c r="AL10" s="92" t="str">
        <f>IF(ISBLANK(Výsledky!$GW$3),"",Výsledky!GW64)</f>
        <v/>
      </c>
      <c r="AM10" s="92" t="str">
        <f>IF(ISBLANK(Výsledky!$HD$3),"",Výsledky!HD64)</f>
        <v/>
      </c>
      <c r="AN10" s="92" t="str">
        <f>IF(ISBLANK(Výsledky!$HK$3),"",Výsledky!HK64)</f>
        <v/>
      </c>
      <c r="AO10" s="92" t="str">
        <f>IF(ISBLANK(Výsledky!$HR$3),"",Výsledky!HR64)</f>
        <v/>
      </c>
      <c r="AP10" s="92" t="str">
        <f>IF(ISBLANK(Výsledky!$HY$3),"",Výsledky!HY64)</f>
        <v/>
      </c>
      <c r="AQ10" s="92" t="str">
        <f>IF(ISBLANK(Výsledky!$IF$3),"",Výsledky!IF64)</f>
        <v/>
      </c>
      <c r="AR10" s="92" t="str">
        <f>IF(ISBLANK(Výsledky!$IM$3),"",Výsledky!IM64)</f>
        <v/>
      </c>
      <c r="AS10" s="92" t="str">
        <f>IF(ISBLANK(Výsledky!$IT$3),"",Výsledky!IT64)</f>
        <v/>
      </c>
      <c r="AT10" s="92" t="str">
        <f>IF(ISBLANK(Výsledky!$JA$3),"",Výsledky!JA64)</f>
        <v/>
      </c>
      <c r="AU10" s="92" t="str">
        <f>IF(ISBLANK(Výsledky!$JH$3),"",Výsledky!JH64)</f>
        <v/>
      </c>
      <c r="AV10" s="92" t="str">
        <f>IF(ISBLANK(Výsledky!$JO$3),"",Výsledky!JO64)</f>
        <v/>
      </c>
      <c r="AW10" s="92" t="str">
        <f>IF(ISBLANK(Výsledky!$JV$3),"",Výsledky!JV64)</f>
        <v/>
      </c>
      <c r="AX10" s="92" t="str">
        <f>IF(ISBLANK(Výsledky!$KC$3),"",Výsledky!KC64)</f>
        <v/>
      </c>
      <c r="AY10" s="92" t="str">
        <f>IF(ISBLANK(Výsledky!$KJ$3),"",Výsledky!KJ64)</f>
        <v/>
      </c>
      <c r="AZ10" s="92" t="str">
        <f>IF(ISBLANK(Výsledky!$KQ$3),"",Výsledky!KQ64)</f>
        <v/>
      </c>
      <c r="BA10" s="92" t="str">
        <f>IF(ISBLANK(Výsledky!$KX$3),"",Výsledky!KX64)</f>
        <v/>
      </c>
      <c r="BB10" s="92" t="str">
        <f>IF(ISBLANK(Výsledky!$LE$3),"",Výsledky!LE64)</f>
        <v/>
      </c>
      <c r="BC10" s="92" t="str">
        <f>IF(ISBLANK(Výsledky!$LL$3),"",Výsledky!LL64)</f>
        <v/>
      </c>
      <c r="BD10" s="92" t="str">
        <f>IF(ISBLANK(Výsledky!$LS$3),"",Výsledky!LS64)</f>
        <v/>
      </c>
      <c r="BE10" s="92" t="str">
        <f>IF(ISBLANK(Výsledky!$LZ$3),"",Výsledky!LZ64)</f>
        <v/>
      </c>
      <c r="BF10" s="92" t="str">
        <f>IF(ISBLANK(Výsledky!$MG$3),"",Výsledky!MG64)</f>
        <v/>
      </c>
      <c r="BG10" s="92" t="str">
        <f>IF(ISBLANK(Výsledky!$MN$3),"",Výsledky!MN64)</f>
        <v/>
      </c>
      <c r="BH10" s="92" t="str">
        <f>IF(ISBLANK(Výsledky!$MU$3),"",Výsledky!MU64)</f>
        <v/>
      </c>
      <c r="BI10" s="92" t="str">
        <f>IF(ISBLANK(Výsledky!$NB$3),"",Výsledky!NB64)</f>
        <v/>
      </c>
      <c r="BJ10" s="92" t="str">
        <f>IF(ISBLANK(Výsledky!$NI$3),"",Výsledky!NI64)</f>
        <v/>
      </c>
      <c r="BK10" s="92" t="str">
        <f>IF(ISBLANK(Výsledky!$NP$3),"",Výsledky!NP64)</f>
        <v/>
      </c>
      <c r="BL10" s="92" t="str">
        <f>IF(ISBLANK(Výsledky!$NW$3),"",Výsledky!NW64)</f>
        <v/>
      </c>
      <c r="BM10" s="92" t="str">
        <f>IF(ISBLANK(Výsledky!$OD$3),"",Výsledky!OD64)</f>
        <v/>
      </c>
      <c r="BN10" s="92" t="str">
        <f>IF(ISBLANK(Výsledky!$OK$3),"",Výsledky!OK64)</f>
        <v/>
      </c>
      <c r="BO10" s="92" t="str">
        <f>IF(ISBLANK(Výsledky!$OR$3),"",Výsledky!OR64)</f>
        <v/>
      </c>
      <c r="BP10" s="92" t="str">
        <f>IF(ISBLANK(Výsledky!$OY$3),"",Výsledky!OY64)</f>
        <v/>
      </c>
      <c r="BQ10" s="92" t="str">
        <f>IF(ISBLANK(Výsledky!$PF$3),"",Výsledky!PF64)</f>
        <v/>
      </c>
      <c r="BR10" s="92" t="str">
        <f>IF(ISBLANK(Výsledky!$PM$3),"",Výsledky!PM64)</f>
        <v/>
      </c>
      <c r="BS10" s="92" t="str">
        <f>IF(ISBLANK(Výsledky!$PT$3),"",Výsledky!PT64)</f>
        <v/>
      </c>
      <c r="BT10" s="92" t="str">
        <f>IF(ISBLANK(Výsledky!$QA$3),"",Výsledky!QA64)</f>
        <v/>
      </c>
      <c r="BU10" s="96" t="str">
        <f>IF(ISBLANK(Výsledky!$QH$3),"",Výsledky!QH64)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 ht="15" x14ac:dyDescent="0.2">
      <c r="A11" s="1"/>
      <c r="B11" s="118" t="s">
        <v>101</v>
      </c>
      <c r="C11" s="114">
        <f>Tipy!A50</f>
        <v>11</v>
      </c>
      <c r="D11" s="109" t="str">
        <f>IF(Tipy!B50="","",Tipy!B50)</f>
        <v>netocil</v>
      </c>
      <c r="E11" s="110">
        <f>SUM(F11:J11)</f>
        <v>270</v>
      </c>
      <c r="F11" s="105">
        <f>IF(ISBLANK(Výsledky!$I$3),"-",SUM(K11:P11,R11,T11:U11,W11,Y11:AA11,AC11,AE11,AG11,AI11:AK11,AN11:AO11,AS11:AT11,AV11:AW11,AZ11,BB11:BC11,BE11:BF11,BH11,BJ11,BL11:BN11,BP11,BR11:BS11))</f>
        <v>140</v>
      </c>
      <c r="G11" s="90">
        <f>IF(ISBLANK(Výsledky!$BF$3),"-",SUM(Q11,V11,X11,S11,AB11,AD11,AU11,BA11,BG11,BI11,BO11,BQ11,BU11))</f>
        <v>90</v>
      </c>
      <c r="H11" s="90" t="str">
        <f>IF(ISBLANK(Výsledky!$FG$3),"-",SUM(AF11,AH11,AM11,AP11,AR11,AX11))</f>
        <v>-</v>
      </c>
      <c r="I11" s="93" t="str">
        <f>IF(ISBLANK(Výsledky!$GW$3),"-",SUM(AL11,AQ11,AY11,BD11,BK11,BT11))</f>
        <v>-</v>
      </c>
      <c r="J11" s="95">
        <f>IF(ISBLANK(Výsledky!$I$3),"",Výsledky!I56)</f>
        <v>40</v>
      </c>
      <c r="K11" s="92">
        <f>IF(ISBLANK(Výsledky!$P$3),"",Výsledky!P56)</f>
        <v>40</v>
      </c>
      <c r="L11" s="92">
        <f>IF(ISBLANK(Výsledky!$W$3),"",Výsledky!W56)</f>
        <v>0</v>
      </c>
      <c r="M11" s="92">
        <f>IF(ISBLANK(Výsledky!$AD$3),"",Výsledky!AD56)</f>
        <v>20</v>
      </c>
      <c r="N11" s="92">
        <f>IF(ISBLANK(Výsledky!$AK$3),"",Výsledky!AK56)</f>
        <v>20</v>
      </c>
      <c r="O11" s="92">
        <f>IF(ISBLANK(Výsledky!$AR$3),"",Výsledky!AR56)</f>
        <v>40</v>
      </c>
      <c r="P11" s="92" t="str">
        <f>IF(ISBLANK(Výsledky!$AY$3),"",Výsledky!AY56)</f>
        <v>-</v>
      </c>
      <c r="Q11" s="92">
        <f>IF(ISBLANK(Výsledky!$BF$3),"",Výsledky!BF56)</f>
        <v>0</v>
      </c>
      <c r="R11" s="92" t="str">
        <f>IF(ISBLANK(Výsledky!$BM$3),"",Výsledky!BM56)</f>
        <v/>
      </c>
      <c r="S11" s="92">
        <f>IF(ISBLANK(Výsledky!$BT$3),"",Výsledky!BT56)</f>
        <v>50</v>
      </c>
      <c r="T11" s="92" t="str">
        <f>IF(ISBLANK(Výsledky!$CA$3),"",Výsledky!CA56)</f>
        <v/>
      </c>
      <c r="U11" s="92">
        <f>IF(ISBLANK(Výsledky!$CH$3),"",Výsledky!CH56)</f>
        <v>20</v>
      </c>
      <c r="V11" s="92">
        <f>IF(ISBLANK(Výsledky!$CO$3),"",Výsledky!CO56)</f>
        <v>40</v>
      </c>
      <c r="W11" s="92" t="str">
        <f>IF(ISBLANK(Výsledky!$CV$3),"",Výsledky!CV56)</f>
        <v/>
      </c>
      <c r="X11" s="92" t="str">
        <f>IF(ISBLANK(Výsledky!$DC$3),"",Výsledky!DC56)</f>
        <v/>
      </c>
      <c r="Y11" s="92" t="str">
        <f>IF(ISBLANK(Výsledky!$DJ$3),"",Výsledky!DJ56)</f>
        <v/>
      </c>
      <c r="Z11" s="92" t="str">
        <f>IF(ISBLANK(Výsledky!$DQ$3),"",Výsledky!DQ56)</f>
        <v/>
      </c>
      <c r="AA11" s="92" t="str">
        <f>IF(ISBLANK(Výsledky!$DX$3),"",Výsledky!DX56)</f>
        <v/>
      </c>
      <c r="AB11" s="92" t="str">
        <f>IF(ISBLANK(Výsledky!$EE$3),"",Výsledky!EE56)</f>
        <v/>
      </c>
      <c r="AC11" s="92" t="str">
        <f>IF(ISBLANK(Výsledky!$EL$3),"",Výsledky!EL56)</f>
        <v/>
      </c>
      <c r="AD11" s="92" t="str">
        <f>IF(ISBLANK(Výsledky!$ES$3),"",Výsledky!ES56)</f>
        <v/>
      </c>
      <c r="AE11" s="92" t="str">
        <f>IF(ISBLANK(Výsledky!$EZ$3),"",Výsledky!EZ56)</f>
        <v/>
      </c>
      <c r="AF11" s="92" t="str">
        <f>IF(ISBLANK(Výsledky!$FG$3),"",Výsledky!FG56)</f>
        <v/>
      </c>
      <c r="AG11" s="92" t="str">
        <f>IF(ISBLANK(Výsledky!$FN$3),"",Výsledky!FN56)</f>
        <v/>
      </c>
      <c r="AH11" s="92" t="str">
        <f>IF(ISBLANK(Výsledky!$FU$3),"",Výsledky!FU56)</f>
        <v/>
      </c>
      <c r="AI11" s="92" t="str">
        <f>IF(ISBLANK(Výsledky!$GB$3),"",Výsledky!GB56)</f>
        <v/>
      </c>
      <c r="AJ11" s="92" t="str">
        <f>IF(ISBLANK(Výsledky!$GI$3),"",Výsledky!GI56)</f>
        <v/>
      </c>
      <c r="AK11" s="92" t="str">
        <f>IF(ISBLANK(Výsledky!$GP$3),"",Výsledky!GP56)</f>
        <v/>
      </c>
      <c r="AL11" s="92" t="str">
        <f>IF(ISBLANK(Výsledky!$GW$3),"",Výsledky!GW56)</f>
        <v/>
      </c>
      <c r="AM11" s="92" t="str">
        <f>IF(ISBLANK(Výsledky!$HD$3),"",Výsledky!HD56)</f>
        <v/>
      </c>
      <c r="AN11" s="92" t="str">
        <f>IF(ISBLANK(Výsledky!$HK$3),"",Výsledky!HK56)</f>
        <v/>
      </c>
      <c r="AO11" s="92" t="str">
        <f>IF(ISBLANK(Výsledky!$HR$3),"",Výsledky!HR56)</f>
        <v/>
      </c>
      <c r="AP11" s="92" t="str">
        <f>IF(ISBLANK(Výsledky!$HY$3),"",Výsledky!HY56)</f>
        <v/>
      </c>
      <c r="AQ11" s="92" t="str">
        <f>IF(ISBLANK(Výsledky!$IF$3),"",Výsledky!IF56)</f>
        <v/>
      </c>
      <c r="AR11" s="92" t="str">
        <f>IF(ISBLANK(Výsledky!$IM$3),"",Výsledky!IM56)</f>
        <v/>
      </c>
      <c r="AS11" s="92" t="str">
        <f>IF(ISBLANK(Výsledky!$IT$3),"",Výsledky!IT56)</f>
        <v/>
      </c>
      <c r="AT11" s="92" t="str">
        <f>IF(ISBLANK(Výsledky!$JA$3),"",Výsledky!JA56)</f>
        <v/>
      </c>
      <c r="AU11" s="92" t="str">
        <f>IF(ISBLANK(Výsledky!$JH$3),"",Výsledky!JH56)</f>
        <v/>
      </c>
      <c r="AV11" s="92" t="str">
        <f>IF(ISBLANK(Výsledky!$JO$3),"",Výsledky!JO56)</f>
        <v/>
      </c>
      <c r="AW11" s="92" t="str">
        <f>IF(ISBLANK(Výsledky!$JV$3),"",Výsledky!JV56)</f>
        <v/>
      </c>
      <c r="AX11" s="92" t="str">
        <f>IF(ISBLANK(Výsledky!$KC$3),"",Výsledky!KC56)</f>
        <v/>
      </c>
      <c r="AY11" s="92" t="str">
        <f>IF(ISBLANK(Výsledky!$KJ$3),"",Výsledky!KJ56)</f>
        <v/>
      </c>
      <c r="AZ11" s="92" t="str">
        <f>IF(ISBLANK(Výsledky!$KQ$3),"",Výsledky!KQ56)</f>
        <v/>
      </c>
      <c r="BA11" s="92" t="str">
        <f>IF(ISBLANK(Výsledky!$KX$3),"",Výsledky!KX56)</f>
        <v/>
      </c>
      <c r="BB11" s="92" t="str">
        <f>IF(ISBLANK(Výsledky!$LE$3),"",Výsledky!LE56)</f>
        <v/>
      </c>
      <c r="BC11" s="92" t="str">
        <f>IF(ISBLANK(Výsledky!$LL$3),"",Výsledky!LL56)</f>
        <v/>
      </c>
      <c r="BD11" s="92" t="str">
        <f>IF(ISBLANK(Výsledky!$LS$3),"",Výsledky!LS56)</f>
        <v/>
      </c>
      <c r="BE11" s="92" t="str">
        <f>IF(ISBLANK(Výsledky!$LZ$3),"",Výsledky!LZ56)</f>
        <v/>
      </c>
      <c r="BF11" s="92" t="str">
        <f>IF(ISBLANK(Výsledky!$MG$3),"",Výsledky!MG56)</f>
        <v/>
      </c>
      <c r="BG11" s="92" t="str">
        <f>IF(ISBLANK(Výsledky!$MN$3),"",Výsledky!MN56)</f>
        <v/>
      </c>
      <c r="BH11" s="92" t="str">
        <f>IF(ISBLANK(Výsledky!$MU$3),"",Výsledky!MU56)</f>
        <v/>
      </c>
      <c r="BI11" s="92" t="str">
        <f>IF(ISBLANK(Výsledky!$NB$3),"",Výsledky!NB56)</f>
        <v/>
      </c>
      <c r="BJ11" s="92" t="str">
        <f>IF(ISBLANK(Výsledky!$NI$3),"",Výsledky!NI56)</f>
        <v/>
      </c>
      <c r="BK11" s="92" t="str">
        <f>IF(ISBLANK(Výsledky!$NP$3),"",Výsledky!NP56)</f>
        <v/>
      </c>
      <c r="BL11" s="92" t="str">
        <f>IF(ISBLANK(Výsledky!$NW$3),"",Výsledky!NW56)</f>
        <v/>
      </c>
      <c r="BM11" s="92" t="str">
        <f>IF(ISBLANK(Výsledky!$OD$3),"",Výsledky!OD56)</f>
        <v/>
      </c>
      <c r="BN11" s="92" t="str">
        <f>IF(ISBLANK(Výsledky!$OK$3),"",Výsledky!OK56)</f>
        <v/>
      </c>
      <c r="BO11" s="92" t="str">
        <f>IF(ISBLANK(Výsledky!$OR$3),"",Výsledky!OR56)</f>
        <v/>
      </c>
      <c r="BP11" s="92" t="str">
        <f>IF(ISBLANK(Výsledky!$OY$3),"",Výsledky!OY56)</f>
        <v/>
      </c>
      <c r="BQ11" s="92" t="str">
        <f>IF(ISBLANK(Výsledky!$PF$3),"",Výsledky!PF56)</f>
        <v/>
      </c>
      <c r="BR11" s="92" t="str">
        <f>IF(ISBLANK(Výsledky!$PM$3),"",Výsledky!PM56)</f>
        <v/>
      </c>
      <c r="BS11" s="92" t="str">
        <f>IF(ISBLANK(Výsledky!$PT$3),"",Výsledky!PT56)</f>
        <v/>
      </c>
      <c r="BT11" s="92" t="str">
        <f>IF(ISBLANK(Výsledky!$QA$3),"",Výsledky!QA56)</f>
        <v/>
      </c>
      <c r="BU11" s="96" t="str">
        <f>IF(ISBLANK(Výsledky!$QH$3),"",Výsledky!QH56)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 ht="15" x14ac:dyDescent="0.2">
      <c r="A12" s="1"/>
      <c r="B12" s="118" t="s">
        <v>102</v>
      </c>
      <c r="C12" s="114">
        <f>Tipy!A31</f>
        <v>33</v>
      </c>
      <c r="D12" s="109" t="str">
        <f>IF(Tipy!B31="","",Tipy!B31)</f>
        <v>Jymi</v>
      </c>
      <c r="E12" s="110">
        <f>SUM(F12:J12)</f>
        <v>270</v>
      </c>
      <c r="F12" s="105">
        <f>IF(ISBLANK(Výsledky!$I$3),"-",SUM(K12:P12,R12,T12:U12,W12,Y12:AA12,AC12,AE12,AG12,AI12:AK12,AN12:AO12,AS12:AT12,AV12:AW12,AZ12,BB12:BC12,BE12:BF12,BH12,BJ12,BL12:BN12,BP12,BR12:BS12))</f>
        <v>100</v>
      </c>
      <c r="G12" s="90">
        <f>IF(ISBLANK(Výsledky!$BF$3),"-",SUM(Q12,V12,X12,S12,AB12,AD12,AU12,BA12,BG12,BI12,BO12,BQ12,BU12))</f>
        <v>70</v>
      </c>
      <c r="H12" s="90" t="str">
        <f>IF(ISBLANK(Výsledky!$FG$3),"-",SUM(AF12,AH12,AM12,AP12,AR12,AX12))</f>
        <v>-</v>
      </c>
      <c r="I12" s="93" t="str">
        <f>IF(ISBLANK(Výsledky!$GW$3),"-",SUM(AL12,AQ12,AY12,BD12,BK12,BT12))</f>
        <v>-</v>
      </c>
      <c r="J12" s="95">
        <f>IF(ISBLANK(Výsledky!$I$3),"",Výsledky!I37)</f>
        <v>100</v>
      </c>
      <c r="K12" s="92">
        <f>IF(ISBLANK(Výsledky!$P$3),"",Výsledky!P37)</f>
        <v>20</v>
      </c>
      <c r="L12" s="92">
        <f>IF(ISBLANK(Výsledky!$W$3),"",Výsledky!W37)</f>
        <v>0</v>
      </c>
      <c r="M12" s="92">
        <f>IF(ISBLANK(Výsledky!$AD$3),"",Výsledky!AD37)</f>
        <v>0</v>
      </c>
      <c r="N12" s="92">
        <f>IF(ISBLANK(Výsledky!$AK$3),"",Výsledky!AK37)</f>
        <v>40</v>
      </c>
      <c r="O12" s="92">
        <f>IF(ISBLANK(Výsledky!$AR$3),"",Výsledky!AR37)</f>
        <v>40</v>
      </c>
      <c r="P12" s="92">
        <f>IF(ISBLANK(Výsledky!$AY$3),"",Výsledky!AY37)</f>
        <v>0</v>
      </c>
      <c r="Q12" s="92">
        <f>IF(ISBLANK(Výsledky!$BF$3),"",Výsledky!BF37)</f>
        <v>0</v>
      </c>
      <c r="R12" s="92" t="str">
        <f>IF(ISBLANK(Výsledky!$BM$3),"",Výsledky!BM37)</f>
        <v/>
      </c>
      <c r="S12" s="92">
        <f>IF(ISBLANK(Výsledky!$BT$3),"",Výsledky!BT37)</f>
        <v>30</v>
      </c>
      <c r="T12" s="92" t="str">
        <f>IF(ISBLANK(Výsledky!$CA$3),"",Výsledky!CA37)</f>
        <v/>
      </c>
      <c r="U12" s="92" t="str">
        <f>IF(ISBLANK(Výsledky!$CH$3),"",Výsledky!CH37)</f>
        <v>-</v>
      </c>
      <c r="V12" s="92">
        <f>IF(ISBLANK(Výsledky!$CO$3),"",Výsledky!CO37)</f>
        <v>40</v>
      </c>
      <c r="W12" s="92" t="str">
        <f>IF(ISBLANK(Výsledky!$CV$3),"",Výsledky!CV37)</f>
        <v/>
      </c>
      <c r="X12" s="92" t="str">
        <f>IF(ISBLANK(Výsledky!$DC$3),"",Výsledky!DC37)</f>
        <v/>
      </c>
      <c r="Y12" s="92" t="str">
        <f>IF(ISBLANK(Výsledky!$DJ$3),"",Výsledky!DJ37)</f>
        <v/>
      </c>
      <c r="Z12" s="92" t="str">
        <f>IF(ISBLANK(Výsledky!$DQ$3),"",Výsledky!DQ37)</f>
        <v/>
      </c>
      <c r="AA12" s="92" t="str">
        <f>IF(ISBLANK(Výsledky!$DX$3),"",Výsledky!DX37)</f>
        <v/>
      </c>
      <c r="AB12" s="92" t="str">
        <f>IF(ISBLANK(Výsledky!$EE$3),"",Výsledky!EE37)</f>
        <v/>
      </c>
      <c r="AC12" s="92" t="str">
        <f>IF(ISBLANK(Výsledky!$EL$3),"",Výsledky!EL37)</f>
        <v/>
      </c>
      <c r="AD12" s="92" t="str">
        <f>IF(ISBLANK(Výsledky!$ES$3),"",Výsledky!ES37)</f>
        <v/>
      </c>
      <c r="AE12" s="92" t="str">
        <f>IF(ISBLANK(Výsledky!$EZ$3),"",Výsledky!EZ37)</f>
        <v/>
      </c>
      <c r="AF12" s="92" t="str">
        <f>IF(ISBLANK(Výsledky!$FG$3),"",Výsledky!FG37)</f>
        <v/>
      </c>
      <c r="AG12" s="92" t="str">
        <f>IF(ISBLANK(Výsledky!$FN$3),"",Výsledky!FN37)</f>
        <v/>
      </c>
      <c r="AH12" s="92" t="str">
        <f>IF(ISBLANK(Výsledky!$FU$3),"",Výsledky!FU37)</f>
        <v/>
      </c>
      <c r="AI12" s="92" t="str">
        <f>IF(ISBLANK(Výsledky!$GB$3),"",Výsledky!GB37)</f>
        <v/>
      </c>
      <c r="AJ12" s="92" t="str">
        <f>IF(ISBLANK(Výsledky!$GI$3),"",Výsledky!GI37)</f>
        <v/>
      </c>
      <c r="AK12" s="92" t="str">
        <f>IF(ISBLANK(Výsledky!$GP$3),"",Výsledky!GP37)</f>
        <v/>
      </c>
      <c r="AL12" s="92" t="str">
        <f>IF(ISBLANK(Výsledky!$GW$3),"",Výsledky!GW37)</f>
        <v/>
      </c>
      <c r="AM12" s="92" t="str">
        <f>IF(ISBLANK(Výsledky!$HD$3),"",Výsledky!HD37)</f>
        <v/>
      </c>
      <c r="AN12" s="92" t="str">
        <f>IF(ISBLANK(Výsledky!$HK$3),"",Výsledky!HK37)</f>
        <v/>
      </c>
      <c r="AO12" s="92" t="str">
        <f>IF(ISBLANK(Výsledky!$HR$3),"",Výsledky!HR37)</f>
        <v/>
      </c>
      <c r="AP12" s="92" t="str">
        <f>IF(ISBLANK(Výsledky!$HY$3),"",Výsledky!HY37)</f>
        <v/>
      </c>
      <c r="AQ12" s="92" t="str">
        <f>IF(ISBLANK(Výsledky!$IF$3),"",Výsledky!IF37)</f>
        <v/>
      </c>
      <c r="AR12" s="92" t="str">
        <f>IF(ISBLANK(Výsledky!$IM$3),"",Výsledky!IM37)</f>
        <v/>
      </c>
      <c r="AS12" s="92" t="str">
        <f>IF(ISBLANK(Výsledky!$IT$3),"",Výsledky!IT37)</f>
        <v/>
      </c>
      <c r="AT12" s="92" t="str">
        <f>IF(ISBLANK(Výsledky!$JA$3),"",Výsledky!JA37)</f>
        <v/>
      </c>
      <c r="AU12" s="92" t="str">
        <f>IF(ISBLANK(Výsledky!$JH$3),"",Výsledky!JH37)</f>
        <v/>
      </c>
      <c r="AV12" s="92" t="str">
        <f>IF(ISBLANK(Výsledky!$JO$3),"",Výsledky!JO37)</f>
        <v/>
      </c>
      <c r="AW12" s="92" t="str">
        <f>IF(ISBLANK(Výsledky!$JV$3),"",Výsledky!JV37)</f>
        <v/>
      </c>
      <c r="AX12" s="92" t="str">
        <f>IF(ISBLANK(Výsledky!$KC$3),"",Výsledky!KC37)</f>
        <v/>
      </c>
      <c r="AY12" s="92" t="str">
        <f>IF(ISBLANK(Výsledky!$KJ$3),"",Výsledky!KJ37)</f>
        <v/>
      </c>
      <c r="AZ12" s="92" t="str">
        <f>IF(ISBLANK(Výsledky!$KQ$3),"",Výsledky!KQ37)</f>
        <v/>
      </c>
      <c r="BA12" s="92" t="str">
        <f>IF(ISBLANK(Výsledky!$KX$3),"",Výsledky!KX37)</f>
        <v/>
      </c>
      <c r="BB12" s="92" t="str">
        <f>IF(ISBLANK(Výsledky!$LE$3),"",Výsledky!LE37)</f>
        <v/>
      </c>
      <c r="BC12" s="92" t="str">
        <f>IF(ISBLANK(Výsledky!$LL$3),"",Výsledky!LL37)</f>
        <v/>
      </c>
      <c r="BD12" s="92" t="str">
        <f>IF(ISBLANK(Výsledky!$LS$3),"",Výsledky!LS37)</f>
        <v/>
      </c>
      <c r="BE12" s="92" t="str">
        <f>IF(ISBLANK(Výsledky!$LZ$3),"",Výsledky!LZ37)</f>
        <v/>
      </c>
      <c r="BF12" s="92" t="str">
        <f>IF(ISBLANK(Výsledky!$MG$3),"",Výsledky!MG37)</f>
        <v/>
      </c>
      <c r="BG12" s="92" t="str">
        <f>IF(ISBLANK(Výsledky!$MN$3),"",Výsledky!MN37)</f>
        <v/>
      </c>
      <c r="BH12" s="92" t="str">
        <f>IF(ISBLANK(Výsledky!$MU$3),"",Výsledky!MU37)</f>
        <v/>
      </c>
      <c r="BI12" s="92" t="str">
        <f>IF(ISBLANK(Výsledky!$NB$3),"",Výsledky!NB37)</f>
        <v/>
      </c>
      <c r="BJ12" s="92" t="str">
        <f>IF(ISBLANK(Výsledky!$NI$3),"",Výsledky!NI37)</f>
        <v/>
      </c>
      <c r="BK12" s="92" t="str">
        <f>IF(ISBLANK(Výsledky!$NP$3),"",Výsledky!NP37)</f>
        <v/>
      </c>
      <c r="BL12" s="92" t="str">
        <f>IF(ISBLANK(Výsledky!$NW$3),"",Výsledky!NW37)</f>
        <v/>
      </c>
      <c r="BM12" s="92" t="str">
        <f>IF(ISBLANK(Výsledky!$OD$3),"",Výsledky!OD37)</f>
        <v/>
      </c>
      <c r="BN12" s="92" t="str">
        <f>IF(ISBLANK(Výsledky!$OK$3),"",Výsledky!OK37)</f>
        <v/>
      </c>
      <c r="BO12" s="92" t="str">
        <f>IF(ISBLANK(Výsledky!$OR$3),"",Výsledky!OR37)</f>
        <v/>
      </c>
      <c r="BP12" s="92" t="str">
        <f>IF(ISBLANK(Výsledky!$OY$3),"",Výsledky!OY37)</f>
        <v/>
      </c>
      <c r="BQ12" s="92" t="str">
        <f>IF(ISBLANK(Výsledky!$PF$3),"",Výsledky!PF37)</f>
        <v/>
      </c>
      <c r="BR12" s="92" t="str">
        <f>IF(ISBLANK(Výsledky!$PM$3),"",Výsledky!PM37)</f>
        <v/>
      </c>
      <c r="BS12" s="92" t="str">
        <f>IF(ISBLANK(Výsledky!$PT$3),"",Výsledky!PT37)</f>
        <v/>
      </c>
      <c r="BT12" s="92" t="str">
        <f>IF(ISBLANK(Výsledky!$QA$3),"",Výsledky!QA37)</f>
        <v/>
      </c>
      <c r="BU12" s="96" t="str">
        <f>IF(ISBLANK(Výsledky!$QH$3),"",Výsledky!QH37)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 ht="15" x14ac:dyDescent="0.2">
      <c r="A13" s="1"/>
      <c r="B13" s="118" t="s">
        <v>103</v>
      </c>
      <c r="C13" s="114">
        <f>Tipy!A63</f>
        <v>51</v>
      </c>
      <c r="D13" s="109" t="str">
        <f>IF(Tipy!B63="","",Tipy!B63)</f>
        <v>Robbie66Fowler</v>
      </c>
      <c r="E13" s="110">
        <f>SUM(F13:J13)</f>
        <v>270</v>
      </c>
      <c r="F13" s="105">
        <f>IF(ISBLANK(Výsledky!$I$3),"-",SUM(K13:P13,R13,T13:U13,W13,Y13:AA13,AC13,AE13,AG13,AI13:AK13,AN13:AO13,AS13:AT13,AV13:AW13,AZ13,BB13:BC13,BE13:BF13,BH13,BJ13,BL13:BN13,BP13,BR13:BS13))</f>
        <v>140</v>
      </c>
      <c r="G13" s="90">
        <f>IF(ISBLANK(Výsledky!$BF$3),"-",SUM(Q13,V13,X13,S13,AB13,AD13,AU13,BA13,BG13,BI13,BO13,BQ13,BU13))</f>
        <v>130</v>
      </c>
      <c r="H13" s="90" t="str">
        <f>IF(ISBLANK(Výsledky!$FG$3),"-",SUM(AF13,AH13,AM13,AP13,AR13,AX13))</f>
        <v>-</v>
      </c>
      <c r="I13" s="93" t="str">
        <f>IF(ISBLANK(Výsledky!$GW$3),"-",SUM(AL13,AQ13,AY13,BD13,BK13,BT13))</f>
        <v>-</v>
      </c>
      <c r="J13" s="95" t="str">
        <f>IF(ISBLANK(Výsledky!$I$3),"",Výsledky!I69)</f>
        <v>-</v>
      </c>
      <c r="K13" s="92">
        <f>IF(ISBLANK(Výsledky!$P$3),"",Výsledky!P69)</f>
        <v>20</v>
      </c>
      <c r="L13" s="92">
        <f>IF(ISBLANK(Výsledky!$W$3),"",Výsledky!W69)</f>
        <v>0</v>
      </c>
      <c r="M13" s="92">
        <f>IF(ISBLANK(Výsledky!$AD$3),"",Výsledky!AD69)</f>
        <v>20</v>
      </c>
      <c r="N13" s="92">
        <f>IF(ISBLANK(Výsledky!$AK$3),"",Výsledky!AK69)</f>
        <v>40</v>
      </c>
      <c r="O13" s="92">
        <f>IF(ISBLANK(Výsledky!$AR$3),"",Výsledky!AR69)</f>
        <v>60</v>
      </c>
      <c r="P13" s="92">
        <f>IF(ISBLANK(Výsledky!$AY$3),"",Výsledky!AY69)</f>
        <v>0</v>
      </c>
      <c r="Q13" s="92">
        <f>IF(ISBLANK(Výsledky!$BF$3),"",Výsledky!BF69)</f>
        <v>20</v>
      </c>
      <c r="R13" s="92" t="str">
        <f>IF(ISBLANK(Výsledky!$BM$3),"",Výsledky!BM69)</f>
        <v/>
      </c>
      <c r="S13" s="92">
        <f>IF(ISBLANK(Výsledky!$BT$3),"",Výsledky!BT69)</f>
        <v>90</v>
      </c>
      <c r="T13" s="92" t="str">
        <f>IF(ISBLANK(Výsledky!$CA$3),"",Výsledky!CA69)</f>
        <v/>
      </c>
      <c r="U13" s="92">
        <f>IF(ISBLANK(Výsledky!$CH$3),"",Výsledky!CH69)</f>
        <v>0</v>
      </c>
      <c r="V13" s="92">
        <f>IF(ISBLANK(Výsledky!$CO$3),"",Výsledky!CO69)</f>
        <v>20</v>
      </c>
      <c r="W13" s="92" t="str">
        <f>IF(ISBLANK(Výsledky!$CV$3),"",Výsledky!CV69)</f>
        <v/>
      </c>
      <c r="X13" s="92" t="str">
        <f>IF(ISBLANK(Výsledky!$DC$3),"",Výsledky!DC69)</f>
        <v/>
      </c>
      <c r="Y13" s="92" t="str">
        <f>IF(ISBLANK(Výsledky!$DJ$3),"",Výsledky!DJ69)</f>
        <v/>
      </c>
      <c r="Z13" s="92" t="str">
        <f>IF(ISBLANK(Výsledky!$DQ$3),"",Výsledky!DQ69)</f>
        <v/>
      </c>
      <c r="AA13" s="92" t="str">
        <f>IF(ISBLANK(Výsledky!$DX$3),"",Výsledky!DX69)</f>
        <v/>
      </c>
      <c r="AB13" s="92" t="str">
        <f>IF(ISBLANK(Výsledky!$EE$3),"",Výsledky!EE69)</f>
        <v/>
      </c>
      <c r="AC13" s="92" t="str">
        <f>IF(ISBLANK(Výsledky!$EL$3),"",Výsledky!EL69)</f>
        <v/>
      </c>
      <c r="AD13" s="92" t="str">
        <f>IF(ISBLANK(Výsledky!$ES$3),"",Výsledky!ES69)</f>
        <v/>
      </c>
      <c r="AE13" s="92" t="str">
        <f>IF(ISBLANK(Výsledky!$EZ$3),"",Výsledky!EZ69)</f>
        <v/>
      </c>
      <c r="AF13" s="92" t="str">
        <f>IF(ISBLANK(Výsledky!$FG$3),"",Výsledky!FG69)</f>
        <v/>
      </c>
      <c r="AG13" s="92" t="str">
        <f>IF(ISBLANK(Výsledky!$FN$3),"",Výsledky!FN69)</f>
        <v/>
      </c>
      <c r="AH13" s="92" t="str">
        <f>IF(ISBLANK(Výsledky!$FU$3),"",Výsledky!FU69)</f>
        <v/>
      </c>
      <c r="AI13" s="92" t="str">
        <f>IF(ISBLANK(Výsledky!$GB$3),"",Výsledky!GB69)</f>
        <v/>
      </c>
      <c r="AJ13" s="92" t="str">
        <f>IF(ISBLANK(Výsledky!$GI$3),"",Výsledky!GI69)</f>
        <v/>
      </c>
      <c r="AK13" s="92" t="str">
        <f>IF(ISBLANK(Výsledky!$GP$3),"",Výsledky!GP69)</f>
        <v/>
      </c>
      <c r="AL13" s="92" t="str">
        <f>IF(ISBLANK(Výsledky!$GW$3),"",Výsledky!GW69)</f>
        <v/>
      </c>
      <c r="AM13" s="92" t="str">
        <f>IF(ISBLANK(Výsledky!$HD$3),"",Výsledky!HD69)</f>
        <v/>
      </c>
      <c r="AN13" s="92" t="str">
        <f>IF(ISBLANK(Výsledky!$HK$3),"",Výsledky!HK69)</f>
        <v/>
      </c>
      <c r="AO13" s="92" t="str">
        <f>IF(ISBLANK(Výsledky!$HR$3),"",Výsledky!HR69)</f>
        <v/>
      </c>
      <c r="AP13" s="92" t="str">
        <f>IF(ISBLANK(Výsledky!$HY$3),"",Výsledky!HY69)</f>
        <v/>
      </c>
      <c r="AQ13" s="92" t="str">
        <f>IF(ISBLANK(Výsledky!$IF$3),"",Výsledky!IF69)</f>
        <v/>
      </c>
      <c r="AR13" s="92" t="str">
        <f>IF(ISBLANK(Výsledky!$IM$3),"",Výsledky!IM69)</f>
        <v/>
      </c>
      <c r="AS13" s="92" t="str">
        <f>IF(ISBLANK(Výsledky!$IT$3),"",Výsledky!IT69)</f>
        <v/>
      </c>
      <c r="AT13" s="92" t="str">
        <f>IF(ISBLANK(Výsledky!$JA$3),"",Výsledky!JA69)</f>
        <v/>
      </c>
      <c r="AU13" s="92" t="str">
        <f>IF(ISBLANK(Výsledky!$JH$3),"",Výsledky!JH69)</f>
        <v/>
      </c>
      <c r="AV13" s="92" t="str">
        <f>IF(ISBLANK(Výsledky!$JO$3),"",Výsledky!JO69)</f>
        <v/>
      </c>
      <c r="AW13" s="92" t="str">
        <f>IF(ISBLANK(Výsledky!$JV$3),"",Výsledky!JV69)</f>
        <v/>
      </c>
      <c r="AX13" s="92" t="str">
        <f>IF(ISBLANK(Výsledky!$KC$3),"",Výsledky!KC69)</f>
        <v/>
      </c>
      <c r="AY13" s="92" t="str">
        <f>IF(ISBLANK(Výsledky!$KJ$3),"",Výsledky!KJ69)</f>
        <v/>
      </c>
      <c r="AZ13" s="92" t="str">
        <f>IF(ISBLANK(Výsledky!$KQ$3),"",Výsledky!KQ69)</f>
        <v/>
      </c>
      <c r="BA13" s="92" t="str">
        <f>IF(ISBLANK(Výsledky!$KX$3),"",Výsledky!KX69)</f>
        <v/>
      </c>
      <c r="BB13" s="92" t="str">
        <f>IF(ISBLANK(Výsledky!$LE$3),"",Výsledky!LE69)</f>
        <v/>
      </c>
      <c r="BC13" s="92" t="str">
        <f>IF(ISBLANK(Výsledky!$LL$3),"",Výsledky!LL69)</f>
        <v/>
      </c>
      <c r="BD13" s="92" t="str">
        <f>IF(ISBLANK(Výsledky!$LS$3),"",Výsledky!LS69)</f>
        <v/>
      </c>
      <c r="BE13" s="92" t="str">
        <f>IF(ISBLANK(Výsledky!$LZ$3),"",Výsledky!LZ69)</f>
        <v/>
      </c>
      <c r="BF13" s="92" t="str">
        <f>IF(ISBLANK(Výsledky!$MG$3),"",Výsledky!MG69)</f>
        <v/>
      </c>
      <c r="BG13" s="92" t="str">
        <f>IF(ISBLANK(Výsledky!$MN$3),"",Výsledky!MN69)</f>
        <v/>
      </c>
      <c r="BH13" s="92" t="str">
        <f>IF(ISBLANK(Výsledky!$MU$3),"",Výsledky!MU69)</f>
        <v/>
      </c>
      <c r="BI13" s="92" t="str">
        <f>IF(ISBLANK(Výsledky!$NB$3),"",Výsledky!NB69)</f>
        <v/>
      </c>
      <c r="BJ13" s="92" t="str">
        <f>IF(ISBLANK(Výsledky!$NI$3),"",Výsledky!NI69)</f>
        <v/>
      </c>
      <c r="BK13" s="92" t="str">
        <f>IF(ISBLANK(Výsledky!$NP$3),"",Výsledky!NP69)</f>
        <v/>
      </c>
      <c r="BL13" s="92" t="str">
        <f>IF(ISBLANK(Výsledky!$NW$3),"",Výsledky!NW69)</f>
        <v/>
      </c>
      <c r="BM13" s="92" t="str">
        <f>IF(ISBLANK(Výsledky!$OD$3),"",Výsledky!OD69)</f>
        <v/>
      </c>
      <c r="BN13" s="92" t="str">
        <f>IF(ISBLANK(Výsledky!$OK$3),"",Výsledky!OK69)</f>
        <v/>
      </c>
      <c r="BO13" s="92" t="str">
        <f>IF(ISBLANK(Výsledky!$OR$3),"",Výsledky!OR69)</f>
        <v/>
      </c>
      <c r="BP13" s="92" t="str">
        <f>IF(ISBLANK(Výsledky!$OY$3),"",Výsledky!OY69)</f>
        <v/>
      </c>
      <c r="BQ13" s="92" t="str">
        <f>IF(ISBLANK(Výsledky!$PF$3),"",Výsledky!PF69)</f>
        <v/>
      </c>
      <c r="BR13" s="92" t="str">
        <f>IF(ISBLANK(Výsledky!$PM$3),"",Výsledky!PM69)</f>
        <v/>
      </c>
      <c r="BS13" s="92" t="str">
        <f>IF(ISBLANK(Výsledky!$PT$3),"",Výsledky!PT69)</f>
        <v/>
      </c>
      <c r="BT13" s="92" t="str">
        <f>IF(ISBLANK(Výsledky!$QA$3),"",Výsledky!QA69)</f>
        <v/>
      </c>
      <c r="BU13" s="96" t="str">
        <f>IF(ISBLANK(Výsledky!$QH$3),"",Výsledky!QH69)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 ht="15" x14ac:dyDescent="0.2">
      <c r="A14" s="1"/>
      <c r="B14" s="118" t="s">
        <v>104</v>
      </c>
      <c r="C14" s="114">
        <f>Tipy!A74</f>
        <v>14</v>
      </c>
      <c r="D14" s="109" t="str">
        <f>IF(Tipy!B74="","",Tipy!B74)</f>
        <v>sugar</v>
      </c>
      <c r="E14" s="110">
        <f>SUM(F14:J14)</f>
        <v>260</v>
      </c>
      <c r="F14" s="105">
        <f>IF(ISBLANK(Výsledky!$I$3),"-",SUM(K14:P14,R14,T14:U14,W14,Y14:AA14,AC14,AE14,AG14,AI14:AK14,AN14:AO14,AS14:AT14,AV14:AW14,AZ14,BB14:BC14,BE14:BF14,BH14,BJ14,BL14:BN14,BP14,BR14:BS14))</f>
        <v>90</v>
      </c>
      <c r="G14" s="90">
        <f>IF(ISBLANK(Výsledky!$BF$3),"-",SUM(Q14,V14,X14,S14,AB14,AD14,AU14,BA14,BG14,BI14,BO14,BQ14,BU14))</f>
        <v>120</v>
      </c>
      <c r="H14" s="90" t="str">
        <f>IF(ISBLANK(Výsledky!$FG$3),"-",SUM(AF14,AH14,AM14,AP14,AR14,AX14))</f>
        <v>-</v>
      </c>
      <c r="I14" s="93" t="str">
        <f>IF(ISBLANK(Výsledky!$GW$3),"-",SUM(AL14,AQ14,AY14,BD14,BK14,BT14))</f>
        <v>-</v>
      </c>
      <c r="J14" s="95">
        <f>IF(ISBLANK(Výsledky!$I$3),"",Výsledky!I80)</f>
        <v>50</v>
      </c>
      <c r="K14" s="92">
        <f>IF(ISBLANK(Výsledky!$P$3),"",Výsledky!P80)</f>
        <v>20</v>
      </c>
      <c r="L14" s="92">
        <f>IF(ISBLANK(Výsledky!$W$3),"",Výsledky!W80)</f>
        <v>0</v>
      </c>
      <c r="M14" s="92">
        <f>IF(ISBLANK(Výsledky!$AD$3),"",Výsledky!AD80)</f>
        <v>20</v>
      </c>
      <c r="N14" s="92">
        <f>IF(ISBLANK(Výsledky!$AK$3),"",Výsledky!AK80)</f>
        <v>20</v>
      </c>
      <c r="O14" s="92">
        <f>IF(ISBLANK(Výsledky!$AR$3),"",Výsledky!AR80)</f>
        <v>30</v>
      </c>
      <c r="P14" s="92">
        <f>IF(ISBLANK(Výsledky!$AY$3),"",Výsledky!AY80)</f>
        <v>0</v>
      </c>
      <c r="Q14" s="92">
        <f>IF(ISBLANK(Výsledky!$BF$3),"",Výsledky!BF80)</f>
        <v>0</v>
      </c>
      <c r="R14" s="92" t="str">
        <f>IF(ISBLANK(Výsledky!$BM$3),"",Výsledky!BM80)</f>
        <v/>
      </c>
      <c r="S14" s="92">
        <f>IF(ISBLANK(Výsledky!$BT$3),"",Výsledky!BT80)</f>
        <v>90</v>
      </c>
      <c r="T14" s="92" t="str">
        <f>IF(ISBLANK(Výsledky!$CA$3),"",Výsledky!CA80)</f>
        <v/>
      </c>
      <c r="U14" s="92">
        <f>IF(ISBLANK(Výsledky!$CH$3),"",Výsledky!CH80)</f>
        <v>0</v>
      </c>
      <c r="V14" s="92">
        <f>IF(ISBLANK(Výsledky!$CO$3),"",Výsledky!CO80)</f>
        <v>30</v>
      </c>
      <c r="W14" s="92" t="str">
        <f>IF(ISBLANK(Výsledky!$CV$3),"",Výsledky!CV80)</f>
        <v/>
      </c>
      <c r="X14" s="92" t="str">
        <f>IF(ISBLANK(Výsledky!$DC$3),"",Výsledky!DC80)</f>
        <v/>
      </c>
      <c r="Y14" s="92" t="str">
        <f>IF(ISBLANK(Výsledky!$DJ$3),"",Výsledky!DJ80)</f>
        <v/>
      </c>
      <c r="Z14" s="92" t="str">
        <f>IF(ISBLANK(Výsledky!$DQ$3),"",Výsledky!DQ80)</f>
        <v/>
      </c>
      <c r="AA14" s="92" t="str">
        <f>IF(ISBLANK(Výsledky!$DX$3),"",Výsledky!DX80)</f>
        <v/>
      </c>
      <c r="AB14" s="92" t="str">
        <f>IF(ISBLANK(Výsledky!$EE$3),"",Výsledky!EE80)</f>
        <v/>
      </c>
      <c r="AC14" s="92" t="str">
        <f>IF(ISBLANK(Výsledky!$EL$3),"",Výsledky!EL80)</f>
        <v/>
      </c>
      <c r="AD14" s="92" t="str">
        <f>IF(ISBLANK(Výsledky!$ES$3),"",Výsledky!ES80)</f>
        <v/>
      </c>
      <c r="AE14" s="92" t="str">
        <f>IF(ISBLANK(Výsledky!$EZ$3),"",Výsledky!EZ80)</f>
        <v/>
      </c>
      <c r="AF14" s="92" t="str">
        <f>IF(ISBLANK(Výsledky!$FG$3),"",Výsledky!FG80)</f>
        <v/>
      </c>
      <c r="AG14" s="92" t="str">
        <f>IF(ISBLANK(Výsledky!$FN$3),"",Výsledky!FN80)</f>
        <v/>
      </c>
      <c r="AH14" s="92" t="str">
        <f>IF(ISBLANK(Výsledky!$FU$3),"",Výsledky!FU80)</f>
        <v/>
      </c>
      <c r="AI14" s="92" t="str">
        <f>IF(ISBLANK(Výsledky!$GB$3),"",Výsledky!GB80)</f>
        <v/>
      </c>
      <c r="AJ14" s="92" t="str">
        <f>IF(ISBLANK(Výsledky!$GI$3),"",Výsledky!GI80)</f>
        <v/>
      </c>
      <c r="AK14" s="92" t="str">
        <f>IF(ISBLANK(Výsledky!$GP$3),"",Výsledky!GP80)</f>
        <v/>
      </c>
      <c r="AL14" s="92" t="str">
        <f>IF(ISBLANK(Výsledky!$GW$3),"",Výsledky!GW80)</f>
        <v/>
      </c>
      <c r="AM14" s="92" t="str">
        <f>IF(ISBLANK(Výsledky!$HD$3),"",Výsledky!HD80)</f>
        <v/>
      </c>
      <c r="AN14" s="92" t="str">
        <f>IF(ISBLANK(Výsledky!$HK$3),"",Výsledky!HK80)</f>
        <v/>
      </c>
      <c r="AO14" s="92" t="str">
        <f>IF(ISBLANK(Výsledky!$HR$3),"",Výsledky!HR80)</f>
        <v/>
      </c>
      <c r="AP14" s="92" t="str">
        <f>IF(ISBLANK(Výsledky!$HY$3),"",Výsledky!HY80)</f>
        <v/>
      </c>
      <c r="AQ14" s="92" t="str">
        <f>IF(ISBLANK(Výsledky!$IF$3),"",Výsledky!IF80)</f>
        <v/>
      </c>
      <c r="AR14" s="92" t="str">
        <f>IF(ISBLANK(Výsledky!$IM$3),"",Výsledky!IM80)</f>
        <v/>
      </c>
      <c r="AS14" s="92" t="str">
        <f>IF(ISBLANK(Výsledky!$IT$3),"",Výsledky!IT80)</f>
        <v/>
      </c>
      <c r="AT14" s="92" t="str">
        <f>IF(ISBLANK(Výsledky!$JA$3),"",Výsledky!JA80)</f>
        <v/>
      </c>
      <c r="AU14" s="92" t="str">
        <f>IF(ISBLANK(Výsledky!$JH$3),"",Výsledky!JH80)</f>
        <v/>
      </c>
      <c r="AV14" s="92" t="str">
        <f>IF(ISBLANK(Výsledky!$JO$3),"",Výsledky!JO80)</f>
        <v/>
      </c>
      <c r="AW14" s="92" t="str">
        <f>IF(ISBLANK(Výsledky!$JV$3),"",Výsledky!JV80)</f>
        <v/>
      </c>
      <c r="AX14" s="92" t="str">
        <f>IF(ISBLANK(Výsledky!$KC$3),"",Výsledky!KC80)</f>
        <v/>
      </c>
      <c r="AY14" s="92" t="str">
        <f>IF(ISBLANK(Výsledky!$KJ$3),"",Výsledky!KJ80)</f>
        <v/>
      </c>
      <c r="AZ14" s="92" t="str">
        <f>IF(ISBLANK(Výsledky!$KQ$3),"",Výsledky!KQ80)</f>
        <v/>
      </c>
      <c r="BA14" s="92" t="str">
        <f>IF(ISBLANK(Výsledky!$KX$3),"",Výsledky!KX80)</f>
        <v/>
      </c>
      <c r="BB14" s="92" t="str">
        <f>IF(ISBLANK(Výsledky!$LE$3),"",Výsledky!LE80)</f>
        <v/>
      </c>
      <c r="BC14" s="92" t="str">
        <f>IF(ISBLANK(Výsledky!$LL$3),"",Výsledky!LL80)</f>
        <v/>
      </c>
      <c r="BD14" s="92" t="str">
        <f>IF(ISBLANK(Výsledky!$LS$3),"",Výsledky!LS80)</f>
        <v/>
      </c>
      <c r="BE14" s="92" t="str">
        <f>IF(ISBLANK(Výsledky!$LZ$3),"",Výsledky!LZ80)</f>
        <v/>
      </c>
      <c r="BF14" s="92" t="str">
        <f>IF(ISBLANK(Výsledky!$MG$3),"",Výsledky!MG80)</f>
        <v/>
      </c>
      <c r="BG14" s="92" t="str">
        <f>IF(ISBLANK(Výsledky!$MN$3),"",Výsledky!MN80)</f>
        <v/>
      </c>
      <c r="BH14" s="92" t="str">
        <f>IF(ISBLANK(Výsledky!$MU$3),"",Výsledky!MU80)</f>
        <v/>
      </c>
      <c r="BI14" s="92" t="str">
        <f>IF(ISBLANK(Výsledky!$NB$3),"",Výsledky!NB80)</f>
        <v/>
      </c>
      <c r="BJ14" s="92" t="str">
        <f>IF(ISBLANK(Výsledky!$NI$3),"",Výsledky!NI80)</f>
        <v/>
      </c>
      <c r="BK14" s="92" t="str">
        <f>IF(ISBLANK(Výsledky!$NP$3),"",Výsledky!NP80)</f>
        <v/>
      </c>
      <c r="BL14" s="92" t="str">
        <f>IF(ISBLANK(Výsledky!$NW$3),"",Výsledky!NW80)</f>
        <v/>
      </c>
      <c r="BM14" s="92" t="str">
        <f>IF(ISBLANK(Výsledky!$OD$3),"",Výsledky!OD80)</f>
        <v/>
      </c>
      <c r="BN14" s="92" t="str">
        <f>IF(ISBLANK(Výsledky!$OK$3),"",Výsledky!OK80)</f>
        <v/>
      </c>
      <c r="BO14" s="92" t="str">
        <f>IF(ISBLANK(Výsledky!$OR$3),"",Výsledky!OR80)</f>
        <v/>
      </c>
      <c r="BP14" s="92" t="str">
        <f>IF(ISBLANK(Výsledky!$OY$3),"",Výsledky!OY80)</f>
        <v/>
      </c>
      <c r="BQ14" s="92" t="str">
        <f>IF(ISBLANK(Výsledky!$PF$3),"",Výsledky!PF80)</f>
        <v/>
      </c>
      <c r="BR14" s="92" t="str">
        <f>IF(ISBLANK(Výsledky!$PM$3),"",Výsledky!PM80)</f>
        <v/>
      </c>
      <c r="BS14" s="92" t="str">
        <f>IF(ISBLANK(Výsledky!$PT$3),"",Výsledky!PT80)</f>
        <v/>
      </c>
      <c r="BT14" s="92" t="str">
        <f>IF(ISBLANK(Výsledky!$QA$3),"",Výsledky!QA80)</f>
        <v/>
      </c>
      <c r="BU14" s="96" t="str">
        <f>IF(ISBLANK(Výsledky!$QH$3),"",Výsledky!QH80)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 ht="15" x14ac:dyDescent="0.2">
      <c r="A15" s="1"/>
      <c r="B15" s="118" t="s">
        <v>105</v>
      </c>
      <c r="C15" s="114">
        <f>Tipy!A64</f>
        <v>19</v>
      </c>
      <c r="D15" s="109" t="str">
        <f>IF(Tipy!B64="","",Tipy!B64)</f>
        <v>Roman9YNWA</v>
      </c>
      <c r="E15" s="110">
        <f>SUM(F15:J15)</f>
        <v>260</v>
      </c>
      <c r="F15" s="105">
        <f>IF(ISBLANK(Výsledky!$I$3),"-",SUM(K15:P15,R15,T15:U15,W15,Y15:AA15,AC15,AE15,AG15,AI15:AK15,AN15:AO15,AS15:AT15,AV15:AW15,AZ15,BB15:BC15,BE15:BF15,BH15,BJ15,BL15:BN15,BP15,BR15:BS15))</f>
        <v>140</v>
      </c>
      <c r="G15" s="90">
        <f>IF(ISBLANK(Výsledky!$BF$3),"-",SUM(Q15,V15,X15,S15,AB15,AD15,AU15,BA15,BG15,BI15,BO15,BQ15,BU15))</f>
        <v>100</v>
      </c>
      <c r="H15" s="90" t="str">
        <f>IF(ISBLANK(Výsledky!$FG$3),"-",SUM(AF15,AH15,AM15,AP15,AR15,AX15))</f>
        <v>-</v>
      </c>
      <c r="I15" s="93" t="str">
        <f>IF(ISBLANK(Výsledky!$GW$3),"-",SUM(AL15,AQ15,AY15,BD15,BK15,BT15))</f>
        <v>-</v>
      </c>
      <c r="J15" s="95">
        <f>IF(ISBLANK(Výsledky!$I$3),"",Výsledky!I70)</f>
        <v>20</v>
      </c>
      <c r="K15" s="92">
        <f>IF(ISBLANK(Výsledky!$P$3),"",Výsledky!P70)</f>
        <v>30</v>
      </c>
      <c r="L15" s="92">
        <f>IF(ISBLANK(Výsledky!$W$3),"",Výsledky!W70)</f>
        <v>10</v>
      </c>
      <c r="M15" s="92">
        <f>IF(ISBLANK(Výsledky!$AD$3),"",Výsledky!AD70)</f>
        <v>0</v>
      </c>
      <c r="N15" s="92">
        <f>IF(ISBLANK(Výsledky!$AK$3),"",Výsledky!AK70)</f>
        <v>40</v>
      </c>
      <c r="O15" s="92">
        <f>IF(ISBLANK(Výsledky!$AR$3),"",Výsledky!AR70)</f>
        <v>60</v>
      </c>
      <c r="P15" s="92">
        <f>IF(ISBLANK(Výsledky!$AY$3),"",Výsledky!AY70)</f>
        <v>0</v>
      </c>
      <c r="Q15" s="92">
        <f>IF(ISBLANK(Výsledky!$BF$3),"",Výsledky!BF70)</f>
        <v>0</v>
      </c>
      <c r="R15" s="92" t="str">
        <f>IF(ISBLANK(Výsledky!$BM$3),"",Výsledky!BM70)</f>
        <v/>
      </c>
      <c r="S15" s="92">
        <f>IF(ISBLANK(Výsledky!$BT$3),"",Výsledky!BT70)</f>
        <v>60</v>
      </c>
      <c r="T15" s="92" t="str">
        <f>IF(ISBLANK(Výsledky!$CA$3),"",Výsledky!CA70)</f>
        <v/>
      </c>
      <c r="U15" s="92">
        <f>IF(ISBLANK(Výsledky!$CH$3),"",Výsledky!CH70)</f>
        <v>0</v>
      </c>
      <c r="V15" s="92">
        <f>IF(ISBLANK(Výsledky!$CO$3),"",Výsledky!CO70)</f>
        <v>40</v>
      </c>
      <c r="W15" s="92" t="str">
        <f>IF(ISBLANK(Výsledky!$CV$3),"",Výsledky!CV70)</f>
        <v/>
      </c>
      <c r="X15" s="92" t="str">
        <f>IF(ISBLANK(Výsledky!$DC$3),"",Výsledky!DC70)</f>
        <v/>
      </c>
      <c r="Y15" s="92" t="str">
        <f>IF(ISBLANK(Výsledky!$DJ$3),"",Výsledky!DJ70)</f>
        <v/>
      </c>
      <c r="Z15" s="92" t="str">
        <f>IF(ISBLANK(Výsledky!$DQ$3),"",Výsledky!DQ70)</f>
        <v/>
      </c>
      <c r="AA15" s="92" t="str">
        <f>IF(ISBLANK(Výsledky!$DX$3),"",Výsledky!DX70)</f>
        <v/>
      </c>
      <c r="AB15" s="92" t="str">
        <f>IF(ISBLANK(Výsledky!$EE$3),"",Výsledky!EE70)</f>
        <v/>
      </c>
      <c r="AC15" s="92" t="str">
        <f>IF(ISBLANK(Výsledky!$EL$3),"",Výsledky!EL70)</f>
        <v/>
      </c>
      <c r="AD15" s="92" t="str">
        <f>IF(ISBLANK(Výsledky!$ES$3),"",Výsledky!ES70)</f>
        <v/>
      </c>
      <c r="AE15" s="92" t="str">
        <f>IF(ISBLANK(Výsledky!$EZ$3),"",Výsledky!EZ70)</f>
        <v/>
      </c>
      <c r="AF15" s="92" t="str">
        <f>IF(ISBLANK(Výsledky!$FG$3),"",Výsledky!FG70)</f>
        <v/>
      </c>
      <c r="AG15" s="92" t="str">
        <f>IF(ISBLANK(Výsledky!$FN$3),"",Výsledky!FN70)</f>
        <v/>
      </c>
      <c r="AH15" s="92" t="str">
        <f>IF(ISBLANK(Výsledky!$FU$3),"",Výsledky!FU70)</f>
        <v/>
      </c>
      <c r="AI15" s="92" t="str">
        <f>IF(ISBLANK(Výsledky!$GB$3),"",Výsledky!GB70)</f>
        <v/>
      </c>
      <c r="AJ15" s="92" t="str">
        <f>IF(ISBLANK(Výsledky!$GI$3),"",Výsledky!GI70)</f>
        <v/>
      </c>
      <c r="AK15" s="92" t="str">
        <f>IF(ISBLANK(Výsledky!$GP$3),"",Výsledky!GP70)</f>
        <v/>
      </c>
      <c r="AL15" s="92" t="str">
        <f>IF(ISBLANK(Výsledky!$GW$3),"",Výsledky!GW70)</f>
        <v/>
      </c>
      <c r="AM15" s="92" t="str">
        <f>IF(ISBLANK(Výsledky!$HD$3),"",Výsledky!HD70)</f>
        <v/>
      </c>
      <c r="AN15" s="92" t="str">
        <f>IF(ISBLANK(Výsledky!$HK$3),"",Výsledky!HK70)</f>
        <v/>
      </c>
      <c r="AO15" s="92" t="str">
        <f>IF(ISBLANK(Výsledky!$HR$3),"",Výsledky!HR70)</f>
        <v/>
      </c>
      <c r="AP15" s="92" t="str">
        <f>IF(ISBLANK(Výsledky!$HY$3),"",Výsledky!HY70)</f>
        <v/>
      </c>
      <c r="AQ15" s="92" t="str">
        <f>IF(ISBLANK(Výsledky!$IF$3),"",Výsledky!IF70)</f>
        <v/>
      </c>
      <c r="AR15" s="92" t="str">
        <f>IF(ISBLANK(Výsledky!$IM$3),"",Výsledky!IM70)</f>
        <v/>
      </c>
      <c r="AS15" s="92" t="str">
        <f>IF(ISBLANK(Výsledky!$IT$3),"",Výsledky!IT70)</f>
        <v/>
      </c>
      <c r="AT15" s="92" t="str">
        <f>IF(ISBLANK(Výsledky!$JA$3),"",Výsledky!JA70)</f>
        <v/>
      </c>
      <c r="AU15" s="92" t="str">
        <f>IF(ISBLANK(Výsledky!$JH$3),"",Výsledky!JH70)</f>
        <v/>
      </c>
      <c r="AV15" s="92" t="str">
        <f>IF(ISBLANK(Výsledky!$JO$3),"",Výsledky!JO70)</f>
        <v/>
      </c>
      <c r="AW15" s="92" t="str">
        <f>IF(ISBLANK(Výsledky!$JV$3),"",Výsledky!JV70)</f>
        <v/>
      </c>
      <c r="AX15" s="92" t="str">
        <f>IF(ISBLANK(Výsledky!$KC$3),"",Výsledky!KC70)</f>
        <v/>
      </c>
      <c r="AY15" s="92" t="str">
        <f>IF(ISBLANK(Výsledky!$KJ$3),"",Výsledky!KJ70)</f>
        <v/>
      </c>
      <c r="AZ15" s="92" t="str">
        <f>IF(ISBLANK(Výsledky!$KQ$3),"",Výsledky!KQ70)</f>
        <v/>
      </c>
      <c r="BA15" s="92" t="str">
        <f>IF(ISBLANK(Výsledky!$KX$3),"",Výsledky!KX70)</f>
        <v/>
      </c>
      <c r="BB15" s="92" t="str">
        <f>IF(ISBLANK(Výsledky!$LE$3),"",Výsledky!LE70)</f>
        <v/>
      </c>
      <c r="BC15" s="92" t="str">
        <f>IF(ISBLANK(Výsledky!$LL$3),"",Výsledky!LL70)</f>
        <v/>
      </c>
      <c r="BD15" s="92" t="str">
        <f>IF(ISBLANK(Výsledky!$LS$3),"",Výsledky!LS70)</f>
        <v/>
      </c>
      <c r="BE15" s="92" t="str">
        <f>IF(ISBLANK(Výsledky!$LZ$3),"",Výsledky!LZ70)</f>
        <v/>
      </c>
      <c r="BF15" s="92" t="str">
        <f>IF(ISBLANK(Výsledky!$MG$3),"",Výsledky!MG70)</f>
        <v/>
      </c>
      <c r="BG15" s="92" t="str">
        <f>IF(ISBLANK(Výsledky!$MN$3),"",Výsledky!MN70)</f>
        <v/>
      </c>
      <c r="BH15" s="92" t="str">
        <f>IF(ISBLANK(Výsledky!$MU$3),"",Výsledky!MU70)</f>
        <v/>
      </c>
      <c r="BI15" s="92" t="str">
        <f>IF(ISBLANK(Výsledky!$NB$3),"",Výsledky!NB70)</f>
        <v/>
      </c>
      <c r="BJ15" s="92" t="str">
        <f>IF(ISBLANK(Výsledky!$NI$3),"",Výsledky!NI70)</f>
        <v/>
      </c>
      <c r="BK15" s="92" t="str">
        <f>IF(ISBLANK(Výsledky!$NP$3),"",Výsledky!NP70)</f>
        <v/>
      </c>
      <c r="BL15" s="92" t="str">
        <f>IF(ISBLANK(Výsledky!$NW$3),"",Výsledky!NW70)</f>
        <v/>
      </c>
      <c r="BM15" s="92" t="str">
        <f>IF(ISBLANK(Výsledky!$OD$3),"",Výsledky!OD70)</f>
        <v/>
      </c>
      <c r="BN15" s="92" t="str">
        <f>IF(ISBLANK(Výsledky!$OK$3),"",Výsledky!OK70)</f>
        <v/>
      </c>
      <c r="BO15" s="92" t="str">
        <f>IF(ISBLANK(Výsledky!$OR$3),"",Výsledky!OR70)</f>
        <v/>
      </c>
      <c r="BP15" s="92" t="str">
        <f>IF(ISBLANK(Výsledky!$OY$3),"",Výsledky!OY70)</f>
        <v/>
      </c>
      <c r="BQ15" s="92" t="str">
        <f>IF(ISBLANK(Výsledky!$PF$3),"",Výsledky!PF70)</f>
        <v/>
      </c>
      <c r="BR15" s="92" t="str">
        <f>IF(ISBLANK(Výsledky!$PM$3),"",Výsledky!PM70)</f>
        <v/>
      </c>
      <c r="BS15" s="92" t="str">
        <f>IF(ISBLANK(Výsledky!$PT$3),"",Výsledky!PT70)</f>
        <v/>
      </c>
      <c r="BT15" s="92" t="str">
        <f>IF(ISBLANK(Výsledky!$QA$3),"",Výsledky!QA70)</f>
        <v/>
      </c>
      <c r="BU15" s="96" t="str">
        <f>IF(ISBLANK(Výsledky!$QH$3),"",Výsledky!QH70)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 ht="15" x14ac:dyDescent="0.2">
      <c r="A16" s="1"/>
      <c r="B16" s="118" t="s">
        <v>106</v>
      </c>
      <c r="C16" s="114">
        <f>Tipy!A20</f>
        <v>35</v>
      </c>
      <c r="D16" s="109" t="str">
        <f>IF(Tipy!B20="","",Tipy!B20)</f>
        <v>fedd</v>
      </c>
      <c r="E16" s="110">
        <f>SUM(F16:J16)</f>
        <v>260</v>
      </c>
      <c r="F16" s="105">
        <f>IF(ISBLANK(Výsledky!$I$3),"-",SUM(K16:P16,R16,T16:U16,W16,Y16:AA16,AC16,AE16,AG16,AI16:AK16,AN16:AO16,AS16:AT16,AV16:AW16,AZ16,BB16:BC16,BE16:BF16,BH16,BJ16,BL16:BN16,BP16,BR16:BS16))</f>
        <v>80</v>
      </c>
      <c r="G16" s="90">
        <f>IF(ISBLANK(Výsledky!$BF$3),"-",SUM(Q16,V16,X16,S16,AB16,AD16,AU16,BA16,BG16,BI16,BO16,BQ16,BU16))</f>
        <v>130</v>
      </c>
      <c r="H16" s="90" t="str">
        <f>IF(ISBLANK(Výsledky!$FG$3),"-",SUM(AF16,AH16,AM16,AP16,AR16,AX16))</f>
        <v>-</v>
      </c>
      <c r="I16" s="93" t="str">
        <f>IF(ISBLANK(Výsledky!$GW$3),"-",SUM(AL16,AQ16,AY16,BD16,BK16,BT16))</f>
        <v>-</v>
      </c>
      <c r="J16" s="95">
        <f>IF(ISBLANK(Výsledky!$I$3),"",Výsledky!I26)</f>
        <v>50</v>
      </c>
      <c r="K16" s="92">
        <f>IF(ISBLANK(Výsledky!$P$3),"",Výsledky!P26)</f>
        <v>30</v>
      </c>
      <c r="L16" s="92">
        <f>IF(ISBLANK(Výsledky!$W$3),"",Výsledky!W26)</f>
        <v>0</v>
      </c>
      <c r="M16" s="92">
        <f>IF(ISBLANK(Výsledky!$AD$3),"",Výsledky!AD26)</f>
        <v>20</v>
      </c>
      <c r="N16" s="92">
        <f>IF(ISBLANK(Výsledky!$AK$3),"",Výsledky!AK26)</f>
        <v>20</v>
      </c>
      <c r="O16" s="92">
        <f>IF(ISBLANK(Výsledky!$AR$3),"",Výsledky!AR26)</f>
        <v>10</v>
      </c>
      <c r="P16" s="92">
        <f>IF(ISBLANK(Výsledky!$AY$3),"",Výsledky!AY26)</f>
        <v>0</v>
      </c>
      <c r="Q16" s="92">
        <f>IF(ISBLANK(Výsledky!$BF$3),"",Výsledky!BF26)</f>
        <v>0</v>
      </c>
      <c r="R16" s="92" t="str">
        <f>IF(ISBLANK(Výsledky!$BM$3),"",Výsledky!BM26)</f>
        <v/>
      </c>
      <c r="S16" s="92">
        <f>IF(ISBLANK(Výsledky!$BT$3),"",Výsledky!BT26)</f>
        <v>80</v>
      </c>
      <c r="T16" s="92" t="str">
        <f>IF(ISBLANK(Výsledky!$CA$3),"",Výsledky!CA26)</f>
        <v/>
      </c>
      <c r="U16" s="92">
        <f>IF(ISBLANK(Výsledky!$CH$3),"",Výsledky!CH26)</f>
        <v>0</v>
      </c>
      <c r="V16" s="92">
        <f>IF(ISBLANK(Výsledky!$CO$3),"",Výsledky!CO26)</f>
        <v>50</v>
      </c>
      <c r="W16" s="92" t="str">
        <f>IF(ISBLANK(Výsledky!$CV$3),"",Výsledky!CV26)</f>
        <v/>
      </c>
      <c r="X16" s="92" t="str">
        <f>IF(ISBLANK(Výsledky!$DC$3),"",Výsledky!DC26)</f>
        <v/>
      </c>
      <c r="Y16" s="92" t="str">
        <f>IF(ISBLANK(Výsledky!$DJ$3),"",Výsledky!DJ26)</f>
        <v/>
      </c>
      <c r="Z16" s="92" t="str">
        <f>IF(ISBLANK(Výsledky!$DQ$3),"",Výsledky!DQ26)</f>
        <v/>
      </c>
      <c r="AA16" s="92" t="str">
        <f>IF(ISBLANK(Výsledky!$DX$3),"",Výsledky!DX26)</f>
        <v/>
      </c>
      <c r="AB16" s="92" t="str">
        <f>IF(ISBLANK(Výsledky!$EE$3),"",Výsledky!EE26)</f>
        <v/>
      </c>
      <c r="AC16" s="92" t="str">
        <f>IF(ISBLANK(Výsledky!$EL$3),"",Výsledky!EL26)</f>
        <v/>
      </c>
      <c r="AD16" s="92" t="str">
        <f>IF(ISBLANK(Výsledky!$ES$3),"",Výsledky!ES26)</f>
        <v/>
      </c>
      <c r="AE16" s="92" t="str">
        <f>IF(ISBLANK(Výsledky!$EZ$3),"",Výsledky!EZ26)</f>
        <v/>
      </c>
      <c r="AF16" s="92" t="str">
        <f>IF(ISBLANK(Výsledky!$FG$3),"",Výsledky!FG26)</f>
        <v/>
      </c>
      <c r="AG16" s="92" t="str">
        <f>IF(ISBLANK(Výsledky!$FN$3),"",Výsledky!FN26)</f>
        <v/>
      </c>
      <c r="AH16" s="92" t="str">
        <f>IF(ISBLANK(Výsledky!$FU$3),"",Výsledky!FU26)</f>
        <v/>
      </c>
      <c r="AI16" s="92" t="str">
        <f>IF(ISBLANK(Výsledky!$GB$3),"",Výsledky!GB26)</f>
        <v/>
      </c>
      <c r="AJ16" s="92" t="str">
        <f>IF(ISBLANK(Výsledky!$GI$3),"",Výsledky!GI26)</f>
        <v/>
      </c>
      <c r="AK16" s="92" t="str">
        <f>IF(ISBLANK(Výsledky!$GP$3),"",Výsledky!GP26)</f>
        <v/>
      </c>
      <c r="AL16" s="92" t="str">
        <f>IF(ISBLANK(Výsledky!$GW$3),"",Výsledky!GW26)</f>
        <v/>
      </c>
      <c r="AM16" s="92" t="str">
        <f>IF(ISBLANK(Výsledky!$HD$3),"",Výsledky!HD26)</f>
        <v/>
      </c>
      <c r="AN16" s="92" t="str">
        <f>IF(ISBLANK(Výsledky!$HK$3),"",Výsledky!HK26)</f>
        <v/>
      </c>
      <c r="AO16" s="92" t="str">
        <f>IF(ISBLANK(Výsledky!$HR$3),"",Výsledky!HR26)</f>
        <v/>
      </c>
      <c r="AP16" s="92" t="str">
        <f>IF(ISBLANK(Výsledky!$HY$3),"",Výsledky!HY26)</f>
        <v/>
      </c>
      <c r="AQ16" s="92" t="str">
        <f>IF(ISBLANK(Výsledky!$IF$3),"",Výsledky!IF26)</f>
        <v/>
      </c>
      <c r="AR16" s="92" t="str">
        <f>IF(ISBLANK(Výsledky!$IM$3),"",Výsledky!IM26)</f>
        <v/>
      </c>
      <c r="AS16" s="92" t="str">
        <f>IF(ISBLANK(Výsledky!$IT$3),"",Výsledky!IT26)</f>
        <v/>
      </c>
      <c r="AT16" s="92" t="str">
        <f>IF(ISBLANK(Výsledky!$JA$3),"",Výsledky!JA26)</f>
        <v/>
      </c>
      <c r="AU16" s="92" t="str">
        <f>IF(ISBLANK(Výsledky!$JH$3),"",Výsledky!JH26)</f>
        <v/>
      </c>
      <c r="AV16" s="92" t="str">
        <f>IF(ISBLANK(Výsledky!$JO$3),"",Výsledky!JO26)</f>
        <v/>
      </c>
      <c r="AW16" s="92" t="str">
        <f>IF(ISBLANK(Výsledky!$JV$3),"",Výsledky!JV26)</f>
        <v/>
      </c>
      <c r="AX16" s="92" t="str">
        <f>IF(ISBLANK(Výsledky!$KC$3),"",Výsledky!KC26)</f>
        <v/>
      </c>
      <c r="AY16" s="92" t="str">
        <f>IF(ISBLANK(Výsledky!$KJ$3),"",Výsledky!KJ26)</f>
        <v/>
      </c>
      <c r="AZ16" s="92" t="str">
        <f>IF(ISBLANK(Výsledky!$KQ$3),"",Výsledky!KQ26)</f>
        <v/>
      </c>
      <c r="BA16" s="92" t="str">
        <f>IF(ISBLANK(Výsledky!$KX$3),"",Výsledky!KX26)</f>
        <v/>
      </c>
      <c r="BB16" s="92" t="str">
        <f>IF(ISBLANK(Výsledky!$LE$3),"",Výsledky!LE26)</f>
        <v/>
      </c>
      <c r="BC16" s="92" t="str">
        <f>IF(ISBLANK(Výsledky!$LL$3),"",Výsledky!LL26)</f>
        <v/>
      </c>
      <c r="BD16" s="92" t="str">
        <f>IF(ISBLANK(Výsledky!$LS$3),"",Výsledky!LS26)</f>
        <v/>
      </c>
      <c r="BE16" s="92" t="str">
        <f>IF(ISBLANK(Výsledky!$LZ$3),"",Výsledky!LZ26)</f>
        <v/>
      </c>
      <c r="BF16" s="92" t="str">
        <f>IF(ISBLANK(Výsledky!$MG$3),"",Výsledky!MG26)</f>
        <v/>
      </c>
      <c r="BG16" s="92" t="str">
        <f>IF(ISBLANK(Výsledky!$MN$3),"",Výsledky!MN26)</f>
        <v/>
      </c>
      <c r="BH16" s="92" t="str">
        <f>IF(ISBLANK(Výsledky!$MU$3),"",Výsledky!MU26)</f>
        <v/>
      </c>
      <c r="BI16" s="92" t="str">
        <f>IF(ISBLANK(Výsledky!$NB$3),"",Výsledky!NB26)</f>
        <v/>
      </c>
      <c r="BJ16" s="92" t="str">
        <f>IF(ISBLANK(Výsledky!$NI$3),"",Výsledky!NI26)</f>
        <v/>
      </c>
      <c r="BK16" s="92" t="str">
        <f>IF(ISBLANK(Výsledky!$NP$3),"",Výsledky!NP26)</f>
        <v/>
      </c>
      <c r="BL16" s="92" t="str">
        <f>IF(ISBLANK(Výsledky!$NW$3),"",Výsledky!NW26)</f>
        <v/>
      </c>
      <c r="BM16" s="92" t="str">
        <f>IF(ISBLANK(Výsledky!$OD$3),"",Výsledky!OD26)</f>
        <v/>
      </c>
      <c r="BN16" s="92" t="str">
        <f>IF(ISBLANK(Výsledky!$OK$3),"",Výsledky!OK26)</f>
        <v/>
      </c>
      <c r="BO16" s="92" t="str">
        <f>IF(ISBLANK(Výsledky!$OR$3),"",Výsledky!OR26)</f>
        <v/>
      </c>
      <c r="BP16" s="92" t="str">
        <f>IF(ISBLANK(Výsledky!$OY$3),"",Výsledky!OY26)</f>
        <v/>
      </c>
      <c r="BQ16" s="92" t="str">
        <f>IF(ISBLANK(Výsledky!$PF$3),"",Výsledky!PF26)</f>
        <v/>
      </c>
      <c r="BR16" s="92" t="str">
        <f>IF(ISBLANK(Výsledky!$PM$3),"",Výsledky!PM26)</f>
        <v/>
      </c>
      <c r="BS16" s="92" t="str">
        <f>IF(ISBLANK(Výsledky!$PT$3),"",Výsledky!PT26)</f>
        <v/>
      </c>
      <c r="BT16" s="92" t="str">
        <f>IF(ISBLANK(Výsledky!$QA$3),"",Výsledky!QA26)</f>
        <v/>
      </c>
      <c r="BU16" s="96" t="str">
        <f>IF(ISBLANK(Výsledky!$QH$3),"",Výsledky!QH26)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 ht="15" x14ac:dyDescent="0.2">
      <c r="A17" s="1"/>
      <c r="B17" s="118" t="s">
        <v>107</v>
      </c>
      <c r="C17" s="114">
        <f>Tipy!A81</f>
        <v>36</v>
      </c>
      <c r="D17" s="109" t="str">
        <f>IF(Tipy!B81="","",Tipy!B81)</f>
        <v>xO2</v>
      </c>
      <c r="E17" s="110">
        <f>SUM(F17:J17)</f>
        <v>260</v>
      </c>
      <c r="F17" s="105">
        <f>IF(ISBLANK(Výsledky!$I$3),"-",SUM(K17:P17,R17,T17:U17,W17,Y17:AA17,AC17,AE17,AG17,AI17:AK17,AN17:AO17,AS17:AT17,AV17:AW17,AZ17,BB17:BC17,BE17:BF17,BH17,BJ17,BL17:BN17,BP17,BR17:BS17))</f>
        <v>120</v>
      </c>
      <c r="G17" s="90">
        <f>IF(ISBLANK(Výsledky!$BF$3),"-",SUM(Q17,V17,X17,S17,AB17,AD17,AU17,BA17,BG17,BI17,BO17,BQ17,BU17))</f>
        <v>90</v>
      </c>
      <c r="H17" s="90" t="str">
        <f>IF(ISBLANK(Výsledky!$FG$3),"-",SUM(AF17,AH17,AM17,AP17,AR17,AX17))</f>
        <v>-</v>
      </c>
      <c r="I17" s="93" t="str">
        <f>IF(ISBLANK(Výsledky!$GW$3),"-",SUM(AL17,AQ17,AY17,BD17,BK17,BT17))</f>
        <v>-</v>
      </c>
      <c r="J17" s="95">
        <f>IF(ISBLANK(Výsledky!$I$3),"",Výsledky!I87)</f>
        <v>50</v>
      </c>
      <c r="K17" s="92">
        <f>IF(ISBLANK(Výsledky!$P$3),"",Výsledky!P87)</f>
        <v>20</v>
      </c>
      <c r="L17" s="92">
        <f>IF(ISBLANK(Výsledky!$W$3),"",Výsledky!W87)</f>
        <v>0</v>
      </c>
      <c r="M17" s="92">
        <f>IF(ISBLANK(Výsledky!$AD$3),"",Výsledky!AD87)</f>
        <v>20</v>
      </c>
      <c r="N17" s="92">
        <f>IF(ISBLANK(Výsledky!$AK$3),"",Výsledky!AK87)</f>
        <v>20</v>
      </c>
      <c r="O17" s="92">
        <f>IF(ISBLANK(Výsledky!$AR$3),"",Výsledky!AR87)</f>
        <v>60</v>
      </c>
      <c r="P17" s="92">
        <f>IF(ISBLANK(Výsledky!$AY$3),"",Výsledky!AY87)</f>
        <v>0</v>
      </c>
      <c r="Q17" s="92">
        <f>IF(ISBLANK(Výsledky!$BF$3),"",Výsledky!BF87)</f>
        <v>0</v>
      </c>
      <c r="R17" s="92" t="str">
        <f>IF(ISBLANK(Výsledky!$BM$3),"",Výsledky!BM87)</f>
        <v/>
      </c>
      <c r="S17" s="92">
        <f>IF(ISBLANK(Výsledky!$BT$3),"",Výsledky!BT87)</f>
        <v>50</v>
      </c>
      <c r="T17" s="92" t="str">
        <f>IF(ISBLANK(Výsledky!$CA$3),"",Výsledky!CA87)</f>
        <v/>
      </c>
      <c r="U17" s="92">
        <f>IF(ISBLANK(Výsledky!$CH$3),"",Výsledky!CH87)</f>
        <v>0</v>
      </c>
      <c r="V17" s="92">
        <f>IF(ISBLANK(Výsledky!$CO$3),"",Výsledky!CO87)</f>
        <v>40</v>
      </c>
      <c r="W17" s="92" t="str">
        <f>IF(ISBLANK(Výsledky!$CV$3),"",Výsledky!CV87)</f>
        <v/>
      </c>
      <c r="X17" s="92" t="str">
        <f>IF(ISBLANK(Výsledky!$DC$3),"",Výsledky!DC87)</f>
        <v/>
      </c>
      <c r="Y17" s="92" t="str">
        <f>IF(ISBLANK(Výsledky!$DJ$3),"",Výsledky!DJ87)</f>
        <v/>
      </c>
      <c r="Z17" s="92" t="str">
        <f>IF(ISBLANK(Výsledky!$DQ$3),"",Výsledky!DQ87)</f>
        <v/>
      </c>
      <c r="AA17" s="92" t="str">
        <f>IF(ISBLANK(Výsledky!$DX$3),"",Výsledky!DX87)</f>
        <v/>
      </c>
      <c r="AB17" s="92" t="str">
        <f>IF(ISBLANK(Výsledky!$EE$3),"",Výsledky!EE87)</f>
        <v/>
      </c>
      <c r="AC17" s="92" t="str">
        <f>IF(ISBLANK(Výsledky!$EL$3),"",Výsledky!EL87)</f>
        <v/>
      </c>
      <c r="AD17" s="92" t="str">
        <f>IF(ISBLANK(Výsledky!$ES$3),"",Výsledky!ES87)</f>
        <v/>
      </c>
      <c r="AE17" s="92" t="str">
        <f>IF(ISBLANK(Výsledky!$EZ$3),"",Výsledky!EZ87)</f>
        <v/>
      </c>
      <c r="AF17" s="92" t="str">
        <f>IF(ISBLANK(Výsledky!$FG$3),"",Výsledky!FG87)</f>
        <v/>
      </c>
      <c r="AG17" s="92" t="str">
        <f>IF(ISBLANK(Výsledky!$FN$3),"",Výsledky!FN87)</f>
        <v/>
      </c>
      <c r="AH17" s="92" t="str">
        <f>IF(ISBLANK(Výsledky!$FU$3),"",Výsledky!FU87)</f>
        <v/>
      </c>
      <c r="AI17" s="92" t="str">
        <f>IF(ISBLANK(Výsledky!$GB$3),"",Výsledky!GB87)</f>
        <v/>
      </c>
      <c r="AJ17" s="92" t="str">
        <f>IF(ISBLANK(Výsledky!$GI$3),"",Výsledky!GI87)</f>
        <v/>
      </c>
      <c r="AK17" s="92" t="str">
        <f>IF(ISBLANK(Výsledky!$GP$3),"",Výsledky!GP87)</f>
        <v/>
      </c>
      <c r="AL17" s="92" t="str">
        <f>IF(ISBLANK(Výsledky!$GW$3),"",Výsledky!GW87)</f>
        <v/>
      </c>
      <c r="AM17" s="92" t="str">
        <f>IF(ISBLANK(Výsledky!$HD$3),"",Výsledky!HD87)</f>
        <v/>
      </c>
      <c r="AN17" s="92" t="str">
        <f>IF(ISBLANK(Výsledky!$HK$3),"",Výsledky!HK87)</f>
        <v/>
      </c>
      <c r="AO17" s="92" t="str">
        <f>IF(ISBLANK(Výsledky!$HR$3),"",Výsledky!HR87)</f>
        <v/>
      </c>
      <c r="AP17" s="92" t="str">
        <f>IF(ISBLANK(Výsledky!$HY$3),"",Výsledky!HY87)</f>
        <v/>
      </c>
      <c r="AQ17" s="92" t="str">
        <f>IF(ISBLANK(Výsledky!$IF$3),"",Výsledky!IF87)</f>
        <v/>
      </c>
      <c r="AR17" s="92" t="str">
        <f>IF(ISBLANK(Výsledky!$IM$3),"",Výsledky!IM87)</f>
        <v/>
      </c>
      <c r="AS17" s="92" t="str">
        <f>IF(ISBLANK(Výsledky!$IT$3),"",Výsledky!IT87)</f>
        <v/>
      </c>
      <c r="AT17" s="92" t="str">
        <f>IF(ISBLANK(Výsledky!$JA$3),"",Výsledky!JA87)</f>
        <v/>
      </c>
      <c r="AU17" s="92" t="str">
        <f>IF(ISBLANK(Výsledky!$JH$3),"",Výsledky!JH87)</f>
        <v/>
      </c>
      <c r="AV17" s="92" t="str">
        <f>IF(ISBLANK(Výsledky!$JO$3),"",Výsledky!JO87)</f>
        <v/>
      </c>
      <c r="AW17" s="92" t="str">
        <f>IF(ISBLANK(Výsledky!$JV$3),"",Výsledky!JV87)</f>
        <v/>
      </c>
      <c r="AX17" s="92" t="str">
        <f>IF(ISBLANK(Výsledky!$KC$3),"",Výsledky!KC87)</f>
        <v/>
      </c>
      <c r="AY17" s="92" t="str">
        <f>IF(ISBLANK(Výsledky!$KJ$3),"",Výsledky!KJ87)</f>
        <v/>
      </c>
      <c r="AZ17" s="92" t="str">
        <f>IF(ISBLANK(Výsledky!$KQ$3),"",Výsledky!KQ87)</f>
        <v/>
      </c>
      <c r="BA17" s="92" t="str">
        <f>IF(ISBLANK(Výsledky!$KX$3),"",Výsledky!KX87)</f>
        <v/>
      </c>
      <c r="BB17" s="92" t="str">
        <f>IF(ISBLANK(Výsledky!$LE$3),"",Výsledky!LE87)</f>
        <v/>
      </c>
      <c r="BC17" s="92" t="str">
        <f>IF(ISBLANK(Výsledky!$LL$3),"",Výsledky!LL87)</f>
        <v/>
      </c>
      <c r="BD17" s="92" t="str">
        <f>IF(ISBLANK(Výsledky!$LS$3),"",Výsledky!LS87)</f>
        <v/>
      </c>
      <c r="BE17" s="92" t="str">
        <f>IF(ISBLANK(Výsledky!$LZ$3),"",Výsledky!LZ87)</f>
        <v/>
      </c>
      <c r="BF17" s="92" t="str">
        <f>IF(ISBLANK(Výsledky!$MG$3),"",Výsledky!MG87)</f>
        <v/>
      </c>
      <c r="BG17" s="92" t="str">
        <f>IF(ISBLANK(Výsledky!$MN$3),"",Výsledky!MN87)</f>
        <v/>
      </c>
      <c r="BH17" s="92" t="str">
        <f>IF(ISBLANK(Výsledky!$MU$3),"",Výsledky!MU87)</f>
        <v/>
      </c>
      <c r="BI17" s="92" t="str">
        <f>IF(ISBLANK(Výsledky!$NB$3),"",Výsledky!NB87)</f>
        <v/>
      </c>
      <c r="BJ17" s="92" t="str">
        <f>IF(ISBLANK(Výsledky!$NI$3),"",Výsledky!NI87)</f>
        <v/>
      </c>
      <c r="BK17" s="92" t="str">
        <f>IF(ISBLANK(Výsledky!$NP$3),"",Výsledky!NP87)</f>
        <v/>
      </c>
      <c r="BL17" s="92" t="str">
        <f>IF(ISBLANK(Výsledky!$NW$3),"",Výsledky!NW87)</f>
        <v/>
      </c>
      <c r="BM17" s="92" t="str">
        <f>IF(ISBLANK(Výsledky!$OD$3),"",Výsledky!OD87)</f>
        <v/>
      </c>
      <c r="BN17" s="92" t="str">
        <f>IF(ISBLANK(Výsledky!$OK$3),"",Výsledky!OK87)</f>
        <v/>
      </c>
      <c r="BO17" s="92" t="str">
        <f>IF(ISBLANK(Výsledky!$OR$3),"",Výsledky!OR87)</f>
        <v/>
      </c>
      <c r="BP17" s="92" t="str">
        <f>IF(ISBLANK(Výsledky!$OY$3),"",Výsledky!OY87)</f>
        <v/>
      </c>
      <c r="BQ17" s="92" t="str">
        <f>IF(ISBLANK(Výsledky!$PF$3),"",Výsledky!PF87)</f>
        <v/>
      </c>
      <c r="BR17" s="92" t="str">
        <f>IF(ISBLANK(Výsledky!$PM$3),"",Výsledky!PM87)</f>
        <v/>
      </c>
      <c r="BS17" s="92" t="str">
        <f>IF(ISBLANK(Výsledky!$PT$3),"",Výsledky!PT87)</f>
        <v/>
      </c>
      <c r="BT17" s="92" t="str">
        <f>IF(ISBLANK(Výsledky!$QA$3),"",Výsledky!QA87)</f>
        <v/>
      </c>
      <c r="BU17" s="96" t="str">
        <f>IF(ISBLANK(Výsledky!$QH$3),"",Výsledky!QH87)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 ht="15" x14ac:dyDescent="0.2">
      <c r="A18" s="1"/>
      <c r="B18" s="118" t="s">
        <v>108</v>
      </c>
      <c r="C18" s="114">
        <f>Tipy!A24</f>
        <v>55</v>
      </c>
      <c r="D18" s="109" t="str">
        <f>IF(Tipy!B24="","",Tipy!B24)</f>
        <v>ivez</v>
      </c>
      <c r="E18" s="110">
        <f>SUM(F18:J18)</f>
        <v>260</v>
      </c>
      <c r="F18" s="105">
        <f>IF(ISBLANK(Výsledky!$I$3),"-",SUM(K18:P18,R18,T18:U18,W18,Y18:AA18,AC18,AE18,AG18,AI18:AK18,AN18:AO18,AS18:AT18,AV18:AW18,AZ18,BB18:BC18,BE18:BF18,BH18,BJ18,BL18:BN18,BP18,BR18:BS18))</f>
        <v>80</v>
      </c>
      <c r="G18" s="90">
        <f>IF(ISBLANK(Výsledky!$BF$3),"-",SUM(Q18,V18,X18,S18,AB18,AD18,AU18,BA18,BG18,BI18,BO18,BQ18,BU18))</f>
        <v>100</v>
      </c>
      <c r="H18" s="90" t="str">
        <f>IF(ISBLANK(Výsledky!$FG$3),"-",SUM(AF18,AH18,AM18,AP18,AR18,AX18))</f>
        <v>-</v>
      </c>
      <c r="I18" s="93" t="str">
        <f>IF(ISBLANK(Výsledky!$GW$3),"-",SUM(AL18,AQ18,AY18,BD18,BK18,BT18))</f>
        <v>-</v>
      </c>
      <c r="J18" s="95">
        <f>IF(ISBLANK(Výsledky!$I$3),"",Výsledky!I30)</f>
        <v>80</v>
      </c>
      <c r="K18" s="92" t="str">
        <f>IF(ISBLANK(Výsledky!$P$3),"",Výsledky!P30)</f>
        <v>-</v>
      </c>
      <c r="L18" s="92">
        <f>IF(ISBLANK(Výsledky!$W$3),"",Výsledky!W30)</f>
        <v>0</v>
      </c>
      <c r="M18" s="92">
        <f>IF(ISBLANK(Výsledky!$AD$3),"",Výsledky!AD30)</f>
        <v>20</v>
      </c>
      <c r="N18" s="92">
        <f>IF(ISBLANK(Výsledky!$AK$3),"",Výsledky!AK30)</f>
        <v>20</v>
      </c>
      <c r="O18" s="92">
        <f>IF(ISBLANK(Výsledky!$AR$3),"",Výsledky!AR30)</f>
        <v>20</v>
      </c>
      <c r="P18" s="92">
        <f>IF(ISBLANK(Výsledky!$AY$3),"",Výsledky!AY30)</f>
        <v>0</v>
      </c>
      <c r="Q18" s="92">
        <f>IF(ISBLANK(Výsledky!$BF$3),"",Výsledky!BF30)</f>
        <v>0</v>
      </c>
      <c r="R18" s="92" t="str">
        <f>IF(ISBLANK(Výsledky!$BM$3),"",Výsledky!BM30)</f>
        <v/>
      </c>
      <c r="S18" s="92">
        <f>IF(ISBLANK(Výsledky!$BT$3),"",Výsledky!BT30)</f>
        <v>50</v>
      </c>
      <c r="T18" s="92" t="str">
        <f>IF(ISBLANK(Výsledky!$CA$3),"",Výsledky!CA30)</f>
        <v/>
      </c>
      <c r="U18" s="92">
        <f>IF(ISBLANK(Výsledky!$CH$3),"",Výsledky!CH30)</f>
        <v>20</v>
      </c>
      <c r="V18" s="92">
        <f>IF(ISBLANK(Výsledky!$CO$3),"",Výsledky!CO30)</f>
        <v>50</v>
      </c>
      <c r="W18" s="92" t="str">
        <f>IF(ISBLANK(Výsledky!$CV$3),"",Výsledky!CV30)</f>
        <v/>
      </c>
      <c r="X18" s="92" t="str">
        <f>IF(ISBLANK(Výsledky!$DC$3),"",Výsledky!DC30)</f>
        <v/>
      </c>
      <c r="Y18" s="92" t="str">
        <f>IF(ISBLANK(Výsledky!$DJ$3),"",Výsledky!DJ30)</f>
        <v/>
      </c>
      <c r="Z18" s="92" t="str">
        <f>IF(ISBLANK(Výsledky!$DQ$3),"",Výsledky!DQ30)</f>
        <v/>
      </c>
      <c r="AA18" s="92" t="str">
        <f>IF(ISBLANK(Výsledky!$DX$3),"",Výsledky!DX30)</f>
        <v/>
      </c>
      <c r="AB18" s="92" t="str">
        <f>IF(ISBLANK(Výsledky!$EE$3),"",Výsledky!EE30)</f>
        <v/>
      </c>
      <c r="AC18" s="92" t="str">
        <f>IF(ISBLANK(Výsledky!$EL$3),"",Výsledky!EL30)</f>
        <v/>
      </c>
      <c r="AD18" s="92" t="str">
        <f>IF(ISBLANK(Výsledky!$ES$3),"",Výsledky!ES30)</f>
        <v/>
      </c>
      <c r="AE18" s="92" t="str">
        <f>IF(ISBLANK(Výsledky!$EZ$3),"",Výsledky!EZ30)</f>
        <v/>
      </c>
      <c r="AF18" s="92" t="str">
        <f>IF(ISBLANK(Výsledky!$FG$3),"",Výsledky!FG30)</f>
        <v/>
      </c>
      <c r="AG18" s="92" t="str">
        <f>IF(ISBLANK(Výsledky!$FN$3),"",Výsledky!FN30)</f>
        <v/>
      </c>
      <c r="AH18" s="92" t="str">
        <f>IF(ISBLANK(Výsledky!$FU$3),"",Výsledky!FU30)</f>
        <v/>
      </c>
      <c r="AI18" s="92" t="str">
        <f>IF(ISBLANK(Výsledky!$GB$3),"",Výsledky!GB30)</f>
        <v/>
      </c>
      <c r="AJ18" s="92" t="str">
        <f>IF(ISBLANK(Výsledky!$GI$3),"",Výsledky!GI30)</f>
        <v/>
      </c>
      <c r="AK18" s="92" t="str">
        <f>IF(ISBLANK(Výsledky!$GP$3),"",Výsledky!GP30)</f>
        <v/>
      </c>
      <c r="AL18" s="92" t="str">
        <f>IF(ISBLANK(Výsledky!$GW$3),"",Výsledky!GW30)</f>
        <v/>
      </c>
      <c r="AM18" s="92" t="str">
        <f>IF(ISBLANK(Výsledky!$HD$3),"",Výsledky!HD30)</f>
        <v/>
      </c>
      <c r="AN18" s="92" t="str">
        <f>IF(ISBLANK(Výsledky!$HK$3),"",Výsledky!HK30)</f>
        <v/>
      </c>
      <c r="AO18" s="92" t="str">
        <f>IF(ISBLANK(Výsledky!$HR$3),"",Výsledky!HR30)</f>
        <v/>
      </c>
      <c r="AP18" s="92" t="str">
        <f>IF(ISBLANK(Výsledky!$HY$3),"",Výsledky!HY30)</f>
        <v/>
      </c>
      <c r="AQ18" s="92" t="str">
        <f>IF(ISBLANK(Výsledky!$IF$3),"",Výsledky!IF30)</f>
        <v/>
      </c>
      <c r="AR18" s="92" t="str">
        <f>IF(ISBLANK(Výsledky!$IM$3),"",Výsledky!IM30)</f>
        <v/>
      </c>
      <c r="AS18" s="92" t="str">
        <f>IF(ISBLANK(Výsledky!$IT$3),"",Výsledky!IT30)</f>
        <v/>
      </c>
      <c r="AT18" s="92" t="str">
        <f>IF(ISBLANK(Výsledky!$JA$3),"",Výsledky!JA30)</f>
        <v/>
      </c>
      <c r="AU18" s="92" t="str">
        <f>IF(ISBLANK(Výsledky!$JH$3),"",Výsledky!JH30)</f>
        <v/>
      </c>
      <c r="AV18" s="92" t="str">
        <f>IF(ISBLANK(Výsledky!$JO$3),"",Výsledky!JO30)</f>
        <v/>
      </c>
      <c r="AW18" s="92" t="str">
        <f>IF(ISBLANK(Výsledky!$JV$3),"",Výsledky!JV30)</f>
        <v/>
      </c>
      <c r="AX18" s="92" t="str">
        <f>IF(ISBLANK(Výsledky!$KC$3),"",Výsledky!KC30)</f>
        <v/>
      </c>
      <c r="AY18" s="92" t="str">
        <f>IF(ISBLANK(Výsledky!$KJ$3),"",Výsledky!KJ30)</f>
        <v/>
      </c>
      <c r="AZ18" s="92" t="str">
        <f>IF(ISBLANK(Výsledky!$KQ$3),"",Výsledky!KQ30)</f>
        <v/>
      </c>
      <c r="BA18" s="92" t="str">
        <f>IF(ISBLANK(Výsledky!$KX$3),"",Výsledky!KX30)</f>
        <v/>
      </c>
      <c r="BB18" s="92" t="str">
        <f>IF(ISBLANK(Výsledky!$LE$3),"",Výsledky!LE30)</f>
        <v/>
      </c>
      <c r="BC18" s="92" t="str">
        <f>IF(ISBLANK(Výsledky!$LL$3),"",Výsledky!LL30)</f>
        <v/>
      </c>
      <c r="BD18" s="92" t="str">
        <f>IF(ISBLANK(Výsledky!$LS$3),"",Výsledky!LS30)</f>
        <v/>
      </c>
      <c r="BE18" s="92" t="str">
        <f>IF(ISBLANK(Výsledky!$LZ$3),"",Výsledky!LZ30)</f>
        <v/>
      </c>
      <c r="BF18" s="92" t="str">
        <f>IF(ISBLANK(Výsledky!$MG$3),"",Výsledky!MG30)</f>
        <v/>
      </c>
      <c r="BG18" s="92" t="str">
        <f>IF(ISBLANK(Výsledky!$MN$3),"",Výsledky!MN30)</f>
        <v/>
      </c>
      <c r="BH18" s="92" t="str">
        <f>IF(ISBLANK(Výsledky!$MU$3),"",Výsledky!MU30)</f>
        <v/>
      </c>
      <c r="BI18" s="92" t="str">
        <f>IF(ISBLANK(Výsledky!$NB$3),"",Výsledky!NB30)</f>
        <v/>
      </c>
      <c r="BJ18" s="92" t="str">
        <f>IF(ISBLANK(Výsledky!$NI$3),"",Výsledky!NI30)</f>
        <v/>
      </c>
      <c r="BK18" s="92" t="str">
        <f>IF(ISBLANK(Výsledky!$NP$3),"",Výsledky!NP30)</f>
        <v/>
      </c>
      <c r="BL18" s="92" t="str">
        <f>IF(ISBLANK(Výsledky!$NW$3),"",Výsledky!NW30)</f>
        <v/>
      </c>
      <c r="BM18" s="92" t="str">
        <f>IF(ISBLANK(Výsledky!$OD$3),"",Výsledky!OD30)</f>
        <v/>
      </c>
      <c r="BN18" s="92" t="str">
        <f>IF(ISBLANK(Výsledky!$OK$3),"",Výsledky!OK30)</f>
        <v/>
      </c>
      <c r="BO18" s="92" t="str">
        <f>IF(ISBLANK(Výsledky!$OR$3),"",Výsledky!OR30)</f>
        <v/>
      </c>
      <c r="BP18" s="92" t="str">
        <f>IF(ISBLANK(Výsledky!$OY$3),"",Výsledky!OY30)</f>
        <v/>
      </c>
      <c r="BQ18" s="92" t="str">
        <f>IF(ISBLANK(Výsledky!$PF$3),"",Výsledky!PF30)</f>
        <v/>
      </c>
      <c r="BR18" s="92" t="str">
        <f>IF(ISBLANK(Výsledky!$PM$3),"",Výsledky!PM30)</f>
        <v/>
      </c>
      <c r="BS18" s="92" t="str">
        <f>IF(ISBLANK(Výsledky!$PT$3),"",Výsledky!PT30)</f>
        <v/>
      </c>
      <c r="BT18" s="92" t="str">
        <f>IF(ISBLANK(Výsledky!$QA$3),"",Výsledky!QA30)</f>
        <v/>
      </c>
      <c r="BU18" s="96" t="str">
        <f>IF(ISBLANK(Výsledky!$QH$3),"",Výsledky!QH30)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 ht="15" x14ac:dyDescent="0.2">
      <c r="A19" s="1"/>
      <c r="B19" s="118" t="s">
        <v>109</v>
      </c>
      <c r="C19" s="114">
        <f>Tipy!A61</f>
        <v>58</v>
      </c>
      <c r="D19" s="109" t="str">
        <f>IF(Tipy!B61="","",Tipy!B61)</f>
        <v>Rajjum</v>
      </c>
      <c r="E19" s="110">
        <f>SUM(F19:J19)</f>
        <v>250</v>
      </c>
      <c r="F19" s="105">
        <f>IF(ISBLANK(Výsledky!$I$3),"-",SUM(K19:P19,R19,T19:U19,W19,Y19:AA19,AC19,AE19,AG19,AI19:AK19,AN19:AO19,AS19:AT19,AV19:AW19,AZ19,BB19:BC19,BE19:BF19,BH19,BJ19,BL19:BN19,BP19,BR19:BS19))</f>
        <v>130</v>
      </c>
      <c r="G19" s="90">
        <f>IF(ISBLANK(Výsledky!$BF$3),"-",SUM(Q19,V19,X19,S19,AB19,AD19,AU19,BA19,BG19,BI19,BO19,BQ19,BU19))</f>
        <v>70</v>
      </c>
      <c r="H19" s="90" t="str">
        <f>IF(ISBLANK(Výsledky!$FG$3),"-",SUM(AF19,AH19,AM19,AP19,AR19,AX19))</f>
        <v>-</v>
      </c>
      <c r="I19" s="93" t="str">
        <f>IF(ISBLANK(Výsledky!$GW$3),"-",SUM(AL19,AQ19,AY19,BD19,BK19,BT19))</f>
        <v>-</v>
      </c>
      <c r="J19" s="95">
        <f>IF(ISBLANK(Výsledky!$I$3),"",Výsledky!I67)</f>
        <v>50</v>
      </c>
      <c r="K19" s="92">
        <f>IF(ISBLANK(Výsledky!$P$3),"",Výsledky!P67)</f>
        <v>20</v>
      </c>
      <c r="L19" s="92">
        <f>IF(ISBLANK(Výsledky!$W$3),"",Výsledky!W67)</f>
        <v>10</v>
      </c>
      <c r="M19" s="92">
        <f>IF(ISBLANK(Výsledky!$AD$3),"",Výsledky!AD67)</f>
        <v>20</v>
      </c>
      <c r="N19" s="92">
        <f>IF(ISBLANK(Výsledky!$AK$3),"",Výsledky!AK67)</f>
        <v>50</v>
      </c>
      <c r="O19" s="92">
        <f>IF(ISBLANK(Výsledky!$AR$3),"",Výsledky!AR67)</f>
        <v>30</v>
      </c>
      <c r="P19" s="92">
        <f>IF(ISBLANK(Výsledky!$AY$3),"",Výsledky!AY67)</f>
        <v>0</v>
      </c>
      <c r="Q19" s="92">
        <f>IF(ISBLANK(Výsledky!$BF$3),"",Výsledky!BF67)</f>
        <v>0</v>
      </c>
      <c r="R19" s="92" t="str">
        <f>IF(ISBLANK(Výsledky!$BM$3),"",Výsledky!BM67)</f>
        <v/>
      </c>
      <c r="S19" s="92">
        <f>IF(ISBLANK(Výsledky!$BT$3),"",Výsledky!BT67)</f>
        <v>20</v>
      </c>
      <c r="T19" s="92" t="str">
        <f>IF(ISBLANK(Výsledky!$CA$3),"",Výsledky!CA67)</f>
        <v/>
      </c>
      <c r="U19" s="92">
        <f>IF(ISBLANK(Výsledky!$CH$3),"",Výsledky!CH67)</f>
        <v>0</v>
      </c>
      <c r="V19" s="92">
        <f>IF(ISBLANK(Výsledky!$CO$3),"",Výsledky!CO67)</f>
        <v>50</v>
      </c>
      <c r="W19" s="92" t="str">
        <f>IF(ISBLANK(Výsledky!$CV$3),"",Výsledky!CV67)</f>
        <v/>
      </c>
      <c r="X19" s="92" t="str">
        <f>IF(ISBLANK(Výsledky!$DC$3),"",Výsledky!DC67)</f>
        <v/>
      </c>
      <c r="Y19" s="92" t="str">
        <f>IF(ISBLANK(Výsledky!$DJ$3),"",Výsledky!DJ67)</f>
        <v/>
      </c>
      <c r="Z19" s="92" t="str">
        <f>IF(ISBLANK(Výsledky!$DQ$3),"",Výsledky!DQ67)</f>
        <v/>
      </c>
      <c r="AA19" s="92" t="str">
        <f>IF(ISBLANK(Výsledky!$DX$3),"",Výsledky!DX67)</f>
        <v/>
      </c>
      <c r="AB19" s="92" t="str">
        <f>IF(ISBLANK(Výsledky!$EE$3),"",Výsledky!EE67)</f>
        <v/>
      </c>
      <c r="AC19" s="92" t="str">
        <f>IF(ISBLANK(Výsledky!$EL$3),"",Výsledky!EL67)</f>
        <v/>
      </c>
      <c r="AD19" s="92" t="str">
        <f>IF(ISBLANK(Výsledky!$ES$3),"",Výsledky!ES67)</f>
        <v/>
      </c>
      <c r="AE19" s="92" t="str">
        <f>IF(ISBLANK(Výsledky!$EZ$3),"",Výsledky!EZ67)</f>
        <v/>
      </c>
      <c r="AF19" s="92" t="str">
        <f>IF(ISBLANK(Výsledky!$FG$3),"",Výsledky!FG67)</f>
        <v/>
      </c>
      <c r="AG19" s="92" t="str">
        <f>IF(ISBLANK(Výsledky!$FN$3),"",Výsledky!FN67)</f>
        <v/>
      </c>
      <c r="AH19" s="92" t="str">
        <f>IF(ISBLANK(Výsledky!$FU$3),"",Výsledky!FU67)</f>
        <v/>
      </c>
      <c r="AI19" s="92" t="str">
        <f>IF(ISBLANK(Výsledky!$GB$3),"",Výsledky!GB67)</f>
        <v/>
      </c>
      <c r="AJ19" s="92" t="str">
        <f>IF(ISBLANK(Výsledky!$GI$3),"",Výsledky!GI67)</f>
        <v/>
      </c>
      <c r="AK19" s="92" t="str">
        <f>IF(ISBLANK(Výsledky!$GP$3),"",Výsledky!GP67)</f>
        <v/>
      </c>
      <c r="AL19" s="92" t="str">
        <f>IF(ISBLANK(Výsledky!$GW$3),"",Výsledky!GW67)</f>
        <v/>
      </c>
      <c r="AM19" s="92" t="str">
        <f>IF(ISBLANK(Výsledky!$HD$3),"",Výsledky!HD67)</f>
        <v/>
      </c>
      <c r="AN19" s="92" t="str">
        <f>IF(ISBLANK(Výsledky!$HK$3),"",Výsledky!HK67)</f>
        <v/>
      </c>
      <c r="AO19" s="92" t="str">
        <f>IF(ISBLANK(Výsledky!$HR$3),"",Výsledky!HR67)</f>
        <v/>
      </c>
      <c r="AP19" s="92" t="str">
        <f>IF(ISBLANK(Výsledky!$HY$3),"",Výsledky!HY67)</f>
        <v/>
      </c>
      <c r="AQ19" s="92" t="str">
        <f>IF(ISBLANK(Výsledky!$IF$3),"",Výsledky!IF67)</f>
        <v/>
      </c>
      <c r="AR19" s="92" t="str">
        <f>IF(ISBLANK(Výsledky!$IM$3),"",Výsledky!IM67)</f>
        <v/>
      </c>
      <c r="AS19" s="92" t="str">
        <f>IF(ISBLANK(Výsledky!$IT$3),"",Výsledky!IT67)</f>
        <v/>
      </c>
      <c r="AT19" s="92" t="str">
        <f>IF(ISBLANK(Výsledky!$JA$3),"",Výsledky!JA67)</f>
        <v/>
      </c>
      <c r="AU19" s="92" t="str">
        <f>IF(ISBLANK(Výsledky!$JH$3),"",Výsledky!JH67)</f>
        <v/>
      </c>
      <c r="AV19" s="92" t="str">
        <f>IF(ISBLANK(Výsledky!$JO$3),"",Výsledky!JO67)</f>
        <v/>
      </c>
      <c r="AW19" s="92" t="str">
        <f>IF(ISBLANK(Výsledky!$JV$3),"",Výsledky!JV67)</f>
        <v/>
      </c>
      <c r="AX19" s="92" t="str">
        <f>IF(ISBLANK(Výsledky!$KC$3),"",Výsledky!KC67)</f>
        <v/>
      </c>
      <c r="AY19" s="92" t="str">
        <f>IF(ISBLANK(Výsledky!$KJ$3),"",Výsledky!KJ67)</f>
        <v/>
      </c>
      <c r="AZ19" s="92" t="str">
        <f>IF(ISBLANK(Výsledky!$KQ$3),"",Výsledky!KQ67)</f>
        <v/>
      </c>
      <c r="BA19" s="92" t="str">
        <f>IF(ISBLANK(Výsledky!$KX$3),"",Výsledky!KX67)</f>
        <v/>
      </c>
      <c r="BB19" s="92" t="str">
        <f>IF(ISBLANK(Výsledky!$LE$3),"",Výsledky!LE67)</f>
        <v/>
      </c>
      <c r="BC19" s="92" t="str">
        <f>IF(ISBLANK(Výsledky!$LL$3),"",Výsledky!LL67)</f>
        <v/>
      </c>
      <c r="BD19" s="92" t="str">
        <f>IF(ISBLANK(Výsledky!$LS$3),"",Výsledky!LS67)</f>
        <v/>
      </c>
      <c r="BE19" s="92" t="str">
        <f>IF(ISBLANK(Výsledky!$LZ$3),"",Výsledky!LZ67)</f>
        <v/>
      </c>
      <c r="BF19" s="92" t="str">
        <f>IF(ISBLANK(Výsledky!$MG$3),"",Výsledky!MG67)</f>
        <v/>
      </c>
      <c r="BG19" s="92" t="str">
        <f>IF(ISBLANK(Výsledky!$MN$3),"",Výsledky!MN67)</f>
        <v/>
      </c>
      <c r="BH19" s="92" t="str">
        <f>IF(ISBLANK(Výsledky!$MU$3),"",Výsledky!MU67)</f>
        <v/>
      </c>
      <c r="BI19" s="92" t="str">
        <f>IF(ISBLANK(Výsledky!$NB$3),"",Výsledky!NB67)</f>
        <v/>
      </c>
      <c r="BJ19" s="92" t="str">
        <f>IF(ISBLANK(Výsledky!$NI$3),"",Výsledky!NI67)</f>
        <v/>
      </c>
      <c r="BK19" s="92" t="str">
        <f>IF(ISBLANK(Výsledky!$NP$3),"",Výsledky!NP67)</f>
        <v/>
      </c>
      <c r="BL19" s="92" t="str">
        <f>IF(ISBLANK(Výsledky!$NW$3),"",Výsledky!NW67)</f>
        <v/>
      </c>
      <c r="BM19" s="92" t="str">
        <f>IF(ISBLANK(Výsledky!$OD$3),"",Výsledky!OD67)</f>
        <v/>
      </c>
      <c r="BN19" s="92" t="str">
        <f>IF(ISBLANK(Výsledky!$OK$3),"",Výsledky!OK67)</f>
        <v/>
      </c>
      <c r="BO19" s="92" t="str">
        <f>IF(ISBLANK(Výsledky!$OR$3),"",Výsledky!OR67)</f>
        <v/>
      </c>
      <c r="BP19" s="92" t="str">
        <f>IF(ISBLANK(Výsledky!$OY$3),"",Výsledky!OY67)</f>
        <v/>
      </c>
      <c r="BQ19" s="92" t="str">
        <f>IF(ISBLANK(Výsledky!$PF$3),"",Výsledky!PF67)</f>
        <v/>
      </c>
      <c r="BR19" s="92" t="str">
        <f>IF(ISBLANK(Výsledky!$PM$3),"",Výsledky!PM67)</f>
        <v/>
      </c>
      <c r="BS19" s="92" t="str">
        <f>IF(ISBLANK(Výsledky!$PT$3),"",Výsledky!PT67)</f>
        <v/>
      </c>
      <c r="BT19" s="92" t="str">
        <f>IF(ISBLANK(Výsledky!$QA$3),"",Výsledky!QA67)</f>
        <v/>
      </c>
      <c r="BU19" s="96" t="str">
        <f>IF(ISBLANK(Výsledky!$QH$3),"",Výsledky!QH67)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 ht="15" x14ac:dyDescent="0.2">
      <c r="A20" s="1"/>
      <c r="B20" s="118" t="s">
        <v>110</v>
      </c>
      <c r="C20" s="114">
        <f>Tipy!A34</f>
        <v>9</v>
      </c>
      <c r="D20" s="109" t="str">
        <f>IF(Tipy!B34="","",Tipy!B34)</f>
        <v>Kouba</v>
      </c>
      <c r="E20" s="110">
        <f>SUM(F20:J20)</f>
        <v>240</v>
      </c>
      <c r="F20" s="105">
        <f>IF(ISBLANK(Výsledky!$I$3),"-",SUM(K20:P20,R20,T20:U20,W20,Y20:AA20,AC20,AE20,AG20,AI20:AK20,AN20:AO20,AS20:AT20,AV20:AW20,AZ20,BB20:BC20,BE20:BF20,BH20,BJ20,BL20:BN20,BP20,BR20:BS20))</f>
        <v>100</v>
      </c>
      <c r="G20" s="90">
        <f>IF(ISBLANK(Výsledky!$BF$3),"-",SUM(Q20,V20,X20,S20,AB20,AD20,AU20,BA20,BG20,BI20,BO20,BQ20,BU20))</f>
        <v>140</v>
      </c>
      <c r="H20" s="90" t="str">
        <f>IF(ISBLANK(Výsledky!$FG$3),"-",SUM(AF20,AH20,AM20,AP20,AR20,AX20))</f>
        <v>-</v>
      </c>
      <c r="I20" s="93" t="str">
        <f>IF(ISBLANK(Výsledky!$GW$3),"-",SUM(AL20,AQ20,AY20,BD20,BK20,BT20))</f>
        <v>-</v>
      </c>
      <c r="J20" s="95">
        <f>IF(ISBLANK(Výsledky!$I$3),"",Výsledky!I40)</f>
        <v>0</v>
      </c>
      <c r="K20" s="92" t="str">
        <f>IF(ISBLANK(Výsledky!$P$3),"",Výsledky!P40)</f>
        <v>-</v>
      </c>
      <c r="L20" s="92">
        <f>IF(ISBLANK(Výsledky!$W$3),"",Výsledky!W40)</f>
        <v>0</v>
      </c>
      <c r="M20" s="92">
        <f>IF(ISBLANK(Výsledky!$AD$3),"",Výsledky!AD40)</f>
        <v>20</v>
      </c>
      <c r="N20" s="92">
        <f>IF(ISBLANK(Výsledky!$AK$3),"",Výsledky!AK40)</f>
        <v>20</v>
      </c>
      <c r="O20" s="92">
        <f>IF(ISBLANK(Výsledky!$AR$3),"",Výsledky!AR40)</f>
        <v>60</v>
      </c>
      <c r="P20" s="92" t="str">
        <f>IF(ISBLANK(Výsledky!$AY$3),"",Výsledky!AY40)</f>
        <v>-</v>
      </c>
      <c r="Q20" s="92">
        <f>IF(ISBLANK(Výsledky!$BF$3),"",Výsledky!BF40)</f>
        <v>0</v>
      </c>
      <c r="R20" s="92" t="str">
        <f>IF(ISBLANK(Výsledky!$BM$3),"",Výsledky!BM40)</f>
        <v/>
      </c>
      <c r="S20" s="92">
        <f>IF(ISBLANK(Výsledky!$BT$3),"",Výsledky!BT40)</f>
        <v>60</v>
      </c>
      <c r="T20" s="92" t="str">
        <f>IF(ISBLANK(Výsledky!$CA$3),"",Výsledky!CA40)</f>
        <v/>
      </c>
      <c r="U20" s="92">
        <f>IF(ISBLANK(Výsledky!$CH$3),"",Výsledky!CH40)</f>
        <v>0</v>
      </c>
      <c r="V20" s="92">
        <f>IF(ISBLANK(Výsledky!$CO$3),"",Výsledky!CO40)</f>
        <v>80</v>
      </c>
      <c r="W20" s="92" t="str">
        <f>IF(ISBLANK(Výsledky!$CV$3),"",Výsledky!CV40)</f>
        <v/>
      </c>
      <c r="X20" s="92" t="str">
        <f>IF(ISBLANK(Výsledky!$DC$3),"",Výsledky!DC40)</f>
        <v/>
      </c>
      <c r="Y20" s="92" t="str">
        <f>IF(ISBLANK(Výsledky!$DJ$3),"",Výsledky!DJ40)</f>
        <v/>
      </c>
      <c r="Z20" s="92" t="str">
        <f>IF(ISBLANK(Výsledky!$DQ$3),"",Výsledky!DQ40)</f>
        <v/>
      </c>
      <c r="AA20" s="92" t="str">
        <f>IF(ISBLANK(Výsledky!$DX$3),"",Výsledky!DX40)</f>
        <v/>
      </c>
      <c r="AB20" s="92" t="str">
        <f>IF(ISBLANK(Výsledky!$EE$3),"",Výsledky!EE40)</f>
        <v/>
      </c>
      <c r="AC20" s="92" t="str">
        <f>IF(ISBLANK(Výsledky!$EL$3),"",Výsledky!EL40)</f>
        <v/>
      </c>
      <c r="AD20" s="92" t="str">
        <f>IF(ISBLANK(Výsledky!$ES$3),"",Výsledky!ES40)</f>
        <v/>
      </c>
      <c r="AE20" s="92" t="str">
        <f>IF(ISBLANK(Výsledky!$EZ$3),"",Výsledky!EZ40)</f>
        <v/>
      </c>
      <c r="AF20" s="92" t="str">
        <f>IF(ISBLANK(Výsledky!$FG$3),"",Výsledky!FG40)</f>
        <v/>
      </c>
      <c r="AG20" s="92" t="str">
        <f>IF(ISBLANK(Výsledky!$FN$3),"",Výsledky!FN40)</f>
        <v/>
      </c>
      <c r="AH20" s="92" t="str">
        <f>IF(ISBLANK(Výsledky!$FU$3),"",Výsledky!FU40)</f>
        <v/>
      </c>
      <c r="AI20" s="92" t="str">
        <f>IF(ISBLANK(Výsledky!$GB$3),"",Výsledky!GB40)</f>
        <v/>
      </c>
      <c r="AJ20" s="92" t="str">
        <f>IF(ISBLANK(Výsledky!$GI$3),"",Výsledky!GI40)</f>
        <v/>
      </c>
      <c r="AK20" s="92" t="str">
        <f>IF(ISBLANK(Výsledky!$GP$3),"",Výsledky!GP40)</f>
        <v/>
      </c>
      <c r="AL20" s="92" t="str">
        <f>IF(ISBLANK(Výsledky!$GW$3),"",Výsledky!GW40)</f>
        <v/>
      </c>
      <c r="AM20" s="92" t="str">
        <f>IF(ISBLANK(Výsledky!$HD$3),"",Výsledky!HD40)</f>
        <v/>
      </c>
      <c r="AN20" s="92" t="str">
        <f>IF(ISBLANK(Výsledky!$HK$3),"",Výsledky!HK40)</f>
        <v/>
      </c>
      <c r="AO20" s="92" t="str">
        <f>IF(ISBLANK(Výsledky!$HR$3),"",Výsledky!HR40)</f>
        <v/>
      </c>
      <c r="AP20" s="92" t="str">
        <f>IF(ISBLANK(Výsledky!$HY$3),"",Výsledky!HY40)</f>
        <v/>
      </c>
      <c r="AQ20" s="92" t="str">
        <f>IF(ISBLANK(Výsledky!$IF$3),"",Výsledky!IF40)</f>
        <v/>
      </c>
      <c r="AR20" s="92" t="str">
        <f>IF(ISBLANK(Výsledky!$IM$3),"",Výsledky!IM40)</f>
        <v/>
      </c>
      <c r="AS20" s="92" t="str">
        <f>IF(ISBLANK(Výsledky!$IT$3),"",Výsledky!IT40)</f>
        <v/>
      </c>
      <c r="AT20" s="92" t="str">
        <f>IF(ISBLANK(Výsledky!$JA$3),"",Výsledky!JA40)</f>
        <v/>
      </c>
      <c r="AU20" s="92" t="str">
        <f>IF(ISBLANK(Výsledky!$JH$3),"",Výsledky!JH40)</f>
        <v/>
      </c>
      <c r="AV20" s="92" t="str">
        <f>IF(ISBLANK(Výsledky!$JO$3),"",Výsledky!JO40)</f>
        <v/>
      </c>
      <c r="AW20" s="92" t="str">
        <f>IF(ISBLANK(Výsledky!$JV$3),"",Výsledky!JV40)</f>
        <v/>
      </c>
      <c r="AX20" s="92" t="str">
        <f>IF(ISBLANK(Výsledky!$KC$3),"",Výsledky!KC40)</f>
        <v/>
      </c>
      <c r="AY20" s="92" t="str">
        <f>IF(ISBLANK(Výsledky!$KJ$3),"",Výsledky!KJ40)</f>
        <v/>
      </c>
      <c r="AZ20" s="92" t="str">
        <f>IF(ISBLANK(Výsledky!$KQ$3),"",Výsledky!KQ40)</f>
        <v/>
      </c>
      <c r="BA20" s="92" t="str">
        <f>IF(ISBLANK(Výsledky!$KX$3),"",Výsledky!KX40)</f>
        <v/>
      </c>
      <c r="BB20" s="92" t="str">
        <f>IF(ISBLANK(Výsledky!$LE$3),"",Výsledky!LE40)</f>
        <v/>
      </c>
      <c r="BC20" s="92" t="str">
        <f>IF(ISBLANK(Výsledky!$LL$3),"",Výsledky!LL40)</f>
        <v/>
      </c>
      <c r="BD20" s="92" t="str">
        <f>IF(ISBLANK(Výsledky!$LS$3),"",Výsledky!LS40)</f>
        <v/>
      </c>
      <c r="BE20" s="92" t="str">
        <f>IF(ISBLANK(Výsledky!$LZ$3),"",Výsledky!LZ40)</f>
        <v/>
      </c>
      <c r="BF20" s="92" t="str">
        <f>IF(ISBLANK(Výsledky!$MG$3),"",Výsledky!MG40)</f>
        <v/>
      </c>
      <c r="BG20" s="92" t="str">
        <f>IF(ISBLANK(Výsledky!$MN$3),"",Výsledky!MN40)</f>
        <v/>
      </c>
      <c r="BH20" s="92" t="str">
        <f>IF(ISBLANK(Výsledky!$MU$3),"",Výsledky!MU40)</f>
        <v/>
      </c>
      <c r="BI20" s="92" t="str">
        <f>IF(ISBLANK(Výsledky!$NB$3),"",Výsledky!NB40)</f>
        <v/>
      </c>
      <c r="BJ20" s="92" t="str">
        <f>IF(ISBLANK(Výsledky!$NI$3),"",Výsledky!NI40)</f>
        <v/>
      </c>
      <c r="BK20" s="92" t="str">
        <f>IF(ISBLANK(Výsledky!$NP$3),"",Výsledky!NP40)</f>
        <v/>
      </c>
      <c r="BL20" s="92" t="str">
        <f>IF(ISBLANK(Výsledky!$NW$3),"",Výsledky!NW40)</f>
        <v/>
      </c>
      <c r="BM20" s="92" t="str">
        <f>IF(ISBLANK(Výsledky!$OD$3),"",Výsledky!OD40)</f>
        <v/>
      </c>
      <c r="BN20" s="92" t="str">
        <f>IF(ISBLANK(Výsledky!$OK$3),"",Výsledky!OK40)</f>
        <v/>
      </c>
      <c r="BO20" s="92" t="str">
        <f>IF(ISBLANK(Výsledky!$OR$3),"",Výsledky!OR40)</f>
        <v/>
      </c>
      <c r="BP20" s="92" t="str">
        <f>IF(ISBLANK(Výsledky!$OY$3),"",Výsledky!OY40)</f>
        <v/>
      </c>
      <c r="BQ20" s="92" t="str">
        <f>IF(ISBLANK(Výsledky!$PF$3),"",Výsledky!PF40)</f>
        <v/>
      </c>
      <c r="BR20" s="92" t="str">
        <f>IF(ISBLANK(Výsledky!$PM$3),"",Výsledky!PM40)</f>
        <v/>
      </c>
      <c r="BS20" s="92" t="str">
        <f>IF(ISBLANK(Výsledky!$PT$3),"",Výsledky!PT40)</f>
        <v/>
      </c>
      <c r="BT20" s="92" t="str">
        <f>IF(ISBLANK(Výsledky!$QA$3),"",Výsledky!QA40)</f>
        <v/>
      </c>
      <c r="BU20" s="96" t="str">
        <f>IF(ISBLANK(Výsledky!$QH$3),"",Výsledky!QH40)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 ht="15" x14ac:dyDescent="0.2">
      <c r="A21" s="1"/>
      <c r="B21" s="118" t="s">
        <v>111</v>
      </c>
      <c r="C21" s="114">
        <f>Tipy!A13</f>
        <v>13</v>
      </c>
      <c r="D21" s="109" t="str">
        <f>IF(Tipy!B13="","",Tipy!B13)</f>
        <v>Cali</v>
      </c>
      <c r="E21" s="110">
        <f>SUM(F21:J21)</f>
        <v>240</v>
      </c>
      <c r="F21" s="105">
        <f>IF(ISBLANK(Výsledky!$I$3),"-",SUM(K21:P21,R21,T21:U21,W21,Y21:AA21,AC21,AE21,AG21,AI21:AK21,AN21:AO21,AS21:AT21,AV21:AW21,AZ21,BB21:BC21,BE21:BF21,BH21,BJ21,BL21:BN21,BP21,BR21:BS21))</f>
        <v>140</v>
      </c>
      <c r="G21" s="90">
        <f>IF(ISBLANK(Výsledky!$BF$3),"-",SUM(Q21,V21,X21,S21,AB21,AD21,AU21,BA21,BG21,BI21,BO21,BQ21,BU21))</f>
        <v>100</v>
      </c>
      <c r="H21" s="90" t="str">
        <f>IF(ISBLANK(Výsledky!$FG$3),"-",SUM(AF21,AH21,AM21,AP21,AR21,AX21))</f>
        <v>-</v>
      </c>
      <c r="I21" s="93" t="str">
        <f>IF(ISBLANK(Výsledky!$GW$3),"-",SUM(AL21,AQ21,AY21,BD21,BK21,BT21))</f>
        <v>-</v>
      </c>
      <c r="J21" s="95" t="str">
        <f>IF(ISBLANK(Výsledky!$I$3),"",Výsledky!I19)</f>
        <v>-</v>
      </c>
      <c r="K21" s="92" t="str">
        <f>IF(ISBLANK(Výsledky!$P$3),"",Výsledky!P19)</f>
        <v>-</v>
      </c>
      <c r="L21" s="92">
        <f>IF(ISBLANK(Výsledky!$W$3),"",Výsledky!W19)</f>
        <v>20</v>
      </c>
      <c r="M21" s="92">
        <f>IF(ISBLANK(Výsledky!$AD$3),"",Výsledky!AD19)</f>
        <v>20</v>
      </c>
      <c r="N21" s="92">
        <f>IF(ISBLANK(Výsledky!$AK$3),"",Výsledky!AK19)</f>
        <v>20</v>
      </c>
      <c r="O21" s="92">
        <f>IF(ISBLANK(Výsledky!$AR$3),"",Výsledky!AR19)</f>
        <v>80</v>
      </c>
      <c r="P21" s="92" t="str">
        <f>IF(ISBLANK(Výsledky!$AY$3),"",Výsledky!AY19)</f>
        <v>-</v>
      </c>
      <c r="Q21" s="92" t="str">
        <f>IF(ISBLANK(Výsledky!$BF$3),"",Výsledky!BF19)</f>
        <v>-</v>
      </c>
      <c r="R21" s="92" t="str">
        <f>IF(ISBLANK(Výsledky!$BM$3),"",Výsledky!BM19)</f>
        <v/>
      </c>
      <c r="S21" s="92">
        <f>IF(ISBLANK(Výsledky!$BT$3),"",Výsledky!BT19)</f>
        <v>40</v>
      </c>
      <c r="T21" s="92" t="str">
        <f>IF(ISBLANK(Výsledky!$CA$3),"",Výsledky!CA19)</f>
        <v/>
      </c>
      <c r="U21" s="92">
        <f>IF(ISBLANK(Výsledky!$CH$3),"",Výsledky!CH19)</f>
        <v>0</v>
      </c>
      <c r="V21" s="92">
        <f>IF(ISBLANK(Výsledky!$CO$3),"",Výsledky!CO19)</f>
        <v>60</v>
      </c>
      <c r="W21" s="92" t="str">
        <f>IF(ISBLANK(Výsledky!$CV$3),"",Výsledky!CV19)</f>
        <v/>
      </c>
      <c r="X21" s="92" t="str">
        <f>IF(ISBLANK(Výsledky!$DC$3),"",Výsledky!DC19)</f>
        <v/>
      </c>
      <c r="Y21" s="92" t="str">
        <f>IF(ISBLANK(Výsledky!$DJ$3),"",Výsledky!DJ19)</f>
        <v/>
      </c>
      <c r="Z21" s="92" t="str">
        <f>IF(ISBLANK(Výsledky!$DQ$3),"",Výsledky!DQ19)</f>
        <v/>
      </c>
      <c r="AA21" s="92" t="str">
        <f>IF(ISBLANK(Výsledky!$DX$3),"",Výsledky!DX19)</f>
        <v/>
      </c>
      <c r="AB21" s="92" t="str">
        <f>IF(ISBLANK(Výsledky!$EE$3),"",Výsledky!EE19)</f>
        <v/>
      </c>
      <c r="AC21" s="92" t="str">
        <f>IF(ISBLANK(Výsledky!$EL$3),"",Výsledky!EL19)</f>
        <v/>
      </c>
      <c r="AD21" s="92" t="str">
        <f>IF(ISBLANK(Výsledky!$ES$3),"",Výsledky!ES19)</f>
        <v/>
      </c>
      <c r="AE21" s="92" t="str">
        <f>IF(ISBLANK(Výsledky!$EZ$3),"",Výsledky!EZ19)</f>
        <v/>
      </c>
      <c r="AF21" s="92" t="str">
        <f>IF(ISBLANK(Výsledky!$FG$3),"",Výsledky!FG19)</f>
        <v/>
      </c>
      <c r="AG21" s="92" t="str">
        <f>IF(ISBLANK(Výsledky!$FN$3),"",Výsledky!FN19)</f>
        <v/>
      </c>
      <c r="AH21" s="92" t="str">
        <f>IF(ISBLANK(Výsledky!$FU$3),"",Výsledky!FU19)</f>
        <v/>
      </c>
      <c r="AI21" s="92" t="str">
        <f>IF(ISBLANK(Výsledky!$GB$3),"",Výsledky!GB19)</f>
        <v/>
      </c>
      <c r="AJ21" s="92" t="str">
        <f>IF(ISBLANK(Výsledky!$GI$3),"",Výsledky!GI19)</f>
        <v/>
      </c>
      <c r="AK21" s="92" t="str">
        <f>IF(ISBLANK(Výsledky!$GP$3),"",Výsledky!GP19)</f>
        <v/>
      </c>
      <c r="AL21" s="92" t="str">
        <f>IF(ISBLANK(Výsledky!$GW$3),"",Výsledky!GW19)</f>
        <v/>
      </c>
      <c r="AM21" s="92" t="str">
        <f>IF(ISBLANK(Výsledky!$HD$3),"",Výsledky!HD19)</f>
        <v/>
      </c>
      <c r="AN21" s="92" t="str">
        <f>IF(ISBLANK(Výsledky!$HK$3),"",Výsledky!HK19)</f>
        <v/>
      </c>
      <c r="AO21" s="92" t="str">
        <f>IF(ISBLANK(Výsledky!$HR$3),"",Výsledky!HR19)</f>
        <v/>
      </c>
      <c r="AP21" s="92" t="str">
        <f>IF(ISBLANK(Výsledky!$HY$3),"",Výsledky!HY19)</f>
        <v/>
      </c>
      <c r="AQ21" s="92" t="str">
        <f>IF(ISBLANK(Výsledky!$IF$3),"",Výsledky!IF19)</f>
        <v/>
      </c>
      <c r="AR21" s="92" t="str">
        <f>IF(ISBLANK(Výsledky!$IM$3),"",Výsledky!IM19)</f>
        <v/>
      </c>
      <c r="AS21" s="92" t="str">
        <f>IF(ISBLANK(Výsledky!$IT$3),"",Výsledky!IT19)</f>
        <v/>
      </c>
      <c r="AT21" s="92" t="str">
        <f>IF(ISBLANK(Výsledky!$JA$3),"",Výsledky!JA19)</f>
        <v/>
      </c>
      <c r="AU21" s="92" t="str">
        <f>IF(ISBLANK(Výsledky!$JH$3),"",Výsledky!JH19)</f>
        <v/>
      </c>
      <c r="AV21" s="92" t="str">
        <f>IF(ISBLANK(Výsledky!$JO$3),"",Výsledky!JO19)</f>
        <v/>
      </c>
      <c r="AW21" s="92" t="str">
        <f>IF(ISBLANK(Výsledky!$JV$3),"",Výsledky!JV19)</f>
        <v/>
      </c>
      <c r="AX21" s="92" t="str">
        <f>IF(ISBLANK(Výsledky!$KC$3),"",Výsledky!KC19)</f>
        <v/>
      </c>
      <c r="AY21" s="92" t="str">
        <f>IF(ISBLANK(Výsledky!$KJ$3),"",Výsledky!KJ19)</f>
        <v/>
      </c>
      <c r="AZ21" s="92" t="str">
        <f>IF(ISBLANK(Výsledky!$KQ$3),"",Výsledky!KQ19)</f>
        <v/>
      </c>
      <c r="BA21" s="92" t="str">
        <f>IF(ISBLANK(Výsledky!$KX$3),"",Výsledky!KX19)</f>
        <v/>
      </c>
      <c r="BB21" s="92" t="str">
        <f>IF(ISBLANK(Výsledky!$LE$3),"",Výsledky!LE19)</f>
        <v/>
      </c>
      <c r="BC21" s="92" t="str">
        <f>IF(ISBLANK(Výsledky!$LL$3),"",Výsledky!LL19)</f>
        <v/>
      </c>
      <c r="BD21" s="92" t="str">
        <f>IF(ISBLANK(Výsledky!$LS$3),"",Výsledky!LS19)</f>
        <v/>
      </c>
      <c r="BE21" s="92" t="str">
        <f>IF(ISBLANK(Výsledky!$LZ$3),"",Výsledky!LZ19)</f>
        <v/>
      </c>
      <c r="BF21" s="92" t="str">
        <f>IF(ISBLANK(Výsledky!$MG$3),"",Výsledky!MG19)</f>
        <v/>
      </c>
      <c r="BG21" s="92" t="str">
        <f>IF(ISBLANK(Výsledky!$MN$3),"",Výsledky!MN19)</f>
        <v/>
      </c>
      <c r="BH21" s="92" t="str">
        <f>IF(ISBLANK(Výsledky!$MU$3),"",Výsledky!MU19)</f>
        <v/>
      </c>
      <c r="BI21" s="92" t="str">
        <f>IF(ISBLANK(Výsledky!$NB$3),"",Výsledky!NB19)</f>
        <v/>
      </c>
      <c r="BJ21" s="92" t="str">
        <f>IF(ISBLANK(Výsledky!$NI$3),"",Výsledky!NI19)</f>
        <v/>
      </c>
      <c r="BK21" s="92" t="str">
        <f>IF(ISBLANK(Výsledky!$NP$3),"",Výsledky!NP19)</f>
        <v/>
      </c>
      <c r="BL21" s="92" t="str">
        <f>IF(ISBLANK(Výsledky!$NW$3),"",Výsledky!NW19)</f>
        <v/>
      </c>
      <c r="BM21" s="92" t="str">
        <f>IF(ISBLANK(Výsledky!$OD$3),"",Výsledky!OD19)</f>
        <v/>
      </c>
      <c r="BN21" s="92" t="str">
        <f>IF(ISBLANK(Výsledky!$OK$3),"",Výsledky!OK19)</f>
        <v/>
      </c>
      <c r="BO21" s="92" t="str">
        <f>IF(ISBLANK(Výsledky!$OR$3),"",Výsledky!OR19)</f>
        <v/>
      </c>
      <c r="BP21" s="92" t="str">
        <f>IF(ISBLANK(Výsledky!$OY$3),"",Výsledky!OY19)</f>
        <v/>
      </c>
      <c r="BQ21" s="92" t="str">
        <f>IF(ISBLANK(Výsledky!$PF$3),"",Výsledky!PF19)</f>
        <v/>
      </c>
      <c r="BR21" s="92" t="str">
        <f>IF(ISBLANK(Výsledky!$PM$3),"",Výsledky!PM19)</f>
        <v/>
      </c>
      <c r="BS21" s="92" t="str">
        <f>IF(ISBLANK(Výsledky!$PT$3),"",Výsledky!PT19)</f>
        <v/>
      </c>
      <c r="BT21" s="92" t="str">
        <f>IF(ISBLANK(Výsledky!$QA$3),"",Výsledky!QA19)</f>
        <v/>
      </c>
      <c r="BU21" s="96" t="str">
        <f>IF(ISBLANK(Výsledky!$QH$3),"",Výsledky!QH19)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 ht="15" x14ac:dyDescent="0.2">
      <c r="A22" s="1"/>
      <c r="B22" s="118" t="s">
        <v>112</v>
      </c>
      <c r="C22" s="114">
        <f>Tipy!A22</f>
        <v>29</v>
      </c>
      <c r="D22" s="109" t="str">
        <f>IF(Tipy!B22="","",Tipy!B22)</f>
        <v>Fifo</v>
      </c>
      <c r="E22" s="110">
        <f>SUM(F22:J22)</f>
        <v>240</v>
      </c>
      <c r="F22" s="105">
        <f>IF(ISBLANK(Výsledky!$I$3),"-",SUM(K22:P22,R22,T22:U22,W22,Y22:AA22,AC22,AE22,AG22,AI22:AK22,AN22:AO22,AS22:AT22,AV22:AW22,AZ22,BB22:BC22,BE22:BF22,BH22,BJ22,BL22:BN22,BP22,BR22:BS22))</f>
        <v>120</v>
      </c>
      <c r="G22" s="90">
        <f>IF(ISBLANK(Výsledky!$BF$3),"-",SUM(Q22,V22,X22,S22,AB22,AD22,AU22,BA22,BG22,BI22,BO22,BQ22,BU22))</f>
        <v>100</v>
      </c>
      <c r="H22" s="90" t="str">
        <f>IF(ISBLANK(Výsledky!$FG$3),"-",SUM(AF22,AH22,AM22,AP22,AR22,AX22))</f>
        <v>-</v>
      </c>
      <c r="I22" s="93" t="str">
        <f>IF(ISBLANK(Výsledky!$GW$3),"-",SUM(AL22,AQ22,AY22,BD22,BK22,BT22))</f>
        <v>-</v>
      </c>
      <c r="J22" s="95">
        <f>IF(ISBLANK(Výsledky!$I$3),"",Výsledky!I28)</f>
        <v>20</v>
      </c>
      <c r="K22" s="92">
        <f>IF(ISBLANK(Výsledky!$P$3),"",Výsledky!P28)</f>
        <v>20</v>
      </c>
      <c r="L22" s="92">
        <f>IF(ISBLANK(Výsledky!$W$3),"",Výsledky!W28)</f>
        <v>0</v>
      </c>
      <c r="M22" s="92">
        <f>IF(ISBLANK(Výsledky!$AD$3),"",Výsledky!AD28)</f>
        <v>30</v>
      </c>
      <c r="N22" s="92">
        <f>IF(ISBLANK(Výsledky!$AK$3),"",Výsledky!AK28)</f>
        <v>20</v>
      </c>
      <c r="O22" s="92">
        <f>IF(ISBLANK(Výsledky!$AR$3),"",Výsledky!AR28)</f>
        <v>40</v>
      </c>
      <c r="P22" s="92">
        <f>IF(ISBLANK(Výsledky!$AY$3),"",Výsledky!AY28)</f>
        <v>10</v>
      </c>
      <c r="Q22" s="92">
        <f>IF(ISBLANK(Výsledky!$BF$3),"",Výsledky!BF28)</f>
        <v>0</v>
      </c>
      <c r="R22" s="92" t="str">
        <f>IF(ISBLANK(Výsledky!$BM$3),"",Výsledky!BM28)</f>
        <v/>
      </c>
      <c r="S22" s="92">
        <f>IF(ISBLANK(Výsledky!$BT$3),"",Výsledky!BT28)</f>
        <v>40</v>
      </c>
      <c r="T22" s="92" t="str">
        <f>IF(ISBLANK(Výsledky!$CA$3),"",Výsledky!CA28)</f>
        <v/>
      </c>
      <c r="U22" s="92">
        <f>IF(ISBLANK(Výsledky!$CH$3),"",Výsledky!CH28)</f>
        <v>0</v>
      </c>
      <c r="V22" s="92">
        <f>IF(ISBLANK(Výsledky!$CO$3),"",Výsledky!CO28)</f>
        <v>60</v>
      </c>
      <c r="W22" s="92" t="str">
        <f>IF(ISBLANK(Výsledky!$CV$3),"",Výsledky!CV28)</f>
        <v/>
      </c>
      <c r="X22" s="92" t="str">
        <f>IF(ISBLANK(Výsledky!$DC$3),"",Výsledky!DC28)</f>
        <v/>
      </c>
      <c r="Y22" s="92" t="str">
        <f>IF(ISBLANK(Výsledky!$DJ$3),"",Výsledky!DJ28)</f>
        <v/>
      </c>
      <c r="Z22" s="92" t="str">
        <f>IF(ISBLANK(Výsledky!$DQ$3),"",Výsledky!DQ28)</f>
        <v/>
      </c>
      <c r="AA22" s="92" t="str">
        <f>IF(ISBLANK(Výsledky!$DX$3),"",Výsledky!DX28)</f>
        <v/>
      </c>
      <c r="AB22" s="92" t="str">
        <f>IF(ISBLANK(Výsledky!$EE$3),"",Výsledky!EE28)</f>
        <v/>
      </c>
      <c r="AC22" s="92" t="str">
        <f>IF(ISBLANK(Výsledky!$EL$3),"",Výsledky!EL28)</f>
        <v/>
      </c>
      <c r="AD22" s="92" t="str">
        <f>IF(ISBLANK(Výsledky!$ES$3),"",Výsledky!ES28)</f>
        <v/>
      </c>
      <c r="AE22" s="92" t="str">
        <f>IF(ISBLANK(Výsledky!$EZ$3),"",Výsledky!EZ28)</f>
        <v/>
      </c>
      <c r="AF22" s="92" t="str">
        <f>IF(ISBLANK(Výsledky!$FG$3),"",Výsledky!FG28)</f>
        <v/>
      </c>
      <c r="AG22" s="92" t="str">
        <f>IF(ISBLANK(Výsledky!$FN$3),"",Výsledky!FN28)</f>
        <v/>
      </c>
      <c r="AH22" s="92" t="str">
        <f>IF(ISBLANK(Výsledky!$FU$3),"",Výsledky!FU28)</f>
        <v/>
      </c>
      <c r="AI22" s="92" t="str">
        <f>IF(ISBLANK(Výsledky!$GB$3),"",Výsledky!GB28)</f>
        <v/>
      </c>
      <c r="AJ22" s="92" t="str">
        <f>IF(ISBLANK(Výsledky!$GI$3),"",Výsledky!GI28)</f>
        <v/>
      </c>
      <c r="AK22" s="92" t="str">
        <f>IF(ISBLANK(Výsledky!$GP$3),"",Výsledky!GP28)</f>
        <v/>
      </c>
      <c r="AL22" s="92" t="str">
        <f>IF(ISBLANK(Výsledky!$GW$3),"",Výsledky!GW28)</f>
        <v/>
      </c>
      <c r="AM22" s="92" t="str">
        <f>IF(ISBLANK(Výsledky!$HD$3),"",Výsledky!HD28)</f>
        <v/>
      </c>
      <c r="AN22" s="92" t="str">
        <f>IF(ISBLANK(Výsledky!$HK$3),"",Výsledky!HK28)</f>
        <v/>
      </c>
      <c r="AO22" s="92" t="str">
        <f>IF(ISBLANK(Výsledky!$HR$3),"",Výsledky!HR28)</f>
        <v/>
      </c>
      <c r="AP22" s="92" t="str">
        <f>IF(ISBLANK(Výsledky!$HY$3),"",Výsledky!HY28)</f>
        <v/>
      </c>
      <c r="AQ22" s="92" t="str">
        <f>IF(ISBLANK(Výsledky!$IF$3),"",Výsledky!IF28)</f>
        <v/>
      </c>
      <c r="AR22" s="92" t="str">
        <f>IF(ISBLANK(Výsledky!$IM$3),"",Výsledky!IM28)</f>
        <v/>
      </c>
      <c r="AS22" s="92" t="str">
        <f>IF(ISBLANK(Výsledky!$IT$3),"",Výsledky!IT28)</f>
        <v/>
      </c>
      <c r="AT22" s="92" t="str">
        <f>IF(ISBLANK(Výsledky!$JA$3),"",Výsledky!JA28)</f>
        <v/>
      </c>
      <c r="AU22" s="92" t="str">
        <f>IF(ISBLANK(Výsledky!$JH$3),"",Výsledky!JH28)</f>
        <v/>
      </c>
      <c r="AV22" s="92" t="str">
        <f>IF(ISBLANK(Výsledky!$JO$3),"",Výsledky!JO28)</f>
        <v/>
      </c>
      <c r="AW22" s="92" t="str">
        <f>IF(ISBLANK(Výsledky!$JV$3),"",Výsledky!JV28)</f>
        <v/>
      </c>
      <c r="AX22" s="92" t="str">
        <f>IF(ISBLANK(Výsledky!$KC$3),"",Výsledky!KC28)</f>
        <v/>
      </c>
      <c r="AY22" s="92" t="str">
        <f>IF(ISBLANK(Výsledky!$KJ$3),"",Výsledky!KJ28)</f>
        <v/>
      </c>
      <c r="AZ22" s="92" t="str">
        <f>IF(ISBLANK(Výsledky!$KQ$3),"",Výsledky!KQ28)</f>
        <v/>
      </c>
      <c r="BA22" s="92" t="str">
        <f>IF(ISBLANK(Výsledky!$KX$3),"",Výsledky!KX28)</f>
        <v/>
      </c>
      <c r="BB22" s="92" t="str">
        <f>IF(ISBLANK(Výsledky!$LE$3),"",Výsledky!LE28)</f>
        <v/>
      </c>
      <c r="BC22" s="92" t="str">
        <f>IF(ISBLANK(Výsledky!$LL$3),"",Výsledky!LL28)</f>
        <v/>
      </c>
      <c r="BD22" s="92" t="str">
        <f>IF(ISBLANK(Výsledky!$LS$3),"",Výsledky!LS28)</f>
        <v/>
      </c>
      <c r="BE22" s="92" t="str">
        <f>IF(ISBLANK(Výsledky!$LZ$3),"",Výsledky!LZ28)</f>
        <v/>
      </c>
      <c r="BF22" s="92" t="str">
        <f>IF(ISBLANK(Výsledky!$MG$3),"",Výsledky!MG28)</f>
        <v/>
      </c>
      <c r="BG22" s="92" t="str">
        <f>IF(ISBLANK(Výsledky!$MN$3),"",Výsledky!MN28)</f>
        <v/>
      </c>
      <c r="BH22" s="92" t="str">
        <f>IF(ISBLANK(Výsledky!$MU$3),"",Výsledky!MU28)</f>
        <v/>
      </c>
      <c r="BI22" s="92" t="str">
        <f>IF(ISBLANK(Výsledky!$NB$3),"",Výsledky!NB28)</f>
        <v/>
      </c>
      <c r="BJ22" s="92" t="str">
        <f>IF(ISBLANK(Výsledky!$NI$3),"",Výsledky!NI28)</f>
        <v/>
      </c>
      <c r="BK22" s="92" t="str">
        <f>IF(ISBLANK(Výsledky!$NP$3),"",Výsledky!NP28)</f>
        <v/>
      </c>
      <c r="BL22" s="92" t="str">
        <f>IF(ISBLANK(Výsledky!$NW$3),"",Výsledky!NW28)</f>
        <v/>
      </c>
      <c r="BM22" s="92" t="str">
        <f>IF(ISBLANK(Výsledky!$OD$3),"",Výsledky!OD28)</f>
        <v/>
      </c>
      <c r="BN22" s="92" t="str">
        <f>IF(ISBLANK(Výsledky!$OK$3),"",Výsledky!OK28)</f>
        <v/>
      </c>
      <c r="BO22" s="92" t="str">
        <f>IF(ISBLANK(Výsledky!$OR$3),"",Výsledky!OR28)</f>
        <v/>
      </c>
      <c r="BP22" s="92" t="str">
        <f>IF(ISBLANK(Výsledky!$OY$3),"",Výsledky!OY28)</f>
        <v/>
      </c>
      <c r="BQ22" s="92" t="str">
        <f>IF(ISBLANK(Výsledky!$PF$3),"",Výsledky!PF28)</f>
        <v/>
      </c>
      <c r="BR22" s="92" t="str">
        <f>IF(ISBLANK(Výsledky!$PM$3),"",Výsledky!PM28)</f>
        <v/>
      </c>
      <c r="BS22" s="92" t="str">
        <f>IF(ISBLANK(Výsledky!$PT$3),"",Výsledky!PT28)</f>
        <v/>
      </c>
      <c r="BT22" s="92" t="str">
        <f>IF(ISBLANK(Výsledky!$QA$3),"",Výsledky!QA28)</f>
        <v/>
      </c>
      <c r="BU22" s="96" t="str">
        <f>IF(ISBLANK(Výsledky!$QH$3),"",Výsledky!QH28)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 ht="15" x14ac:dyDescent="0.2">
      <c r="A23" s="1"/>
      <c r="B23" s="118" t="s">
        <v>113</v>
      </c>
      <c r="C23" s="114">
        <f>Tipy!A15</f>
        <v>7</v>
      </c>
      <c r="D23" s="109" t="str">
        <f>IF(Tipy!B15="","",Tipy!B15)</f>
        <v>Darwin bude bůh</v>
      </c>
      <c r="E23" s="110">
        <f>SUM(F23:J23)</f>
        <v>230</v>
      </c>
      <c r="F23" s="105">
        <f>IF(ISBLANK(Výsledky!$I$3),"-",SUM(K23:P23,R23,T23:U23,W23,Y23:AA23,AC23,AE23,AG23,AI23:AK23,AN23:AO23,AS23:AT23,AV23:AW23,AZ23,BB23:BC23,BE23:BF23,BH23,BJ23,BL23:BN23,BP23,BR23:BS23))</f>
        <v>170</v>
      </c>
      <c r="G23" s="90">
        <f>IF(ISBLANK(Výsledky!$BF$3),"-",SUM(Q23,V23,X23,S23,AB23,AD23,AU23,BA23,BG23,BI23,BO23,BQ23,BU23))</f>
        <v>40</v>
      </c>
      <c r="H23" s="90" t="str">
        <f>IF(ISBLANK(Výsledky!$FG$3),"-",SUM(AF23,AH23,AM23,AP23,AR23,AX23))</f>
        <v>-</v>
      </c>
      <c r="I23" s="93" t="str">
        <f>IF(ISBLANK(Výsledky!$GW$3),"-",SUM(AL23,AQ23,AY23,BD23,BK23,BT23))</f>
        <v>-</v>
      </c>
      <c r="J23" s="95">
        <f>IF(ISBLANK(Výsledky!$I$3),"",Výsledky!I21)</f>
        <v>20</v>
      </c>
      <c r="K23" s="92">
        <f>IF(ISBLANK(Výsledky!$P$3),"",Výsledky!P21)</f>
        <v>20</v>
      </c>
      <c r="L23" s="92">
        <f>IF(ISBLANK(Výsledky!$W$3),"",Výsledky!W21)</f>
        <v>20</v>
      </c>
      <c r="M23" s="92">
        <f>IF(ISBLANK(Výsledky!$AD$3),"",Výsledky!AD21)</f>
        <v>0</v>
      </c>
      <c r="N23" s="92">
        <f>IF(ISBLANK(Výsledky!$AK$3),"",Výsledky!AK21)</f>
        <v>70</v>
      </c>
      <c r="O23" s="92">
        <f>IF(ISBLANK(Výsledky!$AR$3),"",Výsledky!AR21)</f>
        <v>60</v>
      </c>
      <c r="P23" s="92" t="str">
        <f>IF(ISBLANK(Výsledky!$AY$3),"",Výsledky!AY21)</f>
        <v>-</v>
      </c>
      <c r="Q23" s="92">
        <f>IF(ISBLANK(Výsledky!$BF$3),"",Výsledky!BF21)</f>
        <v>0</v>
      </c>
      <c r="R23" s="92" t="str">
        <f>IF(ISBLANK(Výsledky!$BM$3),"",Výsledky!BM21)</f>
        <v/>
      </c>
      <c r="S23" s="92">
        <f>IF(ISBLANK(Výsledky!$BT$3),"",Výsledky!BT21)</f>
        <v>20</v>
      </c>
      <c r="T23" s="92" t="str">
        <f>IF(ISBLANK(Výsledky!$CA$3),"",Výsledky!CA21)</f>
        <v/>
      </c>
      <c r="U23" s="92" t="str">
        <f>IF(ISBLANK(Výsledky!$CH$3),"",Výsledky!CH21)</f>
        <v>-</v>
      </c>
      <c r="V23" s="92">
        <f>IF(ISBLANK(Výsledky!$CO$3),"",Výsledky!CO21)</f>
        <v>20</v>
      </c>
      <c r="W23" s="92" t="str">
        <f>IF(ISBLANK(Výsledky!$CV$3),"",Výsledky!CV21)</f>
        <v/>
      </c>
      <c r="X23" s="92" t="str">
        <f>IF(ISBLANK(Výsledky!$DC$3),"",Výsledky!DC21)</f>
        <v/>
      </c>
      <c r="Y23" s="92" t="str">
        <f>IF(ISBLANK(Výsledky!$DJ$3),"",Výsledky!DJ21)</f>
        <v/>
      </c>
      <c r="Z23" s="92" t="str">
        <f>IF(ISBLANK(Výsledky!$DQ$3),"",Výsledky!DQ21)</f>
        <v/>
      </c>
      <c r="AA23" s="92" t="str">
        <f>IF(ISBLANK(Výsledky!$DX$3),"",Výsledky!DX21)</f>
        <v/>
      </c>
      <c r="AB23" s="92" t="str">
        <f>IF(ISBLANK(Výsledky!$EE$3),"",Výsledky!EE21)</f>
        <v/>
      </c>
      <c r="AC23" s="92" t="str">
        <f>IF(ISBLANK(Výsledky!$EL$3),"",Výsledky!EL21)</f>
        <v/>
      </c>
      <c r="AD23" s="92" t="str">
        <f>IF(ISBLANK(Výsledky!$ES$3),"",Výsledky!ES21)</f>
        <v/>
      </c>
      <c r="AE23" s="92" t="str">
        <f>IF(ISBLANK(Výsledky!$EZ$3),"",Výsledky!EZ21)</f>
        <v/>
      </c>
      <c r="AF23" s="92" t="str">
        <f>IF(ISBLANK(Výsledky!$FG$3),"",Výsledky!FG21)</f>
        <v/>
      </c>
      <c r="AG23" s="92" t="str">
        <f>IF(ISBLANK(Výsledky!$FN$3),"",Výsledky!FN21)</f>
        <v/>
      </c>
      <c r="AH23" s="92" t="str">
        <f>IF(ISBLANK(Výsledky!$FU$3),"",Výsledky!FU21)</f>
        <v/>
      </c>
      <c r="AI23" s="92" t="str">
        <f>IF(ISBLANK(Výsledky!$GB$3),"",Výsledky!GB21)</f>
        <v/>
      </c>
      <c r="AJ23" s="92" t="str">
        <f>IF(ISBLANK(Výsledky!$GI$3),"",Výsledky!GI21)</f>
        <v/>
      </c>
      <c r="AK23" s="92" t="str">
        <f>IF(ISBLANK(Výsledky!$GP$3),"",Výsledky!GP21)</f>
        <v/>
      </c>
      <c r="AL23" s="92" t="str">
        <f>IF(ISBLANK(Výsledky!$GW$3),"",Výsledky!GW21)</f>
        <v/>
      </c>
      <c r="AM23" s="92" t="str">
        <f>IF(ISBLANK(Výsledky!$HD$3),"",Výsledky!HD21)</f>
        <v/>
      </c>
      <c r="AN23" s="92" t="str">
        <f>IF(ISBLANK(Výsledky!$HK$3),"",Výsledky!HK21)</f>
        <v/>
      </c>
      <c r="AO23" s="92" t="str">
        <f>IF(ISBLANK(Výsledky!$HR$3),"",Výsledky!HR21)</f>
        <v/>
      </c>
      <c r="AP23" s="92" t="str">
        <f>IF(ISBLANK(Výsledky!$HY$3),"",Výsledky!HY21)</f>
        <v/>
      </c>
      <c r="AQ23" s="92" t="str">
        <f>IF(ISBLANK(Výsledky!$IF$3),"",Výsledky!IF21)</f>
        <v/>
      </c>
      <c r="AR23" s="92" t="str">
        <f>IF(ISBLANK(Výsledky!$IM$3),"",Výsledky!IM21)</f>
        <v/>
      </c>
      <c r="AS23" s="92" t="str">
        <f>IF(ISBLANK(Výsledky!$IT$3),"",Výsledky!IT21)</f>
        <v/>
      </c>
      <c r="AT23" s="92" t="str">
        <f>IF(ISBLANK(Výsledky!$JA$3),"",Výsledky!JA21)</f>
        <v/>
      </c>
      <c r="AU23" s="92" t="str">
        <f>IF(ISBLANK(Výsledky!$JH$3),"",Výsledky!JH21)</f>
        <v/>
      </c>
      <c r="AV23" s="92" t="str">
        <f>IF(ISBLANK(Výsledky!$JO$3),"",Výsledky!JO21)</f>
        <v/>
      </c>
      <c r="AW23" s="92" t="str">
        <f>IF(ISBLANK(Výsledky!$JV$3),"",Výsledky!JV21)</f>
        <v/>
      </c>
      <c r="AX23" s="92" t="str">
        <f>IF(ISBLANK(Výsledky!$KC$3),"",Výsledky!KC21)</f>
        <v/>
      </c>
      <c r="AY23" s="92" t="str">
        <f>IF(ISBLANK(Výsledky!$KJ$3),"",Výsledky!KJ21)</f>
        <v/>
      </c>
      <c r="AZ23" s="92" t="str">
        <f>IF(ISBLANK(Výsledky!$KQ$3),"",Výsledky!KQ21)</f>
        <v/>
      </c>
      <c r="BA23" s="92" t="str">
        <f>IF(ISBLANK(Výsledky!$KX$3),"",Výsledky!KX21)</f>
        <v/>
      </c>
      <c r="BB23" s="92" t="str">
        <f>IF(ISBLANK(Výsledky!$LE$3),"",Výsledky!LE21)</f>
        <v/>
      </c>
      <c r="BC23" s="92" t="str">
        <f>IF(ISBLANK(Výsledky!$LL$3),"",Výsledky!LL21)</f>
        <v/>
      </c>
      <c r="BD23" s="92" t="str">
        <f>IF(ISBLANK(Výsledky!$LS$3),"",Výsledky!LS21)</f>
        <v/>
      </c>
      <c r="BE23" s="92" t="str">
        <f>IF(ISBLANK(Výsledky!$LZ$3),"",Výsledky!LZ21)</f>
        <v/>
      </c>
      <c r="BF23" s="92" t="str">
        <f>IF(ISBLANK(Výsledky!$MG$3),"",Výsledky!MG21)</f>
        <v/>
      </c>
      <c r="BG23" s="92" t="str">
        <f>IF(ISBLANK(Výsledky!$MN$3),"",Výsledky!MN21)</f>
        <v/>
      </c>
      <c r="BH23" s="92" t="str">
        <f>IF(ISBLANK(Výsledky!$MU$3),"",Výsledky!MU21)</f>
        <v/>
      </c>
      <c r="BI23" s="92" t="str">
        <f>IF(ISBLANK(Výsledky!$NB$3),"",Výsledky!NB21)</f>
        <v/>
      </c>
      <c r="BJ23" s="92" t="str">
        <f>IF(ISBLANK(Výsledky!$NI$3),"",Výsledky!NI21)</f>
        <v/>
      </c>
      <c r="BK23" s="92" t="str">
        <f>IF(ISBLANK(Výsledky!$NP$3),"",Výsledky!NP21)</f>
        <v/>
      </c>
      <c r="BL23" s="92" t="str">
        <f>IF(ISBLANK(Výsledky!$NW$3),"",Výsledky!NW21)</f>
        <v/>
      </c>
      <c r="BM23" s="92" t="str">
        <f>IF(ISBLANK(Výsledky!$OD$3),"",Výsledky!OD21)</f>
        <v/>
      </c>
      <c r="BN23" s="92" t="str">
        <f>IF(ISBLANK(Výsledky!$OK$3),"",Výsledky!OK21)</f>
        <v/>
      </c>
      <c r="BO23" s="92" t="str">
        <f>IF(ISBLANK(Výsledky!$OR$3),"",Výsledky!OR21)</f>
        <v/>
      </c>
      <c r="BP23" s="92" t="str">
        <f>IF(ISBLANK(Výsledky!$OY$3),"",Výsledky!OY21)</f>
        <v/>
      </c>
      <c r="BQ23" s="92" t="str">
        <f>IF(ISBLANK(Výsledky!$PF$3),"",Výsledky!PF21)</f>
        <v/>
      </c>
      <c r="BR23" s="92" t="str">
        <f>IF(ISBLANK(Výsledky!$PM$3),"",Výsledky!PM21)</f>
        <v/>
      </c>
      <c r="BS23" s="92" t="str">
        <f>IF(ISBLANK(Výsledky!$PT$3),"",Výsledky!PT21)</f>
        <v/>
      </c>
      <c r="BT23" s="92" t="str">
        <f>IF(ISBLANK(Výsledky!$QA$3),"",Výsledky!QA21)</f>
        <v/>
      </c>
      <c r="BU23" s="96" t="str">
        <f>IF(ISBLANK(Výsledky!$QH$3),"",Výsledky!QH21)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 ht="15" x14ac:dyDescent="0.2">
      <c r="A24" s="1"/>
      <c r="B24" s="118" t="s">
        <v>114</v>
      </c>
      <c r="C24" s="114">
        <f>Tipy!A77</f>
        <v>52</v>
      </c>
      <c r="D24" s="109" t="str">
        <f>IF(Tipy!B77="","",Tipy!B77)</f>
        <v>Viliam Virgala</v>
      </c>
      <c r="E24" s="110">
        <f>SUM(F24:J24)</f>
        <v>230</v>
      </c>
      <c r="F24" s="105">
        <f>IF(ISBLANK(Výsledky!$I$3),"-",SUM(K24:P24,R24,T24:U24,W24,Y24:AA24,AC24,AE24,AG24,AI24:AK24,AN24:AO24,AS24:AT24,AV24:AW24,AZ24,BB24:BC24,BE24:BF24,BH24,BJ24,BL24:BN24,BP24,BR24:BS24))</f>
        <v>120</v>
      </c>
      <c r="G24" s="90">
        <f>IF(ISBLANK(Výsledky!$BF$3),"-",SUM(Q24,V24,X24,S24,AB24,AD24,AU24,BA24,BG24,BI24,BO24,BQ24,BU24))</f>
        <v>90</v>
      </c>
      <c r="H24" s="90" t="str">
        <f>IF(ISBLANK(Výsledky!$FG$3),"-",SUM(AF24,AH24,AM24,AP24,AR24,AX24))</f>
        <v>-</v>
      </c>
      <c r="I24" s="93" t="str">
        <f>IF(ISBLANK(Výsledky!$GW$3),"-",SUM(AL24,AQ24,AY24,BD24,BK24,BT24))</f>
        <v>-</v>
      </c>
      <c r="J24" s="95">
        <f>IF(ISBLANK(Výsledky!$I$3),"",Výsledky!I83)</f>
        <v>20</v>
      </c>
      <c r="K24" s="92">
        <f>IF(ISBLANK(Výsledky!$P$3),"",Výsledky!P83)</f>
        <v>20</v>
      </c>
      <c r="L24" s="92">
        <f>IF(ISBLANK(Výsledky!$W$3),"",Výsledky!W83)</f>
        <v>0</v>
      </c>
      <c r="M24" s="92">
        <f>IF(ISBLANK(Výsledky!$AD$3),"",Výsledky!AD83)</f>
        <v>0</v>
      </c>
      <c r="N24" s="92">
        <f>IF(ISBLANK(Výsledky!$AK$3),"",Výsledky!AK83)</f>
        <v>40</v>
      </c>
      <c r="O24" s="92">
        <f>IF(ISBLANK(Výsledky!$AR$3),"",Výsledky!AR83)</f>
        <v>60</v>
      </c>
      <c r="P24" s="92">
        <f>IF(ISBLANK(Výsledky!$AY$3),"",Výsledky!AY83)</f>
        <v>0</v>
      </c>
      <c r="Q24" s="92">
        <f>IF(ISBLANK(Výsledky!$BF$3),"",Výsledky!BF83)</f>
        <v>0</v>
      </c>
      <c r="R24" s="92" t="str">
        <f>IF(ISBLANK(Výsledky!$BM$3),"",Výsledky!BM83)</f>
        <v/>
      </c>
      <c r="S24" s="92">
        <f>IF(ISBLANK(Výsledky!$BT$3),"",Výsledky!BT83)</f>
        <v>30</v>
      </c>
      <c r="T24" s="92" t="str">
        <f>IF(ISBLANK(Výsledky!$CA$3),"",Výsledky!CA83)</f>
        <v/>
      </c>
      <c r="U24" s="92">
        <f>IF(ISBLANK(Výsledky!$CH$3),"",Výsledky!CH83)</f>
        <v>0</v>
      </c>
      <c r="V24" s="92">
        <f>IF(ISBLANK(Výsledky!$CO$3),"",Výsledky!CO83)</f>
        <v>60</v>
      </c>
      <c r="W24" s="92" t="str">
        <f>IF(ISBLANK(Výsledky!$CV$3),"",Výsledky!CV83)</f>
        <v/>
      </c>
      <c r="X24" s="92" t="str">
        <f>IF(ISBLANK(Výsledky!$DC$3),"",Výsledky!DC83)</f>
        <v/>
      </c>
      <c r="Y24" s="92" t="str">
        <f>IF(ISBLANK(Výsledky!$DJ$3),"",Výsledky!DJ83)</f>
        <v/>
      </c>
      <c r="Z24" s="92" t="str">
        <f>IF(ISBLANK(Výsledky!$DQ$3),"",Výsledky!DQ83)</f>
        <v/>
      </c>
      <c r="AA24" s="92" t="str">
        <f>IF(ISBLANK(Výsledky!$DX$3),"",Výsledky!DX83)</f>
        <v/>
      </c>
      <c r="AB24" s="92" t="str">
        <f>IF(ISBLANK(Výsledky!$EE$3),"",Výsledky!EE83)</f>
        <v/>
      </c>
      <c r="AC24" s="92" t="str">
        <f>IF(ISBLANK(Výsledky!$EL$3),"",Výsledky!EL83)</f>
        <v/>
      </c>
      <c r="AD24" s="92" t="str">
        <f>IF(ISBLANK(Výsledky!$ES$3),"",Výsledky!ES83)</f>
        <v/>
      </c>
      <c r="AE24" s="92" t="str">
        <f>IF(ISBLANK(Výsledky!$EZ$3),"",Výsledky!EZ83)</f>
        <v/>
      </c>
      <c r="AF24" s="92" t="str">
        <f>IF(ISBLANK(Výsledky!$FG$3),"",Výsledky!FG83)</f>
        <v/>
      </c>
      <c r="AG24" s="92" t="str">
        <f>IF(ISBLANK(Výsledky!$FN$3),"",Výsledky!FN83)</f>
        <v/>
      </c>
      <c r="AH24" s="92" t="str">
        <f>IF(ISBLANK(Výsledky!$FU$3),"",Výsledky!FU83)</f>
        <v/>
      </c>
      <c r="AI24" s="92" t="str">
        <f>IF(ISBLANK(Výsledky!$GB$3),"",Výsledky!GB83)</f>
        <v/>
      </c>
      <c r="AJ24" s="92" t="str">
        <f>IF(ISBLANK(Výsledky!$GI$3),"",Výsledky!GI83)</f>
        <v/>
      </c>
      <c r="AK24" s="92" t="str">
        <f>IF(ISBLANK(Výsledky!$GP$3),"",Výsledky!GP83)</f>
        <v/>
      </c>
      <c r="AL24" s="92" t="str">
        <f>IF(ISBLANK(Výsledky!$GW$3),"",Výsledky!GW83)</f>
        <v/>
      </c>
      <c r="AM24" s="92" t="str">
        <f>IF(ISBLANK(Výsledky!$HD$3),"",Výsledky!HD83)</f>
        <v/>
      </c>
      <c r="AN24" s="92" t="str">
        <f>IF(ISBLANK(Výsledky!$HK$3),"",Výsledky!HK83)</f>
        <v/>
      </c>
      <c r="AO24" s="92" t="str">
        <f>IF(ISBLANK(Výsledky!$HR$3),"",Výsledky!HR83)</f>
        <v/>
      </c>
      <c r="AP24" s="92" t="str">
        <f>IF(ISBLANK(Výsledky!$HY$3),"",Výsledky!HY83)</f>
        <v/>
      </c>
      <c r="AQ24" s="92" t="str">
        <f>IF(ISBLANK(Výsledky!$IF$3),"",Výsledky!IF83)</f>
        <v/>
      </c>
      <c r="AR24" s="92" t="str">
        <f>IF(ISBLANK(Výsledky!$IM$3),"",Výsledky!IM83)</f>
        <v/>
      </c>
      <c r="AS24" s="92" t="str">
        <f>IF(ISBLANK(Výsledky!$IT$3),"",Výsledky!IT83)</f>
        <v/>
      </c>
      <c r="AT24" s="92" t="str">
        <f>IF(ISBLANK(Výsledky!$JA$3),"",Výsledky!JA83)</f>
        <v/>
      </c>
      <c r="AU24" s="92" t="str">
        <f>IF(ISBLANK(Výsledky!$JH$3),"",Výsledky!JH83)</f>
        <v/>
      </c>
      <c r="AV24" s="92" t="str">
        <f>IF(ISBLANK(Výsledky!$JO$3),"",Výsledky!JO83)</f>
        <v/>
      </c>
      <c r="AW24" s="92" t="str">
        <f>IF(ISBLANK(Výsledky!$JV$3),"",Výsledky!JV83)</f>
        <v/>
      </c>
      <c r="AX24" s="92" t="str">
        <f>IF(ISBLANK(Výsledky!$KC$3),"",Výsledky!KC83)</f>
        <v/>
      </c>
      <c r="AY24" s="92" t="str">
        <f>IF(ISBLANK(Výsledky!$KJ$3),"",Výsledky!KJ83)</f>
        <v/>
      </c>
      <c r="AZ24" s="92" t="str">
        <f>IF(ISBLANK(Výsledky!$KQ$3),"",Výsledky!KQ83)</f>
        <v/>
      </c>
      <c r="BA24" s="92" t="str">
        <f>IF(ISBLANK(Výsledky!$KX$3),"",Výsledky!KX83)</f>
        <v/>
      </c>
      <c r="BB24" s="92" t="str">
        <f>IF(ISBLANK(Výsledky!$LE$3),"",Výsledky!LE83)</f>
        <v/>
      </c>
      <c r="BC24" s="92" t="str">
        <f>IF(ISBLANK(Výsledky!$LL$3),"",Výsledky!LL83)</f>
        <v/>
      </c>
      <c r="BD24" s="92" t="str">
        <f>IF(ISBLANK(Výsledky!$LS$3),"",Výsledky!LS83)</f>
        <v/>
      </c>
      <c r="BE24" s="92" t="str">
        <f>IF(ISBLANK(Výsledky!$LZ$3),"",Výsledky!LZ83)</f>
        <v/>
      </c>
      <c r="BF24" s="92" t="str">
        <f>IF(ISBLANK(Výsledky!$MG$3),"",Výsledky!MG83)</f>
        <v/>
      </c>
      <c r="BG24" s="92" t="str">
        <f>IF(ISBLANK(Výsledky!$MN$3),"",Výsledky!MN83)</f>
        <v/>
      </c>
      <c r="BH24" s="92" t="str">
        <f>IF(ISBLANK(Výsledky!$MU$3),"",Výsledky!MU83)</f>
        <v/>
      </c>
      <c r="BI24" s="92" t="str">
        <f>IF(ISBLANK(Výsledky!$NB$3),"",Výsledky!NB83)</f>
        <v/>
      </c>
      <c r="BJ24" s="92" t="str">
        <f>IF(ISBLANK(Výsledky!$NI$3),"",Výsledky!NI83)</f>
        <v/>
      </c>
      <c r="BK24" s="92" t="str">
        <f>IF(ISBLANK(Výsledky!$NP$3),"",Výsledky!NP83)</f>
        <v/>
      </c>
      <c r="BL24" s="92" t="str">
        <f>IF(ISBLANK(Výsledky!$NW$3),"",Výsledky!NW83)</f>
        <v/>
      </c>
      <c r="BM24" s="92" t="str">
        <f>IF(ISBLANK(Výsledky!$OD$3),"",Výsledky!OD83)</f>
        <v/>
      </c>
      <c r="BN24" s="92" t="str">
        <f>IF(ISBLANK(Výsledky!$OK$3),"",Výsledky!OK83)</f>
        <v/>
      </c>
      <c r="BO24" s="92" t="str">
        <f>IF(ISBLANK(Výsledky!$OR$3),"",Výsledky!OR83)</f>
        <v/>
      </c>
      <c r="BP24" s="92" t="str">
        <f>IF(ISBLANK(Výsledky!$OY$3),"",Výsledky!OY83)</f>
        <v/>
      </c>
      <c r="BQ24" s="92" t="str">
        <f>IF(ISBLANK(Výsledky!$PF$3),"",Výsledky!PF83)</f>
        <v/>
      </c>
      <c r="BR24" s="92" t="str">
        <f>IF(ISBLANK(Výsledky!$PM$3),"",Výsledky!PM83)</f>
        <v/>
      </c>
      <c r="BS24" s="92" t="str">
        <f>IF(ISBLANK(Výsledky!$PT$3),"",Výsledky!PT83)</f>
        <v/>
      </c>
      <c r="BT24" s="92" t="str">
        <f>IF(ISBLANK(Výsledky!$QA$3),"",Výsledky!QA83)</f>
        <v/>
      </c>
      <c r="BU24" s="96" t="str">
        <f>IF(ISBLANK(Výsledky!$QH$3),"",Výsledky!QH83)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 ht="15" x14ac:dyDescent="0.2">
      <c r="A25" s="1"/>
      <c r="B25" s="118" t="s">
        <v>115</v>
      </c>
      <c r="C25" s="114">
        <f>Tipy!A6</f>
        <v>53</v>
      </c>
      <c r="D25" s="109" t="str">
        <f>IF(Tipy!B6="","",Tipy!B6)</f>
        <v>30milo</v>
      </c>
      <c r="E25" s="110">
        <f>SUM(F25:J25)</f>
        <v>230</v>
      </c>
      <c r="F25" s="105">
        <f>IF(ISBLANK(Výsledky!$I$3),"-",SUM(K25:P25,R25,T25:U25,W25,Y25:AA25,AC25,AE25,AG25,AI25:AK25,AN25:AO25,AS25:AT25,AV25:AW25,AZ25,BB25:BC25,BE25:BF25,BH25,BJ25,BL25:BN25,BP25,BR25:BS25))</f>
        <v>110</v>
      </c>
      <c r="G25" s="90">
        <f>IF(ISBLANK(Výsledky!$BF$3),"-",SUM(Q25,V25,X25,S25,AB25,AD25,AU25,BA25,BG25,BI25,BO25,BQ25,BU25))</f>
        <v>70</v>
      </c>
      <c r="H25" s="90" t="str">
        <f>IF(ISBLANK(Výsledky!$FG$3),"-",SUM(AF25,AH25,AM25,AP25,AR25,AX25))</f>
        <v>-</v>
      </c>
      <c r="I25" s="93" t="str">
        <f>IF(ISBLANK(Výsledky!$GW$3),"-",SUM(AL25,AQ25,AY25,BD25,BK25,BT25))</f>
        <v>-</v>
      </c>
      <c r="J25" s="95">
        <f>IF(ISBLANK(Výsledky!$I$3),"",Výsledky!I12)</f>
        <v>50</v>
      </c>
      <c r="K25" s="92">
        <f>IF(ISBLANK(Výsledky!$P$3),"",Výsledky!P12)</f>
        <v>20</v>
      </c>
      <c r="L25" s="92">
        <f>IF(ISBLANK(Výsledky!$W$3),"",Výsledky!W12)</f>
        <v>20</v>
      </c>
      <c r="M25" s="92">
        <f>IF(ISBLANK(Výsledky!$AD$3),"",Výsledky!AD12)</f>
        <v>0</v>
      </c>
      <c r="N25" s="92">
        <f>IF(ISBLANK(Výsledky!$AK$3),"",Výsledky!AK12)</f>
        <v>40</v>
      </c>
      <c r="O25" s="92">
        <f>IF(ISBLANK(Výsledky!$AR$3),"",Výsledky!AR12)</f>
        <v>30</v>
      </c>
      <c r="P25" s="92">
        <f>IF(ISBLANK(Výsledky!$AY$3),"",Výsledky!AY12)</f>
        <v>0</v>
      </c>
      <c r="Q25" s="92">
        <f>IF(ISBLANK(Výsledky!$BF$3),"",Výsledky!BF12)</f>
        <v>0</v>
      </c>
      <c r="R25" s="92" t="str">
        <f>IF(ISBLANK(Výsledky!$BM$3),"",Výsledky!BM12)</f>
        <v/>
      </c>
      <c r="S25" s="92">
        <f>IF(ISBLANK(Výsledky!$BT$3),"",Výsledky!BT12)</f>
        <v>40</v>
      </c>
      <c r="T25" s="92" t="str">
        <f>IF(ISBLANK(Výsledky!$CA$3),"",Výsledky!CA12)</f>
        <v/>
      </c>
      <c r="U25" s="92">
        <f>IF(ISBLANK(Výsledky!$CH$3),"",Výsledky!CH12)</f>
        <v>0</v>
      </c>
      <c r="V25" s="92">
        <f>IF(ISBLANK(Výsledky!$CO$3),"",Výsledky!CO12)</f>
        <v>30</v>
      </c>
      <c r="W25" s="92" t="str">
        <f>IF(ISBLANK(Výsledky!$CV$3),"",Výsledky!CV12)</f>
        <v/>
      </c>
      <c r="X25" s="92" t="str">
        <f>IF(ISBLANK(Výsledky!$DC$3),"",Výsledky!DC12)</f>
        <v/>
      </c>
      <c r="Y25" s="92" t="str">
        <f>IF(ISBLANK(Výsledky!$DJ$3),"",Výsledky!DJ12)</f>
        <v/>
      </c>
      <c r="Z25" s="92" t="str">
        <f>IF(ISBLANK(Výsledky!$DQ$3),"",Výsledky!DQ12)</f>
        <v/>
      </c>
      <c r="AA25" s="92" t="str">
        <f>IF(ISBLANK(Výsledky!$DX$3),"",Výsledky!DX12)</f>
        <v/>
      </c>
      <c r="AB25" s="92" t="str">
        <f>IF(ISBLANK(Výsledky!$EE$3),"",Výsledky!EE12)</f>
        <v/>
      </c>
      <c r="AC25" s="92" t="str">
        <f>IF(ISBLANK(Výsledky!$EL$3),"",Výsledky!EL12)</f>
        <v/>
      </c>
      <c r="AD25" s="92" t="str">
        <f>IF(ISBLANK(Výsledky!$ES$3),"",Výsledky!ES12)</f>
        <v/>
      </c>
      <c r="AE25" s="92" t="str">
        <f>IF(ISBLANK(Výsledky!$EZ$3),"",Výsledky!EZ12)</f>
        <v/>
      </c>
      <c r="AF25" s="92" t="str">
        <f>IF(ISBLANK(Výsledky!$FG$3),"",Výsledky!FG12)</f>
        <v/>
      </c>
      <c r="AG25" s="92" t="str">
        <f>IF(ISBLANK(Výsledky!$FN$3),"",Výsledky!FN12)</f>
        <v/>
      </c>
      <c r="AH25" s="92" t="str">
        <f>IF(ISBLANK(Výsledky!$FU$3),"",Výsledky!FU12)</f>
        <v/>
      </c>
      <c r="AI25" s="92" t="str">
        <f>IF(ISBLANK(Výsledky!$GB$3),"",Výsledky!GB12)</f>
        <v/>
      </c>
      <c r="AJ25" s="92" t="str">
        <f>IF(ISBLANK(Výsledky!$GI$3),"",Výsledky!GI12)</f>
        <v/>
      </c>
      <c r="AK25" s="92" t="str">
        <f>IF(ISBLANK(Výsledky!$GP$3),"",Výsledky!GP12)</f>
        <v/>
      </c>
      <c r="AL25" s="92" t="str">
        <f>IF(ISBLANK(Výsledky!$GW$3),"",Výsledky!GW12)</f>
        <v/>
      </c>
      <c r="AM25" s="92" t="str">
        <f>IF(ISBLANK(Výsledky!$HD$3),"",Výsledky!HD12)</f>
        <v/>
      </c>
      <c r="AN25" s="92" t="str">
        <f>IF(ISBLANK(Výsledky!$HK$3),"",Výsledky!HK12)</f>
        <v/>
      </c>
      <c r="AO25" s="92" t="str">
        <f>IF(ISBLANK(Výsledky!$HR$3),"",Výsledky!HR12)</f>
        <v/>
      </c>
      <c r="AP25" s="92" t="str">
        <f>IF(ISBLANK(Výsledky!$HY$3),"",Výsledky!HY12)</f>
        <v/>
      </c>
      <c r="AQ25" s="92" t="str">
        <f>IF(ISBLANK(Výsledky!$IF$3),"",Výsledky!IF12)</f>
        <v/>
      </c>
      <c r="AR25" s="92" t="str">
        <f>IF(ISBLANK(Výsledky!$IM$3),"",Výsledky!IM12)</f>
        <v/>
      </c>
      <c r="AS25" s="92" t="str">
        <f>IF(ISBLANK(Výsledky!$IT$3),"",Výsledky!IT12)</f>
        <v/>
      </c>
      <c r="AT25" s="92" t="str">
        <f>IF(ISBLANK(Výsledky!$JA$3),"",Výsledky!JA12)</f>
        <v/>
      </c>
      <c r="AU25" s="92" t="str">
        <f>IF(ISBLANK(Výsledky!$JH$3),"",Výsledky!JH12)</f>
        <v/>
      </c>
      <c r="AV25" s="92" t="str">
        <f>IF(ISBLANK(Výsledky!$JO$3),"",Výsledky!JO12)</f>
        <v/>
      </c>
      <c r="AW25" s="92" t="str">
        <f>IF(ISBLANK(Výsledky!$JV$3),"",Výsledky!JV12)</f>
        <v/>
      </c>
      <c r="AX25" s="92" t="str">
        <f>IF(ISBLANK(Výsledky!$KC$3),"",Výsledky!KC12)</f>
        <v/>
      </c>
      <c r="AY25" s="92" t="str">
        <f>IF(ISBLANK(Výsledky!$KJ$3),"",Výsledky!KJ12)</f>
        <v/>
      </c>
      <c r="AZ25" s="92" t="str">
        <f>IF(ISBLANK(Výsledky!$KQ$3),"",Výsledky!KQ12)</f>
        <v/>
      </c>
      <c r="BA25" s="92" t="str">
        <f>IF(ISBLANK(Výsledky!$KX$3),"",Výsledky!KX12)</f>
        <v/>
      </c>
      <c r="BB25" s="92" t="str">
        <f>IF(ISBLANK(Výsledky!$LE$3),"",Výsledky!LE12)</f>
        <v/>
      </c>
      <c r="BC25" s="92" t="str">
        <f>IF(ISBLANK(Výsledky!$LL$3),"",Výsledky!LL12)</f>
        <v/>
      </c>
      <c r="BD25" s="92" t="str">
        <f>IF(ISBLANK(Výsledky!$LS$3),"",Výsledky!LS12)</f>
        <v/>
      </c>
      <c r="BE25" s="92" t="str">
        <f>IF(ISBLANK(Výsledky!$LZ$3),"",Výsledky!LZ12)</f>
        <v/>
      </c>
      <c r="BF25" s="92" t="str">
        <f>IF(ISBLANK(Výsledky!$MG$3),"",Výsledky!MG12)</f>
        <v/>
      </c>
      <c r="BG25" s="92" t="str">
        <f>IF(ISBLANK(Výsledky!$MN$3),"",Výsledky!MN12)</f>
        <v/>
      </c>
      <c r="BH25" s="92" t="str">
        <f>IF(ISBLANK(Výsledky!$MU$3),"",Výsledky!MU12)</f>
        <v/>
      </c>
      <c r="BI25" s="92" t="str">
        <f>IF(ISBLANK(Výsledky!$NB$3),"",Výsledky!NB12)</f>
        <v/>
      </c>
      <c r="BJ25" s="92" t="str">
        <f>IF(ISBLANK(Výsledky!$NI$3),"",Výsledky!NI12)</f>
        <v/>
      </c>
      <c r="BK25" s="92" t="str">
        <f>IF(ISBLANK(Výsledky!$NP$3),"",Výsledky!NP12)</f>
        <v/>
      </c>
      <c r="BL25" s="92" t="str">
        <f>IF(ISBLANK(Výsledky!$NW$3),"",Výsledky!NW12)</f>
        <v/>
      </c>
      <c r="BM25" s="92" t="str">
        <f>IF(ISBLANK(Výsledky!$OD$3),"",Výsledky!OD12)</f>
        <v/>
      </c>
      <c r="BN25" s="92" t="str">
        <f>IF(ISBLANK(Výsledky!$OK$3),"",Výsledky!OK12)</f>
        <v/>
      </c>
      <c r="BO25" s="92" t="str">
        <f>IF(ISBLANK(Výsledky!$OR$3),"",Výsledky!OR12)</f>
        <v/>
      </c>
      <c r="BP25" s="92" t="str">
        <f>IF(ISBLANK(Výsledky!$OY$3),"",Výsledky!OY12)</f>
        <v/>
      </c>
      <c r="BQ25" s="92" t="str">
        <f>IF(ISBLANK(Výsledky!$PF$3),"",Výsledky!PF12)</f>
        <v/>
      </c>
      <c r="BR25" s="92" t="str">
        <f>IF(ISBLANK(Výsledky!$PM$3),"",Výsledky!PM12)</f>
        <v/>
      </c>
      <c r="BS25" s="92" t="str">
        <f>IF(ISBLANK(Výsledky!$PT$3),"",Výsledky!PT12)</f>
        <v/>
      </c>
      <c r="BT25" s="92" t="str">
        <f>IF(ISBLANK(Výsledky!$QA$3),"",Výsledky!QA12)</f>
        <v/>
      </c>
      <c r="BU25" s="96" t="str">
        <f>IF(ISBLANK(Výsledky!$QH$3),"",Výsledky!QH12)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 ht="15" x14ac:dyDescent="0.2">
      <c r="A26" s="1"/>
      <c r="B26" s="118" t="s">
        <v>116</v>
      </c>
      <c r="C26" s="114">
        <f>Tipy!A44</f>
        <v>70</v>
      </c>
      <c r="D26" s="109" t="str">
        <f>IF(Tipy!B44="","",Tipy!B44)</f>
        <v>MarianV</v>
      </c>
      <c r="E26" s="110">
        <f>SUM(F26:J26)</f>
        <v>230</v>
      </c>
      <c r="F26" s="105">
        <f>IF(ISBLANK(Výsledky!$I$3),"-",SUM(K26:P26,R26,T26:U26,W26,Y26:AA26,AC26,AE26,AG26,AI26:AK26,AN26:AO26,AS26:AT26,AV26:AW26,AZ26,BB26:BC26,BE26:BF26,BH26,BJ26,BL26:BN26,BP26,BR26:BS26))</f>
        <v>100</v>
      </c>
      <c r="G26" s="90">
        <f>IF(ISBLANK(Výsledky!$BF$3),"-",SUM(Q26,V26,X26,S26,AB26,AD26,AU26,BA26,BG26,BI26,BO26,BQ26,BU26))</f>
        <v>70</v>
      </c>
      <c r="H26" s="90" t="str">
        <f>IF(ISBLANK(Výsledky!$FG$3),"-",SUM(AF26,AH26,AM26,AP26,AR26,AX26))</f>
        <v>-</v>
      </c>
      <c r="I26" s="93" t="str">
        <f>IF(ISBLANK(Výsledky!$GW$3),"-",SUM(AL26,AQ26,AY26,BD26,BK26,BT26))</f>
        <v>-</v>
      </c>
      <c r="J26" s="95">
        <f>IF(ISBLANK(Výsledky!$I$3),"",Výsledky!I50)</f>
        <v>60</v>
      </c>
      <c r="K26" s="92">
        <f>IF(ISBLANK(Výsledky!$P$3),"",Výsledky!P50)</f>
        <v>20</v>
      </c>
      <c r="L26" s="92">
        <f>IF(ISBLANK(Výsledky!$W$3),"",Výsledky!W50)</f>
        <v>0</v>
      </c>
      <c r="M26" s="92">
        <f>IF(ISBLANK(Výsledky!$AD$3),"",Výsledky!AD50)</f>
        <v>0</v>
      </c>
      <c r="N26" s="92">
        <f>IF(ISBLANK(Výsledky!$AK$3),"",Výsledky!AK50)</f>
        <v>20</v>
      </c>
      <c r="O26" s="92">
        <f>IF(ISBLANK(Výsledky!$AR$3),"",Výsledky!AR50)</f>
        <v>40</v>
      </c>
      <c r="P26" s="92">
        <f>IF(ISBLANK(Výsledky!$AY$3),"",Výsledky!AY50)</f>
        <v>0</v>
      </c>
      <c r="Q26" s="92">
        <f>IF(ISBLANK(Výsledky!$BF$3),"",Výsledky!BF50)</f>
        <v>0</v>
      </c>
      <c r="R26" s="92" t="str">
        <f>IF(ISBLANK(Výsledky!$BM$3),"",Výsledky!BM50)</f>
        <v/>
      </c>
      <c r="S26" s="92">
        <f>IF(ISBLANK(Výsledky!$BT$3),"",Výsledky!BT50)</f>
        <v>50</v>
      </c>
      <c r="T26" s="92" t="str">
        <f>IF(ISBLANK(Výsledky!$CA$3),"",Výsledky!CA50)</f>
        <v/>
      </c>
      <c r="U26" s="92">
        <f>IF(ISBLANK(Výsledky!$CH$3),"",Výsledky!CH50)</f>
        <v>20</v>
      </c>
      <c r="V26" s="92">
        <f>IF(ISBLANK(Výsledky!$CO$3),"",Výsledky!CO50)</f>
        <v>20</v>
      </c>
      <c r="W26" s="92" t="str">
        <f>IF(ISBLANK(Výsledky!$CV$3),"",Výsledky!CV50)</f>
        <v/>
      </c>
      <c r="X26" s="92" t="str">
        <f>IF(ISBLANK(Výsledky!$DC$3),"",Výsledky!DC50)</f>
        <v/>
      </c>
      <c r="Y26" s="92" t="str">
        <f>IF(ISBLANK(Výsledky!$DJ$3),"",Výsledky!DJ50)</f>
        <v/>
      </c>
      <c r="Z26" s="92" t="str">
        <f>IF(ISBLANK(Výsledky!$DQ$3),"",Výsledky!DQ50)</f>
        <v/>
      </c>
      <c r="AA26" s="92" t="str">
        <f>IF(ISBLANK(Výsledky!$DX$3),"",Výsledky!DX50)</f>
        <v/>
      </c>
      <c r="AB26" s="92" t="str">
        <f>IF(ISBLANK(Výsledky!$EE$3),"",Výsledky!EE50)</f>
        <v/>
      </c>
      <c r="AC26" s="92" t="str">
        <f>IF(ISBLANK(Výsledky!$EL$3),"",Výsledky!EL50)</f>
        <v/>
      </c>
      <c r="AD26" s="92" t="str">
        <f>IF(ISBLANK(Výsledky!$ES$3),"",Výsledky!ES50)</f>
        <v/>
      </c>
      <c r="AE26" s="92" t="str">
        <f>IF(ISBLANK(Výsledky!$EZ$3),"",Výsledky!EZ50)</f>
        <v/>
      </c>
      <c r="AF26" s="92" t="str">
        <f>IF(ISBLANK(Výsledky!$FG$3),"",Výsledky!FG50)</f>
        <v/>
      </c>
      <c r="AG26" s="92" t="str">
        <f>IF(ISBLANK(Výsledky!$FN$3),"",Výsledky!FN50)</f>
        <v/>
      </c>
      <c r="AH26" s="92" t="str">
        <f>IF(ISBLANK(Výsledky!$FU$3),"",Výsledky!FU50)</f>
        <v/>
      </c>
      <c r="AI26" s="92" t="str">
        <f>IF(ISBLANK(Výsledky!$GB$3),"",Výsledky!GB50)</f>
        <v/>
      </c>
      <c r="AJ26" s="92" t="str">
        <f>IF(ISBLANK(Výsledky!$GI$3),"",Výsledky!GI50)</f>
        <v/>
      </c>
      <c r="AK26" s="92" t="str">
        <f>IF(ISBLANK(Výsledky!$GP$3),"",Výsledky!GP50)</f>
        <v/>
      </c>
      <c r="AL26" s="92" t="str">
        <f>IF(ISBLANK(Výsledky!$GW$3),"",Výsledky!GW50)</f>
        <v/>
      </c>
      <c r="AM26" s="92" t="str">
        <f>IF(ISBLANK(Výsledky!$HD$3),"",Výsledky!HD50)</f>
        <v/>
      </c>
      <c r="AN26" s="92" t="str">
        <f>IF(ISBLANK(Výsledky!$HK$3),"",Výsledky!HK50)</f>
        <v/>
      </c>
      <c r="AO26" s="92" t="str">
        <f>IF(ISBLANK(Výsledky!$HR$3),"",Výsledky!HR50)</f>
        <v/>
      </c>
      <c r="AP26" s="92" t="str">
        <f>IF(ISBLANK(Výsledky!$HY$3),"",Výsledky!HY50)</f>
        <v/>
      </c>
      <c r="AQ26" s="92" t="str">
        <f>IF(ISBLANK(Výsledky!$IF$3),"",Výsledky!IF50)</f>
        <v/>
      </c>
      <c r="AR26" s="92" t="str">
        <f>IF(ISBLANK(Výsledky!$IM$3),"",Výsledky!IM50)</f>
        <v/>
      </c>
      <c r="AS26" s="92" t="str">
        <f>IF(ISBLANK(Výsledky!$IT$3),"",Výsledky!IT50)</f>
        <v/>
      </c>
      <c r="AT26" s="92" t="str">
        <f>IF(ISBLANK(Výsledky!$JA$3),"",Výsledky!JA50)</f>
        <v/>
      </c>
      <c r="AU26" s="92" t="str">
        <f>IF(ISBLANK(Výsledky!$JH$3),"",Výsledky!JH50)</f>
        <v/>
      </c>
      <c r="AV26" s="92" t="str">
        <f>IF(ISBLANK(Výsledky!$JO$3),"",Výsledky!JO50)</f>
        <v/>
      </c>
      <c r="AW26" s="92" t="str">
        <f>IF(ISBLANK(Výsledky!$JV$3),"",Výsledky!JV50)</f>
        <v/>
      </c>
      <c r="AX26" s="92" t="str">
        <f>IF(ISBLANK(Výsledky!$KC$3),"",Výsledky!KC50)</f>
        <v/>
      </c>
      <c r="AY26" s="92" t="str">
        <f>IF(ISBLANK(Výsledky!$KJ$3),"",Výsledky!KJ50)</f>
        <v/>
      </c>
      <c r="AZ26" s="92" t="str">
        <f>IF(ISBLANK(Výsledky!$KQ$3),"",Výsledky!KQ50)</f>
        <v/>
      </c>
      <c r="BA26" s="92" t="str">
        <f>IF(ISBLANK(Výsledky!$KX$3),"",Výsledky!KX50)</f>
        <v/>
      </c>
      <c r="BB26" s="92" t="str">
        <f>IF(ISBLANK(Výsledky!$LE$3),"",Výsledky!LE50)</f>
        <v/>
      </c>
      <c r="BC26" s="92" t="str">
        <f>IF(ISBLANK(Výsledky!$LL$3),"",Výsledky!LL50)</f>
        <v/>
      </c>
      <c r="BD26" s="92" t="str">
        <f>IF(ISBLANK(Výsledky!$LS$3),"",Výsledky!LS50)</f>
        <v/>
      </c>
      <c r="BE26" s="92" t="str">
        <f>IF(ISBLANK(Výsledky!$LZ$3),"",Výsledky!LZ50)</f>
        <v/>
      </c>
      <c r="BF26" s="92" t="str">
        <f>IF(ISBLANK(Výsledky!$MG$3),"",Výsledky!MG50)</f>
        <v/>
      </c>
      <c r="BG26" s="92" t="str">
        <f>IF(ISBLANK(Výsledky!$MN$3),"",Výsledky!MN50)</f>
        <v/>
      </c>
      <c r="BH26" s="92" t="str">
        <f>IF(ISBLANK(Výsledky!$MU$3),"",Výsledky!MU50)</f>
        <v/>
      </c>
      <c r="BI26" s="92" t="str">
        <f>IF(ISBLANK(Výsledky!$NB$3),"",Výsledky!NB50)</f>
        <v/>
      </c>
      <c r="BJ26" s="92" t="str">
        <f>IF(ISBLANK(Výsledky!$NI$3),"",Výsledky!NI50)</f>
        <v/>
      </c>
      <c r="BK26" s="92" t="str">
        <f>IF(ISBLANK(Výsledky!$NP$3),"",Výsledky!NP50)</f>
        <v/>
      </c>
      <c r="BL26" s="92" t="str">
        <f>IF(ISBLANK(Výsledky!$NW$3),"",Výsledky!NW50)</f>
        <v/>
      </c>
      <c r="BM26" s="92" t="str">
        <f>IF(ISBLANK(Výsledky!$OD$3),"",Výsledky!OD50)</f>
        <v/>
      </c>
      <c r="BN26" s="92" t="str">
        <f>IF(ISBLANK(Výsledky!$OK$3),"",Výsledky!OK50)</f>
        <v/>
      </c>
      <c r="BO26" s="92" t="str">
        <f>IF(ISBLANK(Výsledky!$OR$3),"",Výsledky!OR50)</f>
        <v/>
      </c>
      <c r="BP26" s="92" t="str">
        <f>IF(ISBLANK(Výsledky!$OY$3),"",Výsledky!OY50)</f>
        <v/>
      </c>
      <c r="BQ26" s="92" t="str">
        <f>IF(ISBLANK(Výsledky!$PF$3),"",Výsledky!PF50)</f>
        <v/>
      </c>
      <c r="BR26" s="92" t="str">
        <f>IF(ISBLANK(Výsledky!$PM$3),"",Výsledky!PM50)</f>
        <v/>
      </c>
      <c r="BS26" s="92" t="str">
        <f>IF(ISBLANK(Výsledky!$PT$3),"",Výsledky!PT50)</f>
        <v/>
      </c>
      <c r="BT26" s="92" t="str">
        <f>IF(ISBLANK(Výsledky!$QA$3),"",Výsledky!QA50)</f>
        <v/>
      </c>
      <c r="BU26" s="96" t="str">
        <f>IF(ISBLANK(Výsledky!$QH$3),"",Výsledky!QH50)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 ht="15" x14ac:dyDescent="0.2">
      <c r="A27" s="1"/>
      <c r="B27" s="118" t="s">
        <v>117</v>
      </c>
      <c r="C27" s="114">
        <f>Tipy!A60</f>
        <v>8</v>
      </c>
      <c r="D27" s="109" t="str">
        <f>IF(Tipy!B60="","",Tipy!B60)</f>
        <v>Pikain</v>
      </c>
      <c r="E27" s="110">
        <f>SUM(F27:J27)</f>
        <v>220</v>
      </c>
      <c r="F27" s="105">
        <f>IF(ISBLANK(Výsledky!$I$3),"-",SUM(K27:P27,R27,T27:U27,W27,Y27:AA27,AC27,AE27,AG27,AI27:AK27,AN27:AO27,AS27:AT27,AV27:AW27,AZ27,BB27:BC27,BE27:BF27,BH27,BJ27,BL27:BN27,BP27,BR27:BS27))</f>
        <v>110</v>
      </c>
      <c r="G27" s="90">
        <f>IF(ISBLANK(Výsledky!$BF$3),"-",SUM(Q27,V27,X27,S27,AB27,AD27,AU27,BA27,BG27,BI27,BO27,BQ27,BU27))</f>
        <v>30</v>
      </c>
      <c r="H27" s="90" t="str">
        <f>IF(ISBLANK(Výsledky!$FG$3),"-",SUM(AF27,AH27,AM27,AP27,AR27,AX27))</f>
        <v>-</v>
      </c>
      <c r="I27" s="93" t="str">
        <f>IF(ISBLANK(Výsledky!$GW$3),"-",SUM(AL27,AQ27,AY27,BD27,BK27,BT27))</f>
        <v>-</v>
      </c>
      <c r="J27" s="95">
        <f>IF(ISBLANK(Výsledky!$I$3),"",Výsledky!I66)</f>
        <v>80</v>
      </c>
      <c r="K27" s="92">
        <f>IF(ISBLANK(Výsledky!$P$3),"",Výsledky!P66)</f>
        <v>20</v>
      </c>
      <c r="L27" s="92">
        <f>IF(ISBLANK(Výsledky!$W$3),"",Výsledky!W66)</f>
        <v>0</v>
      </c>
      <c r="M27" s="92">
        <f>IF(ISBLANK(Výsledky!$AD$3),"",Výsledky!AD66)</f>
        <v>20</v>
      </c>
      <c r="N27" s="92">
        <f>IF(ISBLANK(Výsledky!$AK$3),"",Výsledky!AK66)</f>
        <v>40</v>
      </c>
      <c r="O27" s="92">
        <f>IF(ISBLANK(Výsledky!$AR$3),"",Výsledky!AR66)</f>
        <v>30</v>
      </c>
      <c r="P27" s="92" t="str">
        <f>IF(ISBLANK(Výsledky!$AY$3),"",Výsledky!AY66)</f>
        <v>-</v>
      </c>
      <c r="Q27" s="92">
        <f>IF(ISBLANK(Výsledky!$BF$3),"",Výsledky!BF66)</f>
        <v>0</v>
      </c>
      <c r="R27" s="92" t="str">
        <f>IF(ISBLANK(Výsledky!$BM$3),"",Výsledky!BM66)</f>
        <v/>
      </c>
      <c r="S27" s="92" t="str">
        <f>IF(ISBLANK(Výsledky!$BT$3),"",Výsledky!BT66)</f>
        <v>-</v>
      </c>
      <c r="T27" s="92" t="str">
        <f>IF(ISBLANK(Výsledky!$CA$3),"",Výsledky!CA66)</f>
        <v/>
      </c>
      <c r="U27" s="92">
        <f>IF(ISBLANK(Výsledky!$CH$3),"",Výsledky!CH66)</f>
        <v>0</v>
      </c>
      <c r="V27" s="92">
        <f>IF(ISBLANK(Výsledky!$CO$3),"",Výsledky!CO66)</f>
        <v>30</v>
      </c>
      <c r="W27" s="92" t="str">
        <f>IF(ISBLANK(Výsledky!$CV$3),"",Výsledky!CV66)</f>
        <v/>
      </c>
      <c r="X27" s="92" t="str">
        <f>IF(ISBLANK(Výsledky!$DC$3),"",Výsledky!DC66)</f>
        <v/>
      </c>
      <c r="Y27" s="92" t="str">
        <f>IF(ISBLANK(Výsledky!$DJ$3),"",Výsledky!DJ66)</f>
        <v/>
      </c>
      <c r="Z27" s="92" t="str">
        <f>IF(ISBLANK(Výsledky!$DQ$3),"",Výsledky!DQ66)</f>
        <v/>
      </c>
      <c r="AA27" s="92" t="str">
        <f>IF(ISBLANK(Výsledky!$DX$3),"",Výsledky!DX66)</f>
        <v/>
      </c>
      <c r="AB27" s="92" t="str">
        <f>IF(ISBLANK(Výsledky!$EE$3),"",Výsledky!EE66)</f>
        <v/>
      </c>
      <c r="AC27" s="92" t="str">
        <f>IF(ISBLANK(Výsledky!$EL$3),"",Výsledky!EL66)</f>
        <v/>
      </c>
      <c r="AD27" s="92" t="str">
        <f>IF(ISBLANK(Výsledky!$ES$3),"",Výsledky!ES66)</f>
        <v/>
      </c>
      <c r="AE27" s="92" t="str">
        <f>IF(ISBLANK(Výsledky!$EZ$3),"",Výsledky!EZ66)</f>
        <v/>
      </c>
      <c r="AF27" s="92" t="str">
        <f>IF(ISBLANK(Výsledky!$FG$3),"",Výsledky!FG66)</f>
        <v/>
      </c>
      <c r="AG27" s="92" t="str">
        <f>IF(ISBLANK(Výsledky!$FN$3),"",Výsledky!FN66)</f>
        <v/>
      </c>
      <c r="AH27" s="92" t="str">
        <f>IF(ISBLANK(Výsledky!$FU$3),"",Výsledky!FU66)</f>
        <v/>
      </c>
      <c r="AI27" s="92" t="str">
        <f>IF(ISBLANK(Výsledky!$GB$3),"",Výsledky!GB66)</f>
        <v/>
      </c>
      <c r="AJ27" s="92" t="str">
        <f>IF(ISBLANK(Výsledky!$GI$3),"",Výsledky!GI66)</f>
        <v/>
      </c>
      <c r="AK27" s="92" t="str">
        <f>IF(ISBLANK(Výsledky!$GP$3),"",Výsledky!GP66)</f>
        <v/>
      </c>
      <c r="AL27" s="92" t="str">
        <f>IF(ISBLANK(Výsledky!$GW$3),"",Výsledky!GW66)</f>
        <v/>
      </c>
      <c r="AM27" s="92" t="str">
        <f>IF(ISBLANK(Výsledky!$HD$3),"",Výsledky!HD66)</f>
        <v/>
      </c>
      <c r="AN27" s="92" t="str">
        <f>IF(ISBLANK(Výsledky!$HK$3),"",Výsledky!HK66)</f>
        <v/>
      </c>
      <c r="AO27" s="92" t="str">
        <f>IF(ISBLANK(Výsledky!$HR$3),"",Výsledky!HR66)</f>
        <v/>
      </c>
      <c r="AP27" s="92" t="str">
        <f>IF(ISBLANK(Výsledky!$HY$3),"",Výsledky!HY66)</f>
        <v/>
      </c>
      <c r="AQ27" s="92" t="str">
        <f>IF(ISBLANK(Výsledky!$IF$3),"",Výsledky!IF66)</f>
        <v/>
      </c>
      <c r="AR27" s="92" t="str">
        <f>IF(ISBLANK(Výsledky!$IM$3),"",Výsledky!IM66)</f>
        <v/>
      </c>
      <c r="AS27" s="92" t="str">
        <f>IF(ISBLANK(Výsledky!$IT$3),"",Výsledky!IT66)</f>
        <v/>
      </c>
      <c r="AT27" s="92" t="str">
        <f>IF(ISBLANK(Výsledky!$JA$3),"",Výsledky!JA66)</f>
        <v/>
      </c>
      <c r="AU27" s="92" t="str">
        <f>IF(ISBLANK(Výsledky!$JH$3),"",Výsledky!JH66)</f>
        <v/>
      </c>
      <c r="AV27" s="92" t="str">
        <f>IF(ISBLANK(Výsledky!$JO$3),"",Výsledky!JO66)</f>
        <v/>
      </c>
      <c r="AW27" s="92" t="str">
        <f>IF(ISBLANK(Výsledky!$JV$3),"",Výsledky!JV66)</f>
        <v/>
      </c>
      <c r="AX27" s="92" t="str">
        <f>IF(ISBLANK(Výsledky!$KC$3),"",Výsledky!KC66)</f>
        <v/>
      </c>
      <c r="AY27" s="92" t="str">
        <f>IF(ISBLANK(Výsledky!$KJ$3),"",Výsledky!KJ66)</f>
        <v/>
      </c>
      <c r="AZ27" s="92" t="str">
        <f>IF(ISBLANK(Výsledky!$KQ$3),"",Výsledky!KQ66)</f>
        <v/>
      </c>
      <c r="BA27" s="92" t="str">
        <f>IF(ISBLANK(Výsledky!$KX$3),"",Výsledky!KX66)</f>
        <v/>
      </c>
      <c r="BB27" s="92" t="str">
        <f>IF(ISBLANK(Výsledky!$LE$3),"",Výsledky!LE66)</f>
        <v/>
      </c>
      <c r="BC27" s="92" t="str">
        <f>IF(ISBLANK(Výsledky!$LL$3),"",Výsledky!LL66)</f>
        <v/>
      </c>
      <c r="BD27" s="92" t="str">
        <f>IF(ISBLANK(Výsledky!$LS$3),"",Výsledky!LS66)</f>
        <v/>
      </c>
      <c r="BE27" s="92" t="str">
        <f>IF(ISBLANK(Výsledky!$LZ$3),"",Výsledky!LZ66)</f>
        <v/>
      </c>
      <c r="BF27" s="92" t="str">
        <f>IF(ISBLANK(Výsledky!$MG$3),"",Výsledky!MG66)</f>
        <v/>
      </c>
      <c r="BG27" s="92" t="str">
        <f>IF(ISBLANK(Výsledky!$MN$3),"",Výsledky!MN66)</f>
        <v/>
      </c>
      <c r="BH27" s="92" t="str">
        <f>IF(ISBLANK(Výsledky!$MU$3),"",Výsledky!MU66)</f>
        <v/>
      </c>
      <c r="BI27" s="92" t="str">
        <f>IF(ISBLANK(Výsledky!$NB$3),"",Výsledky!NB66)</f>
        <v/>
      </c>
      <c r="BJ27" s="92" t="str">
        <f>IF(ISBLANK(Výsledky!$NI$3),"",Výsledky!NI66)</f>
        <v/>
      </c>
      <c r="BK27" s="92" t="str">
        <f>IF(ISBLANK(Výsledky!$NP$3),"",Výsledky!NP66)</f>
        <v/>
      </c>
      <c r="BL27" s="92" t="str">
        <f>IF(ISBLANK(Výsledky!$NW$3),"",Výsledky!NW66)</f>
        <v/>
      </c>
      <c r="BM27" s="92" t="str">
        <f>IF(ISBLANK(Výsledky!$OD$3),"",Výsledky!OD66)</f>
        <v/>
      </c>
      <c r="BN27" s="92" t="str">
        <f>IF(ISBLANK(Výsledky!$OK$3),"",Výsledky!OK66)</f>
        <v/>
      </c>
      <c r="BO27" s="92" t="str">
        <f>IF(ISBLANK(Výsledky!$OR$3),"",Výsledky!OR66)</f>
        <v/>
      </c>
      <c r="BP27" s="92" t="str">
        <f>IF(ISBLANK(Výsledky!$OY$3),"",Výsledky!OY66)</f>
        <v/>
      </c>
      <c r="BQ27" s="92" t="str">
        <f>IF(ISBLANK(Výsledky!$PF$3),"",Výsledky!PF66)</f>
        <v/>
      </c>
      <c r="BR27" s="92" t="str">
        <f>IF(ISBLANK(Výsledky!$PM$3),"",Výsledky!PM66)</f>
        <v/>
      </c>
      <c r="BS27" s="92" t="str">
        <f>IF(ISBLANK(Výsledky!$PT$3),"",Výsledky!PT66)</f>
        <v/>
      </c>
      <c r="BT27" s="92" t="str">
        <f>IF(ISBLANK(Výsledky!$QA$3),"",Výsledky!QA66)</f>
        <v/>
      </c>
      <c r="BU27" s="96" t="str">
        <f>IF(ISBLANK(Výsledky!$QH$3),"",Výsledky!QH66)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 ht="15" x14ac:dyDescent="0.2">
      <c r="A28" s="1"/>
      <c r="B28" s="118" t="s">
        <v>118</v>
      </c>
      <c r="C28" s="114">
        <f>Tipy!A28</f>
        <v>27</v>
      </c>
      <c r="D28" s="109" t="str">
        <f>IF(Tipy!B28="","",Tipy!B28)</f>
        <v>jirka1618</v>
      </c>
      <c r="E28" s="110">
        <f>SUM(F28:J28)</f>
        <v>220</v>
      </c>
      <c r="F28" s="105">
        <f>IF(ISBLANK(Výsledky!$I$3),"-",SUM(K28:P28,R28,T28:U28,W28,Y28:AA28,AC28,AE28,AG28,AI28:AK28,AN28:AO28,AS28:AT28,AV28:AW28,AZ28,BB28:BC28,BE28:BF28,BH28,BJ28,BL28:BN28,BP28,BR28:BS28))</f>
        <v>80</v>
      </c>
      <c r="G28" s="90">
        <f>IF(ISBLANK(Výsledky!$BF$3),"-",SUM(Q28,V28,X28,S28,AB28,AD28,AU28,BA28,BG28,BI28,BO28,BQ28,BU28))</f>
        <v>90</v>
      </c>
      <c r="H28" s="90" t="str">
        <f>IF(ISBLANK(Výsledky!$FG$3),"-",SUM(AF28,AH28,AM28,AP28,AR28,AX28))</f>
        <v>-</v>
      </c>
      <c r="I28" s="93" t="str">
        <f>IF(ISBLANK(Výsledky!$GW$3),"-",SUM(AL28,AQ28,AY28,BD28,BK28,BT28))</f>
        <v>-</v>
      </c>
      <c r="J28" s="95">
        <f>IF(ISBLANK(Výsledky!$I$3),"",Výsledky!I34)</f>
        <v>50</v>
      </c>
      <c r="K28" s="92">
        <f>IF(ISBLANK(Výsledky!$P$3),"",Výsledky!P34)</f>
        <v>20</v>
      </c>
      <c r="L28" s="92">
        <f>IF(ISBLANK(Výsledky!$W$3),"",Výsledky!W34)</f>
        <v>0</v>
      </c>
      <c r="M28" s="92">
        <f>IF(ISBLANK(Výsledky!$AD$3),"",Výsledky!AD34)</f>
        <v>20</v>
      </c>
      <c r="N28" s="92">
        <f>IF(ISBLANK(Výsledky!$AK$3),"",Výsledky!AK34)</f>
        <v>20</v>
      </c>
      <c r="O28" s="92">
        <f>IF(ISBLANK(Výsledky!$AR$3),"",Výsledky!AR34)</f>
        <v>20</v>
      </c>
      <c r="P28" s="92">
        <f>IF(ISBLANK(Výsledky!$AY$3),"",Výsledky!AY34)</f>
        <v>0</v>
      </c>
      <c r="Q28" s="92">
        <f>IF(ISBLANK(Výsledky!$BF$3),"",Výsledky!BF34)</f>
        <v>20</v>
      </c>
      <c r="R28" s="92" t="str">
        <f>IF(ISBLANK(Výsledky!$BM$3),"",Výsledky!BM34)</f>
        <v/>
      </c>
      <c r="S28" s="92">
        <f>IF(ISBLANK(Výsledky!$BT$3),"",Výsledky!BT34)</f>
        <v>50</v>
      </c>
      <c r="T28" s="92" t="str">
        <f>IF(ISBLANK(Výsledky!$CA$3),"",Výsledky!CA34)</f>
        <v/>
      </c>
      <c r="U28" s="92">
        <f>IF(ISBLANK(Výsledky!$CH$3),"",Výsledky!CH34)</f>
        <v>0</v>
      </c>
      <c r="V28" s="92">
        <f>IF(ISBLANK(Výsledky!$CO$3),"",Výsledky!CO34)</f>
        <v>20</v>
      </c>
      <c r="W28" s="92" t="str">
        <f>IF(ISBLANK(Výsledky!$CV$3),"",Výsledky!CV34)</f>
        <v/>
      </c>
      <c r="X28" s="92" t="str">
        <f>IF(ISBLANK(Výsledky!$DC$3),"",Výsledky!DC34)</f>
        <v/>
      </c>
      <c r="Y28" s="92" t="str">
        <f>IF(ISBLANK(Výsledky!$DJ$3),"",Výsledky!DJ34)</f>
        <v/>
      </c>
      <c r="Z28" s="92" t="str">
        <f>IF(ISBLANK(Výsledky!$DQ$3),"",Výsledky!DQ34)</f>
        <v/>
      </c>
      <c r="AA28" s="92" t="str">
        <f>IF(ISBLANK(Výsledky!$DX$3),"",Výsledky!DX34)</f>
        <v/>
      </c>
      <c r="AB28" s="92" t="str">
        <f>IF(ISBLANK(Výsledky!$EE$3),"",Výsledky!EE34)</f>
        <v/>
      </c>
      <c r="AC28" s="92" t="str">
        <f>IF(ISBLANK(Výsledky!$EL$3),"",Výsledky!EL34)</f>
        <v/>
      </c>
      <c r="AD28" s="92" t="str">
        <f>IF(ISBLANK(Výsledky!$ES$3),"",Výsledky!ES34)</f>
        <v/>
      </c>
      <c r="AE28" s="92" t="str">
        <f>IF(ISBLANK(Výsledky!$EZ$3),"",Výsledky!EZ34)</f>
        <v/>
      </c>
      <c r="AF28" s="92" t="str">
        <f>IF(ISBLANK(Výsledky!$FG$3),"",Výsledky!FG34)</f>
        <v/>
      </c>
      <c r="AG28" s="92" t="str">
        <f>IF(ISBLANK(Výsledky!$FN$3),"",Výsledky!FN34)</f>
        <v/>
      </c>
      <c r="AH28" s="92" t="str">
        <f>IF(ISBLANK(Výsledky!$FU$3),"",Výsledky!FU34)</f>
        <v/>
      </c>
      <c r="AI28" s="92" t="str">
        <f>IF(ISBLANK(Výsledky!$GB$3),"",Výsledky!GB34)</f>
        <v/>
      </c>
      <c r="AJ28" s="92" t="str">
        <f>IF(ISBLANK(Výsledky!$GI$3),"",Výsledky!GI34)</f>
        <v/>
      </c>
      <c r="AK28" s="92" t="str">
        <f>IF(ISBLANK(Výsledky!$GP$3),"",Výsledky!GP34)</f>
        <v/>
      </c>
      <c r="AL28" s="92" t="str">
        <f>IF(ISBLANK(Výsledky!$GW$3),"",Výsledky!GW34)</f>
        <v/>
      </c>
      <c r="AM28" s="92" t="str">
        <f>IF(ISBLANK(Výsledky!$HD$3),"",Výsledky!HD34)</f>
        <v/>
      </c>
      <c r="AN28" s="92" t="str">
        <f>IF(ISBLANK(Výsledky!$HK$3),"",Výsledky!HK34)</f>
        <v/>
      </c>
      <c r="AO28" s="92" t="str">
        <f>IF(ISBLANK(Výsledky!$HR$3),"",Výsledky!HR34)</f>
        <v/>
      </c>
      <c r="AP28" s="92" t="str">
        <f>IF(ISBLANK(Výsledky!$HY$3),"",Výsledky!HY34)</f>
        <v/>
      </c>
      <c r="AQ28" s="92" t="str">
        <f>IF(ISBLANK(Výsledky!$IF$3),"",Výsledky!IF34)</f>
        <v/>
      </c>
      <c r="AR28" s="92" t="str">
        <f>IF(ISBLANK(Výsledky!$IM$3),"",Výsledky!IM34)</f>
        <v/>
      </c>
      <c r="AS28" s="92" t="str">
        <f>IF(ISBLANK(Výsledky!$IT$3),"",Výsledky!IT34)</f>
        <v/>
      </c>
      <c r="AT28" s="92" t="str">
        <f>IF(ISBLANK(Výsledky!$JA$3),"",Výsledky!JA34)</f>
        <v/>
      </c>
      <c r="AU28" s="92" t="str">
        <f>IF(ISBLANK(Výsledky!$JH$3),"",Výsledky!JH34)</f>
        <v/>
      </c>
      <c r="AV28" s="92" t="str">
        <f>IF(ISBLANK(Výsledky!$JO$3),"",Výsledky!JO34)</f>
        <v/>
      </c>
      <c r="AW28" s="92" t="str">
        <f>IF(ISBLANK(Výsledky!$JV$3),"",Výsledky!JV34)</f>
        <v/>
      </c>
      <c r="AX28" s="92" t="str">
        <f>IF(ISBLANK(Výsledky!$KC$3),"",Výsledky!KC34)</f>
        <v/>
      </c>
      <c r="AY28" s="92" t="str">
        <f>IF(ISBLANK(Výsledky!$KJ$3),"",Výsledky!KJ34)</f>
        <v/>
      </c>
      <c r="AZ28" s="92" t="str">
        <f>IF(ISBLANK(Výsledky!$KQ$3),"",Výsledky!KQ34)</f>
        <v/>
      </c>
      <c r="BA28" s="92" t="str">
        <f>IF(ISBLANK(Výsledky!$KX$3),"",Výsledky!KX34)</f>
        <v/>
      </c>
      <c r="BB28" s="92" t="str">
        <f>IF(ISBLANK(Výsledky!$LE$3),"",Výsledky!LE34)</f>
        <v/>
      </c>
      <c r="BC28" s="92" t="str">
        <f>IF(ISBLANK(Výsledky!$LL$3),"",Výsledky!LL34)</f>
        <v/>
      </c>
      <c r="BD28" s="92" t="str">
        <f>IF(ISBLANK(Výsledky!$LS$3),"",Výsledky!LS34)</f>
        <v/>
      </c>
      <c r="BE28" s="92" t="str">
        <f>IF(ISBLANK(Výsledky!$LZ$3),"",Výsledky!LZ34)</f>
        <v/>
      </c>
      <c r="BF28" s="92" t="str">
        <f>IF(ISBLANK(Výsledky!$MG$3),"",Výsledky!MG34)</f>
        <v/>
      </c>
      <c r="BG28" s="92" t="str">
        <f>IF(ISBLANK(Výsledky!$MN$3),"",Výsledky!MN34)</f>
        <v/>
      </c>
      <c r="BH28" s="92" t="str">
        <f>IF(ISBLANK(Výsledky!$MU$3),"",Výsledky!MU34)</f>
        <v/>
      </c>
      <c r="BI28" s="92" t="str">
        <f>IF(ISBLANK(Výsledky!$NB$3),"",Výsledky!NB34)</f>
        <v/>
      </c>
      <c r="BJ28" s="92" t="str">
        <f>IF(ISBLANK(Výsledky!$NI$3),"",Výsledky!NI34)</f>
        <v/>
      </c>
      <c r="BK28" s="92" t="str">
        <f>IF(ISBLANK(Výsledky!$NP$3),"",Výsledky!NP34)</f>
        <v/>
      </c>
      <c r="BL28" s="92" t="str">
        <f>IF(ISBLANK(Výsledky!$NW$3),"",Výsledky!NW34)</f>
        <v/>
      </c>
      <c r="BM28" s="92" t="str">
        <f>IF(ISBLANK(Výsledky!$OD$3),"",Výsledky!OD34)</f>
        <v/>
      </c>
      <c r="BN28" s="92" t="str">
        <f>IF(ISBLANK(Výsledky!$OK$3),"",Výsledky!OK34)</f>
        <v/>
      </c>
      <c r="BO28" s="92" t="str">
        <f>IF(ISBLANK(Výsledky!$OR$3),"",Výsledky!OR34)</f>
        <v/>
      </c>
      <c r="BP28" s="92" t="str">
        <f>IF(ISBLANK(Výsledky!$OY$3),"",Výsledky!OY34)</f>
        <v/>
      </c>
      <c r="BQ28" s="92" t="str">
        <f>IF(ISBLANK(Výsledky!$PF$3),"",Výsledky!PF34)</f>
        <v/>
      </c>
      <c r="BR28" s="92" t="str">
        <f>IF(ISBLANK(Výsledky!$PM$3),"",Výsledky!PM34)</f>
        <v/>
      </c>
      <c r="BS28" s="92" t="str">
        <f>IF(ISBLANK(Výsledky!$PT$3),"",Výsledky!PT34)</f>
        <v/>
      </c>
      <c r="BT28" s="92" t="str">
        <f>IF(ISBLANK(Výsledky!$QA$3),"",Výsledky!QA34)</f>
        <v/>
      </c>
      <c r="BU28" s="96" t="str">
        <f>IF(ISBLANK(Výsledky!$QH$3),"",Výsledky!QH34)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 ht="15" x14ac:dyDescent="0.2">
      <c r="A29" s="1"/>
      <c r="B29" s="118" t="s">
        <v>119</v>
      </c>
      <c r="C29" s="114">
        <f>Tipy!A7</f>
        <v>32</v>
      </c>
      <c r="D29" s="109" t="str">
        <f>IF(Tipy!B7="","",Tipy!B7)</f>
        <v>Alex LFC</v>
      </c>
      <c r="E29" s="110">
        <f>SUM(F29:J29)</f>
        <v>220</v>
      </c>
      <c r="F29" s="105">
        <f>IF(ISBLANK(Výsledky!$I$3),"-",SUM(K29:P29,R29,T29:U29,W29,Y29:AA29,AC29,AE29,AG29,AI29:AK29,AN29:AO29,AS29:AT29,AV29:AW29,AZ29,BB29:BC29,BE29:BF29,BH29,BJ29,BL29:BN29,BP29,BR29:BS29))</f>
        <v>140</v>
      </c>
      <c r="G29" s="90">
        <f>IF(ISBLANK(Výsledky!$BF$3),"-",SUM(Q29,V29,X29,S29,AB29,AD29,AU29,BA29,BG29,BI29,BO29,BQ29,BU29))</f>
        <v>40</v>
      </c>
      <c r="H29" s="90" t="str">
        <f>IF(ISBLANK(Výsledky!$FG$3),"-",SUM(AF29,AH29,AM29,AP29,AR29,AX29))</f>
        <v>-</v>
      </c>
      <c r="I29" s="93" t="str">
        <f>IF(ISBLANK(Výsledky!$GW$3),"-",SUM(AL29,AQ29,AY29,BD29,BK29,BT29))</f>
        <v>-</v>
      </c>
      <c r="J29" s="95">
        <f>IF(ISBLANK(Výsledky!$I$3),"",Výsledky!I13)</f>
        <v>40</v>
      </c>
      <c r="K29" s="92">
        <f>IF(ISBLANK(Výsledky!$P$3),"",Výsledky!P13)</f>
        <v>20</v>
      </c>
      <c r="L29" s="92">
        <f>IF(ISBLANK(Výsledky!$W$3),"",Výsledky!W13)</f>
        <v>0</v>
      </c>
      <c r="M29" s="92">
        <f>IF(ISBLANK(Výsledky!$AD$3),"",Výsledky!AD13)</f>
        <v>20</v>
      </c>
      <c r="N29" s="92">
        <f>IF(ISBLANK(Výsledky!$AK$3),"",Výsledky!AK13)</f>
        <v>20</v>
      </c>
      <c r="O29" s="92">
        <f>IF(ISBLANK(Výsledky!$AR$3),"",Výsledky!AR13)</f>
        <v>60</v>
      </c>
      <c r="P29" s="92">
        <f>IF(ISBLANK(Výsledky!$AY$3),"",Výsledky!AY13)</f>
        <v>0</v>
      </c>
      <c r="Q29" s="92">
        <f>IF(ISBLANK(Výsledky!$BF$3),"",Výsledky!BF13)</f>
        <v>0</v>
      </c>
      <c r="R29" s="92" t="str">
        <f>IF(ISBLANK(Výsledky!$BM$3),"",Výsledky!BM13)</f>
        <v/>
      </c>
      <c r="S29" s="92">
        <f>IF(ISBLANK(Výsledky!$BT$3),"",Výsledky!BT13)</f>
        <v>40</v>
      </c>
      <c r="T29" s="92" t="str">
        <f>IF(ISBLANK(Výsledky!$CA$3),"",Výsledky!CA13)</f>
        <v/>
      </c>
      <c r="U29" s="92">
        <f>IF(ISBLANK(Výsledky!$CH$3),"",Výsledky!CH13)</f>
        <v>20</v>
      </c>
      <c r="V29" s="92" t="str">
        <f>IF(ISBLANK(Výsledky!$CO$3),"",Výsledky!CO13)</f>
        <v>-</v>
      </c>
      <c r="W29" s="92" t="str">
        <f>IF(ISBLANK(Výsledky!$CV$3),"",Výsledky!CV13)</f>
        <v/>
      </c>
      <c r="X29" s="92" t="str">
        <f>IF(ISBLANK(Výsledky!$DC$3),"",Výsledky!DC13)</f>
        <v/>
      </c>
      <c r="Y29" s="92" t="str">
        <f>IF(ISBLANK(Výsledky!$DJ$3),"",Výsledky!DJ13)</f>
        <v/>
      </c>
      <c r="Z29" s="92" t="str">
        <f>IF(ISBLANK(Výsledky!$DQ$3),"",Výsledky!DQ13)</f>
        <v/>
      </c>
      <c r="AA29" s="92" t="str">
        <f>IF(ISBLANK(Výsledky!$DX$3),"",Výsledky!DX13)</f>
        <v/>
      </c>
      <c r="AB29" s="92" t="str">
        <f>IF(ISBLANK(Výsledky!$EE$3),"",Výsledky!EE13)</f>
        <v/>
      </c>
      <c r="AC29" s="92" t="str">
        <f>IF(ISBLANK(Výsledky!$EL$3),"",Výsledky!EL13)</f>
        <v/>
      </c>
      <c r="AD29" s="92" t="str">
        <f>IF(ISBLANK(Výsledky!$ES$3),"",Výsledky!ES13)</f>
        <v/>
      </c>
      <c r="AE29" s="92" t="str">
        <f>IF(ISBLANK(Výsledky!$EZ$3),"",Výsledky!EZ13)</f>
        <v/>
      </c>
      <c r="AF29" s="92" t="str">
        <f>IF(ISBLANK(Výsledky!$FG$3),"",Výsledky!FG13)</f>
        <v/>
      </c>
      <c r="AG29" s="92" t="str">
        <f>IF(ISBLANK(Výsledky!$FN$3),"",Výsledky!FN13)</f>
        <v/>
      </c>
      <c r="AH29" s="92" t="str">
        <f>IF(ISBLANK(Výsledky!$FU$3),"",Výsledky!FU13)</f>
        <v/>
      </c>
      <c r="AI29" s="92" t="str">
        <f>IF(ISBLANK(Výsledky!$GB$3),"",Výsledky!GB13)</f>
        <v/>
      </c>
      <c r="AJ29" s="92" t="str">
        <f>IF(ISBLANK(Výsledky!$GI$3),"",Výsledky!GI13)</f>
        <v/>
      </c>
      <c r="AK29" s="92" t="str">
        <f>IF(ISBLANK(Výsledky!$GP$3),"",Výsledky!GP13)</f>
        <v/>
      </c>
      <c r="AL29" s="92" t="str">
        <f>IF(ISBLANK(Výsledky!$GW$3),"",Výsledky!GW13)</f>
        <v/>
      </c>
      <c r="AM29" s="92" t="str">
        <f>IF(ISBLANK(Výsledky!$HD$3),"",Výsledky!HD13)</f>
        <v/>
      </c>
      <c r="AN29" s="92" t="str">
        <f>IF(ISBLANK(Výsledky!$HK$3),"",Výsledky!HK13)</f>
        <v/>
      </c>
      <c r="AO29" s="92" t="str">
        <f>IF(ISBLANK(Výsledky!$HR$3),"",Výsledky!HR13)</f>
        <v/>
      </c>
      <c r="AP29" s="92" t="str">
        <f>IF(ISBLANK(Výsledky!$HY$3),"",Výsledky!HY13)</f>
        <v/>
      </c>
      <c r="AQ29" s="92" t="str">
        <f>IF(ISBLANK(Výsledky!$IF$3),"",Výsledky!IF13)</f>
        <v/>
      </c>
      <c r="AR29" s="92" t="str">
        <f>IF(ISBLANK(Výsledky!$IM$3),"",Výsledky!IM13)</f>
        <v/>
      </c>
      <c r="AS29" s="92" t="str">
        <f>IF(ISBLANK(Výsledky!$IT$3),"",Výsledky!IT13)</f>
        <v/>
      </c>
      <c r="AT29" s="92" t="str">
        <f>IF(ISBLANK(Výsledky!$JA$3),"",Výsledky!JA13)</f>
        <v/>
      </c>
      <c r="AU29" s="92" t="str">
        <f>IF(ISBLANK(Výsledky!$JH$3),"",Výsledky!JH13)</f>
        <v/>
      </c>
      <c r="AV29" s="92" t="str">
        <f>IF(ISBLANK(Výsledky!$JO$3),"",Výsledky!JO13)</f>
        <v/>
      </c>
      <c r="AW29" s="92" t="str">
        <f>IF(ISBLANK(Výsledky!$JV$3),"",Výsledky!JV13)</f>
        <v/>
      </c>
      <c r="AX29" s="92" t="str">
        <f>IF(ISBLANK(Výsledky!$KC$3),"",Výsledky!KC13)</f>
        <v/>
      </c>
      <c r="AY29" s="92" t="str">
        <f>IF(ISBLANK(Výsledky!$KJ$3),"",Výsledky!KJ13)</f>
        <v/>
      </c>
      <c r="AZ29" s="92" t="str">
        <f>IF(ISBLANK(Výsledky!$KQ$3),"",Výsledky!KQ13)</f>
        <v/>
      </c>
      <c r="BA29" s="92" t="str">
        <f>IF(ISBLANK(Výsledky!$KX$3),"",Výsledky!KX13)</f>
        <v/>
      </c>
      <c r="BB29" s="92" t="str">
        <f>IF(ISBLANK(Výsledky!$LE$3),"",Výsledky!LE13)</f>
        <v/>
      </c>
      <c r="BC29" s="92" t="str">
        <f>IF(ISBLANK(Výsledky!$LL$3),"",Výsledky!LL13)</f>
        <v/>
      </c>
      <c r="BD29" s="92" t="str">
        <f>IF(ISBLANK(Výsledky!$LS$3),"",Výsledky!LS13)</f>
        <v/>
      </c>
      <c r="BE29" s="92" t="str">
        <f>IF(ISBLANK(Výsledky!$LZ$3),"",Výsledky!LZ13)</f>
        <v/>
      </c>
      <c r="BF29" s="92" t="str">
        <f>IF(ISBLANK(Výsledky!$MG$3),"",Výsledky!MG13)</f>
        <v/>
      </c>
      <c r="BG29" s="92" t="str">
        <f>IF(ISBLANK(Výsledky!$MN$3),"",Výsledky!MN13)</f>
        <v/>
      </c>
      <c r="BH29" s="92" t="str">
        <f>IF(ISBLANK(Výsledky!$MU$3),"",Výsledky!MU13)</f>
        <v/>
      </c>
      <c r="BI29" s="92" t="str">
        <f>IF(ISBLANK(Výsledky!$NB$3),"",Výsledky!NB13)</f>
        <v/>
      </c>
      <c r="BJ29" s="92" t="str">
        <f>IF(ISBLANK(Výsledky!$NI$3),"",Výsledky!NI13)</f>
        <v/>
      </c>
      <c r="BK29" s="92" t="str">
        <f>IF(ISBLANK(Výsledky!$NP$3),"",Výsledky!NP13)</f>
        <v/>
      </c>
      <c r="BL29" s="92" t="str">
        <f>IF(ISBLANK(Výsledky!$NW$3),"",Výsledky!NW13)</f>
        <v/>
      </c>
      <c r="BM29" s="92" t="str">
        <f>IF(ISBLANK(Výsledky!$OD$3),"",Výsledky!OD13)</f>
        <v/>
      </c>
      <c r="BN29" s="92" t="str">
        <f>IF(ISBLANK(Výsledky!$OK$3),"",Výsledky!OK13)</f>
        <v/>
      </c>
      <c r="BO29" s="92" t="str">
        <f>IF(ISBLANK(Výsledky!$OR$3),"",Výsledky!OR13)</f>
        <v/>
      </c>
      <c r="BP29" s="92" t="str">
        <f>IF(ISBLANK(Výsledky!$OY$3),"",Výsledky!OY13)</f>
        <v/>
      </c>
      <c r="BQ29" s="92" t="str">
        <f>IF(ISBLANK(Výsledky!$PF$3),"",Výsledky!PF13)</f>
        <v/>
      </c>
      <c r="BR29" s="92" t="str">
        <f>IF(ISBLANK(Výsledky!$PM$3),"",Výsledky!PM13)</f>
        <v/>
      </c>
      <c r="BS29" s="92" t="str">
        <f>IF(ISBLANK(Výsledky!$PT$3),"",Výsledky!PT13)</f>
        <v/>
      </c>
      <c r="BT29" s="92" t="str">
        <f>IF(ISBLANK(Výsledky!$QA$3),"",Výsledky!QA13)</f>
        <v/>
      </c>
      <c r="BU29" s="96" t="str">
        <f>IF(ISBLANK(Výsledky!$QH$3),"",Výsledky!QH13)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 ht="15" x14ac:dyDescent="0.2">
      <c r="A30" s="1"/>
      <c r="B30" s="118" t="s">
        <v>120</v>
      </c>
      <c r="C30" s="114">
        <f>Tipy!A43</f>
        <v>37</v>
      </c>
      <c r="D30" s="109" t="str">
        <f>IF(Tipy!B43="","",Tipy!B43)</f>
        <v>Marekh8</v>
      </c>
      <c r="E30" s="110">
        <f>SUM(F30:J30)</f>
        <v>210</v>
      </c>
      <c r="F30" s="105">
        <f>IF(ISBLANK(Výsledky!$I$3),"-",SUM(K30:P30,R30,T30:U30,W30,Y30:AA30,AC30,AE30,AG30,AI30:AK30,AN30:AO30,AS30:AT30,AV30:AW30,AZ30,BB30:BC30,BE30:BF30,BH30,BJ30,BL30:BN30,BP30,BR30:BS30))</f>
        <v>80</v>
      </c>
      <c r="G30" s="90">
        <f>IF(ISBLANK(Výsledky!$BF$3),"-",SUM(Q30,V30,X30,S30,AB30,AD30,AU30,BA30,BG30,BI30,BO30,BQ30,BU30))</f>
        <v>50</v>
      </c>
      <c r="H30" s="90" t="str">
        <f>IF(ISBLANK(Výsledky!$FG$3),"-",SUM(AF30,AH30,AM30,AP30,AR30,AX30))</f>
        <v>-</v>
      </c>
      <c r="I30" s="93" t="str">
        <f>IF(ISBLANK(Výsledky!$GW$3),"-",SUM(AL30,AQ30,AY30,BD30,BK30,BT30))</f>
        <v>-</v>
      </c>
      <c r="J30" s="95">
        <f>IF(ISBLANK(Výsledky!$I$3),"",Výsledky!I49)</f>
        <v>80</v>
      </c>
      <c r="K30" s="92">
        <f>IF(ISBLANK(Výsledky!$P$3),"",Výsledky!P49)</f>
        <v>10</v>
      </c>
      <c r="L30" s="92">
        <f>IF(ISBLANK(Výsledky!$W$3),"",Výsledky!W49)</f>
        <v>0</v>
      </c>
      <c r="M30" s="92">
        <f>IF(ISBLANK(Výsledky!$AD$3),"",Výsledky!AD49)</f>
        <v>0</v>
      </c>
      <c r="N30" s="92">
        <f>IF(ISBLANK(Výsledky!$AK$3),"",Výsledky!AK49)</f>
        <v>40</v>
      </c>
      <c r="O30" s="92">
        <f>IF(ISBLANK(Výsledky!$AR$3),"",Výsledky!AR49)</f>
        <v>30</v>
      </c>
      <c r="P30" s="92">
        <f>IF(ISBLANK(Výsledky!$AY$3),"",Výsledky!AY49)</f>
        <v>0</v>
      </c>
      <c r="Q30" s="92">
        <f>IF(ISBLANK(Výsledky!$BF$3),"",Výsledky!BF49)</f>
        <v>0</v>
      </c>
      <c r="R30" s="92" t="str">
        <f>IF(ISBLANK(Výsledky!$BM$3),"",Výsledky!BM49)</f>
        <v/>
      </c>
      <c r="S30" s="92">
        <f>IF(ISBLANK(Výsledky!$BT$3),"",Výsledky!BT49)</f>
        <v>50</v>
      </c>
      <c r="T30" s="92" t="str">
        <f>IF(ISBLANK(Výsledky!$CA$3),"",Výsledky!CA49)</f>
        <v/>
      </c>
      <c r="U30" s="92">
        <f>IF(ISBLANK(Výsledky!$CH$3),"",Výsledky!CH49)</f>
        <v>0</v>
      </c>
      <c r="V30" s="92" t="str">
        <f>IF(ISBLANK(Výsledky!$CO$3),"",Výsledky!CO49)</f>
        <v>-</v>
      </c>
      <c r="W30" s="92" t="str">
        <f>IF(ISBLANK(Výsledky!$CV$3),"",Výsledky!CV49)</f>
        <v/>
      </c>
      <c r="X30" s="92" t="str">
        <f>IF(ISBLANK(Výsledky!$DC$3),"",Výsledky!DC49)</f>
        <v/>
      </c>
      <c r="Y30" s="92" t="str">
        <f>IF(ISBLANK(Výsledky!$DJ$3),"",Výsledky!DJ49)</f>
        <v/>
      </c>
      <c r="Z30" s="92" t="str">
        <f>IF(ISBLANK(Výsledky!$DQ$3),"",Výsledky!DQ49)</f>
        <v/>
      </c>
      <c r="AA30" s="92" t="str">
        <f>IF(ISBLANK(Výsledky!$DX$3),"",Výsledky!DX49)</f>
        <v/>
      </c>
      <c r="AB30" s="92" t="str">
        <f>IF(ISBLANK(Výsledky!$EE$3),"",Výsledky!EE49)</f>
        <v/>
      </c>
      <c r="AC30" s="92" t="str">
        <f>IF(ISBLANK(Výsledky!$EL$3),"",Výsledky!EL49)</f>
        <v/>
      </c>
      <c r="AD30" s="92" t="str">
        <f>IF(ISBLANK(Výsledky!$ES$3),"",Výsledky!ES49)</f>
        <v/>
      </c>
      <c r="AE30" s="92" t="str">
        <f>IF(ISBLANK(Výsledky!$EZ$3),"",Výsledky!EZ49)</f>
        <v/>
      </c>
      <c r="AF30" s="92" t="str">
        <f>IF(ISBLANK(Výsledky!$FG$3),"",Výsledky!FG49)</f>
        <v/>
      </c>
      <c r="AG30" s="92" t="str">
        <f>IF(ISBLANK(Výsledky!$FN$3),"",Výsledky!FN49)</f>
        <v/>
      </c>
      <c r="AH30" s="92" t="str">
        <f>IF(ISBLANK(Výsledky!$FU$3),"",Výsledky!FU49)</f>
        <v/>
      </c>
      <c r="AI30" s="92" t="str">
        <f>IF(ISBLANK(Výsledky!$GB$3),"",Výsledky!GB49)</f>
        <v/>
      </c>
      <c r="AJ30" s="92" t="str">
        <f>IF(ISBLANK(Výsledky!$GI$3),"",Výsledky!GI49)</f>
        <v/>
      </c>
      <c r="AK30" s="92" t="str">
        <f>IF(ISBLANK(Výsledky!$GP$3),"",Výsledky!GP49)</f>
        <v/>
      </c>
      <c r="AL30" s="92" t="str">
        <f>IF(ISBLANK(Výsledky!$GW$3),"",Výsledky!GW49)</f>
        <v/>
      </c>
      <c r="AM30" s="92" t="str">
        <f>IF(ISBLANK(Výsledky!$HD$3),"",Výsledky!HD49)</f>
        <v/>
      </c>
      <c r="AN30" s="92" t="str">
        <f>IF(ISBLANK(Výsledky!$HK$3),"",Výsledky!HK49)</f>
        <v/>
      </c>
      <c r="AO30" s="92" t="str">
        <f>IF(ISBLANK(Výsledky!$HR$3),"",Výsledky!HR49)</f>
        <v/>
      </c>
      <c r="AP30" s="92" t="str">
        <f>IF(ISBLANK(Výsledky!$HY$3),"",Výsledky!HY49)</f>
        <v/>
      </c>
      <c r="AQ30" s="92" t="str">
        <f>IF(ISBLANK(Výsledky!$IF$3),"",Výsledky!IF49)</f>
        <v/>
      </c>
      <c r="AR30" s="92" t="str">
        <f>IF(ISBLANK(Výsledky!$IM$3),"",Výsledky!IM49)</f>
        <v/>
      </c>
      <c r="AS30" s="92" t="str">
        <f>IF(ISBLANK(Výsledky!$IT$3),"",Výsledky!IT49)</f>
        <v/>
      </c>
      <c r="AT30" s="92" t="str">
        <f>IF(ISBLANK(Výsledky!$JA$3),"",Výsledky!JA49)</f>
        <v/>
      </c>
      <c r="AU30" s="92" t="str">
        <f>IF(ISBLANK(Výsledky!$JH$3),"",Výsledky!JH49)</f>
        <v/>
      </c>
      <c r="AV30" s="92" t="str">
        <f>IF(ISBLANK(Výsledky!$JO$3),"",Výsledky!JO49)</f>
        <v/>
      </c>
      <c r="AW30" s="92" t="str">
        <f>IF(ISBLANK(Výsledky!$JV$3),"",Výsledky!JV49)</f>
        <v/>
      </c>
      <c r="AX30" s="92" t="str">
        <f>IF(ISBLANK(Výsledky!$KC$3),"",Výsledky!KC49)</f>
        <v/>
      </c>
      <c r="AY30" s="92" t="str">
        <f>IF(ISBLANK(Výsledky!$KJ$3),"",Výsledky!KJ49)</f>
        <v/>
      </c>
      <c r="AZ30" s="92" t="str">
        <f>IF(ISBLANK(Výsledky!$KQ$3),"",Výsledky!KQ49)</f>
        <v/>
      </c>
      <c r="BA30" s="92" t="str">
        <f>IF(ISBLANK(Výsledky!$KX$3),"",Výsledky!KX49)</f>
        <v/>
      </c>
      <c r="BB30" s="92" t="str">
        <f>IF(ISBLANK(Výsledky!$LE$3),"",Výsledky!LE49)</f>
        <v/>
      </c>
      <c r="BC30" s="92" t="str">
        <f>IF(ISBLANK(Výsledky!$LL$3),"",Výsledky!LL49)</f>
        <v/>
      </c>
      <c r="BD30" s="92" t="str">
        <f>IF(ISBLANK(Výsledky!$LS$3),"",Výsledky!LS49)</f>
        <v/>
      </c>
      <c r="BE30" s="92" t="str">
        <f>IF(ISBLANK(Výsledky!$LZ$3),"",Výsledky!LZ49)</f>
        <v/>
      </c>
      <c r="BF30" s="92" t="str">
        <f>IF(ISBLANK(Výsledky!$MG$3),"",Výsledky!MG49)</f>
        <v/>
      </c>
      <c r="BG30" s="92" t="str">
        <f>IF(ISBLANK(Výsledky!$MN$3),"",Výsledky!MN49)</f>
        <v/>
      </c>
      <c r="BH30" s="92" t="str">
        <f>IF(ISBLANK(Výsledky!$MU$3),"",Výsledky!MU49)</f>
        <v/>
      </c>
      <c r="BI30" s="92" t="str">
        <f>IF(ISBLANK(Výsledky!$NB$3),"",Výsledky!NB49)</f>
        <v/>
      </c>
      <c r="BJ30" s="92" t="str">
        <f>IF(ISBLANK(Výsledky!$NI$3),"",Výsledky!NI49)</f>
        <v/>
      </c>
      <c r="BK30" s="92" t="str">
        <f>IF(ISBLANK(Výsledky!$NP$3),"",Výsledky!NP49)</f>
        <v/>
      </c>
      <c r="BL30" s="92" t="str">
        <f>IF(ISBLANK(Výsledky!$NW$3),"",Výsledky!NW49)</f>
        <v/>
      </c>
      <c r="BM30" s="92" t="str">
        <f>IF(ISBLANK(Výsledky!$OD$3),"",Výsledky!OD49)</f>
        <v/>
      </c>
      <c r="BN30" s="92" t="str">
        <f>IF(ISBLANK(Výsledky!$OK$3),"",Výsledky!OK49)</f>
        <v/>
      </c>
      <c r="BO30" s="92" t="str">
        <f>IF(ISBLANK(Výsledky!$OR$3),"",Výsledky!OR49)</f>
        <v/>
      </c>
      <c r="BP30" s="92" t="str">
        <f>IF(ISBLANK(Výsledky!$OY$3),"",Výsledky!OY49)</f>
        <v/>
      </c>
      <c r="BQ30" s="92" t="str">
        <f>IF(ISBLANK(Výsledky!$PF$3),"",Výsledky!PF49)</f>
        <v/>
      </c>
      <c r="BR30" s="92" t="str">
        <f>IF(ISBLANK(Výsledky!$PM$3),"",Výsledky!PM49)</f>
        <v/>
      </c>
      <c r="BS30" s="92" t="str">
        <f>IF(ISBLANK(Výsledky!$PT$3),"",Výsledky!PT49)</f>
        <v/>
      </c>
      <c r="BT30" s="92" t="str">
        <f>IF(ISBLANK(Výsledky!$QA$3),"",Výsledky!QA49)</f>
        <v/>
      </c>
      <c r="BU30" s="96" t="str">
        <f>IF(ISBLANK(Výsledky!$QH$3),"",Výsledky!QH49)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 ht="15" x14ac:dyDescent="0.2">
      <c r="A31" s="1"/>
      <c r="B31" s="118" t="s">
        <v>121</v>
      </c>
      <c r="C31" s="114">
        <f>Tipy!A16</f>
        <v>44</v>
      </c>
      <c r="D31" s="109" t="str">
        <f>IF(Tipy!B16="","",Tipy!B16)</f>
        <v>Diogoal</v>
      </c>
      <c r="E31" s="110">
        <f>SUM(F31:J31)</f>
        <v>210</v>
      </c>
      <c r="F31" s="105">
        <f>IF(ISBLANK(Výsledky!$I$3),"-",SUM(K31:P31,R31,T31:U31,W31,Y31:AA31,AC31,AE31,AG31,AI31:AK31,AN31:AO31,AS31:AT31,AV31:AW31,AZ31,BB31:BC31,BE31:BF31,BH31,BJ31,BL31:BN31,BP31,BR31:BS31))</f>
        <v>110</v>
      </c>
      <c r="G31" s="90">
        <f>IF(ISBLANK(Výsledky!$BF$3),"-",SUM(Q31,V31,X31,S31,AB31,AD31,AU31,BA31,BG31,BI31,BO31,BQ31,BU31))</f>
        <v>80</v>
      </c>
      <c r="H31" s="90" t="str">
        <f>IF(ISBLANK(Výsledky!$FG$3),"-",SUM(AF31,AH31,AM31,AP31,AR31,AX31))</f>
        <v>-</v>
      </c>
      <c r="I31" s="93" t="str">
        <f>IF(ISBLANK(Výsledky!$GW$3),"-",SUM(AL31,AQ31,AY31,BD31,BK31,BT31))</f>
        <v>-</v>
      </c>
      <c r="J31" s="95">
        <f>IF(ISBLANK(Výsledky!$I$3),"",Výsledky!I22)</f>
        <v>20</v>
      </c>
      <c r="K31" s="92" t="str">
        <f>IF(ISBLANK(Výsledky!$P$3),"",Výsledky!P22)</f>
        <v>-</v>
      </c>
      <c r="L31" s="92">
        <f>IF(ISBLANK(Výsledky!$W$3),"",Výsledky!W22)</f>
        <v>0</v>
      </c>
      <c r="M31" s="92">
        <f>IF(ISBLANK(Výsledky!$AD$3),"",Výsledky!AD22)</f>
        <v>0</v>
      </c>
      <c r="N31" s="92">
        <f>IF(ISBLANK(Výsledky!$AK$3),"",Výsledky!AK22)</f>
        <v>40</v>
      </c>
      <c r="O31" s="92">
        <f>IF(ISBLANK(Výsledky!$AR$3),"",Výsledky!AR22)</f>
        <v>30</v>
      </c>
      <c r="P31" s="92">
        <f>IF(ISBLANK(Výsledky!$AY$3),"",Výsledky!AY22)</f>
        <v>20</v>
      </c>
      <c r="Q31" s="92">
        <f>IF(ISBLANK(Výsledky!$BF$3),"",Výsledky!BF22)</f>
        <v>0</v>
      </c>
      <c r="R31" s="92" t="str">
        <f>IF(ISBLANK(Výsledky!$BM$3),"",Výsledky!BM22)</f>
        <v/>
      </c>
      <c r="S31" s="92">
        <f>IF(ISBLANK(Výsledky!$BT$3),"",Výsledky!BT22)</f>
        <v>60</v>
      </c>
      <c r="T31" s="92" t="str">
        <f>IF(ISBLANK(Výsledky!$CA$3),"",Výsledky!CA22)</f>
        <v/>
      </c>
      <c r="U31" s="92">
        <f>IF(ISBLANK(Výsledky!$CH$3),"",Výsledky!CH22)</f>
        <v>20</v>
      </c>
      <c r="V31" s="92">
        <f>IF(ISBLANK(Výsledky!$CO$3),"",Výsledky!CO22)</f>
        <v>20</v>
      </c>
      <c r="W31" s="92" t="str">
        <f>IF(ISBLANK(Výsledky!$CV$3),"",Výsledky!CV22)</f>
        <v/>
      </c>
      <c r="X31" s="92" t="str">
        <f>IF(ISBLANK(Výsledky!$DC$3),"",Výsledky!DC22)</f>
        <v/>
      </c>
      <c r="Y31" s="92" t="str">
        <f>IF(ISBLANK(Výsledky!$DJ$3),"",Výsledky!DJ22)</f>
        <v/>
      </c>
      <c r="Z31" s="92" t="str">
        <f>IF(ISBLANK(Výsledky!$DQ$3),"",Výsledky!DQ22)</f>
        <v/>
      </c>
      <c r="AA31" s="92" t="str">
        <f>IF(ISBLANK(Výsledky!$DX$3),"",Výsledky!DX22)</f>
        <v/>
      </c>
      <c r="AB31" s="92" t="str">
        <f>IF(ISBLANK(Výsledky!$EE$3),"",Výsledky!EE22)</f>
        <v/>
      </c>
      <c r="AC31" s="92" t="str">
        <f>IF(ISBLANK(Výsledky!$EL$3),"",Výsledky!EL22)</f>
        <v/>
      </c>
      <c r="AD31" s="92" t="str">
        <f>IF(ISBLANK(Výsledky!$ES$3),"",Výsledky!ES22)</f>
        <v/>
      </c>
      <c r="AE31" s="92" t="str">
        <f>IF(ISBLANK(Výsledky!$EZ$3),"",Výsledky!EZ22)</f>
        <v/>
      </c>
      <c r="AF31" s="92" t="str">
        <f>IF(ISBLANK(Výsledky!$FG$3),"",Výsledky!FG22)</f>
        <v/>
      </c>
      <c r="AG31" s="92" t="str">
        <f>IF(ISBLANK(Výsledky!$FN$3),"",Výsledky!FN22)</f>
        <v/>
      </c>
      <c r="AH31" s="92" t="str">
        <f>IF(ISBLANK(Výsledky!$FU$3),"",Výsledky!FU22)</f>
        <v/>
      </c>
      <c r="AI31" s="92" t="str">
        <f>IF(ISBLANK(Výsledky!$GB$3),"",Výsledky!GB22)</f>
        <v/>
      </c>
      <c r="AJ31" s="92" t="str">
        <f>IF(ISBLANK(Výsledky!$GI$3),"",Výsledky!GI22)</f>
        <v/>
      </c>
      <c r="AK31" s="92" t="str">
        <f>IF(ISBLANK(Výsledky!$GP$3),"",Výsledky!GP22)</f>
        <v/>
      </c>
      <c r="AL31" s="92" t="str">
        <f>IF(ISBLANK(Výsledky!$GW$3),"",Výsledky!GW22)</f>
        <v/>
      </c>
      <c r="AM31" s="92" t="str">
        <f>IF(ISBLANK(Výsledky!$HD$3),"",Výsledky!HD22)</f>
        <v/>
      </c>
      <c r="AN31" s="92" t="str">
        <f>IF(ISBLANK(Výsledky!$HK$3),"",Výsledky!HK22)</f>
        <v/>
      </c>
      <c r="AO31" s="92" t="str">
        <f>IF(ISBLANK(Výsledky!$HR$3),"",Výsledky!HR22)</f>
        <v/>
      </c>
      <c r="AP31" s="92" t="str">
        <f>IF(ISBLANK(Výsledky!$HY$3),"",Výsledky!HY22)</f>
        <v/>
      </c>
      <c r="AQ31" s="92" t="str">
        <f>IF(ISBLANK(Výsledky!$IF$3),"",Výsledky!IF22)</f>
        <v/>
      </c>
      <c r="AR31" s="92" t="str">
        <f>IF(ISBLANK(Výsledky!$IM$3),"",Výsledky!IM22)</f>
        <v/>
      </c>
      <c r="AS31" s="92" t="str">
        <f>IF(ISBLANK(Výsledky!$IT$3),"",Výsledky!IT22)</f>
        <v/>
      </c>
      <c r="AT31" s="92" t="str">
        <f>IF(ISBLANK(Výsledky!$JA$3),"",Výsledky!JA22)</f>
        <v/>
      </c>
      <c r="AU31" s="92" t="str">
        <f>IF(ISBLANK(Výsledky!$JH$3),"",Výsledky!JH22)</f>
        <v/>
      </c>
      <c r="AV31" s="92" t="str">
        <f>IF(ISBLANK(Výsledky!$JO$3),"",Výsledky!JO22)</f>
        <v/>
      </c>
      <c r="AW31" s="92" t="str">
        <f>IF(ISBLANK(Výsledky!$JV$3),"",Výsledky!JV22)</f>
        <v/>
      </c>
      <c r="AX31" s="92" t="str">
        <f>IF(ISBLANK(Výsledky!$KC$3),"",Výsledky!KC22)</f>
        <v/>
      </c>
      <c r="AY31" s="92" t="str">
        <f>IF(ISBLANK(Výsledky!$KJ$3),"",Výsledky!KJ22)</f>
        <v/>
      </c>
      <c r="AZ31" s="92" t="str">
        <f>IF(ISBLANK(Výsledky!$KQ$3),"",Výsledky!KQ22)</f>
        <v/>
      </c>
      <c r="BA31" s="92" t="str">
        <f>IF(ISBLANK(Výsledky!$KX$3),"",Výsledky!KX22)</f>
        <v/>
      </c>
      <c r="BB31" s="92" t="str">
        <f>IF(ISBLANK(Výsledky!$LE$3),"",Výsledky!LE22)</f>
        <v/>
      </c>
      <c r="BC31" s="92" t="str">
        <f>IF(ISBLANK(Výsledky!$LL$3),"",Výsledky!LL22)</f>
        <v/>
      </c>
      <c r="BD31" s="92" t="str">
        <f>IF(ISBLANK(Výsledky!$LS$3),"",Výsledky!LS22)</f>
        <v/>
      </c>
      <c r="BE31" s="92" t="str">
        <f>IF(ISBLANK(Výsledky!$LZ$3),"",Výsledky!LZ22)</f>
        <v/>
      </c>
      <c r="BF31" s="92" t="str">
        <f>IF(ISBLANK(Výsledky!$MG$3),"",Výsledky!MG22)</f>
        <v/>
      </c>
      <c r="BG31" s="92" t="str">
        <f>IF(ISBLANK(Výsledky!$MN$3),"",Výsledky!MN22)</f>
        <v/>
      </c>
      <c r="BH31" s="92" t="str">
        <f>IF(ISBLANK(Výsledky!$MU$3),"",Výsledky!MU22)</f>
        <v/>
      </c>
      <c r="BI31" s="92" t="str">
        <f>IF(ISBLANK(Výsledky!$NB$3),"",Výsledky!NB22)</f>
        <v/>
      </c>
      <c r="BJ31" s="92" t="str">
        <f>IF(ISBLANK(Výsledky!$NI$3),"",Výsledky!NI22)</f>
        <v/>
      </c>
      <c r="BK31" s="92" t="str">
        <f>IF(ISBLANK(Výsledky!$NP$3),"",Výsledky!NP22)</f>
        <v/>
      </c>
      <c r="BL31" s="92" t="str">
        <f>IF(ISBLANK(Výsledky!$NW$3),"",Výsledky!NW22)</f>
        <v/>
      </c>
      <c r="BM31" s="92" t="str">
        <f>IF(ISBLANK(Výsledky!$OD$3),"",Výsledky!OD22)</f>
        <v/>
      </c>
      <c r="BN31" s="92" t="str">
        <f>IF(ISBLANK(Výsledky!$OK$3),"",Výsledky!OK22)</f>
        <v/>
      </c>
      <c r="BO31" s="92" t="str">
        <f>IF(ISBLANK(Výsledky!$OR$3),"",Výsledky!OR22)</f>
        <v/>
      </c>
      <c r="BP31" s="92" t="str">
        <f>IF(ISBLANK(Výsledky!$OY$3),"",Výsledky!OY22)</f>
        <v/>
      </c>
      <c r="BQ31" s="92" t="str">
        <f>IF(ISBLANK(Výsledky!$PF$3),"",Výsledky!PF22)</f>
        <v/>
      </c>
      <c r="BR31" s="92" t="str">
        <f>IF(ISBLANK(Výsledky!$PM$3),"",Výsledky!PM22)</f>
        <v/>
      </c>
      <c r="BS31" s="92" t="str">
        <f>IF(ISBLANK(Výsledky!$PT$3),"",Výsledky!PT22)</f>
        <v/>
      </c>
      <c r="BT31" s="92" t="str">
        <f>IF(ISBLANK(Výsledky!$QA$3),"",Výsledky!QA22)</f>
        <v/>
      </c>
      <c r="BU31" s="96" t="str">
        <f>IF(ISBLANK(Výsledky!$QH$3),"",Výsledky!QH22)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 ht="15" x14ac:dyDescent="0.2">
      <c r="A32" s="1"/>
      <c r="B32" s="118" t="s">
        <v>122</v>
      </c>
      <c r="C32" s="114">
        <f>Tipy!A45</f>
        <v>66</v>
      </c>
      <c r="D32" s="109" t="str">
        <f>IF(Tipy!B45="","",Tipy!B45)</f>
        <v>MaroLFC</v>
      </c>
      <c r="E32" s="110">
        <f>SUM(F32:J32)</f>
        <v>210</v>
      </c>
      <c r="F32" s="105">
        <f>IF(ISBLANK(Výsledky!$I$3),"-",SUM(K32:P32,R32,T32:U32,W32,Y32:AA32,AC32,AE32,AG32,AI32:AK32,AN32:AO32,AS32:AT32,AV32:AW32,AZ32,BB32:BC32,BE32:BF32,BH32,BJ32,BL32:BN32,BP32,BR32:BS32))</f>
        <v>80</v>
      </c>
      <c r="G32" s="90">
        <f>IF(ISBLANK(Výsledky!$BF$3),"-",SUM(Q32,V32,X32,S32,AB32,AD32,AU32,BA32,BG32,BI32,BO32,BQ32,BU32))</f>
        <v>80</v>
      </c>
      <c r="H32" s="90" t="str">
        <f>IF(ISBLANK(Výsledky!$FG$3),"-",SUM(AF32,AH32,AM32,AP32,AR32,AX32))</f>
        <v>-</v>
      </c>
      <c r="I32" s="93" t="str">
        <f>IF(ISBLANK(Výsledky!$GW$3),"-",SUM(AL32,AQ32,AY32,BD32,BK32,BT32))</f>
        <v>-</v>
      </c>
      <c r="J32" s="95">
        <f>IF(ISBLANK(Výsledky!$I$3),"",Výsledky!I51)</f>
        <v>50</v>
      </c>
      <c r="K32" s="92" t="str">
        <f>IF(ISBLANK(Výsledky!$P$3),"",Výsledky!P51)</f>
        <v>-</v>
      </c>
      <c r="L32" s="92">
        <f>IF(ISBLANK(Výsledky!$W$3),"",Výsledky!W51)</f>
        <v>20</v>
      </c>
      <c r="M32" s="92">
        <f>IF(ISBLANK(Výsledky!$AD$3),"",Výsledky!AD51)</f>
        <v>10</v>
      </c>
      <c r="N32" s="92">
        <f>IF(ISBLANK(Výsledky!$AK$3),"",Výsledky!AK51)</f>
        <v>20</v>
      </c>
      <c r="O32" s="92">
        <f>IF(ISBLANK(Výsledky!$AR$3),"",Výsledky!AR51)</f>
        <v>30</v>
      </c>
      <c r="P32" s="92">
        <f>IF(ISBLANK(Výsledky!$AY$3),"",Výsledky!AY51)</f>
        <v>0</v>
      </c>
      <c r="Q32" s="92">
        <f>IF(ISBLANK(Výsledky!$BF$3),"",Výsledky!BF51)</f>
        <v>20</v>
      </c>
      <c r="R32" s="92" t="str">
        <f>IF(ISBLANK(Výsledky!$BM$3),"",Výsledky!BM51)</f>
        <v/>
      </c>
      <c r="S32" s="92">
        <f>IF(ISBLANK(Výsledky!$BT$3),"",Výsledky!BT51)</f>
        <v>60</v>
      </c>
      <c r="T32" s="92" t="str">
        <f>IF(ISBLANK(Výsledky!$CA$3),"",Výsledky!CA51)</f>
        <v/>
      </c>
      <c r="U32" s="92" t="str">
        <f>IF(ISBLANK(Výsledky!$CH$3),"",Výsledky!CH51)</f>
        <v>-</v>
      </c>
      <c r="V32" s="92" t="str">
        <f>IF(ISBLANK(Výsledky!$CO$3),"",Výsledky!CO51)</f>
        <v>-</v>
      </c>
      <c r="W32" s="92" t="str">
        <f>IF(ISBLANK(Výsledky!$CV$3),"",Výsledky!CV51)</f>
        <v/>
      </c>
      <c r="X32" s="92" t="str">
        <f>IF(ISBLANK(Výsledky!$DC$3),"",Výsledky!DC51)</f>
        <v/>
      </c>
      <c r="Y32" s="92" t="str">
        <f>IF(ISBLANK(Výsledky!$DJ$3),"",Výsledky!DJ51)</f>
        <v/>
      </c>
      <c r="Z32" s="92" t="str">
        <f>IF(ISBLANK(Výsledky!$DQ$3),"",Výsledky!DQ51)</f>
        <v/>
      </c>
      <c r="AA32" s="92" t="str">
        <f>IF(ISBLANK(Výsledky!$DX$3),"",Výsledky!DX51)</f>
        <v/>
      </c>
      <c r="AB32" s="92" t="str">
        <f>IF(ISBLANK(Výsledky!$EE$3),"",Výsledky!EE51)</f>
        <v/>
      </c>
      <c r="AC32" s="92" t="str">
        <f>IF(ISBLANK(Výsledky!$EL$3),"",Výsledky!EL51)</f>
        <v/>
      </c>
      <c r="AD32" s="92" t="str">
        <f>IF(ISBLANK(Výsledky!$ES$3),"",Výsledky!ES51)</f>
        <v/>
      </c>
      <c r="AE32" s="92" t="str">
        <f>IF(ISBLANK(Výsledky!$EZ$3),"",Výsledky!EZ51)</f>
        <v/>
      </c>
      <c r="AF32" s="92" t="str">
        <f>IF(ISBLANK(Výsledky!$FG$3),"",Výsledky!FG51)</f>
        <v/>
      </c>
      <c r="AG32" s="92" t="str">
        <f>IF(ISBLANK(Výsledky!$FN$3),"",Výsledky!FN51)</f>
        <v/>
      </c>
      <c r="AH32" s="92" t="str">
        <f>IF(ISBLANK(Výsledky!$FU$3),"",Výsledky!FU51)</f>
        <v/>
      </c>
      <c r="AI32" s="92" t="str">
        <f>IF(ISBLANK(Výsledky!$GB$3),"",Výsledky!GB51)</f>
        <v/>
      </c>
      <c r="AJ32" s="92" t="str">
        <f>IF(ISBLANK(Výsledky!$GI$3),"",Výsledky!GI51)</f>
        <v/>
      </c>
      <c r="AK32" s="92" t="str">
        <f>IF(ISBLANK(Výsledky!$GP$3),"",Výsledky!GP51)</f>
        <v/>
      </c>
      <c r="AL32" s="92" t="str">
        <f>IF(ISBLANK(Výsledky!$GW$3),"",Výsledky!GW51)</f>
        <v/>
      </c>
      <c r="AM32" s="92" t="str">
        <f>IF(ISBLANK(Výsledky!$HD$3),"",Výsledky!HD51)</f>
        <v/>
      </c>
      <c r="AN32" s="92" t="str">
        <f>IF(ISBLANK(Výsledky!$HK$3),"",Výsledky!HK51)</f>
        <v/>
      </c>
      <c r="AO32" s="92" t="str">
        <f>IF(ISBLANK(Výsledky!$HR$3),"",Výsledky!HR51)</f>
        <v/>
      </c>
      <c r="AP32" s="92" t="str">
        <f>IF(ISBLANK(Výsledky!$HY$3),"",Výsledky!HY51)</f>
        <v/>
      </c>
      <c r="AQ32" s="92" t="str">
        <f>IF(ISBLANK(Výsledky!$IF$3),"",Výsledky!IF51)</f>
        <v/>
      </c>
      <c r="AR32" s="92" t="str">
        <f>IF(ISBLANK(Výsledky!$IM$3),"",Výsledky!IM51)</f>
        <v/>
      </c>
      <c r="AS32" s="92" t="str">
        <f>IF(ISBLANK(Výsledky!$IT$3),"",Výsledky!IT51)</f>
        <v/>
      </c>
      <c r="AT32" s="92" t="str">
        <f>IF(ISBLANK(Výsledky!$JA$3),"",Výsledky!JA51)</f>
        <v/>
      </c>
      <c r="AU32" s="92" t="str">
        <f>IF(ISBLANK(Výsledky!$JH$3),"",Výsledky!JH51)</f>
        <v/>
      </c>
      <c r="AV32" s="92" t="str">
        <f>IF(ISBLANK(Výsledky!$JO$3),"",Výsledky!JO51)</f>
        <v/>
      </c>
      <c r="AW32" s="92" t="str">
        <f>IF(ISBLANK(Výsledky!$JV$3),"",Výsledky!JV51)</f>
        <v/>
      </c>
      <c r="AX32" s="92" t="str">
        <f>IF(ISBLANK(Výsledky!$KC$3),"",Výsledky!KC51)</f>
        <v/>
      </c>
      <c r="AY32" s="92" t="str">
        <f>IF(ISBLANK(Výsledky!$KJ$3),"",Výsledky!KJ51)</f>
        <v/>
      </c>
      <c r="AZ32" s="92" t="str">
        <f>IF(ISBLANK(Výsledky!$KQ$3),"",Výsledky!KQ51)</f>
        <v/>
      </c>
      <c r="BA32" s="92" t="str">
        <f>IF(ISBLANK(Výsledky!$KX$3),"",Výsledky!KX51)</f>
        <v/>
      </c>
      <c r="BB32" s="92" t="str">
        <f>IF(ISBLANK(Výsledky!$LE$3),"",Výsledky!LE51)</f>
        <v/>
      </c>
      <c r="BC32" s="92" t="str">
        <f>IF(ISBLANK(Výsledky!$LL$3),"",Výsledky!LL51)</f>
        <v/>
      </c>
      <c r="BD32" s="92" t="str">
        <f>IF(ISBLANK(Výsledky!$LS$3),"",Výsledky!LS51)</f>
        <v/>
      </c>
      <c r="BE32" s="92" t="str">
        <f>IF(ISBLANK(Výsledky!$LZ$3),"",Výsledky!LZ51)</f>
        <v/>
      </c>
      <c r="BF32" s="92" t="str">
        <f>IF(ISBLANK(Výsledky!$MG$3),"",Výsledky!MG51)</f>
        <v/>
      </c>
      <c r="BG32" s="92" t="str">
        <f>IF(ISBLANK(Výsledky!$MN$3),"",Výsledky!MN51)</f>
        <v/>
      </c>
      <c r="BH32" s="92" t="str">
        <f>IF(ISBLANK(Výsledky!$MU$3),"",Výsledky!MU51)</f>
        <v/>
      </c>
      <c r="BI32" s="92" t="str">
        <f>IF(ISBLANK(Výsledky!$NB$3),"",Výsledky!NB51)</f>
        <v/>
      </c>
      <c r="BJ32" s="92" t="str">
        <f>IF(ISBLANK(Výsledky!$NI$3),"",Výsledky!NI51)</f>
        <v/>
      </c>
      <c r="BK32" s="92" t="str">
        <f>IF(ISBLANK(Výsledky!$NP$3),"",Výsledky!NP51)</f>
        <v/>
      </c>
      <c r="BL32" s="92" t="str">
        <f>IF(ISBLANK(Výsledky!$NW$3),"",Výsledky!NW51)</f>
        <v/>
      </c>
      <c r="BM32" s="92" t="str">
        <f>IF(ISBLANK(Výsledky!$OD$3),"",Výsledky!OD51)</f>
        <v/>
      </c>
      <c r="BN32" s="92" t="str">
        <f>IF(ISBLANK(Výsledky!$OK$3),"",Výsledky!OK51)</f>
        <v/>
      </c>
      <c r="BO32" s="92" t="str">
        <f>IF(ISBLANK(Výsledky!$OR$3),"",Výsledky!OR51)</f>
        <v/>
      </c>
      <c r="BP32" s="92" t="str">
        <f>IF(ISBLANK(Výsledky!$OY$3),"",Výsledky!OY51)</f>
        <v/>
      </c>
      <c r="BQ32" s="92" t="str">
        <f>IF(ISBLANK(Výsledky!$PF$3),"",Výsledky!PF51)</f>
        <v/>
      </c>
      <c r="BR32" s="92" t="str">
        <f>IF(ISBLANK(Výsledky!$PM$3),"",Výsledky!PM51)</f>
        <v/>
      </c>
      <c r="BS32" s="92" t="str">
        <f>IF(ISBLANK(Výsledky!$PT$3),"",Výsledky!PT51)</f>
        <v/>
      </c>
      <c r="BT32" s="92" t="str">
        <f>IF(ISBLANK(Výsledky!$QA$3),"",Výsledky!QA51)</f>
        <v/>
      </c>
      <c r="BU32" s="96" t="str">
        <f>IF(ISBLANK(Výsledky!$QH$3),"",Výsledky!QH51)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 ht="15" x14ac:dyDescent="0.2">
      <c r="A33" s="1"/>
      <c r="B33" s="118" t="s">
        <v>123</v>
      </c>
      <c r="C33" s="114">
        <f>Tipy!A82</f>
        <v>75</v>
      </c>
      <c r="D33" s="109" t="str">
        <f>IF(Tipy!B82="","",Tipy!B82)</f>
        <v>Yankojan</v>
      </c>
      <c r="E33" s="110">
        <f>SUM(F33:J33)</f>
        <v>210</v>
      </c>
      <c r="F33" s="105">
        <f>IF(ISBLANK(Výsledky!$I$3),"-",SUM(K33:P33,R33,T33:U33,W33,Y33:AA33,AC33,AE33,AG33,AI33:AK33,AN33:AO33,AS33:AT33,AV33:AW33,AZ33,BB33:BC33,BE33:BF33,BH33,BJ33,BL33:BN33,BP33,BR33:BS33))</f>
        <v>140</v>
      </c>
      <c r="G33" s="90">
        <f>IF(ISBLANK(Výsledky!$BF$3),"-",SUM(Q33,V33,X33,S33,AB33,AD33,AU33,BA33,BG33,BI33,BO33,BQ33,BU33))</f>
        <v>70</v>
      </c>
      <c r="H33" s="90" t="str">
        <f>IF(ISBLANK(Výsledky!$FG$3),"-",SUM(AF33,AH33,AM33,AP33,AR33,AX33))</f>
        <v>-</v>
      </c>
      <c r="I33" s="93" t="str">
        <f>IF(ISBLANK(Výsledky!$GW$3),"-",SUM(AL33,AQ33,AY33,BD33,BK33,BT33))</f>
        <v>-</v>
      </c>
      <c r="J33" s="95" t="str">
        <f>IF(ISBLANK(Výsledky!$I$3),"",Výsledky!I88)</f>
        <v>-</v>
      </c>
      <c r="K33" s="92">
        <f>IF(ISBLANK(Výsledky!$P$3),"",Výsledky!P88)</f>
        <v>20</v>
      </c>
      <c r="L33" s="92" t="str">
        <f>IF(ISBLANK(Výsledky!$W$3),"",Výsledky!W88)</f>
        <v>-</v>
      </c>
      <c r="M33" s="92">
        <f>IF(ISBLANK(Výsledky!$AD$3),"",Výsledky!AD88)</f>
        <v>20</v>
      </c>
      <c r="N33" s="92">
        <f>IF(ISBLANK(Výsledky!$AK$3),"",Výsledky!AK88)</f>
        <v>20</v>
      </c>
      <c r="O33" s="92">
        <f>IF(ISBLANK(Výsledky!$AR$3),"",Výsledky!AR88)</f>
        <v>60</v>
      </c>
      <c r="P33" s="92" t="str">
        <f>IF(ISBLANK(Výsledky!$AY$3),"",Výsledky!AY88)</f>
        <v>-</v>
      </c>
      <c r="Q33" s="92">
        <f>IF(ISBLANK(Výsledky!$BF$3),"",Výsledky!BF88)</f>
        <v>20</v>
      </c>
      <c r="R33" s="92" t="str">
        <f>IF(ISBLANK(Výsledky!$BM$3),"",Výsledky!BM88)</f>
        <v/>
      </c>
      <c r="S33" s="92">
        <f>IF(ISBLANK(Výsledky!$BT$3),"",Výsledky!BT88)</f>
        <v>30</v>
      </c>
      <c r="T33" s="92" t="str">
        <f>IF(ISBLANK(Výsledky!$CA$3),"",Výsledky!CA88)</f>
        <v/>
      </c>
      <c r="U33" s="92">
        <f>IF(ISBLANK(Výsledky!$CH$3),"",Výsledky!CH88)</f>
        <v>20</v>
      </c>
      <c r="V33" s="92">
        <f>IF(ISBLANK(Výsledky!$CO$3),"",Výsledky!CO88)</f>
        <v>20</v>
      </c>
      <c r="W33" s="92" t="str">
        <f>IF(ISBLANK(Výsledky!$CV$3),"",Výsledky!CV88)</f>
        <v/>
      </c>
      <c r="X33" s="92" t="str">
        <f>IF(ISBLANK(Výsledky!$DC$3),"",Výsledky!DC88)</f>
        <v/>
      </c>
      <c r="Y33" s="92" t="str">
        <f>IF(ISBLANK(Výsledky!$DJ$3),"",Výsledky!DJ88)</f>
        <v/>
      </c>
      <c r="Z33" s="92" t="str">
        <f>IF(ISBLANK(Výsledky!$DQ$3),"",Výsledky!DQ88)</f>
        <v/>
      </c>
      <c r="AA33" s="92" t="str">
        <f>IF(ISBLANK(Výsledky!$DX$3),"",Výsledky!DX88)</f>
        <v/>
      </c>
      <c r="AB33" s="92" t="str">
        <f>IF(ISBLANK(Výsledky!$EE$3),"",Výsledky!EE88)</f>
        <v/>
      </c>
      <c r="AC33" s="92" t="str">
        <f>IF(ISBLANK(Výsledky!$EL$3),"",Výsledky!EL88)</f>
        <v/>
      </c>
      <c r="AD33" s="92" t="str">
        <f>IF(ISBLANK(Výsledky!$ES$3),"",Výsledky!ES88)</f>
        <v/>
      </c>
      <c r="AE33" s="92" t="str">
        <f>IF(ISBLANK(Výsledky!$EZ$3),"",Výsledky!EZ88)</f>
        <v/>
      </c>
      <c r="AF33" s="92" t="str">
        <f>IF(ISBLANK(Výsledky!$FG$3),"",Výsledky!FG88)</f>
        <v/>
      </c>
      <c r="AG33" s="92" t="str">
        <f>IF(ISBLANK(Výsledky!$FN$3),"",Výsledky!FN88)</f>
        <v/>
      </c>
      <c r="AH33" s="92" t="str">
        <f>IF(ISBLANK(Výsledky!$FU$3),"",Výsledky!FU88)</f>
        <v/>
      </c>
      <c r="AI33" s="92" t="str">
        <f>IF(ISBLANK(Výsledky!$GB$3),"",Výsledky!GB88)</f>
        <v/>
      </c>
      <c r="AJ33" s="92" t="str">
        <f>IF(ISBLANK(Výsledky!$GI$3),"",Výsledky!GI88)</f>
        <v/>
      </c>
      <c r="AK33" s="92" t="str">
        <f>IF(ISBLANK(Výsledky!$GP$3),"",Výsledky!GP88)</f>
        <v/>
      </c>
      <c r="AL33" s="92" t="str">
        <f>IF(ISBLANK(Výsledky!$GW$3),"",Výsledky!GW88)</f>
        <v/>
      </c>
      <c r="AM33" s="92" t="str">
        <f>IF(ISBLANK(Výsledky!$HD$3),"",Výsledky!HD88)</f>
        <v/>
      </c>
      <c r="AN33" s="92" t="str">
        <f>IF(ISBLANK(Výsledky!$HK$3),"",Výsledky!HK88)</f>
        <v/>
      </c>
      <c r="AO33" s="92" t="str">
        <f>IF(ISBLANK(Výsledky!$HR$3),"",Výsledky!HR88)</f>
        <v/>
      </c>
      <c r="AP33" s="92" t="str">
        <f>IF(ISBLANK(Výsledky!$HY$3),"",Výsledky!HY88)</f>
        <v/>
      </c>
      <c r="AQ33" s="92" t="str">
        <f>IF(ISBLANK(Výsledky!$IF$3),"",Výsledky!IF88)</f>
        <v/>
      </c>
      <c r="AR33" s="92" t="str">
        <f>IF(ISBLANK(Výsledky!$IM$3),"",Výsledky!IM88)</f>
        <v/>
      </c>
      <c r="AS33" s="92" t="str">
        <f>IF(ISBLANK(Výsledky!$IT$3),"",Výsledky!IT88)</f>
        <v/>
      </c>
      <c r="AT33" s="92" t="str">
        <f>IF(ISBLANK(Výsledky!$JA$3),"",Výsledky!JA88)</f>
        <v/>
      </c>
      <c r="AU33" s="92" t="str">
        <f>IF(ISBLANK(Výsledky!$JH$3),"",Výsledky!JH88)</f>
        <v/>
      </c>
      <c r="AV33" s="92" t="str">
        <f>IF(ISBLANK(Výsledky!$JO$3),"",Výsledky!JO88)</f>
        <v/>
      </c>
      <c r="AW33" s="92" t="str">
        <f>IF(ISBLANK(Výsledky!$JV$3),"",Výsledky!JV88)</f>
        <v/>
      </c>
      <c r="AX33" s="92" t="str">
        <f>IF(ISBLANK(Výsledky!$KC$3),"",Výsledky!KC88)</f>
        <v/>
      </c>
      <c r="AY33" s="92" t="str">
        <f>IF(ISBLANK(Výsledky!$KJ$3),"",Výsledky!KJ88)</f>
        <v/>
      </c>
      <c r="AZ33" s="92" t="str">
        <f>IF(ISBLANK(Výsledky!$KQ$3),"",Výsledky!KQ88)</f>
        <v/>
      </c>
      <c r="BA33" s="92" t="str">
        <f>IF(ISBLANK(Výsledky!$KX$3),"",Výsledky!KX88)</f>
        <v/>
      </c>
      <c r="BB33" s="92" t="str">
        <f>IF(ISBLANK(Výsledky!$LE$3),"",Výsledky!LE88)</f>
        <v/>
      </c>
      <c r="BC33" s="92" t="str">
        <f>IF(ISBLANK(Výsledky!$LL$3),"",Výsledky!LL88)</f>
        <v/>
      </c>
      <c r="BD33" s="92" t="str">
        <f>IF(ISBLANK(Výsledky!$LS$3),"",Výsledky!LS88)</f>
        <v/>
      </c>
      <c r="BE33" s="92" t="str">
        <f>IF(ISBLANK(Výsledky!$LZ$3),"",Výsledky!LZ88)</f>
        <v/>
      </c>
      <c r="BF33" s="92" t="str">
        <f>IF(ISBLANK(Výsledky!$MG$3),"",Výsledky!MG88)</f>
        <v/>
      </c>
      <c r="BG33" s="92" t="str">
        <f>IF(ISBLANK(Výsledky!$MN$3),"",Výsledky!MN88)</f>
        <v/>
      </c>
      <c r="BH33" s="92" t="str">
        <f>IF(ISBLANK(Výsledky!$MU$3),"",Výsledky!MU88)</f>
        <v/>
      </c>
      <c r="BI33" s="92" t="str">
        <f>IF(ISBLANK(Výsledky!$NB$3),"",Výsledky!NB88)</f>
        <v/>
      </c>
      <c r="BJ33" s="92" t="str">
        <f>IF(ISBLANK(Výsledky!$NI$3),"",Výsledky!NI88)</f>
        <v/>
      </c>
      <c r="BK33" s="92" t="str">
        <f>IF(ISBLANK(Výsledky!$NP$3),"",Výsledky!NP88)</f>
        <v/>
      </c>
      <c r="BL33" s="92" t="str">
        <f>IF(ISBLANK(Výsledky!$NW$3),"",Výsledky!NW88)</f>
        <v/>
      </c>
      <c r="BM33" s="92" t="str">
        <f>IF(ISBLANK(Výsledky!$OD$3),"",Výsledky!OD88)</f>
        <v/>
      </c>
      <c r="BN33" s="92" t="str">
        <f>IF(ISBLANK(Výsledky!$OK$3),"",Výsledky!OK88)</f>
        <v/>
      </c>
      <c r="BO33" s="92" t="str">
        <f>IF(ISBLANK(Výsledky!$OR$3),"",Výsledky!OR88)</f>
        <v/>
      </c>
      <c r="BP33" s="92" t="str">
        <f>IF(ISBLANK(Výsledky!$OY$3),"",Výsledky!OY88)</f>
        <v/>
      </c>
      <c r="BQ33" s="92" t="str">
        <f>IF(ISBLANK(Výsledky!$PF$3),"",Výsledky!PF88)</f>
        <v/>
      </c>
      <c r="BR33" s="92" t="str">
        <f>IF(ISBLANK(Výsledky!$PM$3),"",Výsledky!PM88)</f>
        <v/>
      </c>
      <c r="BS33" s="92" t="str">
        <f>IF(ISBLANK(Výsledky!$PT$3),"",Výsledky!PT88)</f>
        <v/>
      </c>
      <c r="BT33" s="92" t="str">
        <f>IF(ISBLANK(Výsledky!$QA$3),"",Výsledky!QA88)</f>
        <v/>
      </c>
      <c r="BU33" s="96" t="str">
        <f>IF(ISBLANK(Výsledky!$QH$3),"",Výsledky!QH88)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 x14ac:dyDescent="0.2">
      <c r="A34" s="1"/>
      <c r="B34" s="118" t="s">
        <v>124</v>
      </c>
      <c r="C34" s="114">
        <f>Tipy!A53</f>
        <v>5</v>
      </c>
      <c r="D34" s="109" t="str">
        <f>IF(Tipy!B53="","",Tipy!B53)</f>
        <v>Patrik Gálik</v>
      </c>
      <c r="E34" s="110">
        <f>SUM(F34:J34)</f>
        <v>200</v>
      </c>
      <c r="F34" s="105">
        <f>IF(ISBLANK(Výsledky!$I$3),"-",SUM(K34:P34,R34,T34:U34,W34,Y34:AA34,AC34,AE34,AG34,AI34:AK34,AN34:AO34,AS34:AT34,AV34:AW34,AZ34,BB34:BC34,BE34:BF34,BH34,BJ34,BL34:BN34,BP34,BR34:BS34))</f>
        <v>90</v>
      </c>
      <c r="G34" s="90">
        <f>IF(ISBLANK(Výsledky!$BF$3),"-",SUM(Q34,V34,X34,S34,AB34,AD34,AU34,BA34,BG34,BI34,BO34,BQ34,BU34))</f>
        <v>90</v>
      </c>
      <c r="H34" s="90" t="str">
        <f>IF(ISBLANK(Výsledky!$FG$3),"-",SUM(AF34,AH34,AM34,AP34,AR34,AX34))</f>
        <v>-</v>
      </c>
      <c r="I34" s="93" t="str">
        <f>IF(ISBLANK(Výsledky!$GW$3),"-",SUM(AL34,AQ34,AY34,BD34,BK34,BT34))</f>
        <v>-</v>
      </c>
      <c r="J34" s="95">
        <f>IF(ISBLANK(Výsledky!$I$3),"",Výsledky!I59)</f>
        <v>20</v>
      </c>
      <c r="K34" s="92">
        <f>IF(ISBLANK(Výsledky!$P$3),"",Výsledky!P59)</f>
        <v>20</v>
      </c>
      <c r="L34" s="92">
        <f>IF(ISBLANK(Výsledky!$W$3),"",Výsledky!W59)</f>
        <v>0</v>
      </c>
      <c r="M34" s="92">
        <f>IF(ISBLANK(Výsledky!$AD$3),"",Výsledky!AD59)</f>
        <v>20</v>
      </c>
      <c r="N34" s="92">
        <f>IF(ISBLANK(Výsledky!$AK$3),"",Výsledky!AK59)</f>
        <v>20</v>
      </c>
      <c r="O34" s="92">
        <f>IF(ISBLANK(Výsledky!$AR$3),"",Výsledky!AR59)</f>
        <v>30</v>
      </c>
      <c r="P34" s="92">
        <f>IF(ISBLANK(Výsledky!$AY$3),"",Výsledky!AY59)</f>
        <v>0</v>
      </c>
      <c r="Q34" s="92">
        <f>IF(ISBLANK(Výsledky!$BF$3),"",Výsledky!BF59)</f>
        <v>0</v>
      </c>
      <c r="R34" s="92" t="str">
        <f>IF(ISBLANK(Výsledky!$BM$3),"",Výsledky!BM59)</f>
        <v/>
      </c>
      <c r="S34" s="92">
        <f>IF(ISBLANK(Výsledky!$BT$3),"",Výsledky!BT59)</f>
        <v>50</v>
      </c>
      <c r="T34" s="92" t="str">
        <f>IF(ISBLANK(Výsledky!$CA$3),"",Výsledky!CA59)</f>
        <v/>
      </c>
      <c r="U34" s="92">
        <f>IF(ISBLANK(Výsledky!$CH$3),"",Výsledky!CH59)</f>
        <v>0</v>
      </c>
      <c r="V34" s="92">
        <f>IF(ISBLANK(Výsledky!$CO$3),"",Výsledky!CO59)</f>
        <v>40</v>
      </c>
      <c r="W34" s="92" t="str">
        <f>IF(ISBLANK(Výsledky!$CV$3),"",Výsledky!CV59)</f>
        <v/>
      </c>
      <c r="X34" s="92" t="str">
        <f>IF(ISBLANK(Výsledky!$DC$3),"",Výsledky!DC59)</f>
        <v/>
      </c>
      <c r="Y34" s="92" t="str">
        <f>IF(ISBLANK(Výsledky!$DJ$3),"",Výsledky!DJ59)</f>
        <v/>
      </c>
      <c r="Z34" s="92" t="str">
        <f>IF(ISBLANK(Výsledky!$DQ$3),"",Výsledky!DQ59)</f>
        <v/>
      </c>
      <c r="AA34" s="92" t="str">
        <f>IF(ISBLANK(Výsledky!$DX$3),"",Výsledky!DX59)</f>
        <v/>
      </c>
      <c r="AB34" s="92" t="str">
        <f>IF(ISBLANK(Výsledky!$EE$3),"",Výsledky!EE59)</f>
        <v/>
      </c>
      <c r="AC34" s="92" t="str">
        <f>IF(ISBLANK(Výsledky!$EL$3),"",Výsledky!EL59)</f>
        <v/>
      </c>
      <c r="AD34" s="92" t="str">
        <f>IF(ISBLANK(Výsledky!$ES$3),"",Výsledky!ES59)</f>
        <v/>
      </c>
      <c r="AE34" s="92" t="str">
        <f>IF(ISBLANK(Výsledky!$EZ$3),"",Výsledky!EZ59)</f>
        <v/>
      </c>
      <c r="AF34" s="92" t="str">
        <f>IF(ISBLANK(Výsledky!$FG$3),"",Výsledky!FG59)</f>
        <v/>
      </c>
      <c r="AG34" s="92" t="str">
        <f>IF(ISBLANK(Výsledky!$FN$3),"",Výsledky!FN59)</f>
        <v/>
      </c>
      <c r="AH34" s="92" t="str">
        <f>IF(ISBLANK(Výsledky!$FU$3),"",Výsledky!FU59)</f>
        <v/>
      </c>
      <c r="AI34" s="92" t="str">
        <f>IF(ISBLANK(Výsledky!$GB$3),"",Výsledky!GB59)</f>
        <v/>
      </c>
      <c r="AJ34" s="92" t="str">
        <f>IF(ISBLANK(Výsledky!$GI$3),"",Výsledky!GI59)</f>
        <v/>
      </c>
      <c r="AK34" s="92" t="str">
        <f>IF(ISBLANK(Výsledky!$GP$3),"",Výsledky!GP59)</f>
        <v/>
      </c>
      <c r="AL34" s="92" t="str">
        <f>IF(ISBLANK(Výsledky!$GW$3),"",Výsledky!GW59)</f>
        <v/>
      </c>
      <c r="AM34" s="92" t="str">
        <f>IF(ISBLANK(Výsledky!$HD$3),"",Výsledky!HD59)</f>
        <v/>
      </c>
      <c r="AN34" s="92" t="str">
        <f>IF(ISBLANK(Výsledky!$HK$3),"",Výsledky!HK59)</f>
        <v/>
      </c>
      <c r="AO34" s="92" t="str">
        <f>IF(ISBLANK(Výsledky!$HR$3),"",Výsledky!HR59)</f>
        <v/>
      </c>
      <c r="AP34" s="92" t="str">
        <f>IF(ISBLANK(Výsledky!$HY$3),"",Výsledky!HY59)</f>
        <v/>
      </c>
      <c r="AQ34" s="92" t="str">
        <f>IF(ISBLANK(Výsledky!$IF$3),"",Výsledky!IF59)</f>
        <v/>
      </c>
      <c r="AR34" s="92" t="str">
        <f>IF(ISBLANK(Výsledky!$IM$3),"",Výsledky!IM59)</f>
        <v/>
      </c>
      <c r="AS34" s="92" t="str">
        <f>IF(ISBLANK(Výsledky!$IT$3),"",Výsledky!IT59)</f>
        <v/>
      </c>
      <c r="AT34" s="92" t="str">
        <f>IF(ISBLANK(Výsledky!$JA$3),"",Výsledky!JA59)</f>
        <v/>
      </c>
      <c r="AU34" s="92" t="str">
        <f>IF(ISBLANK(Výsledky!$JH$3),"",Výsledky!JH59)</f>
        <v/>
      </c>
      <c r="AV34" s="92" t="str">
        <f>IF(ISBLANK(Výsledky!$JO$3),"",Výsledky!JO59)</f>
        <v/>
      </c>
      <c r="AW34" s="92" t="str">
        <f>IF(ISBLANK(Výsledky!$JV$3),"",Výsledky!JV59)</f>
        <v/>
      </c>
      <c r="AX34" s="92" t="str">
        <f>IF(ISBLANK(Výsledky!$KC$3),"",Výsledky!KC59)</f>
        <v/>
      </c>
      <c r="AY34" s="92" t="str">
        <f>IF(ISBLANK(Výsledky!$KJ$3),"",Výsledky!KJ59)</f>
        <v/>
      </c>
      <c r="AZ34" s="92" t="str">
        <f>IF(ISBLANK(Výsledky!$KQ$3),"",Výsledky!KQ59)</f>
        <v/>
      </c>
      <c r="BA34" s="92" t="str">
        <f>IF(ISBLANK(Výsledky!$KX$3),"",Výsledky!KX59)</f>
        <v/>
      </c>
      <c r="BB34" s="92" t="str">
        <f>IF(ISBLANK(Výsledky!$LE$3),"",Výsledky!LE59)</f>
        <v/>
      </c>
      <c r="BC34" s="92" t="str">
        <f>IF(ISBLANK(Výsledky!$LL$3),"",Výsledky!LL59)</f>
        <v/>
      </c>
      <c r="BD34" s="92" t="str">
        <f>IF(ISBLANK(Výsledky!$LS$3),"",Výsledky!LS59)</f>
        <v/>
      </c>
      <c r="BE34" s="92" t="str">
        <f>IF(ISBLANK(Výsledky!$LZ$3),"",Výsledky!LZ59)</f>
        <v/>
      </c>
      <c r="BF34" s="92" t="str">
        <f>IF(ISBLANK(Výsledky!$MG$3),"",Výsledky!MG59)</f>
        <v/>
      </c>
      <c r="BG34" s="92" t="str">
        <f>IF(ISBLANK(Výsledky!$MN$3),"",Výsledky!MN59)</f>
        <v/>
      </c>
      <c r="BH34" s="92" t="str">
        <f>IF(ISBLANK(Výsledky!$MU$3),"",Výsledky!MU59)</f>
        <v/>
      </c>
      <c r="BI34" s="92" t="str">
        <f>IF(ISBLANK(Výsledky!$NB$3),"",Výsledky!NB59)</f>
        <v/>
      </c>
      <c r="BJ34" s="92" t="str">
        <f>IF(ISBLANK(Výsledky!$NI$3),"",Výsledky!NI59)</f>
        <v/>
      </c>
      <c r="BK34" s="92" t="str">
        <f>IF(ISBLANK(Výsledky!$NP$3),"",Výsledky!NP59)</f>
        <v/>
      </c>
      <c r="BL34" s="92" t="str">
        <f>IF(ISBLANK(Výsledky!$NW$3),"",Výsledky!NW59)</f>
        <v/>
      </c>
      <c r="BM34" s="92" t="str">
        <f>IF(ISBLANK(Výsledky!$OD$3),"",Výsledky!OD59)</f>
        <v/>
      </c>
      <c r="BN34" s="92" t="str">
        <f>IF(ISBLANK(Výsledky!$OK$3),"",Výsledky!OK59)</f>
        <v/>
      </c>
      <c r="BO34" s="92" t="str">
        <f>IF(ISBLANK(Výsledky!$OR$3),"",Výsledky!OR59)</f>
        <v/>
      </c>
      <c r="BP34" s="92" t="str">
        <f>IF(ISBLANK(Výsledky!$OY$3),"",Výsledky!OY59)</f>
        <v/>
      </c>
      <c r="BQ34" s="92" t="str">
        <f>IF(ISBLANK(Výsledky!$PF$3),"",Výsledky!PF59)</f>
        <v/>
      </c>
      <c r="BR34" s="92" t="str">
        <f>IF(ISBLANK(Výsledky!$PM$3),"",Výsledky!PM59)</f>
        <v/>
      </c>
      <c r="BS34" s="92" t="str">
        <f>IF(ISBLANK(Výsledky!$PT$3),"",Výsledky!PT59)</f>
        <v/>
      </c>
      <c r="BT34" s="92" t="str">
        <f>IF(ISBLANK(Výsledky!$QA$3),"",Výsledky!QA59)</f>
        <v/>
      </c>
      <c r="BU34" s="96" t="str">
        <f>IF(ISBLANK(Výsledky!$QH$3),"",Výsledky!QH59)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 ht="15" x14ac:dyDescent="0.2">
      <c r="A35" s="1"/>
      <c r="B35" s="118" t="s">
        <v>125</v>
      </c>
      <c r="C35" s="114">
        <f>Tipy!A14</f>
        <v>28</v>
      </c>
      <c r="D35" s="109" t="str">
        <f>IF(Tipy!B14="","",Tipy!B14)</f>
        <v>Cyro</v>
      </c>
      <c r="E35" s="110">
        <f>SUM(F35:J35)</f>
        <v>200</v>
      </c>
      <c r="F35" s="105">
        <f>IF(ISBLANK(Výsledky!$I$3),"-",SUM(K35:P35,R35,T35:U35,W35,Y35:AA35,AC35,AE35,AG35,AI35:AK35,AN35:AO35,AS35:AT35,AV35:AW35,AZ35,BB35:BC35,BE35:BF35,BH35,BJ35,BL35:BN35,BP35,BR35:BS35))</f>
        <v>90</v>
      </c>
      <c r="G35" s="90">
        <f>IF(ISBLANK(Výsledky!$BF$3),"-",SUM(Q35,V35,X35,S35,AB35,AD35,AU35,BA35,BG35,BI35,BO35,BQ35,BU35))</f>
        <v>110</v>
      </c>
      <c r="H35" s="90" t="str">
        <f>IF(ISBLANK(Výsledky!$FG$3),"-",SUM(AF35,AH35,AM35,AP35,AR35,AX35))</f>
        <v>-</v>
      </c>
      <c r="I35" s="93" t="str">
        <f>IF(ISBLANK(Výsledky!$GW$3),"-",SUM(AL35,AQ35,AY35,BD35,BK35,BT35))</f>
        <v>-</v>
      </c>
      <c r="J35" s="95">
        <f>IF(ISBLANK(Výsledky!$I$3),"",Výsledky!I20)</f>
        <v>0</v>
      </c>
      <c r="K35" s="92">
        <f>IF(ISBLANK(Výsledky!$P$3),"",Výsledky!P20)</f>
        <v>0</v>
      </c>
      <c r="L35" s="92" t="str">
        <f>IF(ISBLANK(Výsledky!$W$3),"",Výsledky!W20)</f>
        <v>-</v>
      </c>
      <c r="M35" s="92">
        <f>IF(ISBLANK(Výsledky!$AD$3),"",Výsledky!AD20)</f>
        <v>0</v>
      </c>
      <c r="N35" s="92">
        <f>IF(ISBLANK(Výsledky!$AK$3),"",Výsledky!AK20)</f>
        <v>40</v>
      </c>
      <c r="O35" s="92">
        <f>IF(ISBLANK(Výsledky!$AR$3),"",Výsledky!AR20)</f>
        <v>30</v>
      </c>
      <c r="P35" s="92">
        <f>IF(ISBLANK(Výsledky!$AY$3),"",Výsledky!AY20)</f>
        <v>0</v>
      </c>
      <c r="Q35" s="92">
        <f>IF(ISBLANK(Výsledky!$BF$3),"",Výsledky!BF20)</f>
        <v>0</v>
      </c>
      <c r="R35" s="92" t="str">
        <f>IF(ISBLANK(Výsledky!$BM$3),"",Výsledky!BM20)</f>
        <v/>
      </c>
      <c r="S35" s="92">
        <f>IF(ISBLANK(Výsledky!$BT$3),"",Výsledky!BT20)</f>
        <v>80</v>
      </c>
      <c r="T35" s="92" t="str">
        <f>IF(ISBLANK(Výsledky!$CA$3),"",Výsledky!CA20)</f>
        <v/>
      </c>
      <c r="U35" s="92">
        <f>IF(ISBLANK(Výsledky!$CH$3),"",Výsledky!CH20)</f>
        <v>20</v>
      </c>
      <c r="V35" s="92">
        <f>IF(ISBLANK(Výsledky!$CO$3),"",Výsledky!CO20)</f>
        <v>30</v>
      </c>
      <c r="W35" s="92" t="str">
        <f>IF(ISBLANK(Výsledky!$CV$3),"",Výsledky!CV20)</f>
        <v/>
      </c>
      <c r="X35" s="92" t="str">
        <f>IF(ISBLANK(Výsledky!$DC$3),"",Výsledky!DC20)</f>
        <v/>
      </c>
      <c r="Y35" s="92" t="str">
        <f>IF(ISBLANK(Výsledky!$DJ$3),"",Výsledky!DJ20)</f>
        <v/>
      </c>
      <c r="Z35" s="92" t="str">
        <f>IF(ISBLANK(Výsledky!$DQ$3),"",Výsledky!DQ20)</f>
        <v/>
      </c>
      <c r="AA35" s="92" t="str">
        <f>IF(ISBLANK(Výsledky!$DX$3),"",Výsledky!DX20)</f>
        <v/>
      </c>
      <c r="AB35" s="92" t="str">
        <f>IF(ISBLANK(Výsledky!$EE$3),"",Výsledky!EE20)</f>
        <v/>
      </c>
      <c r="AC35" s="92" t="str">
        <f>IF(ISBLANK(Výsledky!$EL$3),"",Výsledky!EL20)</f>
        <v/>
      </c>
      <c r="AD35" s="92" t="str">
        <f>IF(ISBLANK(Výsledky!$ES$3),"",Výsledky!ES20)</f>
        <v/>
      </c>
      <c r="AE35" s="92" t="str">
        <f>IF(ISBLANK(Výsledky!$EZ$3),"",Výsledky!EZ20)</f>
        <v/>
      </c>
      <c r="AF35" s="92" t="str">
        <f>IF(ISBLANK(Výsledky!$FG$3),"",Výsledky!FG20)</f>
        <v/>
      </c>
      <c r="AG35" s="92" t="str">
        <f>IF(ISBLANK(Výsledky!$FN$3),"",Výsledky!FN20)</f>
        <v/>
      </c>
      <c r="AH35" s="92" t="str">
        <f>IF(ISBLANK(Výsledky!$FU$3),"",Výsledky!FU20)</f>
        <v/>
      </c>
      <c r="AI35" s="92" t="str">
        <f>IF(ISBLANK(Výsledky!$GB$3),"",Výsledky!GB20)</f>
        <v/>
      </c>
      <c r="AJ35" s="92" t="str">
        <f>IF(ISBLANK(Výsledky!$GI$3),"",Výsledky!GI20)</f>
        <v/>
      </c>
      <c r="AK35" s="92" t="str">
        <f>IF(ISBLANK(Výsledky!$GP$3),"",Výsledky!GP20)</f>
        <v/>
      </c>
      <c r="AL35" s="92" t="str">
        <f>IF(ISBLANK(Výsledky!$GW$3),"",Výsledky!GW20)</f>
        <v/>
      </c>
      <c r="AM35" s="92" t="str">
        <f>IF(ISBLANK(Výsledky!$HD$3),"",Výsledky!HD20)</f>
        <v/>
      </c>
      <c r="AN35" s="92" t="str">
        <f>IF(ISBLANK(Výsledky!$HK$3),"",Výsledky!HK20)</f>
        <v/>
      </c>
      <c r="AO35" s="92" t="str">
        <f>IF(ISBLANK(Výsledky!$HR$3),"",Výsledky!HR20)</f>
        <v/>
      </c>
      <c r="AP35" s="92" t="str">
        <f>IF(ISBLANK(Výsledky!$HY$3),"",Výsledky!HY20)</f>
        <v/>
      </c>
      <c r="AQ35" s="92" t="str">
        <f>IF(ISBLANK(Výsledky!$IF$3),"",Výsledky!IF20)</f>
        <v/>
      </c>
      <c r="AR35" s="92" t="str">
        <f>IF(ISBLANK(Výsledky!$IM$3),"",Výsledky!IM20)</f>
        <v/>
      </c>
      <c r="AS35" s="92" t="str">
        <f>IF(ISBLANK(Výsledky!$IT$3),"",Výsledky!IT20)</f>
        <v/>
      </c>
      <c r="AT35" s="92" t="str">
        <f>IF(ISBLANK(Výsledky!$JA$3),"",Výsledky!JA20)</f>
        <v/>
      </c>
      <c r="AU35" s="92" t="str">
        <f>IF(ISBLANK(Výsledky!$JH$3),"",Výsledky!JH20)</f>
        <v/>
      </c>
      <c r="AV35" s="92" t="str">
        <f>IF(ISBLANK(Výsledky!$JO$3),"",Výsledky!JO20)</f>
        <v/>
      </c>
      <c r="AW35" s="92" t="str">
        <f>IF(ISBLANK(Výsledky!$JV$3),"",Výsledky!JV20)</f>
        <v/>
      </c>
      <c r="AX35" s="92" t="str">
        <f>IF(ISBLANK(Výsledky!$KC$3),"",Výsledky!KC20)</f>
        <v/>
      </c>
      <c r="AY35" s="92" t="str">
        <f>IF(ISBLANK(Výsledky!$KJ$3),"",Výsledky!KJ20)</f>
        <v/>
      </c>
      <c r="AZ35" s="92" t="str">
        <f>IF(ISBLANK(Výsledky!$KQ$3),"",Výsledky!KQ20)</f>
        <v/>
      </c>
      <c r="BA35" s="92" t="str">
        <f>IF(ISBLANK(Výsledky!$KX$3),"",Výsledky!KX20)</f>
        <v/>
      </c>
      <c r="BB35" s="92" t="str">
        <f>IF(ISBLANK(Výsledky!$LE$3),"",Výsledky!LE20)</f>
        <v/>
      </c>
      <c r="BC35" s="92" t="str">
        <f>IF(ISBLANK(Výsledky!$LL$3),"",Výsledky!LL20)</f>
        <v/>
      </c>
      <c r="BD35" s="92" t="str">
        <f>IF(ISBLANK(Výsledky!$LS$3),"",Výsledky!LS20)</f>
        <v/>
      </c>
      <c r="BE35" s="92" t="str">
        <f>IF(ISBLANK(Výsledky!$LZ$3),"",Výsledky!LZ20)</f>
        <v/>
      </c>
      <c r="BF35" s="92" t="str">
        <f>IF(ISBLANK(Výsledky!$MG$3),"",Výsledky!MG20)</f>
        <v/>
      </c>
      <c r="BG35" s="92" t="str">
        <f>IF(ISBLANK(Výsledky!$MN$3),"",Výsledky!MN20)</f>
        <v/>
      </c>
      <c r="BH35" s="92" t="str">
        <f>IF(ISBLANK(Výsledky!$MU$3),"",Výsledky!MU20)</f>
        <v/>
      </c>
      <c r="BI35" s="92" t="str">
        <f>IF(ISBLANK(Výsledky!$NB$3),"",Výsledky!NB20)</f>
        <v/>
      </c>
      <c r="BJ35" s="92" t="str">
        <f>IF(ISBLANK(Výsledky!$NI$3),"",Výsledky!NI20)</f>
        <v/>
      </c>
      <c r="BK35" s="92" t="str">
        <f>IF(ISBLANK(Výsledky!$NP$3),"",Výsledky!NP20)</f>
        <v/>
      </c>
      <c r="BL35" s="92" t="str">
        <f>IF(ISBLANK(Výsledky!$NW$3),"",Výsledky!NW20)</f>
        <v/>
      </c>
      <c r="BM35" s="92" t="str">
        <f>IF(ISBLANK(Výsledky!$OD$3),"",Výsledky!OD20)</f>
        <v/>
      </c>
      <c r="BN35" s="92" t="str">
        <f>IF(ISBLANK(Výsledky!$OK$3),"",Výsledky!OK20)</f>
        <v/>
      </c>
      <c r="BO35" s="92" t="str">
        <f>IF(ISBLANK(Výsledky!$OR$3),"",Výsledky!OR20)</f>
        <v/>
      </c>
      <c r="BP35" s="92" t="str">
        <f>IF(ISBLANK(Výsledky!$OY$3),"",Výsledky!OY20)</f>
        <v/>
      </c>
      <c r="BQ35" s="92" t="str">
        <f>IF(ISBLANK(Výsledky!$PF$3),"",Výsledky!PF20)</f>
        <v/>
      </c>
      <c r="BR35" s="92" t="str">
        <f>IF(ISBLANK(Výsledky!$PM$3),"",Výsledky!PM20)</f>
        <v/>
      </c>
      <c r="BS35" s="92" t="str">
        <f>IF(ISBLANK(Výsledky!$PT$3),"",Výsledky!PT20)</f>
        <v/>
      </c>
      <c r="BT35" s="92" t="str">
        <f>IF(ISBLANK(Výsledky!$QA$3),"",Výsledky!QA20)</f>
        <v/>
      </c>
      <c r="BU35" s="96" t="str">
        <f>IF(ISBLANK(Výsledky!$QH$3),"",Výsledky!QH20)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 ht="15" x14ac:dyDescent="0.2">
      <c r="A36" s="1"/>
      <c r="B36" s="118" t="s">
        <v>126</v>
      </c>
      <c r="C36" s="114">
        <f>Tipy!A78</f>
        <v>57</v>
      </c>
      <c r="D36" s="109" t="str">
        <f>IF(Tipy!B78="","",Tipy!B78)</f>
        <v>Waldemar</v>
      </c>
      <c r="E36" s="110">
        <f>SUM(F36:J36)</f>
        <v>200</v>
      </c>
      <c r="F36" s="105">
        <f>IF(ISBLANK(Výsledky!$I$3),"-",SUM(K36:P36,R36,T36:U36,W36,Y36:AA36,AC36,AE36,AG36,AI36:AK36,AN36:AO36,AS36:AT36,AV36:AW36,AZ36,BB36:BC36,BE36:BF36,BH36,BJ36,BL36:BN36,BP36,BR36:BS36))</f>
        <v>60</v>
      </c>
      <c r="G36" s="90">
        <f>IF(ISBLANK(Výsledky!$BF$3),"-",SUM(Q36,V36,X36,S36,AB36,AD36,AU36,BA36,BG36,BI36,BO36,BQ36,BU36))</f>
        <v>90</v>
      </c>
      <c r="H36" s="90" t="str">
        <f>IF(ISBLANK(Výsledky!$FG$3),"-",SUM(AF36,AH36,AM36,AP36,AR36,AX36))</f>
        <v>-</v>
      </c>
      <c r="I36" s="93" t="str">
        <f>IF(ISBLANK(Výsledky!$GW$3),"-",SUM(AL36,AQ36,AY36,BD36,BK36,BT36))</f>
        <v>-</v>
      </c>
      <c r="J36" s="95">
        <f>IF(ISBLANK(Výsledky!$I$3),"",Výsledky!I84)</f>
        <v>50</v>
      </c>
      <c r="K36" s="92" t="str">
        <f>IF(ISBLANK(Výsledky!$P$3),"",Výsledky!P84)</f>
        <v>-</v>
      </c>
      <c r="L36" s="92">
        <f>IF(ISBLANK(Výsledky!$W$3),"",Výsledky!W84)</f>
        <v>0</v>
      </c>
      <c r="M36" s="92" t="str">
        <f>IF(ISBLANK(Výsledky!$AD$3),"",Výsledky!AD84)</f>
        <v>-</v>
      </c>
      <c r="N36" s="92" t="str">
        <f>IF(ISBLANK(Výsledky!$AK$3),"",Výsledky!AK84)</f>
        <v>-</v>
      </c>
      <c r="O36" s="92">
        <f>IF(ISBLANK(Výsledky!$AR$3),"",Výsledky!AR84)</f>
        <v>40</v>
      </c>
      <c r="P36" s="92">
        <f>IF(ISBLANK(Výsledky!$AY$3),"",Výsledky!AY84)</f>
        <v>0</v>
      </c>
      <c r="Q36" s="92">
        <f>IF(ISBLANK(Výsledky!$BF$3),"",Výsledky!BF84)</f>
        <v>0</v>
      </c>
      <c r="R36" s="92" t="str">
        <f>IF(ISBLANK(Výsledky!$BM$3),"",Výsledky!BM84)</f>
        <v/>
      </c>
      <c r="S36" s="92">
        <f>IF(ISBLANK(Výsledky!$BT$3),"",Výsledky!BT84)</f>
        <v>50</v>
      </c>
      <c r="T36" s="92" t="str">
        <f>IF(ISBLANK(Výsledky!$CA$3),"",Výsledky!CA84)</f>
        <v/>
      </c>
      <c r="U36" s="92">
        <f>IF(ISBLANK(Výsledky!$CH$3),"",Výsledky!CH84)</f>
        <v>20</v>
      </c>
      <c r="V36" s="92">
        <f>IF(ISBLANK(Výsledky!$CO$3),"",Výsledky!CO84)</f>
        <v>40</v>
      </c>
      <c r="W36" s="92" t="str">
        <f>IF(ISBLANK(Výsledky!$CV$3),"",Výsledky!CV84)</f>
        <v/>
      </c>
      <c r="X36" s="92" t="str">
        <f>IF(ISBLANK(Výsledky!$DC$3),"",Výsledky!DC84)</f>
        <v/>
      </c>
      <c r="Y36" s="92" t="str">
        <f>IF(ISBLANK(Výsledky!$DJ$3),"",Výsledky!DJ84)</f>
        <v/>
      </c>
      <c r="Z36" s="92" t="str">
        <f>IF(ISBLANK(Výsledky!$DQ$3),"",Výsledky!DQ84)</f>
        <v/>
      </c>
      <c r="AA36" s="92" t="str">
        <f>IF(ISBLANK(Výsledky!$DX$3),"",Výsledky!DX84)</f>
        <v/>
      </c>
      <c r="AB36" s="92" t="str">
        <f>IF(ISBLANK(Výsledky!$EE$3),"",Výsledky!EE84)</f>
        <v/>
      </c>
      <c r="AC36" s="92" t="str">
        <f>IF(ISBLANK(Výsledky!$EL$3),"",Výsledky!EL84)</f>
        <v/>
      </c>
      <c r="AD36" s="92" t="str">
        <f>IF(ISBLANK(Výsledky!$ES$3),"",Výsledky!ES84)</f>
        <v/>
      </c>
      <c r="AE36" s="92" t="str">
        <f>IF(ISBLANK(Výsledky!$EZ$3),"",Výsledky!EZ84)</f>
        <v/>
      </c>
      <c r="AF36" s="92" t="str">
        <f>IF(ISBLANK(Výsledky!$FG$3),"",Výsledky!FG84)</f>
        <v/>
      </c>
      <c r="AG36" s="92" t="str">
        <f>IF(ISBLANK(Výsledky!$FN$3),"",Výsledky!FN84)</f>
        <v/>
      </c>
      <c r="AH36" s="92" t="str">
        <f>IF(ISBLANK(Výsledky!$FU$3),"",Výsledky!FU84)</f>
        <v/>
      </c>
      <c r="AI36" s="92" t="str">
        <f>IF(ISBLANK(Výsledky!$GB$3),"",Výsledky!GB84)</f>
        <v/>
      </c>
      <c r="AJ36" s="92" t="str">
        <f>IF(ISBLANK(Výsledky!$GI$3),"",Výsledky!GI84)</f>
        <v/>
      </c>
      <c r="AK36" s="92" t="str">
        <f>IF(ISBLANK(Výsledky!$GP$3),"",Výsledky!GP84)</f>
        <v/>
      </c>
      <c r="AL36" s="92" t="str">
        <f>IF(ISBLANK(Výsledky!$GW$3),"",Výsledky!GW84)</f>
        <v/>
      </c>
      <c r="AM36" s="92" t="str">
        <f>IF(ISBLANK(Výsledky!$HD$3),"",Výsledky!HD84)</f>
        <v/>
      </c>
      <c r="AN36" s="92" t="str">
        <f>IF(ISBLANK(Výsledky!$HK$3),"",Výsledky!HK84)</f>
        <v/>
      </c>
      <c r="AO36" s="92" t="str">
        <f>IF(ISBLANK(Výsledky!$HR$3),"",Výsledky!HR84)</f>
        <v/>
      </c>
      <c r="AP36" s="92" t="str">
        <f>IF(ISBLANK(Výsledky!$HY$3),"",Výsledky!HY84)</f>
        <v/>
      </c>
      <c r="AQ36" s="92" t="str">
        <f>IF(ISBLANK(Výsledky!$IF$3),"",Výsledky!IF84)</f>
        <v/>
      </c>
      <c r="AR36" s="92" t="str">
        <f>IF(ISBLANK(Výsledky!$IM$3),"",Výsledky!IM84)</f>
        <v/>
      </c>
      <c r="AS36" s="92" t="str">
        <f>IF(ISBLANK(Výsledky!$IT$3),"",Výsledky!IT84)</f>
        <v/>
      </c>
      <c r="AT36" s="92" t="str">
        <f>IF(ISBLANK(Výsledky!$JA$3),"",Výsledky!JA84)</f>
        <v/>
      </c>
      <c r="AU36" s="92" t="str">
        <f>IF(ISBLANK(Výsledky!$JH$3),"",Výsledky!JH84)</f>
        <v/>
      </c>
      <c r="AV36" s="92" t="str">
        <f>IF(ISBLANK(Výsledky!$JO$3),"",Výsledky!JO84)</f>
        <v/>
      </c>
      <c r="AW36" s="92" t="str">
        <f>IF(ISBLANK(Výsledky!$JV$3),"",Výsledky!JV84)</f>
        <v/>
      </c>
      <c r="AX36" s="92" t="str">
        <f>IF(ISBLANK(Výsledky!$KC$3),"",Výsledky!KC84)</f>
        <v/>
      </c>
      <c r="AY36" s="92" t="str">
        <f>IF(ISBLANK(Výsledky!$KJ$3),"",Výsledky!KJ84)</f>
        <v/>
      </c>
      <c r="AZ36" s="92" t="str">
        <f>IF(ISBLANK(Výsledky!$KQ$3),"",Výsledky!KQ84)</f>
        <v/>
      </c>
      <c r="BA36" s="92" t="str">
        <f>IF(ISBLANK(Výsledky!$KX$3),"",Výsledky!KX84)</f>
        <v/>
      </c>
      <c r="BB36" s="92" t="str">
        <f>IF(ISBLANK(Výsledky!$LE$3),"",Výsledky!LE84)</f>
        <v/>
      </c>
      <c r="BC36" s="92" t="str">
        <f>IF(ISBLANK(Výsledky!$LL$3),"",Výsledky!LL84)</f>
        <v/>
      </c>
      <c r="BD36" s="92" t="str">
        <f>IF(ISBLANK(Výsledky!$LS$3),"",Výsledky!LS84)</f>
        <v/>
      </c>
      <c r="BE36" s="92" t="str">
        <f>IF(ISBLANK(Výsledky!$LZ$3),"",Výsledky!LZ84)</f>
        <v/>
      </c>
      <c r="BF36" s="92" t="str">
        <f>IF(ISBLANK(Výsledky!$MG$3),"",Výsledky!MG84)</f>
        <v/>
      </c>
      <c r="BG36" s="92" t="str">
        <f>IF(ISBLANK(Výsledky!$MN$3),"",Výsledky!MN84)</f>
        <v/>
      </c>
      <c r="BH36" s="92" t="str">
        <f>IF(ISBLANK(Výsledky!$MU$3),"",Výsledky!MU84)</f>
        <v/>
      </c>
      <c r="BI36" s="92" t="str">
        <f>IF(ISBLANK(Výsledky!$NB$3),"",Výsledky!NB84)</f>
        <v/>
      </c>
      <c r="BJ36" s="92" t="str">
        <f>IF(ISBLANK(Výsledky!$NI$3),"",Výsledky!NI84)</f>
        <v/>
      </c>
      <c r="BK36" s="92" t="str">
        <f>IF(ISBLANK(Výsledky!$NP$3),"",Výsledky!NP84)</f>
        <v/>
      </c>
      <c r="BL36" s="92" t="str">
        <f>IF(ISBLANK(Výsledky!$NW$3),"",Výsledky!NW84)</f>
        <v/>
      </c>
      <c r="BM36" s="92" t="str">
        <f>IF(ISBLANK(Výsledky!$OD$3),"",Výsledky!OD84)</f>
        <v/>
      </c>
      <c r="BN36" s="92" t="str">
        <f>IF(ISBLANK(Výsledky!$OK$3),"",Výsledky!OK84)</f>
        <v/>
      </c>
      <c r="BO36" s="92" t="str">
        <f>IF(ISBLANK(Výsledky!$OR$3),"",Výsledky!OR84)</f>
        <v/>
      </c>
      <c r="BP36" s="92" t="str">
        <f>IF(ISBLANK(Výsledky!$OY$3),"",Výsledky!OY84)</f>
        <v/>
      </c>
      <c r="BQ36" s="92" t="str">
        <f>IF(ISBLANK(Výsledky!$PF$3),"",Výsledky!PF84)</f>
        <v/>
      </c>
      <c r="BR36" s="92" t="str">
        <f>IF(ISBLANK(Výsledky!$PM$3),"",Výsledky!PM84)</f>
        <v/>
      </c>
      <c r="BS36" s="92" t="str">
        <f>IF(ISBLANK(Výsledky!$PT$3),"",Výsledky!PT84)</f>
        <v/>
      </c>
      <c r="BT36" s="92" t="str">
        <f>IF(ISBLANK(Výsledky!$QA$3),"",Výsledky!QA84)</f>
        <v/>
      </c>
      <c r="BU36" s="96" t="str">
        <f>IF(ISBLANK(Výsledky!$QH$3),"",Výsledky!QH84)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 ht="15" x14ac:dyDescent="0.2">
      <c r="A37" s="1"/>
      <c r="B37" s="118" t="s">
        <v>127</v>
      </c>
      <c r="C37" s="114">
        <f>Tipy!A23</f>
        <v>18</v>
      </c>
      <c r="D37" s="109" t="str">
        <f>IF(Tipy!B23="","",Tipy!B23)</f>
        <v>GaboLFC</v>
      </c>
      <c r="E37" s="110">
        <f>SUM(F37:J37)</f>
        <v>190</v>
      </c>
      <c r="F37" s="105">
        <f>IF(ISBLANK(Výsledky!$I$3),"-",SUM(K37:P37,R37,T37:U37,W37,Y37:AA37,AC37,AE37,AG37,AI37:AK37,AN37:AO37,AS37:AT37,AV37:AW37,AZ37,BB37:BC37,BE37:BF37,BH37,BJ37,BL37:BN37,BP37,BR37:BS37))</f>
        <v>140</v>
      </c>
      <c r="G37" s="90">
        <f>IF(ISBLANK(Výsledky!$BF$3),"-",SUM(Q37,V37,X37,S37,AB37,AD37,AU37,BA37,BG37,BI37,BO37,BQ37,BU37))</f>
        <v>50</v>
      </c>
      <c r="H37" s="90" t="str">
        <f>IF(ISBLANK(Výsledky!$FG$3),"-",SUM(AF37,AH37,AM37,AP37,AR37,AX37))</f>
        <v>-</v>
      </c>
      <c r="I37" s="93" t="str">
        <f>IF(ISBLANK(Výsledky!$GW$3),"-",SUM(AL37,AQ37,AY37,BD37,BK37,BT37))</f>
        <v>-</v>
      </c>
      <c r="J37" s="95">
        <f>IF(ISBLANK(Výsledky!$I$3),"",Výsledky!I29)</f>
        <v>0</v>
      </c>
      <c r="K37" s="92">
        <f>IF(ISBLANK(Výsledky!$P$3),"",Výsledky!P29)</f>
        <v>40</v>
      </c>
      <c r="L37" s="92">
        <f>IF(ISBLANK(Výsledky!$W$3),"",Výsledky!W29)</f>
        <v>0</v>
      </c>
      <c r="M37" s="92">
        <f>IF(ISBLANK(Výsledky!$AD$3),"",Výsledky!AD29)</f>
        <v>20</v>
      </c>
      <c r="N37" s="92">
        <f>IF(ISBLANK(Výsledky!$AK$3),"",Výsledky!AK29)</f>
        <v>20</v>
      </c>
      <c r="O37" s="92">
        <f>IF(ISBLANK(Výsledky!$AR$3),"",Výsledky!AR29)</f>
        <v>40</v>
      </c>
      <c r="P37" s="92">
        <f>IF(ISBLANK(Výsledky!$AY$3),"",Výsledky!AY29)</f>
        <v>0</v>
      </c>
      <c r="Q37" s="92">
        <f>IF(ISBLANK(Výsledky!$BF$3),"",Výsledky!BF29)</f>
        <v>0</v>
      </c>
      <c r="R37" s="92" t="str">
        <f>IF(ISBLANK(Výsledky!$BM$3),"",Výsledky!BM29)</f>
        <v/>
      </c>
      <c r="S37" s="92">
        <f>IF(ISBLANK(Výsledky!$BT$3),"",Výsledky!BT29)</f>
        <v>20</v>
      </c>
      <c r="T37" s="92" t="str">
        <f>IF(ISBLANK(Výsledky!$CA$3),"",Výsledky!CA29)</f>
        <v/>
      </c>
      <c r="U37" s="92">
        <f>IF(ISBLANK(Výsledky!$CH$3),"",Výsledky!CH29)</f>
        <v>20</v>
      </c>
      <c r="V37" s="92">
        <f>IF(ISBLANK(Výsledky!$CO$3),"",Výsledky!CO29)</f>
        <v>30</v>
      </c>
      <c r="W37" s="92" t="str">
        <f>IF(ISBLANK(Výsledky!$CV$3),"",Výsledky!CV29)</f>
        <v/>
      </c>
      <c r="X37" s="92" t="str">
        <f>IF(ISBLANK(Výsledky!$DC$3),"",Výsledky!DC29)</f>
        <v/>
      </c>
      <c r="Y37" s="92" t="str">
        <f>IF(ISBLANK(Výsledky!$DJ$3),"",Výsledky!DJ29)</f>
        <v/>
      </c>
      <c r="Z37" s="92" t="str">
        <f>IF(ISBLANK(Výsledky!$DQ$3),"",Výsledky!DQ29)</f>
        <v/>
      </c>
      <c r="AA37" s="92" t="str">
        <f>IF(ISBLANK(Výsledky!$DX$3),"",Výsledky!DX29)</f>
        <v/>
      </c>
      <c r="AB37" s="92" t="str">
        <f>IF(ISBLANK(Výsledky!$EE$3),"",Výsledky!EE29)</f>
        <v/>
      </c>
      <c r="AC37" s="92" t="str">
        <f>IF(ISBLANK(Výsledky!$EL$3),"",Výsledky!EL29)</f>
        <v/>
      </c>
      <c r="AD37" s="92" t="str">
        <f>IF(ISBLANK(Výsledky!$ES$3),"",Výsledky!ES29)</f>
        <v/>
      </c>
      <c r="AE37" s="92" t="str">
        <f>IF(ISBLANK(Výsledky!$EZ$3),"",Výsledky!EZ29)</f>
        <v/>
      </c>
      <c r="AF37" s="92" t="str">
        <f>IF(ISBLANK(Výsledky!$FG$3),"",Výsledky!FG29)</f>
        <v/>
      </c>
      <c r="AG37" s="92" t="str">
        <f>IF(ISBLANK(Výsledky!$FN$3),"",Výsledky!FN29)</f>
        <v/>
      </c>
      <c r="AH37" s="92" t="str">
        <f>IF(ISBLANK(Výsledky!$FU$3),"",Výsledky!FU29)</f>
        <v/>
      </c>
      <c r="AI37" s="92" t="str">
        <f>IF(ISBLANK(Výsledky!$GB$3),"",Výsledky!GB29)</f>
        <v/>
      </c>
      <c r="AJ37" s="92" t="str">
        <f>IF(ISBLANK(Výsledky!$GI$3),"",Výsledky!GI29)</f>
        <v/>
      </c>
      <c r="AK37" s="92" t="str">
        <f>IF(ISBLANK(Výsledky!$GP$3),"",Výsledky!GP29)</f>
        <v/>
      </c>
      <c r="AL37" s="92" t="str">
        <f>IF(ISBLANK(Výsledky!$GW$3),"",Výsledky!GW29)</f>
        <v/>
      </c>
      <c r="AM37" s="92" t="str">
        <f>IF(ISBLANK(Výsledky!$HD$3),"",Výsledky!HD29)</f>
        <v/>
      </c>
      <c r="AN37" s="92" t="str">
        <f>IF(ISBLANK(Výsledky!$HK$3),"",Výsledky!HK29)</f>
        <v/>
      </c>
      <c r="AO37" s="92" t="str">
        <f>IF(ISBLANK(Výsledky!$HR$3),"",Výsledky!HR29)</f>
        <v/>
      </c>
      <c r="AP37" s="92" t="str">
        <f>IF(ISBLANK(Výsledky!$HY$3),"",Výsledky!HY29)</f>
        <v/>
      </c>
      <c r="AQ37" s="92" t="str">
        <f>IF(ISBLANK(Výsledky!$IF$3),"",Výsledky!IF29)</f>
        <v/>
      </c>
      <c r="AR37" s="92" t="str">
        <f>IF(ISBLANK(Výsledky!$IM$3),"",Výsledky!IM29)</f>
        <v/>
      </c>
      <c r="AS37" s="92" t="str">
        <f>IF(ISBLANK(Výsledky!$IT$3),"",Výsledky!IT29)</f>
        <v/>
      </c>
      <c r="AT37" s="92" t="str">
        <f>IF(ISBLANK(Výsledky!$JA$3),"",Výsledky!JA29)</f>
        <v/>
      </c>
      <c r="AU37" s="92" t="str">
        <f>IF(ISBLANK(Výsledky!$JH$3),"",Výsledky!JH29)</f>
        <v/>
      </c>
      <c r="AV37" s="92" t="str">
        <f>IF(ISBLANK(Výsledky!$JO$3),"",Výsledky!JO29)</f>
        <v/>
      </c>
      <c r="AW37" s="92" t="str">
        <f>IF(ISBLANK(Výsledky!$JV$3),"",Výsledky!JV29)</f>
        <v/>
      </c>
      <c r="AX37" s="92" t="str">
        <f>IF(ISBLANK(Výsledky!$KC$3),"",Výsledky!KC29)</f>
        <v/>
      </c>
      <c r="AY37" s="92" t="str">
        <f>IF(ISBLANK(Výsledky!$KJ$3),"",Výsledky!KJ29)</f>
        <v/>
      </c>
      <c r="AZ37" s="92" t="str">
        <f>IF(ISBLANK(Výsledky!$KQ$3),"",Výsledky!KQ29)</f>
        <v/>
      </c>
      <c r="BA37" s="92" t="str">
        <f>IF(ISBLANK(Výsledky!$KX$3),"",Výsledky!KX29)</f>
        <v/>
      </c>
      <c r="BB37" s="92" t="str">
        <f>IF(ISBLANK(Výsledky!$LE$3),"",Výsledky!LE29)</f>
        <v/>
      </c>
      <c r="BC37" s="92" t="str">
        <f>IF(ISBLANK(Výsledky!$LL$3),"",Výsledky!LL29)</f>
        <v/>
      </c>
      <c r="BD37" s="92" t="str">
        <f>IF(ISBLANK(Výsledky!$LS$3),"",Výsledky!LS29)</f>
        <v/>
      </c>
      <c r="BE37" s="92" t="str">
        <f>IF(ISBLANK(Výsledky!$LZ$3),"",Výsledky!LZ29)</f>
        <v/>
      </c>
      <c r="BF37" s="92" t="str">
        <f>IF(ISBLANK(Výsledky!$MG$3),"",Výsledky!MG29)</f>
        <v/>
      </c>
      <c r="BG37" s="92" t="str">
        <f>IF(ISBLANK(Výsledky!$MN$3),"",Výsledky!MN29)</f>
        <v/>
      </c>
      <c r="BH37" s="92" t="str">
        <f>IF(ISBLANK(Výsledky!$MU$3),"",Výsledky!MU29)</f>
        <v/>
      </c>
      <c r="BI37" s="92" t="str">
        <f>IF(ISBLANK(Výsledky!$NB$3),"",Výsledky!NB29)</f>
        <v/>
      </c>
      <c r="BJ37" s="92" t="str">
        <f>IF(ISBLANK(Výsledky!$NI$3),"",Výsledky!NI29)</f>
        <v/>
      </c>
      <c r="BK37" s="92" t="str">
        <f>IF(ISBLANK(Výsledky!$NP$3),"",Výsledky!NP29)</f>
        <v/>
      </c>
      <c r="BL37" s="92" t="str">
        <f>IF(ISBLANK(Výsledky!$NW$3),"",Výsledky!NW29)</f>
        <v/>
      </c>
      <c r="BM37" s="92" t="str">
        <f>IF(ISBLANK(Výsledky!$OD$3),"",Výsledky!OD29)</f>
        <v/>
      </c>
      <c r="BN37" s="92" t="str">
        <f>IF(ISBLANK(Výsledky!$OK$3),"",Výsledky!OK29)</f>
        <v/>
      </c>
      <c r="BO37" s="92" t="str">
        <f>IF(ISBLANK(Výsledky!$OR$3),"",Výsledky!OR29)</f>
        <v/>
      </c>
      <c r="BP37" s="92" t="str">
        <f>IF(ISBLANK(Výsledky!$OY$3),"",Výsledky!OY29)</f>
        <v/>
      </c>
      <c r="BQ37" s="92" t="str">
        <f>IF(ISBLANK(Výsledky!$PF$3),"",Výsledky!PF29)</f>
        <v/>
      </c>
      <c r="BR37" s="92" t="str">
        <f>IF(ISBLANK(Výsledky!$PM$3),"",Výsledky!PM29)</f>
        <v/>
      </c>
      <c r="BS37" s="92" t="str">
        <f>IF(ISBLANK(Výsledky!$PT$3),"",Výsledky!PT29)</f>
        <v/>
      </c>
      <c r="BT37" s="92" t="str">
        <f>IF(ISBLANK(Výsledky!$QA$3),"",Výsledky!QA29)</f>
        <v/>
      </c>
      <c r="BU37" s="96" t="str">
        <f>IF(ISBLANK(Výsledky!$QH$3),"",Výsledky!QH29)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 ht="15" x14ac:dyDescent="0.2">
      <c r="A38" s="1"/>
      <c r="B38" s="118" t="s">
        <v>128</v>
      </c>
      <c r="C38" s="114">
        <f>Tipy!A21</f>
        <v>31</v>
      </c>
      <c r="D38" s="109" t="str">
        <f>IF(Tipy!B21="","",Tipy!B21)</f>
        <v>Feri</v>
      </c>
      <c r="E38" s="110">
        <f>SUM(F38:J38)</f>
        <v>190</v>
      </c>
      <c r="F38" s="105">
        <f>IF(ISBLANK(Výsledky!$I$3),"-",SUM(K38:P38,R38,T38:U38,W38,Y38:AA38,AC38,AE38,AG38,AI38:AK38,AN38:AO38,AS38:AT38,AV38:AW38,AZ38,BB38:BC38,BE38:BF38,BH38,BJ38,BL38:BN38,BP38,BR38:BS38))</f>
        <v>70</v>
      </c>
      <c r="G38" s="90">
        <f>IF(ISBLANK(Výsledky!$BF$3),"-",SUM(Q38,V38,X38,S38,AB38,AD38,AU38,BA38,BG38,BI38,BO38,BQ38,BU38))</f>
        <v>70</v>
      </c>
      <c r="H38" s="90" t="str">
        <f>IF(ISBLANK(Výsledky!$FG$3),"-",SUM(AF38,AH38,AM38,AP38,AR38,AX38))</f>
        <v>-</v>
      </c>
      <c r="I38" s="93" t="str">
        <f>IF(ISBLANK(Výsledky!$GW$3),"-",SUM(AL38,AQ38,AY38,BD38,BK38,BT38))</f>
        <v>-</v>
      </c>
      <c r="J38" s="95">
        <f>IF(ISBLANK(Výsledky!$I$3),"",Výsledky!I27)</f>
        <v>50</v>
      </c>
      <c r="K38" s="92">
        <f>IF(ISBLANK(Výsledky!$P$3),"",Výsledky!P27)</f>
        <v>20</v>
      </c>
      <c r="L38" s="92">
        <f>IF(ISBLANK(Výsledky!$W$3),"",Výsledky!W27)</f>
        <v>0</v>
      </c>
      <c r="M38" s="92" t="str">
        <f>IF(ISBLANK(Výsledky!$AD$3),"",Výsledky!AD27)</f>
        <v>-</v>
      </c>
      <c r="N38" s="92">
        <f>IF(ISBLANK(Výsledky!$AK$3),"",Výsledky!AK27)</f>
        <v>20</v>
      </c>
      <c r="O38" s="92">
        <f>IF(ISBLANK(Výsledky!$AR$3),"",Výsledky!AR27)</f>
        <v>30</v>
      </c>
      <c r="P38" s="92">
        <f>IF(ISBLANK(Výsledky!$AY$3),"",Výsledky!AY27)</f>
        <v>0</v>
      </c>
      <c r="Q38" s="92">
        <f>IF(ISBLANK(Výsledky!$BF$3),"",Výsledky!BF27)</f>
        <v>0</v>
      </c>
      <c r="R38" s="92" t="str">
        <f>IF(ISBLANK(Výsledky!$BM$3),"",Výsledky!BM27)</f>
        <v/>
      </c>
      <c r="S38" s="92">
        <f>IF(ISBLANK(Výsledky!$BT$3),"",Výsledky!BT27)</f>
        <v>20</v>
      </c>
      <c r="T38" s="92" t="str">
        <f>IF(ISBLANK(Výsledky!$CA$3),"",Výsledky!CA27)</f>
        <v/>
      </c>
      <c r="U38" s="92">
        <f>IF(ISBLANK(Výsledky!$CH$3),"",Výsledky!CH27)</f>
        <v>0</v>
      </c>
      <c r="V38" s="92">
        <f>IF(ISBLANK(Výsledky!$CO$3),"",Výsledky!CO27)</f>
        <v>50</v>
      </c>
      <c r="W38" s="92" t="str">
        <f>IF(ISBLANK(Výsledky!$CV$3),"",Výsledky!CV27)</f>
        <v/>
      </c>
      <c r="X38" s="92" t="str">
        <f>IF(ISBLANK(Výsledky!$DC$3),"",Výsledky!DC27)</f>
        <v/>
      </c>
      <c r="Y38" s="92" t="str">
        <f>IF(ISBLANK(Výsledky!$DJ$3),"",Výsledky!DJ27)</f>
        <v/>
      </c>
      <c r="Z38" s="92" t="str">
        <f>IF(ISBLANK(Výsledky!$DQ$3),"",Výsledky!DQ27)</f>
        <v/>
      </c>
      <c r="AA38" s="92" t="str">
        <f>IF(ISBLANK(Výsledky!$DX$3),"",Výsledky!DX27)</f>
        <v/>
      </c>
      <c r="AB38" s="92" t="str">
        <f>IF(ISBLANK(Výsledky!$EE$3),"",Výsledky!EE27)</f>
        <v/>
      </c>
      <c r="AC38" s="92" t="str">
        <f>IF(ISBLANK(Výsledky!$EL$3),"",Výsledky!EL27)</f>
        <v/>
      </c>
      <c r="AD38" s="92" t="str">
        <f>IF(ISBLANK(Výsledky!$ES$3),"",Výsledky!ES27)</f>
        <v/>
      </c>
      <c r="AE38" s="92" t="str">
        <f>IF(ISBLANK(Výsledky!$EZ$3),"",Výsledky!EZ27)</f>
        <v/>
      </c>
      <c r="AF38" s="92" t="str">
        <f>IF(ISBLANK(Výsledky!$FG$3),"",Výsledky!FG27)</f>
        <v/>
      </c>
      <c r="AG38" s="92" t="str">
        <f>IF(ISBLANK(Výsledky!$FN$3),"",Výsledky!FN27)</f>
        <v/>
      </c>
      <c r="AH38" s="92" t="str">
        <f>IF(ISBLANK(Výsledky!$FU$3),"",Výsledky!FU27)</f>
        <v/>
      </c>
      <c r="AI38" s="92" t="str">
        <f>IF(ISBLANK(Výsledky!$GB$3),"",Výsledky!GB27)</f>
        <v/>
      </c>
      <c r="AJ38" s="92" t="str">
        <f>IF(ISBLANK(Výsledky!$GI$3),"",Výsledky!GI27)</f>
        <v/>
      </c>
      <c r="AK38" s="92" t="str">
        <f>IF(ISBLANK(Výsledky!$GP$3),"",Výsledky!GP27)</f>
        <v/>
      </c>
      <c r="AL38" s="92" t="str">
        <f>IF(ISBLANK(Výsledky!$GW$3),"",Výsledky!GW27)</f>
        <v/>
      </c>
      <c r="AM38" s="92" t="str">
        <f>IF(ISBLANK(Výsledky!$HD$3),"",Výsledky!HD27)</f>
        <v/>
      </c>
      <c r="AN38" s="92" t="str">
        <f>IF(ISBLANK(Výsledky!$HK$3),"",Výsledky!HK27)</f>
        <v/>
      </c>
      <c r="AO38" s="92" t="str">
        <f>IF(ISBLANK(Výsledky!$HR$3),"",Výsledky!HR27)</f>
        <v/>
      </c>
      <c r="AP38" s="92" t="str">
        <f>IF(ISBLANK(Výsledky!$HY$3),"",Výsledky!HY27)</f>
        <v/>
      </c>
      <c r="AQ38" s="92" t="str">
        <f>IF(ISBLANK(Výsledky!$IF$3),"",Výsledky!IF27)</f>
        <v/>
      </c>
      <c r="AR38" s="92" t="str">
        <f>IF(ISBLANK(Výsledky!$IM$3),"",Výsledky!IM27)</f>
        <v/>
      </c>
      <c r="AS38" s="92" t="str">
        <f>IF(ISBLANK(Výsledky!$IT$3),"",Výsledky!IT27)</f>
        <v/>
      </c>
      <c r="AT38" s="92" t="str">
        <f>IF(ISBLANK(Výsledky!$JA$3),"",Výsledky!JA27)</f>
        <v/>
      </c>
      <c r="AU38" s="92" t="str">
        <f>IF(ISBLANK(Výsledky!$JH$3),"",Výsledky!JH27)</f>
        <v/>
      </c>
      <c r="AV38" s="92" t="str">
        <f>IF(ISBLANK(Výsledky!$JO$3),"",Výsledky!JO27)</f>
        <v/>
      </c>
      <c r="AW38" s="92" t="str">
        <f>IF(ISBLANK(Výsledky!$JV$3),"",Výsledky!JV27)</f>
        <v/>
      </c>
      <c r="AX38" s="92" t="str">
        <f>IF(ISBLANK(Výsledky!$KC$3),"",Výsledky!KC27)</f>
        <v/>
      </c>
      <c r="AY38" s="92" t="str">
        <f>IF(ISBLANK(Výsledky!$KJ$3),"",Výsledky!KJ27)</f>
        <v/>
      </c>
      <c r="AZ38" s="92" t="str">
        <f>IF(ISBLANK(Výsledky!$KQ$3),"",Výsledky!KQ27)</f>
        <v/>
      </c>
      <c r="BA38" s="92" t="str">
        <f>IF(ISBLANK(Výsledky!$KX$3),"",Výsledky!KX27)</f>
        <v/>
      </c>
      <c r="BB38" s="92" t="str">
        <f>IF(ISBLANK(Výsledky!$LE$3),"",Výsledky!LE27)</f>
        <v/>
      </c>
      <c r="BC38" s="92" t="str">
        <f>IF(ISBLANK(Výsledky!$LL$3),"",Výsledky!LL27)</f>
        <v/>
      </c>
      <c r="BD38" s="92" t="str">
        <f>IF(ISBLANK(Výsledky!$LS$3),"",Výsledky!LS27)</f>
        <v/>
      </c>
      <c r="BE38" s="92" t="str">
        <f>IF(ISBLANK(Výsledky!$LZ$3),"",Výsledky!LZ27)</f>
        <v/>
      </c>
      <c r="BF38" s="92" t="str">
        <f>IF(ISBLANK(Výsledky!$MG$3),"",Výsledky!MG27)</f>
        <v/>
      </c>
      <c r="BG38" s="92" t="str">
        <f>IF(ISBLANK(Výsledky!$MN$3),"",Výsledky!MN27)</f>
        <v/>
      </c>
      <c r="BH38" s="92" t="str">
        <f>IF(ISBLANK(Výsledky!$MU$3),"",Výsledky!MU27)</f>
        <v/>
      </c>
      <c r="BI38" s="92" t="str">
        <f>IF(ISBLANK(Výsledky!$NB$3),"",Výsledky!NB27)</f>
        <v/>
      </c>
      <c r="BJ38" s="92" t="str">
        <f>IF(ISBLANK(Výsledky!$NI$3),"",Výsledky!NI27)</f>
        <v/>
      </c>
      <c r="BK38" s="92" t="str">
        <f>IF(ISBLANK(Výsledky!$NP$3),"",Výsledky!NP27)</f>
        <v/>
      </c>
      <c r="BL38" s="92" t="str">
        <f>IF(ISBLANK(Výsledky!$NW$3),"",Výsledky!NW27)</f>
        <v/>
      </c>
      <c r="BM38" s="92" t="str">
        <f>IF(ISBLANK(Výsledky!$OD$3),"",Výsledky!OD27)</f>
        <v/>
      </c>
      <c r="BN38" s="92" t="str">
        <f>IF(ISBLANK(Výsledky!$OK$3),"",Výsledky!OK27)</f>
        <v/>
      </c>
      <c r="BO38" s="92" t="str">
        <f>IF(ISBLANK(Výsledky!$OR$3),"",Výsledky!OR27)</f>
        <v/>
      </c>
      <c r="BP38" s="92" t="str">
        <f>IF(ISBLANK(Výsledky!$OY$3),"",Výsledky!OY27)</f>
        <v/>
      </c>
      <c r="BQ38" s="92" t="str">
        <f>IF(ISBLANK(Výsledky!$PF$3),"",Výsledky!PF27)</f>
        <v/>
      </c>
      <c r="BR38" s="92" t="str">
        <f>IF(ISBLANK(Výsledky!$PM$3),"",Výsledky!PM27)</f>
        <v/>
      </c>
      <c r="BS38" s="92" t="str">
        <f>IF(ISBLANK(Výsledky!$PT$3),"",Výsledky!PT27)</f>
        <v/>
      </c>
      <c r="BT38" s="92" t="str">
        <f>IF(ISBLANK(Výsledky!$QA$3),"",Výsledky!QA27)</f>
        <v/>
      </c>
      <c r="BU38" s="96" t="str">
        <f>IF(ISBLANK(Výsledky!$QH$3),"",Výsledky!QH27)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 ht="15" x14ac:dyDescent="0.2">
      <c r="A39" s="1"/>
      <c r="B39" s="118" t="s">
        <v>129</v>
      </c>
      <c r="C39" s="114">
        <f>Tipy!A38</f>
        <v>34</v>
      </c>
      <c r="D39" s="109" t="str">
        <f>IF(Tipy!B38="","",Tipy!B38)</f>
        <v>Lukáš</v>
      </c>
      <c r="E39" s="110">
        <f>SUM(F39:J39)</f>
        <v>190</v>
      </c>
      <c r="F39" s="105">
        <f>IF(ISBLANK(Výsledky!$I$3),"-",SUM(K39:P39,R39,T39:U39,W39,Y39:AA39,AC39,AE39,AG39,AI39:AK39,AN39:AO39,AS39:AT39,AV39:AW39,AZ39,BB39:BC39,BE39:BF39,BH39,BJ39,BL39:BN39,BP39,BR39:BS39))</f>
        <v>140</v>
      </c>
      <c r="G39" s="90">
        <f>IF(ISBLANK(Výsledky!$BF$3),"-",SUM(Q39,V39,X39,S39,AB39,AD39,AU39,BA39,BG39,BI39,BO39,BQ39,BU39))</f>
        <v>30</v>
      </c>
      <c r="H39" s="90" t="str">
        <f>IF(ISBLANK(Výsledky!$FG$3),"-",SUM(AF39,AH39,AM39,AP39,AR39,AX39))</f>
        <v>-</v>
      </c>
      <c r="I39" s="93" t="str">
        <f>IF(ISBLANK(Výsledky!$GW$3),"-",SUM(AL39,AQ39,AY39,BD39,BK39,BT39))</f>
        <v>-</v>
      </c>
      <c r="J39" s="95">
        <f>IF(ISBLANK(Výsledky!$I$3),"",Výsledky!I44)</f>
        <v>20</v>
      </c>
      <c r="K39" s="92">
        <f>IF(ISBLANK(Výsledky!$P$3),"",Výsledky!P44)</f>
        <v>20</v>
      </c>
      <c r="L39" s="92">
        <f>IF(ISBLANK(Výsledky!$W$3),"",Výsledky!W44)</f>
        <v>0</v>
      </c>
      <c r="M39" s="92">
        <f>IF(ISBLANK(Výsledky!$AD$3),"",Výsledky!AD44)</f>
        <v>20</v>
      </c>
      <c r="N39" s="92">
        <f>IF(ISBLANK(Výsledky!$AK$3),"",Výsledky!AK44)</f>
        <v>20</v>
      </c>
      <c r="O39" s="92">
        <f>IF(ISBLANK(Výsledky!$AR$3),"",Výsledky!AR44)</f>
        <v>60</v>
      </c>
      <c r="P39" s="92">
        <f>IF(ISBLANK(Výsledky!$AY$3),"",Výsledky!AY44)</f>
        <v>0</v>
      </c>
      <c r="Q39" s="92">
        <f>IF(ISBLANK(Výsledky!$BF$3),"",Výsledky!BF44)</f>
        <v>0</v>
      </c>
      <c r="R39" s="92" t="str">
        <f>IF(ISBLANK(Výsledky!$BM$3),"",Výsledky!BM44)</f>
        <v/>
      </c>
      <c r="S39" s="92" t="str">
        <f>IF(ISBLANK(Výsledky!$BT$3),"",Výsledky!BT44)</f>
        <v>-</v>
      </c>
      <c r="T39" s="92" t="str">
        <f>IF(ISBLANK(Výsledky!$CA$3),"",Výsledky!CA44)</f>
        <v/>
      </c>
      <c r="U39" s="92">
        <f>IF(ISBLANK(Výsledky!$CH$3),"",Výsledky!CH44)</f>
        <v>20</v>
      </c>
      <c r="V39" s="92">
        <f>IF(ISBLANK(Výsledky!$CO$3),"",Výsledky!CO44)</f>
        <v>30</v>
      </c>
      <c r="W39" s="92" t="str">
        <f>IF(ISBLANK(Výsledky!$CV$3),"",Výsledky!CV44)</f>
        <v/>
      </c>
      <c r="X39" s="92" t="str">
        <f>IF(ISBLANK(Výsledky!$DC$3),"",Výsledky!DC44)</f>
        <v/>
      </c>
      <c r="Y39" s="92" t="str">
        <f>IF(ISBLANK(Výsledky!$DJ$3),"",Výsledky!DJ44)</f>
        <v/>
      </c>
      <c r="Z39" s="92" t="str">
        <f>IF(ISBLANK(Výsledky!$DQ$3),"",Výsledky!DQ44)</f>
        <v/>
      </c>
      <c r="AA39" s="92" t="str">
        <f>IF(ISBLANK(Výsledky!$DX$3),"",Výsledky!DX44)</f>
        <v/>
      </c>
      <c r="AB39" s="92" t="str">
        <f>IF(ISBLANK(Výsledky!$EE$3),"",Výsledky!EE44)</f>
        <v/>
      </c>
      <c r="AC39" s="92" t="str">
        <f>IF(ISBLANK(Výsledky!$EL$3),"",Výsledky!EL44)</f>
        <v/>
      </c>
      <c r="AD39" s="92" t="str">
        <f>IF(ISBLANK(Výsledky!$ES$3),"",Výsledky!ES44)</f>
        <v/>
      </c>
      <c r="AE39" s="92" t="str">
        <f>IF(ISBLANK(Výsledky!$EZ$3),"",Výsledky!EZ44)</f>
        <v/>
      </c>
      <c r="AF39" s="92" t="str">
        <f>IF(ISBLANK(Výsledky!$FG$3),"",Výsledky!FG44)</f>
        <v/>
      </c>
      <c r="AG39" s="92" t="str">
        <f>IF(ISBLANK(Výsledky!$FN$3),"",Výsledky!FN44)</f>
        <v/>
      </c>
      <c r="AH39" s="92" t="str">
        <f>IF(ISBLANK(Výsledky!$FU$3),"",Výsledky!FU44)</f>
        <v/>
      </c>
      <c r="AI39" s="92" t="str">
        <f>IF(ISBLANK(Výsledky!$GB$3),"",Výsledky!GB44)</f>
        <v/>
      </c>
      <c r="AJ39" s="92" t="str">
        <f>IF(ISBLANK(Výsledky!$GI$3),"",Výsledky!GI44)</f>
        <v/>
      </c>
      <c r="AK39" s="92" t="str">
        <f>IF(ISBLANK(Výsledky!$GP$3),"",Výsledky!GP44)</f>
        <v/>
      </c>
      <c r="AL39" s="92" t="str">
        <f>IF(ISBLANK(Výsledky!$GW$3),"",Výsledky!GW44)</f>
        <v/>
      </c>
      <c r="AM39" s="92" t="str">
        <f>IF(ISBLANK(Výsledky!$HD$3),"",Výsledky!HD44)</f>
        <v/>
      </c>
      <c r="AN39" s="92" t="str">
        <f>IF(ISBLANK(Výsledky!$HK$3),"",Výsledky!HK44)</f>
        <v/>
      </c>
      <c r="AO39" s="92" t="str">
        <f>IF(ISBLANK(Výsledky!$HR$3),"",Výsledky!HR44)</f>
        <v/>
      </c>
      <c r="AP39" s="92" t="str">
        <f>IF(ISBLANK(Výsledky!$HY$3),"",Výsledky!HY44)</f>
        <v/>
      </c>
      <c r="AQ39" s="92" t="str">
        <f>IF(ISBLANK(Výsledky!$IF$3),"",Výsledky!IF44)</f>
        <v/>
      </c>
      <c r="AR39" s="92" t="str">
        <f>IF(ISBLANK(Výsledky!$IM$3),"",Výsledky!IM44)</f>
        <v/>
      </c>
      <c r="AS39" s="92" t="str">
        <f>IF(ISBLANK(Výsledky!$IT$3),"",Výsledky!IT44)</f>
        <v/>
      </c>
      <c r="AT39" s="92" t="str">
        <f>IF(ISBLANK(Výsledky!$JA$3),"",Výsledky!JA44)</f>
        <v/>
      </c>
      <c r="AU39" s="92" t="str">
        <f>IF(ISBLANK(Výsledky!$JH$3),"",Výsledky!JH44)</f>
        <v/>
      </c>
      <c r="AV39" s="92" t="str">
        <f>IF(ISBLANK(Výsledky!$JO$3),"",Výsledky!JO44)</f>
        <v/>
      </c>
      <c r="AW39" s="92" t="str">
        <f>IF(ISBLANK(Výsledky!$JV$3),"",Výsledky!JV44)</f>
        <v/>
      </c>
      <c r="AX39" s="92" t="str">
        <f>IF(ISBLANK(Výsledky!$KC$3),"",Výsledky!KC44)</f>
        <v/>
      </c>
      <c r="AY39" s="92" t="str">
        <f>IF(ISBLANK(Výsledky!$KJ$3),"",Výsledky!KJ44)</f>
        <v/>
      </c>
      <c r="AZ39" s="92" t="str">
        <f>IF(ISBLANK(Výsledky!$KQ$3),"",Výsledky!KQ44)</f>
        <v/>
      </c>
      <c r="BA39" s="92" t="str">
        <f>IF(ISBLANK(Výsledky!$KX$3),"",Výsledky!KX44)</f>
        <v/>
      </c>
      <c r="BB39" s="92" t="str">
        <f>IF(ISBLANK(Výsledky!$LE$3),"",Výsledky!LE44)</f>
        <v/>
      </c>
      <c r="BC39" s="92" t="str">
        <f>IF(ISBLANK(Výsledky!$LL$3),"",Výsledky!LL44)</f>
        <v/>
      </c>
      <c r="BD39" s="92" t="str">
        <f>IF(ISBLANK(Výsledky!$LS$3),"",Výsledky!LS44)</f>
        <v/>
      </c>
      <c r="BE39" s="92" t="str">
        <f>IF(ISBLANK(Výsledky!$LZ$3),"",Výsledky!LZ44)</f>
        <v/>
      </c>
      <c r="BF39" s="92" t="str">
        <f>IF(ISBLANK(Výsledky!$MG$3),"",Výsledky!MG44)</f>
        <v/>
      </c>
      <c r="BG39" s="92" t="str">
        <f>IF(ISBLANK(Výsledky!$MN$3),"",Výsledky!MN44)</f>
        <v/>
      </c>
      <c r="BH39" s="92" t="str">
        <f>IF(ISBLANK(Výsledky!$MU$3),"",Výsledky!MU44)</f>
        <v/>
      </c>
      <c r="BI39" s="92" t="str">
        <f>IF(ISBLANK(Výsledky!$NB$3),"",Výsledky!NB44)</f>
        <v/>
      </c>
      <c r="BJ39" s="92" t="str">
        <f>IF(ISBLANK(Výsledky!$NI$3),"",Výsledky!NI44)</f>
        <v/>
      </c>
      <c r="BK39" s="92" t="str">
        <f>IF(ISBLANK(Výsledky!$NP$3),"",Výsledky!NP44)</f>
        <v/>
      </c>
      <c r="BL39" s="92" t="str">
        <f>IF(ISBLANK(Výsledky!$NW$3),"",Výsledky!NW44)</f>
        <v/>
      </c>
      <c r="BM39" s="92" t="str">
        <f>IF(ISBLANK(Výsledky!$OD$3),"",Výsledky!OD44)</f>
        <v/>
      </c>
      <c r="BN39" s="92" t="str">
        <f>IF(ISBLANK(Výsledky!$OK$3),"",Výsledky!OK44)</f>
        <v/>
      </c>
      <c r="BO39" s="92" t="str">
        <f>IF(ISBLANK(Výsledky!$OR$3),"",Výsledky!OR44)</f>
        <v/>
      </c>
      <c r="BP39" s="92" t="str">
        <f>IF(ISBLANK(Výsledky!$OY$3),"",Výsledky!OY44)</f>
        <v/>
      </c>
      <c r="BQ39" s="92" t="str">
        <f>IF(ISBLANK(Výsledky!$PF$3),"",Výsledky!PF44)</f>
        <v/>
      </c>
      <c r="BR39" s="92" t="str">
        <f>IF(ISBLANK(Výsledky!$PM$3),"",Výsledky!PM44)</f>
        <v/>
      </c>
      <c r="BS39" s="92" t="str">
        <f>IF(ISBLANK(Výsledky!$PT$3),"",Výsledky!PT44)</f>
        <v/>
      </c>
      <c r="BT39" s="92" t="str">
        <f>IF(ISBLANK(Výsledky!$QA$3),"",Výsledky!QA44)</f>
        <v/>
      </c>
      <c r="BU39" s="96" t="str">
        <f>IF(ISBLANK(Výsledky!$QH$3),"",Výsledky!QH44)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 ht="15" x14ac:dyDescent="0.2">
      <c r="A40" s="1"/>
      <c r="B40" s="118" t="s">
        <v>130</v>
      </c>
      <c r="C40" s="114">
        <f>Tipy!A36</f>
        <v>41</v>
      </c>
      <c r="D40" s="109" t="str">
        <f>IF(Tipy!B36="","",Tipy!B36)</f>
        <v>kwop</v>
      </c>
      <c r="E40" s="110">
        <f>SUM(F40:J40)</f>
        <v>180</v>
      </c>
      <c r="F40" s="105">
        <f>IF(ISBLANK(Výsledky!$I$3),"-",SUM(K40:P40,R40,T40:U40,W40,Y40:AA40,AC40,AE40,AG40,AI40:AK40,AN40:AO40,AS40:AT40,AV40:AW40,AZ40,BB40:BC40,BE40:BF40,BH40,BJ40,BL40:BN40,BP40,BR40:BS40))</f>
        <v>110</v>
      </c>
      <c r="G40" s="90">
        <f>IF(ISBLANK(Výsledky!$BF$3),"-",SUM(Q40,V40,X40,S40,AB40,AD40,AU40,BA40,BG40,BI40,BO40,BQ40,BU40))</f>
        <v>70</v>
      </c>
      <c r="H40" s="90" t="str">
        <f>IF(ISBLANK(Výsledky!$FG$3),"-",SUM(AF40,AH40,AM40,AP40,AR40,AX40))</f>
        <v>-</v>
      </c>
      <c r="I40" s="93" t="str">
        <f>IF(ISBLANK(Výsledky!$GW$3),"-",SUM(AL40,AQ40,AY40,BD40,BK40,BT40))</f>
        <v>-</v>
      </c>
      <c r="J40" s="95">
        <f>IF(ISBLANK(Výsledky!$I$3),"",Výsledky!I42)</f>
        <v>0</v>
      </c>
      <c r="K40" s="92">
        <f>IF(ISBLANK(Výsledky!$P$3),"",Výsledky!P42)</f>
        <v>0</v>
      </c>
      <c r="L40" s="92">
        <f>IF(ISBLANK(Výsledky!$W$3),"",Výsledky!W42)</f>
        <v>0</v>
      </c>
      <c r="M40" s="92">
        <f>IF(ISBLANK(Výsledky!$AD$3),"",Výsledky!AD42)</f>
        <v>10</v>
      </c>
      <c r="N40" s="92">
        <f>IF(ISBLANK(Výsledky!$AK$3),"",Výsledky!AK42)</f>
        <v>40</v>
      </c>
      <c r="O40" s="92">
        <f>IF(ISBLANK(Výsledky!$AR$3),"",Výsledky!AR42)</f>
        <v>60</v>
      </c>
      <c r="P40" s="92">
        <f>IF(ISBLANK(Výsledky!$AY$3),"",Výsledky!AY42)</f>
        <v>0</v>
      </c>
      <c r="Q40" s="92">
        <f>IF(ISBLANK(Výsledky!$BF$3),"",Výsledky!BF42)</f>
        <v>30</v>
      </c>
      <c r="R40" s="92" t="str">
        <f>IF(ISBLANK(Výsledky!$BM$3),"",Výsledky!BM42)</f>
        <v/>
      </c>
      <c r="S40" s="92">
        <f>IF(ISBLANK(Výsledky!$BT$3),"",Výsledky!BT42)</f>
        <v>20</v>
      </c>
      <c r="T40" s="92" t="str">
        <f>IF(ISBLANK(Výsledky!$CA$3),"",Výsledky!CA42)</f>
        <v/>
      </c>
      <c r="U40" s="92">
        <f>IF(ISBLANK(Výsledky!$CH$3),"",Výsledky!CH42)</f>
        <v>0</v>
      </c>
      <c r="V40" s="92">
        <f>IF(ISBLANK(Výsledky!$CO$3),"",Výsledky!CO42)</f>
        <v>20</v>
      </c>
      <c r="W40" s="92" t="str">
        <f>IF(ISBLANK(Výsledky!$CV$3),"",Výsledky!CV42)</f>
        <v/>
      </c>
      <c r="X40" s="92" t="str">
        <f>IF(ISBLANK(Výsledky!$DC$3),"",Výsledky!DC42)</f>
        <v/>
      </c>
      <c r="Y40" s="92" t="str">
        <f>IF(ISBLANK(Výsledky!$DJ$3),"",Výsledky!DJ42)</f>
        <v/>
      </c>
      <c r="Z40" s="92" t="str">
        <f>IF(ISBLANK(Výsledky!$DQ$3),"",Výsledky!DQ42)</f>
        <v/>
      </c>
      <c r="AA40" s="92" t="str">
        <f>IF(ISBLANK(Výsledky!$DX$3),"",Výsledky!DX42)</f>
        <v/>
      </c>
      <c r="AB40" s="92" t="str">
        <f>IF(ISBLANK(Výsledky!$EE$3),"",Výsledky!EE42)</f>
        <v/>
      </c>
      <c r="AC40" s="92" t="str">
        <f>IF(ISBLANK(Výsledky!$EL$3),"",Výsledky!EL42)</f>
        <v/>
      </c>
      <c r="AD40" s="92" t="str">
        <f>IF(ISBLANK(Výsledky!$ES$3),"",Výsledky!ES42)</f>
        <v/>
      </c>
      <c r="AE40" s="92" t="str">
        <f>IF(ISBLANK(Výsledky!$EZ$3),"",Výsledky!EZ42)</f>
        <v/>
      </c>
      <c r="AF40" s="92" t="str">
        <f>IF(ISBLANK(Výsledky!$FG$3),"",Výsledky!FG42)</f>
        <v/>
      </c>
      <c r="AG40" s="92" t="str">
        <f>IF(ISBLANK(Výsledky!$FN$3),"",Výsledky!FN42)</f>
        <v/>
      </c>
      <c r="AH40" s="92" t="str">
        <f>IF(ISBLANK(Výsledky!$FU$3),"",Výsledky!FU42)</f>
        <v/>
      </c>
      <c r="AI40" s="92" t="str">
        <f>IF(ISBLANK(Výsledky!$GB$3),"",Výsledky!GB42)</f>
        <v/>
      </c>
      <c r="AJ40" s="92" t="str">
        <f>IF(ISBLANK(Výsledky!$GI$3),"",Výsledky!GI42)</f>
        <v/>
      </c>
      <c r="AK40" s="92" t="str">
        <f>IF(ISBLANK(Výsledky!$GP$3),"",Výsledky!GP42)</f>
        <v/>
      </c>
      <c r="AL40" s="92" t="str">
        <f>IF(ISBLANK(Výsledky!$GW$3),"",Výsledky!GW42)</f>
        <v/>
      </c>
      <c r="AM40" s="92" t="str">
        <f>IF(ISBLANK(Výsledky!$HD$3),"",Výsledky!HD42)</f>
        <v/>
      </c>
      <c r="AN40" s="92" t="str">
        <f>IF(ISBLANK(Výsledky!$HK$3),"",Výsledky!HK42)</f>
        <v/>
      </c>
      <c r="AO40" s="92" t="str">
        <f>IF(ISBLANK(Výsledky!$HR$3),"",Výsledky!HR42)</f>
        <v/>
      </c>
      <c r="AP40" s="92" t="str">
        <f>IF(ISBLANK(Výsledky!$HY$3),"",Výsledky!HY42)</f>
        <v/>
      </c>
      <c r="AQ40" s="92" t="str">
        <f>IF(ISBLANK(Výsledky!$IF$3),"",Výsledky!IF42)</f>
        <v/>
      </c>
      <c r="AR40" s="92" t="str">
        <f>IF(ISBLANK(Výsledky!$IM$3),"",Výsledky!IM42)</f>
        <v/>
      </c>
      <c r="AS40" s="92" t="str">
        <f>IF(ISBLANK(Výsledky!$IT$3),"",Výsledky!IT42)</f>
        <v/>
      </c>
      <c r="AT40" s="92" t="str">
        <f>IF(ISBLANK(Výsledky!$JA$3),"",Výsledky!JA42)</f>
        <v/>
      </c>
      <c r="AU40" s="92" t="str">
        <f>IF(ISBLANK(Výsledky!$JH$3),"",Výsledky!JH42)</f>
        <v/>
      </c>
      <c r="AV40" s="92" t="str">
        <f>IF(ISBLANK(Výsledky!$JO$3),"",Výsledky!JO42)</f>
        <v/>
      </c>
      <c r="AW40" s="92" t="str">
        <f>IF(ISBLANK(Výsledky!$JV$3),"",Výsledky!JV42)</f>
        <v/>
      </c>
      <c r="AX40" s="92" t="str">
        <f>IF(ISBLANK(Výsledky!$KC$3),"",Výsledky!KC42)</f>
        <v/>
      </c>
      <c r="AY40" s="92" t="str">
        <f>IF(ISBLANK(Výsledky!$KJ$3),"",Výsledky!KJ42)</f>
        <v/>
      </c>
      <c r="AZ40" s="92" t="str">
        <f>IF(ISBLANK(Výsledky!$KQ$3),"",Výsledky!KQ42)</f>
        <v/>
      </c>
      <c r="BA40" s="92" t="str">
        <f>IF(ISBLANK(Výsledky!$KX$3),"",Výsledky!KX42)</f>
        <v/>
      </c>
      <c r="BB40" s="92" t="str">
        <f>IF(ISBLANK(Výsledky!$LE$3),"",Výsledky!LE42)</f>
        <v/>
      </c>
      <c r="BC40" s="92" t="str">
        <f>IF(ISBLANK(Výsledky!$LL$3),"",Výsledky!LL42)</f>
        <v/>
      </c>
      <c r="BD40" s="92" t="str">
        <f>IF(ISBLANK(Výsledky!$LS$3),"",Výsledky!LS42)</f>
        <v/>
      </c>
      <c r="BE40" s="92" t="str">
        <f>IF(ISBLANK(Výsledky!$LZ$3),"",Výsledky!LZ42)</f>
        <v/>
      </c>
      <c r="BF40" s="92" t="str">
        <f>IF(ISBLANK(Výsledky!$MG$3),"",Výsledky!MG42)</f>
        <v/>
      </c>
      <c r="BG40" s="92" t="str">
        <f>IF(ISBLANK(Výsledky!$MN$3),"",Výsledky!MN42)</f>
        <v/>
      </c>
      <c r="BH40" s="92" t="str">
        <f>IF(ISBLANK(Výsledky!$MU$3),"",Výsledky!MU42)</f>
        <v/>
      </c>
      <c r="BI40" s="92" t="str">
        <f>IF(ISBLANK(Výsledky!$NB$3),"",Výsledky!NB42)</f>
        <v/>
      </c>
      <c r="BJ40" s="92" t="str">
        <f>IF(ISBLANK(Výsledky!$NI$3),"",Výsledky!NI42)</f>
        <v/>
      </c>
      <c r="BK40" s="92" t="str">
        <f>IF(ISBLANK(Výsledky!$NP$3),"",Výsledky!NP42)</f>
        <v/>
      </c>
      <c r="BL40" s="92" t="str">
        <f>IF(ISBLANK(Výsledky!$NW$3),"",Výsledky!NW42)</f>
        <v/>
      </c>
      <c r="BM40" s="92" t="str">
        <f>IF(ISBLANK(Výsledky!$OD$3),"",Výsledky!OD42)</f>
        <v/>
      </c>
      <c r="BN40" s="92" t="str">
        <f>IF(ISBLANK(Výsledky!$OK$3),"",Výsledky!OK42)</f>
        <v/>
      </c>
      <c r="BO40" s="92" t="str">
        <f>IF(ISBLANK(Výsledky!$OR$3),"",Výsledky!OR42)</f>
        <v/>
      </c>
      <c r="BP40" s="92" t="str">
        <f>IF(ISBLANK(Výsledky!$OY$3),"",Výsledky!OY42)</f>
        <v/>
      </c>
      <c r="BQ40" s="92" t="str">
        <f>IF(ISBLANK(Výsledky!$PF$3),"",Výsledky!PF42)</f>
        <v/>
      </c>
      <c r="BR40" s="92" t="str">
        <f>IF(ISBLANK(Výsledky!$PM$3),"",Výsledky!PM42)</f>
        <v/>
      </c>
      <c r="BS40" s="92" t="str">
        <f>IF(ISBLANK(Výsledky!$PT$3),"",Výsledky!PT42)</f>
        <v/>
      </c>
      <c r="BT40" s="92" t="str">
        <f>IF(ISBLANK(Výsledky!$QA$3),"",Výsledky!QA42)</f>
        <v/>
      </c>
      <c r="BU40" s="96" t="str">
        <f>IF(ISBLANK(Výsledky!$QH$3),"",Výsledky!QH42)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 ht="15" x14ac:dyDescent="0.2">
      <c r="A41" s="1"/>
      <c r="B41" s="118" t="s">
        <v>131</v>
      </c>
      <c r="C41" s="114">
        <f>Tipy!A47</f>
        <v>64</v>
      </c>
      <c r="D41" s="109" t="str">
        <f>IF(Tipy!B47="","",Tipy!B47)</f>
        <v>Matej14</v>
      </c>
      <c r="E41" s="110">
        <f>SUM(F41:J41)</f>
        <v>180</v>
      </c>
      <c r="F41" s="105">
        <f>IF(ISBLANK(Výsledky!$I$3),"-",SUM(K41:P41,R41,T41:U41,W41,Y41:AA41,AC41,AE41,AG41,AI41:AK41,AN41:AO41,AS41:AT41,AV41:AW41,AZ41,BB41:BC41,BE41:BF41,BH41,BJ41,BL41:BN41,BP41,BR41:BS41))</f>
        <v>70</v>
      </c>
      <c r="G41" s="90">
        <f>IF(ISBLANK(Výsledky!$BF$3),"-",SUM(Q41,V41,X41,S41,AB41,AD41,AU41,BA41,BG41,BI41,BO41,BQ41,BU41))</f>
        <v>90</v>
      </c>
      <c r="H41" s="90" t="str">
        <f>IF(ISBLANK(Výsledky!$FG$3),"-",SUM(AF41,AH41,AM41,AP41,AR41,AX41))</f>
        <v>-</v>
      </c>
      <c r="I41" s="93" t="str">
        <f>IF(ISBLANK(Výsledky!$GW$3),"-",SUM(AL41,AQ41,AY41,BD41,BK41,BT41))</f>
        <v>-</v>
      </c>
      <c r="J41" s="95">
        <f>IF(ISBLANK(Výsledky!$I$3),"",Výsledky!I53)</f>
        <v>20</v>
      </c>
      <c r="K41" s="92" t="str">
        <f>IF(ISBLANK(Výsledky!$P$3),"",Výsledky!P53)</f>
        <v>-</v>
      </c>
      <c r="L41" s="92">
        <f>IF(ISBLANK(Výsledky!$W$3),"",Výsledky!W53)</f>
        <v>0</v>
      </c>
      <c r="M41" s="92" t="str">
        <f>IF(ISBLANK(Výsledky!$AD$3),"",Výsledky!AD53)</f>
        <v>-</v>
      </c>
      <c r="N41" s="92">
        <f>IF(ISBLANK(Výsledky!$AK$3),"",Výsledky!AK53)</f>
        <v>20</v>
      </c>
      <c r="O41" s="92">
        <f>IF(ISBLANK(Výsledky!$AR$3),"",Výsledky!AR53)</f>
        <v>30</v>
      </c>
      <c r="P41" s="92">
        <f>IF(ISBLANK(Výsledky!$AY$3),"",Výsledky!AY53)</f>
        <v>0</v>
      </c>
      <c r="Q41" s="92">
        <f>IF(ISBLANK(Výsledky!$BF$3),"",Výsledky!BF53)</f>
        <v>20</v>
      </c>
      <c r="R41" s="92" t="str">
        <f>IF(ISBLANK(Výsledky!$BM$3),"",Výsledky!BM53)</f>
        <v/>
      </c>
      <c r="S41" s="92">
        <f>IF(ISBLANK(Výsledky!$BT$3),"",Výsledky!BT53)</f>
        <v>10</v>
      </c>
      <c r="T41" s="92" t="str">
        <f>IF(ISBLANK(Výsledky!$CA$3),"",Výsledky!CA53)</f>
        <v/>
      </c>
      <c r="U41" s="92">
        <f>IF(ISBLANK(Výsledky!$CH$3),"",Výsledky!CH53)</f>
        <v>20</v>
      </c>
      <c r="V41" s="92">
        <f>IF(ISBLANK(Výsledky!$CO$3),"",Výsledky!CO53)</f>
        <v>60</v>
      </c>
      <c r="W41" s="92" t="str">
        <f>IF(ISBLANK(Výsledky!$CV$3),"",Výsledky!CV53)</f>
        <v/>
      </c>
      <c r="X41" s="92" t="str">
        <f>IF(ISBLANK(Výsledky!$DC$3),"",Výsledky!DC53)</f>
        <v/>
      </c>
      <c r="Y41" s="92" t="str">
        <f>IF(ISBLANK(Výsledky!$DJ$3),"",Výsledky!DJ53)</f>
        <v/>
      </c>
      <c r="Z41" s="92" t="str">
        <f>IF(ISBLANK(Výsledky!$DQ$3),"",Výsledky!DQ53)</f>
        <v/>
      </c>
      <c r="AA41" s="92" t="str">
        <f>IF(ISBLANK(Výsledky!$DX$3),"",Výsledky!DX53)</f>
        <v/>
      </c>
      <c r="AB41" s="92" t="str">
        <f>IF(ISBLANK(Výsledky!$EE$3),"",Výsledky!EE53)</f>
        <v/>
      </c>
      <c r="AC41" s="92" t="str">
        <f>IF(ISBLANK(Výsledky!$EL$3),"",Výsledky!EL53)</f>
        <v/>
      </c>
      <c r="AD41" s="92" t="str">
        <f>IF(ISBLANK(Výsledky!$ES$3),"",Výsledky!ES53)</f>
        <v/>
      </c>
      <c r="AE41" s="92" t="str">
        <f>IF(ISBLANK(Výsledky!$EZ$3),"",Výsledky!EZ53)</f>
        <v/>
      </c>
      <c r="AF41" s="92" t="str">
        <f>IF(ISBLANK(Výsledky!$FG$3),"",Výsledky!FG53)</f>
        <v/>
      </c>
      <c r="AG41" s="92" t="str">
        <f>IF(ISBLANK(Výsledky!$FN$3),"",Výsledky!FN53)</f>
        <v/>
      </c>
      <c r="AH41" s="92" t="str">
        <f>IF(ISBLANK(Výsledky!$FU$3),"",Výsledky!FU53)</f>
        <v/>
      </c>
      <c r="AI41" s="92" t="str">
        <f>IF(ISBLANK(Výsledky!$GB$3),"",Výsledky!GB53)</f>
        <v/>
      </c>
      <c r="AJ41" s="92" t="str">
        <f>IF(ISBLANK(Výsledky!$GI$3),"",Výsledky!GI53)</f>
        <v/>
      </c>
      <c r="AK41" s="92" t="str">
        <f>IF(ISBLANK(Výsledky!$GP$3),"",Výsledky!GP53)</f>
        <v/>
      </c>
      <c r="AL41" s="92" t="str">
        <f>IF(ISBLANK(Výsledky!$GW$3),"",Výsledky!GW53)</f>
        <v/>
      </c>
      <c r="AM41" s="92" t="str">
        <f>IF(ISBLANK(Výsledky!$HD$3),"",Výsledky!HD53)</f>
        <v/>
      </c>
      <c r="AN41" s="92" t="str">
        <f>IF(ISBLANK(Výsledky!$HK$3),"",Výsledky!HK53)</f>
        <v/>
      </c>
      <c r="AO41" s="92" t="str">
        <f>IF(ISBLANK(Výsledky!$HR$3),"",Výsledky!HR53)</f>
        <v/>
      </c>
      <c r="AP41" s="92" t="str">
        <f>IF(ISBLANK(Výsledky!$HY$3),"",Výsledky!HY53)</f>
        <v/>
      </c>
      <c r="AQ41" s="92" t="str">
        <f>IF(ISBLANK(Výsledky!$IF$3),"",Výsledky!IF53)</f>
        <v/>
      </c>
      <c r="AR41" s="92" t="str">
        <f>IF(ISBLANK(Výsledky!$IM$3),"",Výsledky!IM53)</f>
        <v/>
      </c>
      <c r="AS41" s="92" t="str">
        <f>IF(ISBLANK(Výsledky!$IT$3),"",Výsledky!IT53)</f>
        <v/>
      </c>
      <c r="AT41" s="92" t="str">
        <f>IF(ISBLANK(Výsledky!$JA$3),"",Výsledky!JA53)</f>
        <v/>
      </c>
      <c r="AU41" s="92" t="str">
        <f>IF(ISBLANK(Výsledky!$JH$3),"",Výsledky!JH53)</f>
        <v/>
      </c>
      <c r="AV41" s="92" t="str">
        <f>IF(ISBLANK(Výsledky!$JO$3),"",Výsledky!JO53)</f>
        <v/>
      </c>
      <c r="AW41" s="92" t="str">
        <f>IF(ISBLANK(Výsledky!$JV$3),"",Výsledky!JV53)</f>
        <v/>
      </c>
      <c r="AX41" s="92" t="str">
        <f>IF(ISBLANK(Výsledky!$KC$3),"",Výsledky!KC53)</f>
        <v/>
      </c>
      <c r="AY41" s="92" t="str">
        <f>IF(ISBLANK(Výsledky!$KJ$3),"",Výsledky!KJ53)</f>
        <v/>
      </c>
      <c r="AZ41" s="92" t="str">
        <f>IF(ISBLANK(Výsledky!$KQ$3),"",Výsledky!KQ53)</f>
        <v/>
      </c>
      <c r="BA41" s="92" t="str">
        <f>IF(ISBLANK(Výsledky!$KX$3),"",Výsledky!KX53)</f>
        <v/>
      </c>
      <c r="BB41" s="92" t="str">
        <f>IF(ISBLANK(Výsledky!$LE$3),"",Výsledky!LE53)</f>
        <v/>
      </c>
      <c r="BC41" s="92" t="str">
        <f>IF(ISBLANK(Výsledky!$LL$3),"",Výsledky!LL53)</f>
        <v/>
      </c>
      <c r="BD41" s="92" t="str">
        <f>IF(ISBLANK(Výsledky!$LS$3),"",Výsledky!LS53)</f>
        <v/>
      </c>
      <c r="BE41" s="92" t="str">
        <f>IF(ISBLANK(Výsledky!$LZ$3),"",Výsledky!LZ53)</f>
        <v/>
      </c>
      <c r="BF41" s="92" t="str">
        <f>IF(ISBLANK(Výsledky!$MG$3),"",Výsledky!MG53)</f>
        <v/>
      </c>
      <c r="BG41" s="92" t="str">
        <f>IF(ISBLANK(Výsledky!$MN$3),"",Výsledky!MN53)</f>
        <v/>
      </c>
      <c r="BH41" s="92" t="str">
        <f>IF(ISBLANK(Výsledky!$MU$3),"",Výsledky!MU53)</f>
        <v/>
      </c>
      <c r="BI41" s="92" t="str">
        <f>IF(ISBLANK(Výsledky!$NB$3),"",Výsledky!NB53)</f>
        <v/>
      </c>
      <c r="BJ41" s="92" t="str">
        <f>IF(ISBLANK(Výsledky!$NI$3),"",Výsledky!NI53)</f>
        <v/>
      </c>
      <c r="BK41" s="92" t="str">
        <f>IF(ISBLANK(Výsledky!$NP$3),"",Výsledky!NP53)</f>
        <v/>
      </c>
      <c r="BL41" s="92" t="str">
        <f>IF(ISBLANK(Výsledky!$NW$3),"",Výsledky!NW53)</f>
        <v/>
      </c>
      <c r="BM41" s="92" t="str">
        <f>IF(ISBLANK(Výsledky!$OD$3),"",Výsledky!OD53)</f>
        <v/>
      </c>
      <c r="BN41" s="92" t="str">
        <f>IF(ISBLANK(Výsledky!$OK$3),"",Výsledky!OK53)</f>
        <v/>
      </c>
      <c r="BO41" s="92" t="str">
        <f>IF(ISBLANK(Výsledky!$OR$3),"",Výsledky!OR53)</f>
        <v/>
      </c>
      <c r="BP41" s="92" t="str">
        <f>IF(ISBLANK(Výsledky!$OY$3),"",Výsledky!OY53)</f>
        <v/>
      </c>
      <c r="BQ41" s="92" t="str">
        <f>IF(ISBLANK(Výsledky!$PF$3),"",Výsledky!PF53)</f>
        <v/>
      </c>
      <c r="BR41" s="92" t="str">
        <f>IF(ISBLANK(Výsledky!$PM$3),"",Výsledky!PM53)</f>
        <v/>
      </c>
      <c r="BS41" s="92" t="str">
        <f>IF(ISBLANK(Výsledky!$PT$3),"",Výsledky!PT53)</f>
        <v/>
      </c>
      <c r="BT41" s="92" t="str">
        <f>IF(ISBLANK(Výsledky!$QA$3),"",Výsledky!QA53)</f>
        <v/>
      </c>
      <c r="BU41" s="96" t="str">
        <f>IF(ISBLANK(Výsledky!$QH$3),"",Výsledky!QH53)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 ht="15" x14ac:dyDescent="0.2">
      <c r="A42" s="1"/>
      <c r="B42" s="118" t="s">
        <v>132</v>
      </c>
      <c r="C42" s="114">
        <f>Tipy!A37</f>
        <v>21</v>
      </c>
      <c r="D42" s="109" t="str">
        <f>IF(Tipy!B37="","",Tipy!B37)</f>
        <v>LFC 37</v>
      </c>
      <c r="E42" s="110">
        <f>SUM(F42:J42)</f>
        <v>170</v>
      </c>
      <c r="F42" s="105">
        <f>IF(ISBLANK(Výsledky!$I$3),"-",SUM(K42:P42,R42,T42:U42,W42,Y42:AA42,AC42,AE42,AG42,AI42:AK42,AN42:AO42,AS42:AT42,AV42:AW42,AZ42,BB42:BC42,BE42:BF42,BH42,BJ42,BL42:BN42,BP42,BR42:BS42))</f>
        <v>100</v>
      </c>
      <c r="G42" s="90">
        <f>IF(ISBLANK(Výsledky!$BF$3),"-",SUM(Q42,V42,X42,S42,AB42,AD42,AU42,BA42,BG42,BI42,BO42,BQ42,BU42))</f>
        <v>70</v>
      </c>
      <c r="H42" s="90" t="str">
        <f>IF(ISBLANK(Výsledky!$FG$3),"-",SUM(AF42,AH42,AM42,AP42,AR42,AX42))</f>
        <v>-</v>
      </c>
      <c r="I42" s="93" t="str">
        <f>IF(ISBLANK(Výsledky!$GW$3),"-",SUM(AL42,AQ42,AY42,BD42,BK42,BT42))</f>
        <v>-</v>
      </c>
      <c r="J42" s="95">
        <f>IF(ISBLANK(Výsledky!$I$3),"",Výsledky!I43)</f>
        <v>0</v>
      </c>
      <c r="K42" s="92">
        <f>IF(ISBLANK(Výsledky!$P$3),"",Výsledky!P43)</f>
        <v>20</v>
      </c>
      <c r="L42" s="92">
        <f>IF(ISBLANK(Výsledky!$W$3),"",Výsledky!W43)</f>
        <v>0</v>
      </c>
      <c r="M42" s="92">
        <f>IF(ISBLANK(Výsledky!$AD$3),"",Výsledky!AD43)</f>
        <v>20</v>
      </c>
      <c r="N42" s="92">
        <f>IF(ISBLANK(Výsledky!$AK$3),"",Výsledky!AK43)</f>
        <v>40</v>
      </c>
      <c r="O42" s="92">
        <f>IF(ISBLANK(Výsledky!$AR$3),"",Výsledky!AR43)</f>
        <v>20</v>
      </c>
      <c r="P42" s="92">
        <f>IF(ISBLANK(Výsledky!$AY$3),"",Výsledky!AY43)</f>
        <v>0</v>
      </c>
      <c r="Q42" s="92">
        <f>IF(ISBLANK(Výsledky!$BF$3),"",Výsledky!BF43)</f>
        <v>0</v>
      </c>
      <c r="R42" s="92" t="str">
        <f>IF(ISBLANK(Výsledky!$BM$3),"",Výsledky!BM43)</f>
        <v/>
      </c>
      <c r="S42" s="92">
        <f>IF(ISBLANK(Výsledky!$BT$3),"",Výsledky!BT43)</f>
        <v>50</v>
      </c>
      <c r="T42" s="92" t="str">
        <f>IF(ISBLANK(Výsledky!$CA$3),"",Výsledky!CA43)</f>
        <v/>
      </c>
      <c r="U42" s="92">
        <f>IF(ISBLANK(Výsledky!$CH$3),"",Výsledky!CH43)</f>
        <v>0</v>
      </c>
      <c r="V42" s="92">
        <f>IF(ISBLANK(Výsledky!$CO$3),"",Výsledky!CO43)</f>
        <v>20</v>
      </c>
      <c r="W42" s="92" t="str">
        <f>IF(ISBLANK(Výsledky!$CV$3),"",Výsledky!CV43)</f>
        <v/>
      </c>
      <c r="X42" s="92" t="str">
        <f>IF(ISBLANK(Výsledky!$DC$3),"",Výsledky!DC43)</f>
        <v/>
      </c>
      <c r="Y42" s="92" t="str">
        <f>IF(ISBLANK(Výsledky!$DJ$3),"",Výsledky!DJ43)</f>
        <v/>
      </c>
      <c r="Z42" s="92" t="str">
        <f>IF(ISBLANK(Výsledky!$DQ$3),"",Výsledky!DQ43)</f>
        <v/>
      </c>
      <c r="AA42" s="92" t="str">
        <f>IF(ISBLANK(Výsledky!$DX$3),"",Výsledky!DX43)</f>
        <v/>
      </c>
      <c r="AB42" s="92" t="str">
        <f>IF(ISBLANK(Výsledky!$EE$3),"",Výsledky!EE43)</f>
        <v/>
      </c>
      <c r="AC42" s="92" t="str">
        <f>IF(ISBLANK(Výsledky!$EL$3),"",Výsledky!EL43)</f>
        <v/>
      </c>
      <c r="AD42" s="92" t="str">
        <f>IF(ISBLANK(Výsledky!$ES$3),"",Výsledky!ES43)</f>
        <v/>
      </c>
      <c r="AE42" s="92" t="str">
        <f>IF(ISBLANK(Výsledky!$EZ$3),"",Výsledky!EZ43)</f>
        <v/>
      </c>
      <c r="AF42" s="92" t="str">
        <f>IF(ISBLANK(Výsledky!$FG$3),"",Výsledky!FG43)</f>
        <v/>
      </c>
      <c r="AG42" s="92" t="str">
        <f>IF(ISBLANK(Výsledky!$FN$3),"",Výsledky!FN43)</f>
        <v/>
      </c>
      <c r="AH42" s="92" t="str">
        <f>IF(ISBLANK(Výsledky!$FU$3),"",Výsledky!FU43)</f>
        <v/>
      </c>
      <c r="AI42" s="92" t="str">
        <f>IF(ISBLANK(Výsledky!$GB$3),"",Výsledky!GB43)</f>
        <v/>
      </c>
      <c r="AJ42" s="92" t="str">
        <f>IF(ISBLANK(Výsledky!$GI$3),"",Výsledky!GI43)</f>
        <v/>
      </c>
      <c r="AK42" s="92" t="str">
        <f>IF(ISBLANK(Výsledky!$GP$3),"",Výsledky!GP43)</f>
        <v/>
      </c>
      <c r="AL42" s="92" t="str">
        <f>IF(ISBLANK(Výsledky!$GW$3),"",Výsledky!GW43)</f>
        <v/>
      </c>
      <c r="AM42" s="92" t="str">
        <f>IF(ISBLANK(Výsledky!$HD$3),"",Výsledky!HD43)</f>
        <v/>
      </c>
      <c r="AN42" s="92" t="str">
        <f>IF(ISBLANK(Výsledky!$HK$3),"",Výsledky!HK43)</f>
        <v/>
      </c>
      <c r="AO42" s="92" t="str">
        <f>IF(ISBLANK(Výsledky!$HR$3),"",Výsledky!HR43)</f>
        <v/>
      </c>
      <c r="AP42" s="92" t="str">
        <f>IF(ISBLANK(Výsledky!$HY$3),"",Výsledky!HY43)</f>
        <v/>
      </c>
      <c r="AQ42" s="92" t="str">
        <f>IF(ISBLANK(Výsledky!$IF$3),"",Výsledky!IF43)</f>
        <v/>
      </c>
      <c r="AR42" s="92" t="str">
        <f>IF(ISBLANK(Výsledky!$IM$3),"",Výsledky!IM43)</f>
        <v/>
      </c>
      <c r="AS42" s="92" t="str">
        <f>IF(ISBLANK(Výsledky!$IT$3),"",Výsledky!IT43)</f>
        <v/>
      </c>
      <c r="AT42" s="92" t="str">
        <f>IF(ISBLANK(Výsledky!$JA$3),"",Výsledky!JA43)</f>
        <v/>
      </c>
      <c r="AU42" s="92" t="str">
        <f>IF(ISBLANK(Výsledky!$JH$3),"",Výsledky!JH43)</f>
        <v/>
      </c>
      <c r="AV42" s="92" t="str">
        <f>IF(ISBLANK(Výsledky!$JO$3),"",Výsledky!JO43)</f>
        <v/>
      </c>
      <c r="AW42" s="92" t="str">
        <f>IF(ISBLANK(Výsledky!$JV$3),"",Výsledky!JV43)</f>
        <v/>
      </c>
      <c r="AX42" s="92" t="str">
        <f>IF(ISBLANK(Výsledky!$KC$3),"",Výsledky!KC43)</f>
        <v/>
      </c>
      <c r="AY42" s="92" t="str">
        <f>IF(ISBLANK(Výsledky!$KJ$3),"",Výsledky!KJ43)</f>
        <v/>
      </c>
      <c r="AZ42" s="92" t="str">
        <f>IF(ISBLANK(Výsledky!$KQ$3),"",Výsledky!KQ43)</f>
        <v/>
      </c>
      <c r="BA42" s="92" t="str">
        <f>IF(ISBLANK(Výsledky!$KX$3),"",Výsledky!KX43)</f>
        <v/>
      </c>
      <c r="BB42" s="92" t="str">
        <f>IF(ISBLANK(Výsledky!$LE$3),"",Výsledky!LE43)</f>
        <v/>
      </c>
      <c r="BC42" s="92" t="str">
        <f>IF(ISBLANK(Výsledky!$LL$3),"",Výsledky!LL43)</f>
        <v/>
      </c>
      <c r="BD42" s="92" t="str">
        <f>IF(ISBLANK(Výsledky!$LS$3),"",Výsledky!LS43)</f>
        <v/>
      </c>
      <c r="BE42" s="92" t="str">
        <f>IF(ISBLANK(Výsledky!$LZ$3),"",Výsledky!LZ43)</f>
        <v/>
      </c>
      <c r="BF42" s="92" t="str">
        <f>IF(ISBLANK(Výsledky!$MG$3),"",Výsledky!MG43)</f>
        <v/>
      </c>
      <c r="BG42" s="92" t="str">
        <f>IF(ISBLANK(Výsledky!$MN$3),"",Výsledky!MN43)</f>
        <v/>
      </c>
      <c r="BH42" s="92" t="str">
        <f>IF(ISBLANK(Výsledky!$MU$3),"",Výsledky!MU43)</f>
        <v/>
      </c>
      <c r="BI42" s="92" t="str">
        <f>IF(ISBLANK(Výsledky!$NB$3),"",Výsledky!NB43)</f>
        <v/>
      </c>
      <c r="BJ42" s="92" t="str">
        <f>IF(ISBLANK(Výsledky!$NI$3),"",Výsledky!NI43)</f>
        <v/>
      </c>
      <c r="BK42" s="92" t="str">
        <f>IF(ISBLANK(Výsledky!$NP$3),"",Výsledky!NP43)</f>
        <v/>
      </c>
      <c r="BL42" s="92" t="str">
        <f>IF(ISBLANK(Výsledky!$NW$3),"",Výsledky!NW43)</f>
        <v/>
      </c>
      <c r="BM42" s="92" t="str">
        <f>IF(ISBLANK(Výsledky!$OD$3),"",Výsledky!OD43)</f>
        <v/>
      </c>
      <c r="BN42" s="92" t="str">
        <f>IF(ISBLANK(Výsledky!$OK$3),"",Výsledky!OK43)</f>
        <v/>
      </c>
      <c r="BO42" s="92" t="str">
        <f>IF(ISBLANK(Výsledky!$OR$3),"",Výsledky!OR43)</f>
        <v/>
      </c>
      <c r="BP42" s="92" t="str">
        <f>IF(ISBLANK(Výsledky!$OY$3),"",Výsledky!OY43)</f>
        <v/>
      </c>
      <c r="BQ42" s="92" t="str">
        <f>IF(ISBLANK(Výsledky!$PF$3),"",Výsledky!PF43)</f>
        <v/>
      </c>
      <c r="BR42" s="92" t="str">
        <f>IF(ISBLANK(Výsledky!$PM$3),"",Výsledky!PM43)</f>
        <v/>
      </c>
      <c r="BS42" s="92" t="str">
        <f>IF(ISBLANK(Výsledky!$PT$3),"",Výsledky!PT43)</f>
        <v/>
      </c>
      <c r="BT42" s="92" t="str">
        <f>IF(ISBLANK(Výsledky!$QA$3),"",Výsledky!QA43)</f>
        <v/>
      </c>
      <c r="BU42" s="96" t="str">
        <f>IF(ISBLANK(Výsledky!$QH$3),"",Výsledky!QH43)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 ht="15" x14ac:dyDescent="0.2">
      <c r="A43" s="1"/>
      <c r="B43" s="118" t="s">
        <v>133</v>
      </c>
      <c r="C43" s="114">
        <f>Tipy!A39</f>
        <v>22</v>
      </c>
      <c r="D43" s="109" t="str">
        <f>IF(Tipy!B39="","",Tipy!B39)</f>
        <v>Lukyo</v>
      </c>
      <c r="E43" s="110">
        <f>SUM(F43:J43)</f>
        <v>170</v>
      </c>
      <c r="F43" s="105">
        <f>IF(ISBLANK(Výsledky!$I$3),"-",SUM(K43:P43,R43,T43:U43,W43,Y43:AA43,AC43,AE43,AG43,AI43:AK43,AN43:AO43,AS43:AT43,AV43:AW43,AZ43,BB43:BC43,BE43:BF43,BH43,BJ43,BL43:BN43,BP43,BR43:BS43))</f>
        <v>70</v>
      </c>
      <c r="G43" s="90">
        <f>IF(ISBLANK(Výsledky!$BF$3),"-",SUM(Q43,V43,X43,S43,AB43,AD43,AU43,BA43,BG43,BI43,BO43,BQ43,BU43))</f>
        <v>50</v>
      </c>
      <c r="H43" s="90" t="str">
        <f>IF(ISBLANK(Výsledky!$FG$3),"-",SUM(AF43,AH43,AM43,AP43,AR43,AX43))</f>
        <v>-</v>
      </c>
      <c r="I43" s="93" t="str">
        <f>IF(ISBLANK(Výsledky!$GW$3),"-",SUM(AL43,AQ43,AY43,BD43,BK43,BT43))</f>
        <v>-</v>
      </c>
      <c r="J43" s="95">
        <f>IF(ISBLANK(Výsledky!$I$3),"",Výsledky!I45)</f>
        <v>50</v>
      </c>
      <c r="K43" s="92">
        <f>IF(ISBLANK(Výsledky!$P$3),"",Výsledky!P45)</f>
        <v>20</v>
      </c>
      <c r="L43" s="92">
        <f>IF(ISBLANK(Výsledky!$W$3),"",Výsledky!W45)</f>
        <v>0</v>
      </c>
      <c r="M43" s="92">
        <f>IF(ISBLANK(Výsledky!$AD$3),"",Výsledky!AD45)</f>
        <v>20</v>
      </c>
      <c r="N43" s="92" t="str">
        <f>IF(ISBLANK(Výsledky!$AK$3),"",Výsledky!AK45)</f>
        <v>-</v>
      </c>
      <c r="O43" s="92">
        <f>IF(ISBLANK(Výsledky!$AR$3),"",Výsledky!AR45)</f>
        <v>30</v>
      </c>
      <c r="P43" s="92">
        <f>IF(ISBLANK(Výsledky!$AY$3),"",Výsledky!AY45)</f>
        <v>0</v>
      </c>
      <c r="Q43" s="92">
        <f>IF(ISBLANK(Výsledky!$BF$3),"",Výsledky!BF45)</f>
        <v>0</v>
      </c>
      <c r="R43" s="92" t="str">
        <f>IF(ISBLANK(Výsledky!$BM$3),"",Výsledky!BM45)</f>
        <v/>
      </c>
      <c r="S43" s="92">
        <f>IF(ISBLANK(Výsledky!$BT$3),"",Výsledky!BT45)</f>
        <v>50</v>
      </c>
      <c r="T43" s="92" t="str">
        <f>IF(ISBLANK(Výsledky!$CA$3),"",Výsledky!CA45)</f>
        <v/>
      </c>
      <c r="U43" s="92" t="str">
        <f>IF(ISBLANK(Výsledky!$CH$3),"",Výsledky!CH45)</f>
        <v>-</v>
      </c>
      <c r="V43" s="92" t="str">
        <f>IF(ISBLANK(Výsledky!$CO$3),"",Výsledky!CO45)</f>
        <v>-</v>
      </c>
      <c r="W43" s="92" t="str">
        <f>IF(ISBLANK(Výsledky!$CV$3),"",Výsledky!CV45)</f>
        <v/>
      </c>
      <c r="X43" s="92" t="str">
        <f>IF(ISBLANK(Výsledky!$DC$3),"",Výsledky!DC45)</f>
        <v/>
      </c>
      <c r="Y43" s="92" t="str">
        <f>IF(ISBLANK(Výsledky!$DJ$3),"",Výsledky!DJ45)</f>
        <v/>
      </c>
      <c r="Z43" s="92" t="str">
        <f>IF(ISBLANK(Výsledky!$DQ$3),"",Výsledky!DQ45)</f>
        <v/>
      </c>
      <c r="AA43" s="92" t="str">
        <f>IF(ISBLANK(Výsledky!$DX$3),"",Výsledky!DX45)</f>
        <v/>
      </c>
      <c r="AB43" s="92" t="str">
        <f>IF(ISBLANK(Výsledky!$EE$3),"",Výsledky!EE45)</f>
        <v/>
      </c>
      <c r="AC43" s="92" t="str">
        <f>IF(ISBLANK(Výsledky!$EL$3),"",Výsledky!EL45)</f>
        <v/>
      </c>
      <c r="AD43" s="92" t="str">
        <f>IF(ISBLANK(Výsledky!$ES$3),"",Výsledky!ES45)</f>
        <v/>
      </c>
      <c r="AE43" s="92" t="str">
        <f>IF(ISBLANK(Výsledky!$EZ$3),"",Výsledky!EZ45)</f>
        <v/>
      </c>
      <c r="AF43" s="92" t="str">
        <f>IF(ISBLANK(Výsledky!$FG$3),"",Výsledky!FG45)</f>
        <v/>
      </c>
      <c r="AG43" s="92" t="str">
        <f>IF(ISBLANK(Výsledky!$FN$3),"",Výsledky!FN45)</f>
        <v/>
      </c>
      <c r="AH43" s="92" t="str">
        <f>IF(ISBLANK(Výsledky!$FU$3),"",Výsledky!FU45)</f>
        <v/>
      </c>
      <c r="AI43" s="92" t="str">
        <f>IF(ISBLANK(Výsledky!$GB$3),"",Výsledky!GB45)</f>
        <v/>
      </c>
      <c r="AJ43" s="92" t="str">
        <f>IF(ISBLANK(Výsledky!$GI$3),"",Výsledky!GI45)</f>
        <v/>
      </c>
      <c r="AK43" s="92" t="str">
        <f>IF(ISBLANK(Výsledky!$GP$3),"",Výsledky!GP45)</f>
        <v/>
      </c>
      <c r="AL43" s="92" t="str">
        <f>IF(ISBLANK(Výsledky!$GW$3),"",Výsledky!GW45)</f>
        <v/>
      </c>
      <c r="AM43" s="92" t="str">
        <f>IF(ISBLANK(Výsledky!$HD$3),"",Výsledky!HD45)</f>
        <v/>
      </c>
      <c r="AN43" s="92" t="str">
        <f>IF(ISBLANK(Výsledky!$HK$3),"",Výsledky!HK45)</f>
        <v/>
      </c>
      <c r="AO43" s="92" t="str">
        <f>IF(ISBLANK(Výsledky!$HR$3),"",Výsledky!HR45)</f>
        <v/>
      </c>
      <c r="AP43" s="92" t="str">
        <f>IF(ISBLANK(Výsledky!$HY$3),"",Výsledky!HY45)</f>
        <v/>
      </c>
      <c r="AQ43" s="92" t="str">
        <f>IF(ISBLANK(Výsledky!$IF$3),"",Výsledky!IF45)</f>
        <v/>
      </c>
      <c r="AR43" s="92" t="str">
        <f>IF(ISBLANK(Výsledky!$IM$3),"",Výsledky!IM45)</f>
        <v/>
      </c>
      <c r="AS43" s="92" t="str">
        <f>IF(ISBLANK(Výsledky!$IT$3),"",Výsledky!IT45)</f>
        <v/>
      </c>
      <c r="AT43" s="92" t="str">
        <f>IF(ISBLANK(Výsledky!$JA$3),"",Výsledky!JA45)</f>
        <v/>
      </c>
      <c r="AU43" s="92" t="str">
        <f>IF(ISBLANK(Výsledky!$JH$3),"",Výsledky!JH45)</f>
        <v/>
      </c>
      <c r="AV43" s="92" t="str">
        <f>IF(ISBLANK(Výsledky!$JO$3),"",Výsledky!JO45)</f>
        <v/>
      </c>
      <c r="AW43" s="92" t="str">
        <f>IF(ISBLANK(Výsledky!$JV$3),"",Výsledky!JV45)</f>
        <v/>
      </c>
      <c r="AX43" s="92" t="str">
        <f>IF(ISBLANK(Výsledky!$KC$3),"",Výsledky!KC45)</f>
        <v/>
      </c>
      <c r="AY43" s="92" t="str">
        <f>IF(ISBLANK(Výsledky!$KJ$3),"",Výsledky!KJ45)</f>
        <v/>
      </c>
      <c r="AZ43" s="92" t="str">
        <f>IF(ISBLANK(Výsledky!$KQ$3),"",Výsledky!KQ45)</f>
        <v/>
      </c>
      <c r="BA43" s="92" t="str">
        <f>IF(ISBLANK(Výsledky!$KX$3),"",Výsledky!KX45)</f>
        <v/>
      </c>
      <c r="BB43" s="92" t="str">
        <f>IF(ISBLANK(Výsledky!$LE$3),"",Výsledky!LE45)</f>
        <v/>
      </c>
      <c r="BC43" s="92" t="str">
        <f>IF(ISBLANK(Výsledky!$LL$3),"",Výsledky!LL45)</f>
        <v/>
      </c>
      <c r="BD43" s="92" t="str">
        <f>IF(ISBLANK(Výsledky!$LS$3),"",Výsledky!LS45)</f>
        <v/>
      </c>
      <c r="BE43" s="92" t="str">
        <f>IF(ISBLANK(Výsledky!$LZ$3),"",Výsledky!LZ45)</f>
        <v/>
      </c>
      <c r="BF43" s="92" t="str">
        <f>IF(ISBLANK(Výsledky!$MG$3),"",Výsledky!MG45)</f>
        <v/>
      </c>
      <c r="BG43" s="92" t="str">
        <f>IF(ISBLANK(Výsledky!$MN$3),"",Výsledky!MN45)</f>
        <v/>
      </c>
      <c r="BH43" s="92" t="str">
        <f>IF(ISBLANK(Výsledky!$MU$3),"",Výsledky!MU45)</f>
        <v/>
      </c>
      <c r="BI43" s="92" t="str">
        <f>IF(ISBLANK(Výsledky!$NB$3),"",Výsledky!NB45)</f>
        <v/>
      </c>
      <c r="BJ43" s="92" t="str">
        <f>IF(ISBLANK(Výsledky!$NI$3),"",Výsledky!NI45)</f>
        <v/>
      </c>
      <c r="BK43" s="92" t="str">
        <f>IF(ISBLANK(Výsledky!$NP$3),"",Výsledky!NP45)</f>
        <v/>
      </c>
      <c r="BL43" s="92" t="str">
        <f>IF(ISBLANK(Výsledky!$NW$3),"",Výsledky!NW45)</f>
        <v/>
      </c>
      <c r="BM43" s="92" t="str">
        <f>IF(ISBLANK(Výsledky!$OD$3),"",Výsledky!OD45)</f>
        <v/>
      </c>
      <c r="BN43" s="92" t="str">
        <f>IF(ISBLANK(Výsledky!$OK$3),"",Výsledky!OK45)</f>
        <v/>
      </c>
      <c r="BO43" s="92" t="str">
        <f>IF(ISBLANK(Výsledky!$OR$3),"",Výsledky!OR45)</f>
        <v/>
      </c>
      <c r="BP43" s="92" t="str">
        <f>IF(ISBLANK(Výsledky!$OY$3),"",Výsledky!OY45)</f>
        <v/>
      </c>
      <c r="BQ43" s="92" t="str">
        <f>IF(ISBLANK(Výsledky!$PF$3),"",Výsledky!PF45)</f>
        <v/>
      </c>
      <c r="BR43" s="92" t="str">
        <f>IF(ISBLANK(Výsledky!$PM$3),"",Výsledky!PM45)</f>
        <v/>
      </c>
      <c r="BS43" s="92" t="str">
        <f>IF(ISBLANK(Výsledky!$PT$3),"",Výsledky!PT45)</f>
        <v/>
      </c>
      <c r="BT43" s="92" t="str">
        <f>IF(ISBLANK(Výsledky!$QA$3),"",Výsledky!QA45)</f>
        <v/>
      </c>
      <c r="BU43" s="96" t="str">
        <f>IF(ISBLANK(Výsledky!$QH$3),"",Výsledky!QH45)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 ht="15" x14ac:dyDescent="0.2">
      <c r="A44" s="1"/>
      <c r="B44" s="118" t="s">
        <v>134</v>
      </c>
      <c r="C44" s="114">
        <f>Tipy!A79</f>
        <v>25</v>
      </c>
      <c r="D44" s="109" t="str">
        <f>IF(Tipy!B79="","",Tipy!B79)</f>
        <v>wasco</v>
      </c>
      <c r="E44" s="110">
        <f>SUM(F44:J44)</f>
        <v>170</v>
      </c>
      <c r="F44" s="105">
        <f>IF(ISBLANK(Výsledky!$I$3),"-",SUM(K44:P44,R44,T44:U44,W44,Y44:AA44,AC44,AE44,AG44,AI44:AK44,AN44:AO44,AS44:AT44,AV44:AW44,AZ44,BB44:BC44,BE44:BF44,BH44,BJ44,BL44:BN44,BP44,BR44:BS44))</f>
        <v>90</v>
      </c>
      <c r="G44" s="90">
        <f>IF(ISBLANK(Výsledky!$BF$3),"-",SUM(Q44,V44,X44,S44,AB44,AD44,AU44,BA44,BG44,BI44,BO44,BQ44,BU44))</f>
        <v>80</v>
      </c>
      <c r="H44" s="90" t="str">
        <f>IF(ISBLANK(Výsledky!$FG$3),"-",SUM(AF44,AH44,AM44,AP44,AR44,AX44))</f>
        <v>-</v>
      </c>
      <c r="I44" s="93" t="str">
        <f>IF(ISBLANK(Výsledky!$GW$3),"-",SUM(AL44,AQ44,AY44,BD44,BK44,BT44))</f>
        <v>-</v>
      </c>
      <c r="J44" s="95">
        <f>IF(ISBLANK(Výsledky!$I$3),"",Výsledky!I85)</f>
        <v>0</v>
      </c>
      <c r="K44" s="92">
        <f>IF(ISBLANK(Výsledky!$P$3),"",Výsledky!P85)</f>
        <v>20</v>
      </c>
      <c r="L44" s="92">
        <f>IF(ISBLANK(Výsledky!$W$3),"",Výsledky!W85)</f>
        <v>0</v>
      </c>
      <c r="M44" s="92">
        <f>IF(ISBLANK(Výsledky!$AD$3),"",Výsledky!AD85)</f>
        <v>0</v>
      </c>
      <c r="N44" s="92">
        <f>IF(ISBLANK(Výsledky!$AK$3),"",Výsledky!AK85)</f>
        <v>20</v>
      </c>
      <c r="O44" s="92">
        <f>IF(ISBLANK(Výsledky!$AR$3),"",Výsledky!AR85)</f>
        <v>50</v>
      </c>
      <c r="P44" s="92">
        <f>IF(ISBLANK(Výsledky!$AY$3),"",Výsledky!AY85)</f>
        <v>0</v>
      </c>
      <c r="Q44" s="92">
        <f>IF(ISBLANK(Výsledky!$BF$3),"",Výsledky!BF85)</f>
        <v>0</v>
      </c>
      <c r="R44" s="92" t="str">
        <f>IF(ISBLANK(Výsledky!$BM$3),"",Výsledky!BM85)</f>
        <v/>
      </c>
      <c r="S44" s="92">
        <f>IF(ISBLANK(Výsledky!$BT$3),"",Výsledky!BT85)</f>
        <v>60</v>
      </c>
      <c r="T44" s="92" t="str">
        <f>IF(ISBLANK(Výsledky!$CA$3),"",Výsledky!CA85)</f>
        <v/>
      </c>
      <c r="U44" s="92">
        <f>IF(ISBLANK(Výsledky!$CH$3),"",Výsledky!CH85)</f>
        <v>0</v>
      </c>
      <c r="V44" s="92">
        <f>IF(ISBLANK(Výsledky!$CO$3),"",Výsledky!CO85)</f>
        <v>20</v>
      </c>
      <c r="W44" s="92" t="str">
        <f>IF(ISBLANK(Výsledky!$CV$3),"",Výsledky!CV85)</f>
        <v/>
      </c>
      <c r="X44" s="92" t="str">
        <f>IF(ISBLANK(Výsledky!$DC$3),"",Výsledky!DC85)</f>
        <v/>
      </c>
      <c r="Y44" s="92" t="str">
        <f>IF(ISBLANK(Výsledky!$DJ$3),"",Výsledky!DJ85)</f>
        <v/>
      </c>
      <c r="Z44" s="92" t="str">
        <f>IF(ISBLANK(Výsledky!$DQ$3),"",Výsledky!DQ85)</f>
        <v/>
      </c>
      <c r="AA44" s="92" t="str">
        <f>IF(ISBLANK(Výsledky!$DX$3),"",Výsledky!DX85)</f>
        <v/>
      </c>
      <c r="AB44" s="92" t="str">
        <f>IF(ISBLANK(Výsledky!$EE$3),"",Výsledky!EE85)</f>
        <v/>
      </c>
      <c r="AC44" s="92" t="str">
        <f>IF(ISBLANK(Výsledky!$EL$3),"",Výsledky!EL85)</f>
        <v/>
      </c>
      <c r="AD44" s="92" t="str">
        <f>IF(ISBLANK(Výsledky!$ES$3),"",Výsledky!ES85)</f>
        <v/>
      </c>
      <c r="AE44" s="92" t="str">
        <f>IF(ISBLANK(Výsledky!$EZ$3),"",Výsledky!EZ85)</f>
        <v/>
      </c>
      <c r="AF44" s="92" t="str">
        <f>IF(ISBLANK(Výsledky!$FG$3),"",Výsledky!FG85)</f>
        <v/>
      </c>
      <c r="AG44" s="92" t="str">
        <f>IF(ISBLANK(Výsledky!$FN$3),"",Výsledky!FN85)</f>
        <v/>
      </c>
      <c r="AH44" s="92" t="str">
        <f>IF(ISBLANK(Výsledky!$FU$3),"",Výsledky!FU85)</f>
        <v/>
      </c>
      <c r="AI44" s="92" t="str">
        <f>IF(ISBLANK(Výsledky!$GB$3),"",Výsledky!GB85)</f>
        <v/>
      </c>
      <c r="AJ44" s="92" t="str">
        <f>IF(ISBLANK(Výsledky!$GI$3),"",Výsledky!GI85)</f>
        <v/>
      </c>
      <c r="AK44" s="92" t="str">
        <f>IF(ISBLANK(Výsledky!$GP$3),"",Výsledky!GP85)</f>
        <v/>
      </c>
      <c r="AL44" s="92" t="str">
        <f>IF(ISBLANK(Výsledky!$GW$3),"",Výsledky!GW85)</f>
        <v/>
      </c>
      <c r="AM44" s="92" t="str">
        <f>IF(ISBLANK(Výsledky!$HD$3),"",Výsledky!HD85)</f>
        <v/>
      </c>
      <c r="AN44" s="92" t="str">
        <f>IF(ISBLANK(Výsledky!$HK$3),"",Výsledky!HK85)</f>
        <v/>
      </c>
      <c r="AO44" s="92" t="str">
        <f>IF(ISBLANK(Výsledky!$HR$3),"",Výsledky!HR85)</f>
        <v/>
      </c>
      <c r="AP44" s="92" t="str">
        <f>IF(ISBLANK(Výsledky!$HY$3),"",Výsledky!HY85)</f>
        <v/>
      </c>
      <c r="AQ44" s="92" t="str">
        <f>IF(ISBLANK(Výsledky!$IF$3),"",Výsledky!IF85)</f>
        <v/>
      </c>
      <c r="AR44" s="92" t="str">
        <f>IF(ISBLANK(Výsledky!$IM$3),"",Výsledky!IM85)</f>
        <v/>
      </c>
      <c r="AS44" s="92" t="str">
        <f>IF(ISBLANK(Výsledky!$IT$3),"",Výsledky!IT85)</f>
        <v/>
      </c>
      <c r="AT44" s="92" t="str">
        <f>IF(ISBLANK(Výsledky!$JA$3),"",Výsledky!JA85)</f>
        <v/>
      </c>
      <c r="AU44" s="92" t="str">
        <f>IF(ISBLANK(Výsledky!$JH$3),"",Výsledky!JH85)</f>
        <v/>
      </c>
      <c r="AV44" s="92" t="str">
        <f>IF(ISBLANK(Výsledky!$JO$3),"",Výsledky!JO85)</f>
        <v/>
      </c>
      <c r="AW44" s="92" t="str">
        <f>IF(ISBLANK(Výsledky!$JV$3),"",Výsledky!JV85)</f>
        <v/>
      </c>
      <c r="AX44" s="92" t="str">
        <f>IF(ISBLANK(Výsledky!$KC$3),"",Výsledky!KC85)</f>
        <v/>
      </c>
      <c r="AY44" s="92" t="str">
        <f>IF(ISBLANK(Výsledky!$KJ$3),"",Výsledky!KJ85)</f>
        <v/>
      </c>
      <c r="AZ44" s="92" t="str">
        <f>IF(ISBLANK(Výsledky!$KQ$3),"",Výsledky!KQ85)</f>
        <v/>
      </c>
      <c r="BA44" s="92" t="str">
        <f>IF(ISBLANK(Výsledky!$KX$3),"",Výsledky!KX85)</f>
        <v/>
      </c>
      <c r="BB44" s="92" t="str">
        <f>IF(ISBLANK(Výsledky!$LE$3),"",Výsledky!LE85)</f>
        <v/>
      </c>
      <c r="BC44" s="92" t="str">
        <f>IF(ISBLANK(Výsledky!$LL$3),"",Výsledky!LL85)</f>
        <v/>
      </c>
      <c r="BD44" s="92" t="str">
        <f>IF(ISBLANK(Výsledky!$LS$3),"",Výsledky!LS85)</f>
        <v/>
      </c>
      <c r="BE44" s="92" t="str">
        <f>IF(ISBLANK(Výsledky!$LZ$3),"",Výsledky!LZ85)</f>
        <v/>
      </c>
      <c r="BF44" s="92" t="str">
        <f>IF(ISBLANK(Výsledky!$MG$3),"",Výsledky!MG85)</f>
        <v/>
      </c>
      <c r="BG44" s="92" t="str">
        <f>IF(ISBLANK(Výsledky!$MN$3),"",Výsledky!MN85)</f>
        <v/>
      </c>
      <c r="BH44" s="92" t="str">
        <f>IF(ISBLANK(Výsledky!$MU$3),"",Výsledky!MU85)</f>
        <v/>
      </c>
      <c r="BI44" s="92" t="str">
        <f>IF(ISBLANK(Výsledky!$NB$3),"",Výsledky!NB85)</f>
        <v/>
      </c>
      <c r="BJ44" s="92" t="str">
        <f>IF(ISBLANK(Výsledky!$NI$3),"",Výsledky!NI85)</f>
        <v/>
      </c>
      <c r="BK44" s="92" t="str">
        <f>IF(ISBLANK(Výsledky!$NP$3),"",Výsledky!NP85)</f>
        <v/>
      </c>
      <c r="BL44" s="92" t="str">
        <f>IF(ISBLANK(Výsledky!$NW$3),"",Výsledky!NW85)</f>
        <v/>
      </c>
      <c r="BM44" s="92" t="str">
        <f>IF(ISBLANK(Výsledky!$OD$3),"",Výsledky!OD85)</f>
        <v/>
      </c>
      <c r="BN44" s="92" t="str">
        <f>IF(ISBLANK(Výsledky!$OK$3),"",Výsledky!OK85)</f>
        <v/>
      </c>
      <c r="BO44" s="92" t="str">
        <f>IF(ISBLANK(Výsledky!$OR$3),"",Výsledky!OR85)</f>
        <v/>
      </c>
      <c r="BP44" s="92" t="str">
        <f>IF(ISBLANK(Výsledky!$OY$3),"",Výsledky!OY85)</f>
        <v/>
      </c>
      <c r="BQ44" s="92" t="str">
        <f>IF(ISBLANK(Výsledky!$PF$3),"",Výsledky!PF85)</f>
        <v/>
      </c>
      <c r="BR44" s="92" t="str">
        <f>IF(ISBLANK(Výsledky!$PM$3),"",Výsledky!PM85)</f>
        <v/>
      </c>
      <c r="BS44" s="92" t="str">
        <f>IF(ISBLANK(Výsledky!$PT$3),"",Výsledky!PT85)</f>
        <v/>
      </c>
      <c r="BT44" s="92" t="str">
        <f>IF(ISBLANK(Výsledky!$QA$3),"",Výsledky!QA85)</f>
        <v/>
      </c>
      <c r="BU44" s="96" t="str">
        <f>IF(ISBLANK(Výsledky!$QH$3),"",Výsledky!QH85)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 ht="15" x14ac:dyDescent="0.2">
      <c r="A45" s="1"/>
      <c r="B45" s="118" t="s">
        <v>135</v>
      </c>
      <c r="C45" s="114">
        <f>Tipy!A30</f>
        <v>40</v>
      </c>
      <c r="D45" s="109" t="str">
        <f>IF(Tipy!B30="","",Tipy!B30)</f>
        <v>JV-21</v>
      </c>
      <c r="E45" s="110">
        <f>SUM(F45:J45)</f>
        <v>170</v>
      </c>
      <c r="F45" s="105">
        <f>IF(ISBLANK(Výsledky!$I$3),"-",SUM(K45:P45,R45,T45:U45,W45,Y45:AA45,AC45,AE45,AG45,AI45:AK45,AN45:AO45,AS45:AT45,AV45:AW45,AZ45,BB45:BC45,BE45:BF45,BH45,BJ45,BL45:BN45,BP45,BR45:BS45))</f>
        <v>150</v>
      </c>
      <c r="G45" s="90">
        <f>IF(ISBLANK(Výsledky!$BF$3),"-",SUM(Q45,V45,X45,S45,AB45,AD45,AU45,BA45,BG45,BI45,BO45,BQ45,BU45))</f>
        <v>0</v>
      </c>
      <c r="H45" s="90" t="str">
        <f>IF(ISBLANK(Výsledky!$FG$3),"-",SUM(AF45,AH45,AM45,AP45,AR45,AX45))</f>
        <v>-</v>
      </c>
      <c r="I45" s="93" t="str">
        <f>IF(ISBLANK(Výsledky!$GW$3),"-",SUM(AL45,AQ45,AY45,BD45,BK45,BT45))</f>
        <v>-</v>
      </c>
      <c r="J45" s="95">
        <f>IF(ISBLANK(Výsledky!$I$3),"",Výsledky!I36)</f>
        <v>20</v>
      </c>
      <c r="K45" s="92">
        <f>IF(ISBLANK(Výsledky!$P$3),"",Výsledky!P36)</f>
        <v>20</v>
      </c>
      <c r="L45" s="92">
        <f>IF(ISBLANK(Výsledky!$W$3),"",Výsledky!W36)</f>
        <v>20</v>
      </c>
      <c r="M45" s="92">
        <f>IF(ISBLANK(Výsledky!$AD$3),"",Výsledky!AD36)</f>
        <v>20</v>
      </c>
      <c r="N45" s="92">
        <f>IF(ISBLANK(Výsledky!$AK$3),"",Výsledky!AK36)</f>
        <v>20</v>
      </c>
      <c r="O45" s="92">
        <f>IF(ISBLANK(Výsledky!$AR$3),"",Výsledky!AR36)</f>
        <v>50</v>
      </c>
      <c r="P45" s="92">
        <f>IF(ISBLANK(Výsledky!$AY$3),"",Výsledky!AY36)</f>
        <v>0</v>
      </c>
      <c r="Q45" s="92">
        <f>IF(ISBLANK(Výsledky!$BF$3),"",Výsledky!BF36)</f>
        <v>0</v>
      </c>
      <c r="R45" s="92" t="str">
        <f>IF(ISBLANK(Výsledky!$BM$3),"",Výsledky!BM36)</f>
        <v/>
      </c>
      <c r="S45" s="92" t="str">
        <f>IF(ISBLANK(Výsledky!$BT$3),"",Výsledky!BT36)</f>
        <v>-</v>
      </c>
      <c r="T45" s="92" t="str">
        <f>IF(ISBLANK(Výsledky!$CA$3),"",Výsledky!CA36)</f>
        <v/>
      </c>
      <c r="U45" s="92">
        <f>IF(ISBLANK(Výsledky!$CH$3),"",Výsledky!CH36)</f>
        <v>20</v>
      </c>
      <c r="V45" s="92" t="str">
        <f>IF(ISBLANK(Výsledky!$CO$3),"",Výsledky!CO36)</f>
        <v>-</v>
      </c>
      <c r="W45" s="92" t="str">
        <f>IF(ISBLANK(Výsledky!$CV$3),"",Výsledky!CV36)</f>
        <v/>
      </c>
      <c r="X45" s="92" t="str">
        <f>IF(ISBLANK(Výsledky!$DC$3),"",Výsledky!DC36)</f>
        <v/>
      </c>
      <c r="Y45" s="92" t="str">
        <f>IF(ISBLANK(Výsledky!$DJ$3),"",Výsledky!DJ36)</f>
        <v/>
      </c>
      <c r="Z45" s="92" t="str">
        <f>IF(ISBLANK(Výsledky!$DQ$3),"",Výsledky!DQ36)</f>
        <v/>
      </c>
      <c r="AA45" s="92" t="str">
        <f>IF(ISBLANK(Výsledky!$DX$3),"",Výsledky!DX36)</f>
        <v/>
      </c>
      <c r="AB45" s="92" t="str">
        <f>IF(ISBLANK(Výsledky!$EE$3),"",Výsledky!EE36)</f>
        <v/>
      </c>
      <c r="AC45" s="92" t="str">
        <f>IF(ISBLANK(Výsledky!$EL$3),"",Výsledky!EL36)</f>
        <v/>
      </c>
      <c r="AD45" s="92" t="str">
        <f>IF(ISBLANK(Výsledky!$ES$3),"",Výsledky!ES36)</f>
        <v/>
      </c>
      <c r="AE45" s="92" t="str">
        <f>IF(ISBLANK(Výsledky!$EZ$3),"",Výsledky!EZ36)</f>
        <v/>
      </c>
      <c r="AF45" s="92" t="str">
        <f>IF(ISBLANK(Výsledky!$FG$3),"",Výsledky!FG36)</f>
        <v/>
      </c>
      <c r="AG45" s="92" t="str">
        <f>IF(ISBLANK(Výsledky!$FN$3),"",Výsledky!FN36)</f>
        <v/>
      </c>
      <c r="AH45" s="92" t="str">
        <f>IF(ISBLANK(Výsledky!$FU$3),"",Výsledky!FU36)</f>
        <v/>
      </c>
      <c r="AI45" s="92" t="str">
        <f>IF(ISBLANK(Výsledky!$GB$3),"",Výsledky!GB36)</f>
        <v/>
      </c>
      <c r="AJ45" s="92" t="str">
        <f>IF(ISBLANK(Výsledky!$GI$3),"",Výsledky!GI36)</f>
        <v/>
      </c>
      <c r="AK45" s="92" t="str">
        <f>IF(ISBLANK(Výsledky!$GP$3),"",Výsledky!GP36)</f>
        <v/>
      </c>
      <c r="AL45" s="92" t="str">
        <f>IF(ISBLANK(Výsledky!$GW$3),"",Výsledky!GW36)</f>
        <v/>
      </c>
      <c r="AM45" s="92" t="str">
        <f>IF(ISBLANK(Výsledky!$HD$3),"",Výsledky!HD36)</f>
        <v/>
      </c>
      <c r="AN45" s="92" t="str">
        <f>IF(ISBLANK(Výsledky!$HK$3),"",Výsledky!HK36)</f>
        <v/>
      </c>
      <c r="AO45" s="92" t="str">
        <f>IF(ISBLANK(Výsledky!$HR$3),"",Výsledky!HR36)</f>
        <v/>
      </c>
      <c r="AP45" s="92" t="str">
        <f>IF(ISBLANK(Výsledky!$HY$3),"",Výsledky!HY36)</f>
        <v/>
      </c>
      <c r="AQ45" s="92" t="str">
        <f>IF(ISBLANK(Výsledky!$IF$3),"",Výsledky!IF36)</f>
        <v/>
      </c>
      <c r="AR45" s="92" t="str">
        <f>IF(ISBLANK(Výsledky!$IM$3),"",Výsledky!IM36)</f>
        <v/>
      </c>
      <c r="AS45" s="92" t="str">
        <f>IF(ISBLANK(Výsledky!$IT$3),"",Výsledky!IT36)</f>
        <v/>
      </c>
      <c r="AT45" s="92" t="str">
        <f>IF(ISBLANK(Výsledky!$JA$3),"",Výsledky!JA36)</f>
        <v/>
      </c>
      <c r="AU45" s="92" t="str">
        <f>IF(ISBLANK(Výsledky!$JH$3),"",Výsledky!JH36)</f>
        <v/>
      </c>
      <c r="AV45" s="92" t="str">
        <f>IF(ISBLANK(Výsledky!$JO$3),"",Výsledky!JO36)</f>
        <v/>
      </c>
      <c r="AW45" s="92" t="str">
        <f>IF(ISBLANK(Výsledky!$JV$3),"",Výsledky!JV36)</f>
        <v/>
      </c>
      <c r="AX45" s="92" t="str">
        <f>IF(ISBLANK(Výsledky!$KC$3),"",Výsledky!KC36)</f>
        <v/>
      </c>
      <c r="AY45" s="92" t="str">
        <f>IF(ISBLANK(Výsledky!$KJ$3),"",Výsledky!KJ36)</f>
        <v/>
      </c>
      <c r="AZ45" s="92" t="str">
        <f>IF(ISBLANK(Výsledky!$KQ$3),"",Výsledky!KQ36)</f>
        <v/>
      </c>
      <c r="BA45" s="92" t="str">
        <f>IF(ISBLANK(Výsledky!$KX$3),"",Výsledky!KX36)</f>
        <v/>
      </c>
      <c r="BB45" s="92" t="str">
        <f>IF(ISBLANK(Výsledky!$LE$3),"",Výsledky!LE36)</f>
        <v/>
      </c>
      <c r="BC45" s="92" t="str">
        <f>IF(ISBLANK(Výsledky!$LL$3),"",Výsledky!LL36)</f>
        <v/>
      </c>
      <c r="BD45" s="92" t="str">
        <f>IF(ISBLANK(Výsledky!$LS$3),"",Výsledky!LS36)</f>
        <v/>
      </c>
      <c r="BE45" s="92" t="str">
        <f>IF(ISBLANK(Výsledky!$LZ$3),"",Výsledky!LZ36)</f>
        <v/>
      </c>
      <c r="BF45" s="92" t="str">
        <f>IF(ISBLANK(Výsledky!$MG$3),"",Výsledky!MG36)</f>
        <v/>
      </c>
      <c r="BG45" s="92" t="str">
        <f>IF(ISBLANK(Výsledky!$MN$3),"",Výsledky!MN36)</f>
        <v/>
      </c>
      <c r="BH45" s="92" t="str">
        <f>IF(ISBLANK(Výsledky!$MU$3),"",Výsledky!MU36)</f>
        <v/>
      </c>
      <c r="BI45" s="92" t="str">
        <f>IF(ISBLANK(Výsledky!$NB$3),"",Výsledky!NB36)</f>
        <v/>
      </c>
      <c r="BJ45" s="92" t="str">
        <f>IF(ISBLANK(Výsledky!$NI$3),"",Výsledky!NI36)</f>
        <v/>
      </c>
      <c r="BK45" s="92" t="str">
        <f>IF(ISBLANK(Výsledky!$NP$3),"",Výsledky!NP36)</f>
        <v/>
      </c>
      <c r="BL45" s="92" t="str">
        <f>IF(ISBLANK(Výsledky!$NW$3),"",Výsledky!NW36)</f>
        <v/>
      </c>
      <c r="BM45" s="92" t="str">
        <f>IF(ISBLANK(Výsledky!$OD$3),"",Výsledky!OD36)</f>
        <v/>
      </c>
      <c r="BN45" s="92" t="str">
        <f>IF(ISBLANK(Výsledky!$OK$3),"",Výsledky!OK36)</f>
        <v/>
      </c>
      <c r="BO45" s="92" t="str">
        <f>IF(ISBLANK(Výsledky!$OR$3),"",Výsledky!OR36)</f>
        <v/>
      </c>
      <c r="BP45" s="92" t="str">
        <f>IF(ISBLANK(Výsledky!$OY$3),"",Výsledky!OY36)</f>
        <v/>
      </c>
      <c r="BQ45" s="92" t="str">
        <f>IF(ISBLANK(Výsledky!$PF$3),"",Výsledky!PF36)</f>
        <v/>
      </c>
      <c r="BR45" s="92" t="str">
        <f>IF(ISBLANK(Výsledky!$PM$3),"",Výsledky!PM36)</f>
        <v/>
      </c>
      <c r="BS45" s="92" t="str">
        <f>IF(ISBLANK(Výsledky!$PT$3),"",Výsledky!PT36)</f>
        <v/>
      </c>
      <c r="BT45" s="92" t="str">
        <f>IF(ISBLANK(Výsledky!$QA$3),"",Výsledky!QA36)</f>
        <v/>
      </c>
      <c r="BU45" s="96" t="str">
        <f>IF(ISBLANK(Výsledky!$QH$3),"",Výsledky!QH36)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 ht="15" x14ac:dyDescent="0.2">
      <c r="A46" s="1"/>
      <c r="B46" s="118" t="s">
        <v>136</v>
      </c>
      <c r="C46" s="114">
        <f>Tipy!A32</f>
        <v>47</v>
      </c>
      <c r="D46" s="109" t="str">
        <f>IF(Tipy!B32="","",Tipy!B32)</f>
        <v>kirips</v>
      </c>
      <c r="E46" s="110">
        <f>SUM(F46:J46)</f>
        <v>170</v>
      </c>
      <c r="F46" s="105">
        <f>IF(ISBLANK(Výsledky!$I$3),"-",SUM(K46:P46,R46,T46:U46,W46,Y46:AA46,AC46,AE46,AG46,AI46:AK46,AN46:AO46,AS46:AT46,AV46:AW46,AZ46,BB46:BC46,BE46:BF46,BH46,BJ46,BL46:BN46,BP46,BR46:BS46))</f>
        <v>60</v>
      </c>
      <c r="G46" s="90">
        <f>IF(ISBLANK(Výsledky!$BF$3),"-",SUM(Q46,V46,X46,S46,AB46,AD46,AU46,BA46,BG46,BI46,BO46,BQ46,BU46))</f>
        <v>90</v>
      </c>
      <c r="H46" s="90" t="str">
        <f>IF(ISBLANK(Výsledky!$FG$3),"-",SUM(AF46,AH46,AM46,AP46,AR46,AX46))</f>
        <v>-</v>
      </c>
      <c r="I46" s="93" t="str">
        <f>IF(ISBLANK(Výsledky!$GW$3),"-",SUM(AL46,AQ46,AY46,BD46,BK46,BT46))</f>
        <v>-</v>
      </c>
      <c r="J46" s="95">
        <f>IF(ISBLANK(Výsledky!$I$3),"",Výsledky!I38)</f>
        <v>20</v>
      </c>
      <c r="K46" s="92">
        <f>IF(ISBLANK(Výsledky!$P$3),"",Výsledky!P38)</f>
        <v>20</v>
      </c>
      <c r="L46" s="92" t="str">
        <f>IF(ISBLANK(Výsledky!$W$3),"",Výsledky!W38)</f>
        <v>-</v>
      </c>
      <c r="M46" s="92">
        <f>IF(ISBLANK(Výsledky!$AD$3),"",Výsledky!AD38)</f>
        <v>0</v>
      </c>
      <c r="N46" s="92">
        <f>IF(ISBLANK(Výsledky!$AK$3),"",Výsledky!AK38)</f>
        <v>40</v>
      </c>
      <c r="O46" s="92" t="str">
        <f>IF(ISBLANK(Výsledky!$AR$3),"",Výsledky!AR38)</f>
        <v>-</v>
      </c>
      <c r="P46" s="92">
        <f>IF(ISBLANK(Výsledky!$AY$3),"",Výsledky!AY38)</f>
        <v>0</v>
      </c>
      <c r="Q46" s="92">
        <f>IF(ISBLANK(Výsledky!$BF$3),"",Výsledky!BF38)</f>
        <v>20</v>
      </c>
      <c r="R46" s="92" t="str">
        <f>IF(ISBLANK(Výsledky!$BM$3),"",Výsledky!BM38)</f>
        <v/>
      </c>
      <c r="S46" s="92">
        <f>IF(ISBLANK(Výsledky!$BT$3),"",Výsledky!BT38)</f>
        <v>30</v>
      </c>
      <c r="T46" s="92" t="str">
        <f>IF(ISBLANK(Výsledky!$CA$3),"",Výsledky!CA38)</f>
        <v/>
      </c>
      <c r="U46" s="92">
        <f>IF(ISBLANK(Výsledky!$CH$3),"",Výsledky!CH38)</f>
        <v>0</v>
      </c>
      <c r="V46" s="92">
        <f>IF(ISBLANK(Výsledky!$CO$3),"",Výsledky!CO38)</f>
        <v>40</v>
      </c>
      <c r="W46" s="92" t="str">
        <f>IF(ISBLANK(Výsledky!$CV$3),"",Výsledky!CV38)</f>
        <v/>
      </c>
      <c r="X46" s="92" t="str">
        <f>IF(ISBLANK(Výsledky!$DC$3),"",Výsledky!DC38)</f>
        <v/>
      </c>
      <c r="Y46" s="92" t="str">
        <f>IF(ISBLANK(Výsledky!$DJ$3),"",Výsledky!DJ38)</f>
        <v/>
      </c>
      <c r="Z46" s="92" t="str">
        <f>IF(ISBLANK(Výsledky!$DQ$3),"",Výsledky!DQ38)</f>
        <v/>
      </c>
      <c r="AA46" s="92" t="str">
        <f>IF(ISBLANK(Výsledky!$DX$3),"",Výsledky!DX38)</f>
        <v/>
      </c>
      <c r="AB46" s="92" t="str">
        <f>IF(ISBLANK(Výsledky!$EE$3),"",Výsledky!EE38)</f>
        <v/>
      </c>
      <c r="AC46" s="92" t="str">
        <f>IF(ISBLANK(Výsledky!$EL$3),"",Výsledky!EL38)</f>
        <v/>
      </c>
      <c r="AD46" s="92" t="str">
        <f>IF(ISBLANK(Výsledky!$ES$3),"",Výsledky!ES38)</f>
        <v/>
      </c>
      <c r="AE46" s="92" t="str">
        <f>IF(ISBLANK(Výsledky!$EZ$3),"",Výsledky!EZ38)</f>
        <v/>
      </c>
      <c r="AF46" s="92" t="str">
        <f>IF(ISBLANK(Výsledky!$FG$3),"",Výsledky!FG38)</f>
        <v/>
      </c>
      <c r="AG46" s="92" t="str">
        <f>IF(ISBLANK(Výsledky!$FN$3),"",Výsledky!FN38)</f>
        <v/>
      </c>
      <c r="AH46" s="92" t="str">
        <f>IF(ISBLANK(Výsledky!$FU$3),"",Výsledky!FU38)</f>
        <v/>
      </c>
      <c r="AI46" s="92" t="str">
        <f>IF(ISBLANK(Výsledky!$GB$3),"",Výsledky!GB38)</f>
        <v/>
      </c>
      <c r="AJ46" s="92" t="str">
        <f>IF(ISBLANK(Výsledky!$GI$3),"",Výsledky!GI38)</f>
        <v/>
      </c>
      <c r="AK46" s="92" t="str">
        <f>IF(ISBLANK(Výsledky!$GP$3),"",Výsledky!GP38)</f>
        <v/>
      </c>
      <c r="AL46" s="92" t="str">
        <f>IF(ISBLANK(Výsledky!$GW$3),"",Výsledky!GW38)</f>
        <v/>
      </c>
      <c r="AM46" s="92" t="str">
        <f>IF(ISBLANK(Výsledky!$HD$3),"",Výsledky!HD38)</f>
        <v/>
      </c>
      <c r="AN46" s="92" t="str">
        <f>IF(ISBLANK(Výsledky!$HK$3),"",Výsledky!HK38)</f>
        <v/>
      </c>
      <c r="AO46" s="92" t="str">
        <f>IF(ISBLANK(Výsledky!$HR$3),"",Výsledky!HR38)</f>
        <v/>
      </c>
      <c r="AP46" s="92" t="str">
        <f>IF(ISBLANK(Výsledky!$HY$3),"",Výsledky!HY38)</f>
        <v/>
      </c>
      <c r="AQ46" s="92" t="str">
        <f>IF(ISBLANK(Výsledky!$IF$3),"",Výsledky!IF38)</f>
        <v/>
      </c>
      <c r="AR46" s="92" t="str">
        <f>IF(ISBLANK(Výsledky!$IM$3),"",Výsledky!IM38)</f>
        <v/>
      </c>
      <c r="AS46" s="92" t="str">
        <f>IF(ISBLANK(Výsledky!$IT$3),"",Výsledky!IT38)</f>
        <v/>
      </c>
      <c r="AT46" s="92" t="str">
        <f>IF(ISBLANK(Výsledky!$JA$3),"",Výsledky!JA38)</f>
        <v/>
      </c>
      <c r="AU46" s="92" t="str">
        <f>IF(ISBLANK(Výsledky!$JH$3),"",Výsledky!JH38)</f>
        <v/>
      </c>
      <c r="AV46" s="92" t="str">
        <f>IF(ISBLANK(Výsledky!$JO$3),"",Výsledky!JO38)</f>
        <v/>
      </c>
      <c r="AW46" s="92" t="str">
        <f>IF(ISBLANK(Výsledky!$JV$3),"",Výsledky!JV38)</f>
        <v/>
      </c>
      <c r="AX46" s="92" t="str">
        <f>IF(ISBLANK(Výsledky!$KC$3),"",Výsledky!KC38)</f>
        <v/>
      </c>
      <c r="AY46" s="92" t="str">
        <f>IF(ISBLANK(Výsledky!$KJ$3),"",Výsledky!KJ38)</f>
        <v/>
      </c>
      <c r="AZ46" s="92" t="str">
        <f>IF(ISBLANK(Výsledky!$KQ$3),"",Výsledky!KQ38)</f>
        <v/>
      </c>
      <c r="BA46" s="92" t="str">
        <f>IF(ISBLANK(Výsledky!$KX$3),"",Výsledky!KX38)</f>
        <v/>
      </c>
      <c r="BB46" s="92" t="str">
        <f>IF(ISBLANK(Výsledky!$LE$3),"",Výsledky!LE38)</f>
        <v/>
      </c>
      <c r="BC46" s="92" t="str">
        <f>IF(ISBLANK(Výsledky!$LL$3),"",Výsledky!LL38)</f>
        <v/>
      </c>
      <c r="BD46" s="92" t="str">
        <f>IF(ISBLANK(Výsledky!$LS$3),"",Výsledky!LS38)</f>
        <v/>
      </c>
      <c r="BE46" s="92" t="str">
        <f>IF(ISBLANK(Výsledky!$LZ$3),"",Výsledky!LZ38)</f>
        <v/>
      </c>
      <c r="BF46" s="92" t="str">
        <f>IF(ISBLANK(Výsledky!$MG$3),"",Výsledky!MG38)</f>
        <v/>
      </c>
      <c r="BG46" s="92" t="str">
        <f>IF(ISBLANK(Výsledky!$MN$3),"",Výsledky!MN38)</f>
        <v/>
      </c>
      <c r="BH46" s="92" t="str">
        <f>IF(ISBLANK(Výsledky!$MU$3),"",Výsledky!MU38)</f>
        <v/>
      </c>
      <c r="BI46" s="92" t="str">
        <f>IF(ISBLANK(Výsledky!$NB$3),"",Výsledky!NB38)</f>
        <v/>
      </c>
      <c r="BJ46" s="92" t="str">
        <f>IF(ISBLANK(Výsledky!$NI$3),"",Výsledky!NI38)</f>
        <v/>
      </c>
      <c r="BK46" s="92" t="str">
        <f>IF(ISBLANK(Výsledky!$NP$3),"",Výsledky!NP38)</f>
        <v/>
      </c>
      <c r="BL46" s="92" t="str">
        <f>IF(ISBLANK(Výsledky!$NW$3),"",Výsledky!NW38)</f>
        <v/>
      </c>
      <c r="BM46" s="92" t="str">
        <f>IF(ISBLANK(Výsledky!$OD$3),"",Výsledky!OD38)</f>
        <v/>
      </c>
      <c r="BN46" s="92" t="str">
        <f>IF(ISBLANK(Výsledky!$OK$3),"",Výsledky!OK38)</f>
        <v/>
      </c>
      <c r="BO46" s="92" t="str">
        <f>IF(ISBLANK(Výsledky!$OR$3),"",Výsledky!OR38)</f>
        <v/>
      </c>
      <c r="BP46" s="92" t="str">
        <f>IF(ISBLANK(Výsledky!$OY$3),"",Výsledky!OY38)</f>
        <v/>
      </c>
      <c r="BQ46" s="92" t="str">
        <f>IF(ISBLANK(Výsledky!$PF$3),"",Výsledky!PF38)</f>
        <v/>
      </c>
      <c r="BR46" s="92" t="str">
        <f>IF(ISBLANK(Výsledky!$PM$3),"",Výsledky!PM38)</f>
        <v/>
      </c>
      <c r="BS46" s="92" t="str">
        <f>IF(ISBLANK(Výsledky!$PT$3),"",Výsledky!PT38)</f>
        <v/>
      </c>
      <c r="BT46" s="92" t="str">
        <f>IF(ISBLANK(Výsledky!$QA$3),"",Výsledky!QA38)</f>
        <v/>
      </c>
      <c r="BU46" s="96" t="str">
        <f>IF(ISBLANK(Výsledky!$QH$3),"",Výsledky!QH38)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 ht="15" x14ac:dyDescent="0.2">
      <c r="A47" s="1"/>
      <c r="B47" s="118" t="s">
        <v>137</v>
      </c>
      <c r="C47" s="114">
        <f>Tipy!A9</f>
        <v>56</v>
      </c>
      <c r="D47" s="109" t="str">
        <f>IF(Tipy!B9="","",Tipy!B9)</f>
        <v>Balky</v>
      </c>
      <c r="E47" s="110">
        <f>SUM(F47:J47)</f>
        <v>170</v>
      </c>
      <c r="F47" s="105">
        <f>IF(ISBLANK(Výsledky!$I$3),"-",SUM(K47:P47,R47,T47:U47,W47,Y47:AA47,AC47,AE47,AG47,AI47:AK47,AN47:AO47,AS47:AT47,AV47:AW47,AZ47,BB47:BC47,BE47:BF47,BH47,BJ47,BL47:BN47,BP47,BR47:BS47))</f>
        <v>130</v>
      </c>
      <c r="G47" s="90">
        <f>IF(ISBLANK(Výsledky!$BF$3),"-",SUM(Q47,V47,X47,S47,AB47,AD47,AU47,BA47,BG47,BI47,BO47,BQ47,BU47))</f>
        <v>20</v>
      </c>
      <c r="H47" s="90" t="str">
        <f>IF(ISBLANK(Výsledky!$FG$3),"-",SUM(AF47,AH47,AM47,AP47,AR47,AX47))</f>
        <v>-</v>
      </c>
      <c r="I47" s="93" t="str">
        <f>IF(ISBLANK(Výsledky!$GW$3),"-",SUM(AL47,AQ47,AY47,BD47,BK47,BT47))</f>
        <v>-</v>
      </c>
      <c r="J47" s="95">
        <f>IF(ISBLANK(Výsledky!$I$3),"",Výsledky!I15)</f>
        <v>20</v>
      </c>
      <c r="K47" s="92">
        <f>IF(ISBLANK(Výsledky!$P$3),"",Výsledky!P15)</f>
        <v>20</v>
      </c>
      <c r="L47" s="92">
        <f>IF(ISBLANK(Výsledky!$W$3),"",Výsledky!W15)</f>
        <v>0</v>
      </c>
      <c r="M47" s="92">
        <f>IF(ISBLANK(Výsledky!$AD$3),"",Výsledky!AD15)</f>
        <v>20</v>
      </c>
      <c r="N47" s="92">
        <f>IF(ISBLANK(Výsledky!$AK$3),"",Výsledky!AK15)</f>
        <v>40</v>
      </c>
      <c r="O47" s="92">
        <f>IF(ISBLANK(Výsledky!$AR$3),"",Výsledky!AR15)</f>
        <v>30</v>
      </c>
      <c r="P47" s="92">
        <f>IF(ISBLANK(Výsledky!$AY$3),"",Výsledky!AY15)</f>
        <v>0</v>
      </c>
      <c r="Q47" s="92">
        <f>IF(ISBLANK(Výsledky!$BF$3),"",Výsledky!BF15)</f>
        <v>0</v>
      </c>
      <c r="R47" s="92" t="str">
        <f>IF(ISBLANK(Výsledky!$BM$3),"",Výsledky!BM15)</f>
        <v/>
      </c>
      <c r="S47" s="92">
        <f>IF(ISBLANK(Výsledky!$BT$3),"",Výsledky!BT15)</f>
        <v>0</v>
      </c>
      <c r="T47" s="92" t="str">
        <f>IF(ISBLANK(Výsledky!$CA$3),"",Výsledky!CA15)</f>
        <v/>
      </c>
      <c r="U47" s="92">
        <f>IF(ISBLANK(Výsledky!$CH$3),"",Výsledky!CH15)</f>
        <v>20</v>
      </c>
      <c r="V47" s="92">
        <f>IF(ISBLANK(Výsledky!$CO$3),"",Výsledky!CO15)</f>
        <v>20</v>
      </c>
      <c r="W47" s="92" t="str">
        <f>IF(ISBLANK(Výsledky!$CV$3),"",Výsledky!CV15)</f>
        <v/>
      </c>
      <c r="X47" s="92" t="str">
        <f>IF(ISBLANK(Výsledky!$DC$3),"",Výsledky!DC15)</f>
        <v/>
      </c>
      <c r="Y47" s="92" t="str">
        <f>IF(ISBLANK(Výsledky!$DJ$3),"",Výsledky!DJ15)</f>
        <v/>
      </c>
      <c r="Z47" s="92" t="str">
        <f>IF(ISBLANK(Výsledky!$DQ$3),"",Výsledky!DQ15)</f>
        <v/>
      </c>
      <c r="AA47" s="92" t="str">
        <f>IF(ISBLANK(Výsledky!$DX$3),"",Výsledky!DX15)</f>
        <v/>
      </c>
      <c r="AB47" s="92" t="str">
        <f>IF(ISBLANK(Výsledky!$EE$3),"",Výsledky!EE15)</f>
        <v/>
      </c>
      <c r="AC47" s="92" t="str">
        <f>IF(ISBLANK(Výsledky!$EL$3),"",Výsledky!EL15)</f>
        <v/>
      </c>
      <c r="AD47" s="92" t="str">
        <f>IF(ISBLANK(Výsledky!$ES$3),"",Výsledky!ES15)</f>
        <v/>
      </c>
      <c r="AE47" s="92" t="str">
        <f>IF(ISBLANK(Výsledky!$EZ$3),"",Výsledky!EZ15)</f>
        <v/>
      </c>
      <c r="AF47" s="92" t="str">
        <f>IF(ISBLANK(Výsledky!$FG$3),"",Výsledky!FG15)</f>
        <v/>
      </c>
      <c r="AG47" s="92" t="str">
        <f>IF(ISBLANK(Výsledky!$FN$3),"",Výsledky!FN15)</f>
        <v/>
      </c>
      <c r="AH47" s="92" t="str">
        <f>IF(ISBLANK(Výsledky!$FU$3),"",Výsledky!FU15)</f>
        <v/>
      </c>
      <c r="AI47" s="92" t="str">
        <f>IF(ISBLANK(Výsledky!$GB$3),"",Výsledky!GB15)</f>
        <v/>
      </c>
      <c r="AJ47" s="92" t="str">
        <f>IF(ISBLANK(Výsledky!$GI$3),"",Výsledky!GI15)</f>
        <v/>
      </c>
      <c r="AK47" s="92" t="str">
        <f>IF(ISBLANK(Výsledky!$GP$3),"",Výsledky!GP15)</f>
        <v/>
      </c>
      <c r="AL47" s="92" t="str">
        <f>IF(ISBLANK(Výsledky!$GW$3),"",Výsledky!GW15)</f>
        <v/>
      </c>
      <c r="AM47" s="92" t="str">
        <f>IF(ISBLANK(Výsledky!$HD$3),"",Výsledky!HD15)</f>
        <v/>
      </c>
      <c r="AN47" s="92" t="str">
        <f>IF(ISBLANK(Výsledky!$HK$3),"",Výsledky!HK15)</f>
        <v/>
      </c>
      <c r="AO47" s="92" t="str">
        <f>IF(ISBLANK(Výsledky!$HR$3),"",Výsledky!HR15)</f>
        <v/>
      </c>
      <c r="AP47" s="92" t="str">
        <f>IF(ISBLANK(Výsledky!$HY$3),"",Výsledky!HY15)</f>
        <v/>
      </c>
      <c r="AQ47" s="92" t="str">
        <f>IF(ISBLANK(Výsledky!$IF$3),"",Výsledky!IF15)</f>
        <v/>
      </c>
      <c r="AR47" s="92" t="str">
        <f>IF(ISBLANK(Výsledky!$IM$3),"",Výsledky!IM15)</f>
        <v/>
      </c>
      <c r="AS47" s="92" t="str">
        <f>IF(ISBLANK(Výsledky!$IT$3),"",Výsledky!IT15)</f>
        <v/>
      </c>
      <c r="AT47" s="92" t="str">
        <f>IF(ISBLANK(Výsledky!$JA$3),"",Výsledky!JA15)</f>
        <v/>
      </c>
      <c r="AU47" s="92" t="str">
        <f>IF(ISBLANK(Výsledky!$JH$3),"",Výsledky!JH15)</f>
        <v/>
      </c>
      <c r="AV47" s="92" t="str">
        <f>IF(ISBLANK(Výsledky!$JO$3),"",Výsledky!JO15)</f>
        <v/>
      </c>
      <c r="AW47" s="92" t="str">
        <f>IF(ISBLANK(Výsledky!$JV$3),"",Výsledky!JV15)</f>
        <v/>
      </c>
      <c r="AX47" s="92" t="str">
        <f>IF(ISBLANK(Výsledky!$KC$3),"",Výsledky!KC15)</f>
        <v/>
      </c>
      <c r="AY47" s="92" t="str">
        <f>IF(ISBLANK(Výsledky!$KJ$3),"",Výsledky!KJ15)</f>
        <v/>
      </c>
      <c r="AZ47" s="92" t="str">
        <f>IF(ISBLANK(Výsledky!$KQ$3),"",Výsledky!KQ15)</f>
        <v/>
      </c>
      <c r="BA47" s="92" t="str">
        <f>IF(ISBLANK(Výsledky!$KX$3),"",Výsledky!KX15)</f>
        <v/>
      </c>
      <c r="BB47" s="92" t="str">
        <f>IF(ISBLANK(Výsledky!$LE$3),"",Výsledky!LE15)</f>
        <v/>
      </c>
      <c r="BC47" s="92" t="str">
        <f>IF(ISBLANK(Výsledky!$LL$3),"",Výsledky!LL15)</f>
        <v/>
      </c>
      <c r="BD47" s="92" t="str">
        <f>IF(ISBLANK(Výsledky!$LS$3),"",Výsledky!LS15)</f>
        <v/>
      </c>
      <c r="BE47" s="92" t="str">
        <f>IF(ISBLANK(Výsledky!$LZ$3),"",Výsledky!LZ15)</f>
        <v/>
      </c>
      <c r="BF47" s="92" t="str">
        <f>IF(ISBLANK(Výsledky!$MG$3),"",Výsledky!MG15)</f>
        <v/>
      </c>
      <c r="BG47" s="92" t="str">
        <f>IF(ISBLANK(Výsledky!$MN$3),"",Výsledky!MN15)</f>
        <v/>
      </c>
      <c r="BH47" s="92" t="str">
        <f>IF(ISBLANK(Výsledky!$MU$3),"",Výsledky!MU15)</f>
        <v/>
      </c>
      <c r="BI47" s="92" t="str">
        <f>IF(ISBLANK(Výsledky!$NB$3),"",Výsledky!NB15)</f>
        <v/>
      </c>
      <c r="BJ47" s="92" t="str">
        <f>IF(ISBLANK(Výsledky!$NI$3),"",Výsledky!NI15)</f>
        <v/>
      </c>
      <c r="BK47" s="92" t="str">
        <f>IF(ISBLANK(Výsledky!$NP$3),"",Výsledky!NP15)</f>
        <v/>
      </c>
      <c r="BL47" s="92" t="str">
        <f>IF(ISBLANK(Výsledky!$NW$3),"",Výsledky!NW15)</f>
        <v/>
      </c>
      <c r="BM47" s="92" t="str">
        <f>IF(ISBLANK(Výsledky!$OD$3),"",Výsledky!OD15)</f>
        <v/>
      </c>
      <c r="BN47" s="92" t="str">
        <f>IF(ISBLANK(Výsledky!$OK$3),"",Výsledky!OK15)</f>
        <v/>
      </c>
      <c r="BO47" s="92" t="str">
        <f>IF(ISBLANK(Výsledky!$OR$3),"",Výsledky!OR15)</f>
        <v/>
      </c>
      <c r="BP47" s="92" t="str">
        <f>IF(ISBLANK(Výsledky!$OY$3),"",Výsledky!OY15)</f>
        <v/>
      </c>
      <c r="BQ47" s="92" t="str">
        <f>IF(ISBLANK(Výsledky!$PF$3),"",Výsledky!PF15)</f>
        <v/>
      </c>
      <c r="BR47" s="92" t="str">
        <f>IF(ISBLANK(Výsledky!$PM$3),"",Výsledky!PM15)</f>
        <v/>
      </c>
      <c r="BS47" s="92" t="str">
        <f>IF(ISBLANK(Výsledky!$PT$3),"",Výsledky!PT15)</f>
        <v/>
      </c>
      <c r="BT47" s="92" t="str">
        <f>IF(ISBLANK(Výsledky!$QA$3),"",Výsledky!QA15)</f>
        <v/>
      </c>
      <c r="BU47" s="96" t="str">
        <f>IF(ISBLANK(Výsledky!$QH$3),"",Výsledky!QH15)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 ht="15" x14ac:dyDescent="0.2">
      <c r="A48" s="1"/>
      <c r="B48" s="118" t="s">
        <v>138</v>
      </c>
      <c r="C48" s="114">
        <f>Tipy!A41</f>
        <v>63</v>
      </c>
      <c r="D48" s="109" t="str">
        <f>IF(Tipy!B41="","",Tipy!B41)</f>
        <v>Marek</v>
      </c>
      <c r="E48" s="110">
        <f>SUM(F48:J48)</f>
        <v>170</v>
      </c>
      <c r="F48" s="105">
        <f>IF(ISBLANK(Výsledky!$I$3),"-",SUM(K48:P48,R48,T48:U48,W48,Y48:AA48,AC48,AE48,AG48,AI48:AK48,AN48:AO48,AS48:AT48,AV48:AW48,AZ48,BB48:BC48,BE48:BF48,BH48,BJ48,BL48:BN48,BP48,BR48:BS48))</f>
        <v>170</v>
      </c>
      <c r="G48" s="90">
        <f>IF(ISBLANK(Výsledky!$BF$3),"-",SUM(Q48,V48,X48,S48,AB48,AD48,AU48,BA48,BG48,BI48,BO48,BQ48,BU48))</f>
        <v>0</v>
      </c>
      <c r="H48" s="90" t="str">
        <f>IF(ISBLANK(Výsledky!$FG$3),"-",SUM(AF48,AH48,AM48,AP48,AR48,AX48))</f>
        <v>-</v>
      </c>
      <c r="I48" s="93" t="str">
        <f>IF(ISBLANK(Výsledky!$GW$3),"-",SUM(AL48,AQ48,AY48,BD48,BK48,BT48))</f>
        <v>-</v>
      </c>
      <c r="J48" s="95">
        <f>IF(ISBLANK(Výsledky!$I$3),"",Výsledky!I47)</f>
        <v>0</v>
      </c>
      <c r="K48" s="92">
        <f>IF(ISBLANK(Výsledky!$P$3),"",Výsledky!P47)</f>
        <v>20</v>
      </c>
      <c r="L48" s="92">
        <f>IF(ISBLANK(Výsledky!$W$3),"",Výsledky!W47)</f>
        <v>0</v>
      </c>
      <c r="M48" s="92">
        <f>IF(ISBLANK(Výsledky!$AD$3),"",Výsledky!AD47)</f>
        <v>30</v>
      </c>
      <c r="N48" s="92">
        <f>IF(ISBLANK(Výsledky!$AK$3),"",Výsledky!AK47)</f>
        <v>20</v>
      </c>
      <c r="O48" s="92">
        <f>IF(ISBLANK(Výsledky!$AR$3),"",Výsledky!AR47)</f>
        <v>80</v>
      </c>
      <c r="P48" s="92">
        <f>IF(ISBLANK(Výsledky!$AY$3),"",Výsledky!AY47)</f>
        <v>20</v>
      </c>
      <c r="Q48" s="92" t="str">
        <f>IF(ISBLANK(Výsledky!$BF$3),"",Výsledky!BF47)</f>
        <v>-</v>
      </c>
      <c r="R48" s="92" t="str">
        <f>IF(ISBLANK(Výsledky!$BM$3),"",Výsledky!BM47)</f>
        <v/>
      </c>
      <c r="S48" s="92" t="str">
        <f>IF(ISBLANK(Výsledky!$BT$3),"",Výsledky!BT47)</f>
        <v>-</v>
      </c>
      <c r="T48" s="92" t="str">
        <f>IF(ISBLANK(Výsledky!$CA$3),"",Výsledky!CA47)</f>
        <v/>
      </c>
      <c r="U48" s="92" t="str">
        <f>IF(ISBLANK(Výsledky!$CH$3),"",Výsledky!CH47)</f>
        <v>-</v>
      </c>
      <c r="V48" s="92" t="str">
        <f>IF(ISBLANK(Výsledky!$CO$3),"",Výsledky!CO47)</f>
        <v>-</v>
      </c>
      <c r="W48" s="92" t="str">
        <f>IF(ISBLANK(Výsledky!$CV$3),"",Výsledky!CV47)</f>
        <v/>
      </c>
      <c r="X48" s="92" t="str">
        <f>IF(ISBLANK(Výsledky!$DC$3),"",Výsledky!DC47)</f>
        <v/>
      </c>
      <c r="Y48" s="92" t="str">
        <f>IF(ISBLANK(Výsledky!$DJ$3),"",Výsledky!DJ47)</f>
        <v/>
      </c>
      <c r="Z48" s="92" t="str">
        <f>IF(ISBLANK(Výsledky!$DQ$3),"",Výsledky!DQ47)</f>
        <v/>
      </c>
      <c r="AA48" s="92" t="str">
        <f>IF(ISBLANK(Výsledky!$DX$3),"",Výsledky!DX47)</f>
        <v/>
      </c>
      <c r="AB48" s="92" t="str">
        <f>IF(ISBLANK(Výsledky!$EE$3),"",Výsledky!EE47)</f>
        <v/>
      </c>
      <c r="AC48" s="92" t="str">
        <f>IF(ISBLANK(Výsledky!$EL$3),"",Výsledky!EL47)</f>
        <v/>
      </c>
      <c r="AD48" s="92" t="str">
        <f>IF(ISBLANK(Výsledky!$ES$3),"",Výsledky!ES47)</f>
        <v/>
      </c>
      <c r="AE48" s="92" t="str">
        <f>IF(ISBLANK(Výsledky!$EZ$3),"",Výsledky!EZ47)</f>
        <v/>
      </c>
      <c r="AF48" s="92" t="str">
        <f>IF(ISBLANK(Výsledky!$FG$3),"",Výsledky!FG47)</f>
        <v/>
      </c>
      <c r="AG48" s="92" t="str">
        <f>IF(ISBLANK(Výsledky!$FN$3),"",Výsledky!FN47)</f>
        <v/>
      </c>
      <c r="AH48" s="92" t="str">
        <f>IF(ISBLANK(Výsledky!$FU$3),"",Výsledky!FU47)</f>
        <v/>
      </c>
      <c r="AI48" s="92" t="str">
        <f>IF(ISBLANK(Výsledky!$GB$3),"",Výsledky!GB47)</f>
        <v/>
      </c>
      <c r="AJ48" s="92" t="str">
        <f>IF(ISBLANK(Výsledky!$GI$3),"",Výsledky!GI47)</f>
        <v/>
      </c>
      <c r="AK48" s="92" t="str">
        <f>IF(ISBLANK(Výsledky!$GP$3),"",Výsledky!GP47)</f>
        <v/>
      </c>
      <c r="AL48" s="92" t="str">
        <f>IF(ISBLANK(Výsledky!$GW$3),"",Výsledky!GW47)</f>
        <v/>
      </c>
      <c r="AM48" s="92" t="str">
        <f>IF(ISBLANK(Výsledky!$HD$3),"",Výsledky!HD47)</f>
        <v/>
      </c>
      <c r="AN48" s="92" t="str">
        <f>IF(ISBLANK(Výsledky!$HK$3),"",Výsledky!HK47)</f>
        <v/>
      </c>
      <c r="AO48" s="92" t="str">
        <f>IF(ISBLANK(Výsledky!$HR$3),"",Výsledky!HR47)</f>
        <v/>
      </c>
      <c r="AP48" s="92" t="str">
        <f>IF(ISBLANK(Výsledky!$HY$3),"",Výsledky!HY47)</f>
        <v/>
      </c>
      <c r="AQ48" s="92" t="str">
        <f>IF(ISBLANK(Výsledky!$IF$3),"",Výsledky!IF47)</f>
        <v/>
      </c>
      <c r="AR48" s="92" t="str">
        <f>IF(ISBLANK(Výsledky!$IM$3),"",Výsledky!IM47)</f>
        <v/>
      </c>
      <c r="AS48" s="92" t="str">
        <f>IF(ISBLANK(Výsledky!$IT$3),"",Výsledky!IT47)</f>
        <v/>
      </c>
      <c r="AT48" s="92" t="str">
        <f>IF(ISBLANK(Výsledky!$JA$3),"",Výsledky!JA47)</f>
        <v/>
      </c>
      <c r="AU48" s="92" t="str">
        <f>IF(ISBLANK(Výsledky!$JH$3),"",Výsledky!JH47)</f>
        <v/>
      </c>
      <c r="AV48" s="92" t="str">
        <f>IF(ISBLANK(Výsledky!$JO$3),"",Výsledky!JO47)</f>
        <v/>
      </c>
      <c r="AW48" s="92" t="str">
        <f>IF(ISBLANK(Výsledky!$JV$3),"",Výsledky!JV47)</f>
        <v/>
      </c>
      <c r="AX48" s="92" t="str">
        <f>IF(ISBLANK(Výsledky!$KC$3),"",Výsledky!KC47)</f>
        <v/>
      </c>
      <c r="AY48" s="92" t="str">
        <f>IF(ISBLANK(Výsledky!$KJ$3),"",Výsledky!KJ47)</f>
        <v/>
      </c>
      <c r="AZ48" s="92" t="str">
        <f>IF(ISBLANK(Výsledky!$KQ$3),"",Výsledky!KQ47)</f>
        <v/>
      </c>
      <c r="BA48" s="92" t="str">
        <f>IF(ISBLANK(Výsledky!$KX$3),"",Výsledky!KX47)</f>
        <v/>
      </c>
      <c r="BB48" s="92" t="str">
        <f>IF(ISBLANK(Výsledky!$LE$3),"",Výsledky!LE47)</f>
        <v/>
      </c>
      <c r="BC48" s="92" t="str">
        <f>IF(ISBLANK(Výsledky!$LL$3),"",Výsledky!LL47)</f>
        <v/>
      </c>
      <c r="BD48" s="92" t="str">
        <f>IF(ISBLANK(Výsledky!$LS$3),"",Výsledky!LS47)</f>
        <v/>
      </c>
      <c r="BE48" s="92" t="str">
        <f>IF(ISBLANK(Výsledky!$LZ$3),"",Výsledky!LZ47)</f>
        <v/>
      </c>
      <c r="BF48" s="92" t="str">
        <f>IF(ISBLANK(Výsledky!$MG$3),"",Výsledky!MG47)</f>
        <v/>
      </c>
      <c r="BG48" s="92" t="str">
        <f>IF(ISBLANK(Výsledky!$MN$3),"",Výsledky!MN47)</f>
        <v/>
      </c>
      <c r="BH48" s="92" t="str">
        <f>IF(ISBLANK(Výsledky!$MU$3),"",Výsledky!MU47)</f>
        <v/>
      </c>
      <c r="BI48" s="92" t="str">
        <f>IF(ISBLANK(Výsledky!$NB$3),"",Výsledky!NB47)</f>
        <v/>
      </c>
      <c r="BJ48" s="92" t="str">
        <f>IF(ISBLANK(Výsledky!$NI$3),"",Výsledky!NI47)</f>
        <v/>
      </c>
      <c r="BK48" s="92" t="str">
        <f>IF(ISBLANK(Výsledky!$NP$3),"",Výsledky!NP47)</f>
        <v/>
      </c>
      <c r="BL48" s="92" t="str">
        <f>IF(ISBLANK(Výsledky!$NW$3),"",Výsledky!NW47)</f>
        <v/>
      </c>
      <c r="BM48" s="92" t="str">
        <f>IF(ISBLANK(Výsledky!$OD$3),"",Výsledky!OD47)</f>
        <v/>
      </c>
      <c r="BN48" s="92" t="str">
        <f>IF(ISBLANK(Výsledky!$OK$3),"",Výsledky!OK47)</f>
        <v/>
      </c>
      <c r="BO48" s="92" t="str">
        <f>IF(ISBLANK(Výsledky!$OR$3),"",Výsledky!OR47)</f>
        <v/>
      </c>
      <c r="BP48" s="92" t="str">
        <f>IF(ISBLANK(Výsledky!$OY$3),"",Výsledky!OY47)</f>
        <v/>
      </c>
      <c r="BQ48" s="92" t="str">
        <f>IF(ISBLANK(Výsledky!$PF$3),"",Výsledky!PF47)</f>
        <v/>
      </c>
      <c r="BR48" s="92" t="str">
        <f>IF(ISBLANK(Výsledky!$PM$3),"",Výsledky!PM47)</f>
        <v/>
      </c>
      <c r="BS48" s="92" t="str">
        <f>IF(ISBLANK(Výsledky!$PT$3),"",Výsledky!PT47)</f>
        <v/>
      </c>
      <c r="BT48" s="92" t="str">
        <f>IF(ISBLANK(Výsledky!$QA$3),"",Výsledky!QA47)</f>
        <v/>
      </c>
      <c r="BU48" s="96" t="str">
        <f>IF(ISBLANK(Výsledky!$QH$3),"",Výsledky!QH47)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 ht="15" x14ac:dyDescent="0.2">
      <c r="A49" s="1"/>
      <c r="B49" s="118" t="s">
        <v>139</v>
      </c>
      <c r="C49" s="114">
        <f>Tipy!A57</f>
        <v>73</v>
      </c>
      <c r="D49" s="109" t="str">
        <f>IF(Tipy!B57="","",Tipy!B57)</f>
        <v>Peter Bognár</v>
      </c>
      <c r="E49" s="110">
        <f>SUM(F49:J49)</f>
        <v>170</v>
      </c>
      <c r="F49" s="105">
        <f>IF(ISBLANK(Výsledky!$I$3),"-",SUM(K49:P49,R49,T49:U49,W49,Y49:AA49,AC49,AE49,AG49,AI49:AK49,AN49:AO49,AS49:AT49,AV49:AW49,AZ49,BB49:BC49,BE49:BF49,BH49,BJ49,BL49:BN49,BP49,BR49:BS49))</f>
        <v>90</v>
      </c>
      <c r="G49" s="90">
        <f>IF(ISBLANK(Výsledky!$BF$3),"-",SUM(Q49,V49,X49,S49,AB49,AD49,AU49,BA49,BG49,BI49,BO49,BQ49,BU49))</f>
        <v>80</v>
      </c>
      <c r="H49" s="90" t="str">
        <f>IF(ISBLANK(Výsledky!$FG$3),"-",SUM(AF49,AH49,AM49,AP49,AR49,AX49))</f>
        <v>-</v>
      </c>
      <c r="I49" s="93" t="str">
        <f>IF(ISBLANK(Výsledky!$GW$3),"-",SUM(AL49,AQ49,AY49,BD49,BK49,BT49))</f>
        <v>-</v>
      </c>
      <c r="J49" s="95" t="str">
        <f>IF(ISBLANK(Výsledky!$I$3),"",Výsledky!I63)</f>
        <v>-</v>
      </c>
      <c r="K49" s="92">
        <f>IF(ISBLANK(Výsledky!$P$3),"",Výsledky!P63)</f>
        <v>20</v>
      </c>
      <c r="L49" s="92">
        <f>IF(ISBLANK(Výsledky!$W$3),"",Výsledky!W63)</f>
        <v>0</v>
      </c>
      <c r="M49" s="92">
        <f>IF(ISBLANK(Výsledky!$AD$3),"",Výsledky!AD63)</f>
        <v>20</v>
      </c>
      <c r="N49" s="92">
        <f>IF(ISBLANK(Výsledky!$AK$3),"",Výsledky!AK63)</f>
        <v>20</v>
      </c>
      <c r="O49" s="92">
        <f>IF(ISBLANK(Výsledky!$AR$3),"",Výsledky!AR63)</f>
        <v>30</v>
      </c>
      <c r="P49" s="92">
        <f>IF(ISBLANK(Výsledky!$AY$3),"",Výsledky!AY63)</f>
        <v>0</v>
      </c>
      <c r="Q49" s="92">
        <f>IF(ISBLANK(Výsledky!$BF$3),"",Výsledky!BF63)</f>
        <v>0</v>
      </c>
      <c r="R49" s="92" t="str">
        <f>IF(ISBLANK(Výsledky!$BM$3),"",Výsledky!BM63)</f>
        <v/>
      </c>
      <c r="S49" s="92">
        <f>IF(ISBLANK(Výsledky!$BT$3),"",Výsledky!BT63)</f>
        <v>50</v>
      </c>
      <c r="T49" s="92" t="str">
        <f>IF(ISBLANK(Výsledky!$CA$3),"",Výsledky!CA63)</f>
        <v/>
      </c>
      <c r="U49" s="92">
        <f>IF(ISBLANK(Výsledky!$CH$3),"",Výsledky!CH63)</f>
        <v>0</v>
      </c>
      <c r="V49" s="92">
        <f>IF(ISBLANK(Výsledky!$CO$3),"",Výsledky!CO63)</f>
        <v>30</v>
      </c>
      <c r="W49" s="92" t="str">
        <f>IF(ISBLANK(Výsledky!$CV$3),"",Výsledky!CV63)</f>
        <v/>
      </c>
      <c r="X49" s="92" t="str">
        <f>IF(ISBLANK(Výsledky!$DC$3),"",Výsledky!DC63)</f>
        <v/>
      </c>
      <c r="Y49" s="92" t="str">
        <f>IF(ISBLANK(Výsledky!$DJ$3),"",Výsledky!DJ63)</f>
        <v/>
      </c>
      <c r="Z49" s="92" t="str">
        <f>IF(ISBLANK(Výsledky!$DQ$3),"",Výsledky!DQ63)</f>
        <v/>
      </c>
      <c r="AA49" s="92" t="str">
        <f>IF(ISBLANK(Výsledky!$DX$3),"",Výsledky!DX63)</f>
        <v/>
      </c>
      <c r="AB49" s="92" t="str">
        <f>IF(ISBLANK(Výsledky!$EE$3),"",Výsledky!EE63)</f>
        <v/>
      </c>
      <c r="AC49" s="92" t="str">
        <f>IF(ISBLANK(Výsledky!$EL$3),"",Výsledky!EL63)</f>
        <v/>
      </c>
      <c r="AD49" s="92" t="str">
        <f>IF(ISBLANK(Výsledky!$ES$3),"",Výsledky!ES63)</f>
        <v/>
      </c>
      <c r="AE49" s="92" t="str">
        <f>IF(ISBLANK(Výsledky!$EZ$3),"",Výsledky!EZ63)</f>
        <v/>
      </c>
      <c r="AF49" s="92" t="str">
        <f>IF(ISBLANK(Výsledky!$FG$3),"",Výsledky!FG63)</f>
        <v/>
      </c>
      <c r="AG49" s="92" t="str">
        <f>IF(ISBLANK(Výsledky!$FN$3),"",Výsledky!FN63)</f>
        <v/>
      </c>
      <c r="AH49" s="92" t="str">
        <f>IF(ISBLANK(Výsledky!$FU$3),"",Výsledky!FU63)</f>
        <v/>
      </c>
      <c r="AI49" s="92" t="str">
        <f>IF(ISBLANK(Výsledky!$GB$3),"",Výsledky!GB63)</f>
        <v/>
      </c>
      <c r="AJ49" s="92" t="str">
        <f>IF(ISBLANK(Výsledky!$GI$3),"",Výsledky!GI63)</f>
        <v/>
      </c>
      <c r="AK49" s="92" t="str">
        <f>IF(ISBLANK(Výsledky!$GP$3),"",Výsledky!GP63)</f>
        <v/>
      </c>
      <c r="AL49" s="92" t="str">
        <f>IF(ISBLANK(Výsledky!$GW$3),"",Výsledky!GW63)</f>
        <v/>
      </c>
      <c r="AM49" s="92" t="str">
        <f>IF(ISBLANK(Výsledky!$HD$3),"",Výsledky!HD63)</f>
        <v/>
      </c>
      <c r="AN49" s="92" t="str">
        <f>IF(ISBLANK(Výsledky!$HK$3),"",Výsledky!HK63)</f>
        <v/>
      </c>
      <c r="AO49" s="92" t="str">
        <f>IF(ISBLANK(Výsledky!$HR$3),"",Výsledky!HR63)</f>
        <v/>
      </c>
      <c r="AP49" s="92" t="str">
        <f>IF(ISBLANK(Výsledky!$HY$3),"",Výsledky!HY63)</f>
        <v/>
      </c>
      <c r="AQ49" s="92" t="str">
        <f>IF(ISBLANK(Výsledky!$IF$3),"",Výsledky!IF63)</f>
        <v/>
      </c>
      <c r="AR49" s="92" t="str">
        <f>IF(ISBLANK(Výsledky!$IM$3),"",Výsledky!IM63)</f>
        <v/>
      </c>
      <c r="AS49" s="92" t="str">
        <f>IF(ISBLANK(Výsledky!$IT$3),"",Výsledky!IT63)</f>
        <v/>
      </c>
      <c r="AT49" s="92" t="str">
        <f>IF(ISBLANK(Výsledky!$JA$3),"",Výsledky!JA63)</f>
        <v/>
      </c>
      <c r="AU49" s="92" t="str">
        <f>IF(ISBLANK(Výsledky!$JH$3),"",Výsledky!JH63)</f>
        <v/>
      </c>
      <c r="AV49" s="92" t="str">
        <f>IF(ISBLANK(Výsledky!$JO$3),"",Výsledky!JO63)</f>
        <v/>
      </c>
      <c r="AW49" s="92" t="str">
        <f>IF(ISBLANK(Výsledky!$JV$3),"",Výsledky!JV63)</f>
        <v/>
      </c>
      <c r="AX49" s="92" t="str">
        <f>IF(ISBLANK(Výsledky!$KC$3),"",Výsledky!KC63)</f>
        <v/>
      </c>
      <c r="AY49" s="92" t="str">
        <f>IF(ISBLANK(Výsledky!$KJ$3),"",Výsledky!KJ63)</f>
        <v/>
      </c>
      <c r="AZ49" s="92" t="str">
        <f>IF(ISBLANK(Výsledky!$KQ$3),"",Výsledky!KQ63)</f>
        <v/>
      </c>
      <c r="BA49" s="92" t="str">
        <f>IF(ISBLANK(Výsledky!$KX$3),"",Výsledky!KX63)</f>
        <v/>
      </c>
      <c r="BB49" s="92" t="str">
        <f>IF(ISBLANK(Výsledky!$LE$3),"",Výsledky!LE63)</f>
        <v/>
      </c>
      <c r="BC49" s="92" t="str">
        <f>IF(ISBLANK(Výsledky!$LL$3),"",Výsledky!LL63)</f>
        <v/>
      </c>
      <c r="BD49" s="92" t="str">
        <f>IF(ISBLANK(Výsledky!$LS$3),"",Výsledky!LS63)</f>
        <v/>
      </c>
      <c r="BE49" s="92" t="str">
        <f>IF(ISBLANK(Výsledky!$LZ$3),"",Výsledky!LZ63)</f>
        <v/>
      </c>
      <c r="BF49" s="92" t="str">
        <f>IF(ISBLANK(Výsledky!$MG$3),"",Výsledky!MG63)</f>
        <v/>
      </c>
      <c r="BG49" s="92" t="str">
        <f>IF(ISBLANK(Výsledky!$MN$3),"",Výsledky!MN63)</f>
        <v/>
      </c>
      <c r="BH49" s="92" t="str">
        <f>IF(ISBLANK(Výsledky!$MU$3),"",Výsledky!MU63)</f>
        <v/>
      </c>
      <c r="BI49" s="92" t="str">
        <f>IF(ISBLANK(Výsledky!$NB$3),"",Výsledky!NB63)</f>
        <v/>
      </c>
      <c r="BJ49" s="92" t="str">
        <f>IF(ISBLANK(Výsledky!$NI$3),"",Výsledky!NI63)</f>
        <v/>
      </c>
      <c r="BK49" s="92" t="str">
        <f>IF(ISBLANK(Výsledky!$NP$3),"",Výsledky!NP63)</f>
        <v/>
      </c>
      <c r="BL49" s="92" t="str">
        <f>IF(ISBLANK(Výsledky!$NW$3),"",Výsledky!NW63)</f>
        <v/>
      </c>
      <c r="BM49" s="92" t="str">
        <f>IF(ISBLANK(Výsledky!$OD$3),"",Výsledky!OD63)</f>
        <v/>
      </c>
      <c r="BN49" s="92" t="str">
        <f>IF(ISBLANK(Výsledky!$OK$3),"",Výsledky!OK63)</f>
        <v/>
      </c>
      <c r="BO49" s="92" t="str">
        <f>IF(ISBLANK(Výsledky!$OR$3),"",Výsledky!OR63)</f>
        <v/>
      </c>
      <c r="BP49" s="92" t="str">
        <f>IF(ISBLANK(Výsledky!$OY$3),"",Výsledky!OY63)</f>
        <v/>
      </c>
      <c r="BQ49" s="92" t="str">
        <f>IF(ISBLANK(Výsledky!$PF$3),"",Výsledky!PF63)</f>
        <v/>
      </c>
      <c r="BR49" s="92" t="str">
        <f>IF(ISBLANK(Výsledky!$PM$3),"",Výsledky!PM63)</f>
        <v/>
      </c>
      <c r="BS49" s="92" t="str">
        <f>IF(ISBLANK(Výsledky!$PT$3),"",Výsledky!PT63)</f>
        <v/>
      </c>
      <c r="BT49" s="92" t="str">
        <f>IF(ISBLANK(Výsledky!$QA$3),"",Výsledky!QA63)</f>
        <v/>
      </c>
      <c r="BU49" s="96" t="str">
        <f>IF(ISBLANK(Výsledky!$QH$3),"",Výsledky!QH63)</f>
        <v/>
      </c>
      <c r="BV49" s="8"/>
      <c r="BW49" s="11"/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 ht="15" x14ac:dyDescent="0.2">
      <c r="A50" s="1"/>
      <c r="B50" s="118" t="s">
        <v>140</v>
      </c>
      <c r="C50" s="114">
        <f>Tipy!A46</f>
        <v>69</v>
      </c>
      <c r="D50" s="109" t="str">
        <f>IF(Tipy!B46="","",Tipy!B46)</f>
        <v>Masko</v>
      </c>
      <c r="E50" s="110">
        <f>SUM(F50:J50)</f>
        <v>160</v>
      </c>
      <c r="F50" s="105">
        <f>IF(ISBLANK(Výsledky!$I$3),"-",SUM(K50:P50,R50,T50:U50,W50,Y50:AA50,AC50,AE50,AG50,AI50:AK50,AN50:AO50,AS50:AT50,AV50:AW50,AZ50,BB50:BC50,BE50:BF50,BH50,BJ50,BL50:BN50,BP50,BR50:BS50))</f>
        <v>90</v>
      </c>
      <c r="G50" s="90">
        <f>IF(ISBLANK(Výsledky!$BF$3),"-",SUM(Q50,V50,X50,S50,AB50,AD50,AU50,BA50,BG50,BI50,BO50,BQ50,BU50))</f>
        <v>70</v>
      </c>
      <c r="H50" s="90" t="str">
        <f>IF(ISBLANK(Výsledky!$FG$3),"-",SUM(AF50,AH50,AM50,AP50,AR50,AX50))</f>
        <v>-</v>
      </c>
      <c r="I50" s="93" t="str">
        <f>IF(ISBLANK(Výsledky!$GW$3),"-",SUM(AL50,AQ50,AY50,BD50,BK50,BT50))</f>
        <v>-</v>
      </c>
      <c r="J50" s="95">
        <f>IF(ISBLANK(Výsledky!$I$3),"",Výsledky!I52)</f>
        <v>0</v>
      </c>
      <c r="K50" s="92">
        <f>IF(ISBLANK(Výsledky!$P$3),"",Výsledky!P52)</f>
        <v>40</v>
      </c>
      <c r="L50" s="92">
        <f>IF(ISBLANK(Výsledky!$W$3),"",Výsledky!W52)</f>
        <v>0</v>
      </c>
      <c r="M50" s="92">
        <f>IF(ISBLANK(Výsledky!$AD$3),"",Výsledky!AD52)</f>
        <v>20</v>
      </c>
      <c r="N50" s="92">
        <f>IF(ISBLANK(Výsledky!$AK$3),"",Výsledky!AK52)</f>
        <v>20</v>
      </c>
      <c r="O50" s="92" t="str">
        <f>IF(ISBLANK(Výsledky!$AR$3),"",Výsledky!AR52)</f>
        <v>-</v>
      </c>
      <c r="P50" s="92">
        <f>IF(ISBLANK(Výsledky!$AY$3),"",Výsledky!AY52)</f>
        <v>10</v>
      </c>
      <c r="Q50" s="92">
        <f>IF(ISBLANK(Výsledky!$BF$3),"",Výsledky!BF52)</f>
        <v>30</v>
      </c>
      <c r="R50" s="92" t="str">
        <f>IF(ISBLANK(Výsledky!$BM$3),"",Výsledky!BM52)</f>
        <v/>
      </c>
      <c r="S50" s="92">
        <f>IF(ISBLANK(Výsledky!$BT$3),"",Výsledky!BT52)</f>
        <v>0</v>
      </c>
      <c r="T50" s="92" t="str">
        <f>IF(ISBLANK(Výsledky!$CA$3),"",Výsledky!CA52)</f>
        <v/>
      </c>
      <c r="U50" s="92">
        <f>IF(ISBLANK(Výsledky!$CH$3),"",Výsledky!CH52)</f>
        <v>0</v>
      </c>
      <c r="V50" s="92">
        <f>IF(ISBLANK(Výsledky!$CO$3),"",Výsledky!CO52)</f>
        <v>40</v>
      </c>
      <c r="W50" s="92" t="str">
        <f>IF(ISBLANK(Výsledky!$CV$3),"",Výsledky!CV52)</f>
        <v/>
      </c>
      <c r="X50" s="92" t="str">
        <f>IF(ISBLANK(Výsledky!$DC$3),"",Výsledky!DC52)</f>
        <v/>
      </c>
      <c r="Y50" s="92" t="str">
        <f>IF(ISBLANK(Výsledky!$DJ$3),"",Výsledky!DJ52)</f>
        <v/>
      </c>
      <c r="Z50" s="92" t="str">
        <f>IF(ISBLANK(Výsledky!$DQ$3),"",Výsledky!DQ52)</f>
        <v/>
      </c>
      <c r="AA50" s="92" t="str">
        <f>IF(ISBLANK(Výsledky!$DX$3),"",Výsledky!DX52)</f>
        <v/>
      </c>
      <c r="AB50" s="92" t="str">
        <f>IF(ISBLANK(Výsledky!$EE$3),"",Výsledky!EE52)</f>
        <v/>
      </c>
      <c r="AC50" s="92" t="str">
        <f>IF(ISBLANK(Výsledky!$EL$3),"",Výsledky!EL52)</f>
        <v/>
      </c>
      <c r="AD50" s="92" t="str">
        <f>IF(ISBLANK(Výsledky!$ES$3),"",Výsledky!ES52)</f>
        <v/>
      </c>
      <c r="AE50" s="92" t="str">
        <f>IF(ISBLANK(Výsledky!$EZ$3),"",Výsledky!EZ52)</f>
        <v/>
      </c>
      <c r="AF50" s="92" t="str">
        <f>IF(ISBLANK(Výsledky!$FG$3),"",Výsledky!FG52)</f>
        <v/>
      </c>
      <c r="AG50" s="92" t="str">
        <f>IF(ISBLANK(Výsledky!$FN$3),"",Výsledky!FN52)</f>
        <v/>
      </c>
      <c r="AH50" s="92" t="str">
        <f>IF(ISBLANK(Výsledky!$FU$3),"",Výsledky!FU52)</f>
        <v/>
      </c>
      <c r="AI50" s="92" t="str">
        <f>IF(ISBLANK(Výsledky!$GB$3),"",Výsledky!GB52)</f>
        <v/>
      </c>
      <c r="AJ50" s="92" t="str">
        <f>IF(ISBLANK(Výsledky!$GI$3),"",Výsledky!GI52)</f>
        <v/>
      </c>
      <c r="AK50" s="92" t="str">
        <f>IF(ISBLANK(Výsledky!$GP$3),"",Výsledky!GP52)</f>
        <v/>
      </c>
      <c r="AL50" s="92" t="str">
        <f>IF(ISBLANK(Výsledky!$GW$3),"",Výsledky!GW52)</f>
        <v/>
      </c>
      <c r="AM50" s="92" t="str">
        <f>IF(ISBLANK(Výsledky!$HD$3),"",Výsledky!HD52)</f>
        <v/>
      </c>
      <c r="AN50" s="92" t="str">
        <f>IF(ISBLANK(Výsledky!$HK$3),"",Výsledky!HK52)</f>
        <v/>
      </c>
      <c r="AO50" s="92" t="str">
        <f>IF(ISBLANK(Výsledky!$HR$3),"",Výsledky!HR52)</f>
        <v/>
      </c>
      <c r="AP50" s="92" t="str">
        <f>IF(ISBLANK(Výsledky!$HY$3),"",Výsledky!HY52)</f>
        <v/>
      </c>
      <c r="AQ50" s="92" t="str">
        <f>IF(ISBLANK(Výsledky!$IF$3),"",Výsledky!IF52)</f>
        <v/>
      </c>
      <c r="AR50" s="92" t="str">
        <f>IF(ISBLANK(Výsledky!$IM$3),"",Výsledky!IM52)</f>
        <v/>
      </c>
      <c r="AS50" s="92" t="str">
        <f>IF(ISBLANK(Výsledky!$IT$3),"",Výsledky!IT52)</f>
        <v/>
      </c>
      <c r="AT50" s="92" t="str">
        <f>IF(ISBLANK(Výsledky!$JA$3),"",Výsledky!JA52)</f>
        <v/>
      </c>
      <c r="AU50" s="92" t="str">
        <f>IF(ISBLANK(Výsledky!$JH$3),"",Výsledky!JH52)</f>
        <v/>
      </c>
      <c r="AV50" s="92" t="str">
        <f>IF(ISBLANK(Výsledky!$JO$3),"",Výsledky!JO52)</f>
        <v/>
      </c>
      <c r="AW50" s="92" t="str">
        <f>IF(ISBLANK(Výsledky!$JV$3),"",Výsledky!JV52)</f>
        <v/>
      </c>
      <c r="AX50" s="92" t="str">
        <f>IF(ISBLANK(Výsledky!$KC$3),"",Výsledky!KC52)</f>
        <v/>
      </c>
      <c r="AY50" s="92" t="str">
        <f>IF(ISBLANK(Výsledky!$KJ$3),"",Výsledky!KJ52)</f>
        <v/>
      </c>
      <c r="AZ50" s="92" t="str">
        <f>IF(ISBLANK(Výsledky!$KQ$3),"",Výsledky!KQ52)</f>
        <v/>
      </c>
      <c r="BA50" s="92" t="str">
        <f>IF(ISBLANK(Výsledky!$KX$3),"",Výsledky!KX52)</f>
        <v/>
      </c>
      <c r="BB50" s="92" t="str">
        <f>IF(ISBLANK(Výsledky!$LE$3),"",Výsledky!LE52)</f>
        <v/>
      </c>
      <c r="BC50" s="92" t="str">
        <f>IF(ISBLANK(Výsledky!$LL$3),"",Výsledky!LL52)</f>
        <v/>
      </c>
      <c r="BD50" s="92" t="str">
        <f>IF(ISBLANK(Výsledky!$LS$3),"",Výsledky!LS52)</f>
        <v/>
      </c>
      <c r="BE50" s="92" t="str">
        <f>IF(ISBLANK(Výsledky!$LZ$3),"",Výsledky!LZ52)</f>
        <v/>
      </c>
      <c r="BF50" s="92" t="str">
        <f>IF(ISBLANK(Výsledky!$MG$3),"",Výsledky!MG52)</f>
        <v/>
      </c>
      <c r="BG50" s="92" t="str">
        <f>IF(ISBLANK(Výsledky!$MN$3),"",Výsledky!MN52)</f>
        <v/>
      </c>
      <c r="BH50" s="92" t="str">
        <f>IF(ISBLANK(Výsledky!$MU$3),"",Výsledky!MU52)</f>
        <v/>
      </c>
      <c r="BI50" s="92" t="str">
        <f>IF(ISBLANK(Výsledky!$NB$3),"",Výsledky!NB52)</f>
        <v/>
      </c>
      <c r="BJ50" s="92" t="str">
        <f>IF(ISBLANK(Výsledky!$NI$3),"",Výsledky!NI52)</f>
        <v/>
      </c>
      <c r="BK50" s="92" t="str">
        <f>IF(ISBLANK(Výsledky!$NP$3),"",Výsledky!NP52)</f>
        <v/>
      </c>
      <c r="BL50" s="92" t="str">
        <f>IF(ISBLANK(Výsledky!$NW$3),"",Výsledky!NW52)</f>
        <v/>
      </c>
      <c r="BM50" s="92" t="str">
        <f>IF(ISBLANK(Výsledky!$OD$3),"",Výsledky!OD52)</f>
        <v/>
      </c>
      <c r="BN50" s="92" t="str">
        <f>IF(ISBLANK(Výsledky!$OK$3),"",Výsledky!OK52)</f>
        <v/>
      </c>
      <c r="BO50" s="92" t="str">
        <f>IF(ISBLANK(Výsledky!$OR$3),"",Výsledky!OR52)</f>
        <v/>
      </c>
      <c r="BP50" s="92" t="str">
        <f>IF(ISBLANK(Výsledky!$OY$3),"",Výsledky!OY52)</f>
        <v/>
      </c>
      <c r="BQ50" s="92" t="str">
        <f>IF(ISBLANK(Výsledky!$PF$3),"",Výsledky!PF52)</f>
        <v/>
      </c>
      <c r="BR50" s="92" t="str">
        <f>IF(ISBLANK(Výsledky!$PM$3),"",Výsledky!PM52)</f>
        <v/>
      </c>
      <c r="BS50" s="92" t="str">
        <f>IF(ISBLANK(Výsledky!$PT$3),"",Výsledky!PT52)</f>
        <v/>
      </c>
      <c r="BT50" s="92" t="str">
        <f>IF(ISBLANK(Výsledky!$QA$3),"",Výsledky!QA52)</f>
        <v/>
      </c>
      <c r="BU50" s="96" t="str">
        <f>IF(ISBLANK(Výsledky!$QH$3),"",Výsledky!QH52)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 ht="15" x14ac:dyDescent="0.2">
      <c r="A51" s="1"/>
      <c r="B51" s="118" t="s">
        <v>141</v>
      </c>
      <c r="C51" s="114">
        <f>Tipy!A59</f>
        <v>2</v>
      </c>
      <c r="D51" s="109" t="str">
        <f>IF(Tipy!B59="","",Tipy!B59)</f>
        <v>petro fonka</v>
      </c>
      <c r="E51" s="110">
        <f>SUM(F51:J51)</f>
        <v>150</v>
      </c>
      <c r="F51" s="105">
        <f>IF(ISBLANK(Výsledky!$I$3),"-",SUM(K51:P51,R51,T51:U51,W51,Y51:AA51,AC51,AE51,AG51,AI51:AK51,AN51:AO51,AS51:AT51,AV51:AW51,AZ51,BB51:BC51,BE51:BF51,BH51,BJ51,BL51:BN51,BP51,BR51:BS51))</f>
        <v>130</v>
      </c>
      <c r="G51" s="90">
        <f>IF(ISBLANK(Výsledky!$BF$3),"-",SUM(Q51,V51,X51,S51,AB51,AD51,AU51,BA51,BG51,BI51,BO51,BQ51,BU51))</f>
        <v>20</v>
      </c>
      <c r="H51" s="90" t="str">
        <f>IF(ISBLANK(Výsledky!$FG$3),"-",SUM(AF51,AH51,AM51,AP51,AR51,AX51))</f>
        <v>-</v>
      </c>
      <c r="I51" s="93" t="str">
        <f>IF(ISBLANK(Výsledky!$GW$3),"-",SUM(AL51,AQ51,AY51,BD51,BK51,BT51))</f>
        <v>-</v>
      </c>
      <c r="J51" s="95">
        <f>IF(ISBLANK(Výsledky!$I$3),"",Výsledky!I65)</f>
        <v>0</v>
      </c>
      <c r="K51" s="92" t="str">
        <f>IF(ISBLANK(Výsledky!$P$3),"",Výsledky!P65)</f>
        <v>-</v>
      </c>
      <c r="L51" s="92">
        <f>IF(ISBLANK(Výsledky!$W$3),"",Výsledky!W65)</f>
        <v>0</v>
      </c>
      <c r="M51" s="92">
        <f>IF(ISBLANK(Výsledky!$AD$3),"",Výsledky!AD65)</f>
        <v>20</v>
      </c>
      <c r="N51" s="92">
        <f>IF(ISBLANK(Výsledky!$AK$3),"",Výsledky!AK65)</f>
        <v>70</v>
      </c>
      <c r="O51" s="92">
        <f>IF(ISBLANK(Výsledky!$AR$3),"",Výsledky!AR65)</f>
        <v>20</v>
      </c>
      <c r="P51" s="92">
        <f>IF(ISBLANK(Výsledky!$AY$3),"",Výsledky!AY65)</f>
        <v>0</v>
      </c>
      <c r="Q51" s="92">
        <f>IF(ISBLANK(Výsledky!$BF$3),"",Výsledky!BF65)</f>
        <v>0</v>
      </c>
      <c r="R51" s="92" t="str">
        <f>IF(ISBLANK(Výsledky!$BM$3),"",Výsledky!BM65)</f>
        <v/>
      </c>
      <c r="S51" s="92">
        <f>IF(ISBLANK(Výsledky!$BT$3),"",Výsledky!BT65)</f>
        <v>20</v>
      </c>
      <c r="T51" s="92" t="str">
        <f>IF(ISBLANK(Výsledky!$CA$3),"",Výsledky!CA65)</f>
        <v/>
      </c>
      <c r="U51" s="92">
        <f>IF(ISBLANK(Výsledky!$CH$3),"",Výsledky!CH65)</f>
        <v>20</v>
      </c>
      <c r="V51" s="92">
        <f>IF(ISBLANK(Výsledky!$CO$3),"",Výsledky!CO65)</f>
        <v>0</v>
      </c>
      <c r="W51" s="92" t="str">
        <f>IF(ISBLANK(Výsledky!$CV$3),"",Výsledky!CV65)</f>
        <v/>
      </c>
      <c r="X51" s="92" t="str">
        <f>IF(ISBLANK(Výsledky!$DC$3),"",Výsledky!DC65)</f>
        <v/>
      </c>
      <c r="Y51" s="92" t="str">
        <f>IF(ISBLANK(Výsledky!$DJ$3),"",Výsledky!DJ65)</f>
        <v/>
      </c>
      <c r="Z51" s="92" t="str">
        <f>IF(ISBLANK(Výsledky!$DQ$3),"",Výsledky!DQ65)</f>
        <v/>
      </c>
      <c r="AA51" s="92" t="str">
        <f>IF(ISBLANK(Výsledky!$DX$3),"",Výsledky!DX65)</f>
        <v/>
      </c>
      <c r="AB51" s="92" t="str">
        <f>IF(ISBLANK(Výsledky!$EE$3),"",Výsledky!EE65)</f>
        <v/>
      </c>
      <c r="AC51" s="92" t="str">
        <f>IF(ISBLANK(Výsledky!$EL$3),"",Výsledky!EL65)</f>
        <v/>
      </c>
      <c r="AD51" s="92" t="str">
        <f>IF(ISBLANK(Výsledky!$ES$3),"",Výsledky!ES65)</f>
        <v/>
      </c>
      <c r="AE51" s="92" t="str">
        <f>IF(ISBLANK(Výsledky!$EZ$3),"",Výsledky!EZ65)</f>
        <v/>
      </c>
      <c r="AF51" s="92" t="str">
        <f>IF(ISBLANK(Výsledky!$FG$3),"",Výsledky!FG65)</f>
        <v/>
      </c>
      <c r="AG51" s="92" t="str">
        <f>IF(ISBLANK(Výsledky!$FN$3),"",Výsledky!FN65)</f>
        <v/>
      </c>
      <c r="AH51" s="92" t="str">
        <f>IF(ISBLANK(Výsledky!$FU$3),"",Výsledky!FU65)</f>
        <v/>
      </c>
      <c r="AI51" s="92" t="str">
        <f>IF(ISBLANK(Výsledky!$GB$3),"",Výsledky!GB65)</f>
        <v/>
      </c>
      <c r="AJ51" s="92" t="str">
        <f>IF(ISBLANK(Výsledky!$GI$3),"",Výsledky!GI65)</f>
        <v/>
      </c>
      <c r="AK51" s="92" t="str">
        <f>IF(ISBLANK(Výsledky!$GP$3),"",Výsledky!GP65)</f>
        <v/>
      </c>
      <c r="AL51" s="92" t="str">
        <f>IF(ISBLANK(Výsledky!$GW$3),"",Výsledky!GW65)</f>
        <v/>
      </c>
      <c r="AM51" s="92" t="str">
        <f>IF(ISBLANK(Výsledky!$HD$3),"",Výsledky!HD65)</f>
        <v/>
      </c>
      <c r="AN51" s="92" t="str">
        <f>IF(ISBLANK(Výsledky!$HK$3),"",Výsledky!HK65)</f>
        <v/>
      </c>
      <c r="AO51" s="92" t="str">
        <f>IF(ISBLANK(Výsledky!$HR$3),"",Výsledky!HR65)</f>
        <v/>
      </c>
      <c r="AP51" s="92" t="str">
        <f>IF(ISBLANK(Výsledky!$HY$3),"",Výsledky!HY65)</f>
        <v/>
      </c>
      <c r="AQ51" s="92" t="str">
        <f>IF(ISBLANK(Výsledky!$IF$3),"",Výsledky!IF65)</f>
        <v/>
      </c>
      <c r="AR51" s="92" t="str">
        <f>IF(ISBLANK(Výsledky!$IM$3),"",Výsledky!IM65)</f>
        <v/>
      </c>
      <c r="AS51" s="92" t="str">
        <f>IF(ISBLANK(Výsledky!$IT$3),"",Výsledky!IT65)</f>
        <v/>
      </c>
      <c r="AT51" s="92" t="str">
        <f>IF(ISBLANK(Výsledky!$JA$3),"",Výsledky!JA65)</f>
        <v/>
      </c>
      <c r="AU51" s="92" t="str">
        <f>IF(ISBLANK(Výsledky!$JH$3),"",Výsledky!JH65)</f>
        <v/>
      </c>
      <c r="AV51" s="92" t="str">
        <f>IF(ISBLANK(Výsledky!$JO$3),"",Výsledky!JO65)</f>
        <v/>
      </c>
      <c r="AW51" s="92" t="str">
        <f>IF(ISBLANK(Výsledky!$JV$3),"",Výsledky!JV65)</f>
        <v/>
      </c>
      <c r="AX51" s="92" t="str">
        <f>IF(ISBLANK(Výsledky!$KC$3),"",Výsledky!KC65)</f>
        <v/>
      </c>
      <c r="AY51" s="92" t="str">
        <f>IF(ISBLANK(Výsledky!$KJ$3),"",Výsledky!KJ65)</f>
        <v/>
      </c>
      <c r="AZ51" s="92" t="str">
        <f>IF(ISBLANK(Výsledky!$KQ$3),"",Výsledky!KQ65)</f>
        <v/>
      </c>
      <c r="BA51" s="92" t="str">
        <f>IF(ISBLANK(Výsledky!$KX$3),"",Výsledky!KX65)</f>
        <v/>
      </c>
      <c r="BB51" s="92" t="str">
        <f>IF(ISBLANK(Výsledky!$LE$3),"",Výsledky!LE65)</f>
        <v/>
      </c>
      <c r="BC51" s="92" t="str">
        <f>IF(ISBLANK(Výsledky!$LL$3),"",Výsledky!LL65)</f>
        <v/>
      </c>
      <c r="BD51" s="92" t="str">
        <f>IF(ISBLANK(Výsledky!$LS$3),"",Výsledky!LS65)</f>
        <v/>
      </c>
      <c r="BE51" s="92" t="str">
        <f>IF(ISBLANK(Výsledky!$LZ$3),"",Výsledky!LZ65)</f>
        <v/>
      </c>
      <c r="BF51" s="92" t="str">
        <f>IF(ISBLANK(Výsledky!$MG$3),"",Výsledky!MG65)</f>
        <v/>
      </c>
      <c r="BG51" s="92" t="str">
        <f>IF(ISBLANK(Výsledky!$MN$3),"",Výsledky!MN65)</f>
        <v/>
      </c>
      <c r="BH51" s="92" t="str">
        <f>IF(ISBLANK(Výsledky!$MU$3),"",Výsledky!MU65)</f>
        <v/>
      </c>
      <c r="BI51" s="92" t="str">
        <f>IF(ISBLANK(Výsledky!$NB$3),"",Výsledky!NB65)</f>
        <v/>
      </c>
      <c r="BJ51" s="92" t="str">
        <f>IF(ISBLANK(Výsledky!$NI$3),"",Výsledky!NI65)</f>
        <v/>
      </c>
      <c r="BK51" s="92" t="str">
        <f>IF(ISBLANK(Výsledky!$NP$3),"",Výsledky!NP65)</f>
        <v/>
      </c>
      <c r="BL51" s="92" t="str">
        <f>IF(ISBLANK(Výsledky!$NW$3),"",Výsledky!NW65)</f>
        <v/>
      </c>
      <c r="BM51" s="92" t="str">
        <f>IF(ISBLANK(Výsledky!$OD$3),"",Výsledky!OD65)</f>
        <v/>
      </c>
      <c r="BN51" s="92" t="str">
        <f>IF(ISBLANK(Výsledky!$OK$3),"",Výsledky!OK65)</f>
        <v/>
      </c>
      <c r="BO51" s="92" t="str">
        <f>IF(ISBLANK(Výsledky!$OR$3),"",Výsledky!OR65)</f>
        <v/>
      </c>
      <c r="BP51" s="92" t="str">
        <f>IF(ISBLANK(Výsledky!$OY$3),"",Výsledky!OY65)</f>
        <v/>
      </c>
      <c r="BQ51" s="92" t="str">
        <f>IF(ISBLANK(Výsledky!$PF$3),"",Výsledky!PF65)</f>
        <v/>
      </c>
      <c r="BR51" s="92" t="str">
        <f>IF(ISBLANK(Výsledky!$PM$3),"",Výsledky!PM65)</f>
        <v/>
      </c>
      <c r="BS51" s="92" t="str">
        <f>IF(ISBLANK(Výsledky!$PT$3),"",Výsledky!PT65)</f>
        <v/>
      </c>
      <c r="BT51" s="92" t="str">
        <f>IF(ISBLANK(Výsledky!$QA$3),"",Výsledky!QA65)</f>
        <v/>
      </c>
      <c r="BU51" s="96" t="str">
        <f>IF(ISBLANK(Výsledky!$QH$3),"",Výsledky!QH65)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 ht="15" x14ac:dyDescent="0.2">
      <c r="A52" s="1"/>
      <c r="B52" s="118" t="s">
        <v>142</v>
      </c>
      <c r="C52" s="114">
        <f>Tipy!A26</f>
        <v>23</v>
      </c>
      <c r="D52" s="109" t="str">
        <f>IF(Tipy!B26="","",Tipy!B26)</f>
        <v>Jaroslav95</v>
      </c>
      <c r="E52" s="110">
        <f>SUM(F52:J52)</f>
        <v>150</v>
      </c>
      <c r="F52" s="105">
        <f>IF(ISBLANK(Výsledky!$I$3),"-",SUM(K52:P52,R52,T52:U52,W52,Y52:AA52,AC52,AE52,AG52,AI52:AK52,AN52:AO52,AS52:AT52,AV52:AW52,AZ52,BB52:BC52,BE52:BF52,BH52,BJ52,BL52:BN52,BP52,BR52:BS52))</f>
        <v>110</v>
      </c>
      <c r="G52" s="90">
        <f>IF(ISBLANK(Výsledky!$BF$3),"-",SUM(Q52,V52,X52,S52,AB52,AD52,AU52,BA52,BG52,BI52,BO52,BQ52,BU52))</f>
        <v>20</v>
      </c>
      <c r="H52" s="90" t="str">
        <f>IF(ISBLANK(Výsledky!$FG$3),"-",SUM(AF52,AH52,AM52,AP52,AR52,AX52))</f>
        <v>-</v>
      </c>
      <c r="I52" s="93" t="str">
        <f>IF(ISBLANK(Výsledky!$GW$3),"-",SUM(AL52,AQ52,AY52,BD52,BK52,BT52))</f>
        <v>-</v>
      </c>
      <c r="J52" s="95">
        <f>IF(ISBLANK(Výsledky!$I$3),"",Výsledky!I32)</f>
        <v>20</v>
      </c>
      <c r="K52" s="92">
        <f>IF(ISBLANK(Výsledky!$P$3),"",Výsledky!P32)</f>
        <v>40</v>
      </c>
      <c r="L52" s="92" t="str">
        <f>IF(ISBLANK(Výsledky!$W$3),"",Výsledky!W32)</f>
        <v>-</v>
      </c>
      <c r="M52" s="92">
        <f>IF(ISBLANK(Výsledky!$AD$3),"",Výsledky!AD32)</f>
        <v>20</v>
      </c>
      <c r="N52" s="92">
        <f>IF(ISBLANK(Výsledky!$AK$3),"",Výsledky!AK32)</f>
        <v>20</v>
      </c>
      <c r="O52" s="92">
        <f>IF(ISBLANK(Výsledky!$AR$3),"",Výsledky!AR32)</f>
        <v>30</v>
      </c>
      <c r="P52" s="92">
        <f>IF(ISBLANK(Výsledky!$AY$3),"",Výsledky!AY32)</f>
        <v>0</v>
      </c>
      <c r="Q52" s="92">
        <f>IF(ISBLANK(Výsledky!$BF$3),"",Výsledky!BF32)</f>
        <v>0</v>
      </c>
      <c r="R52" s="92" t="str">
        <f>IF(ISBLANK(Výsledky!$BM$3),"",Výsledky!BM32)</f>
        <v/>
      </c>
      <c r="S52" s="92" t="str">
        <f>IF(ISBLANK(Výsledky!$BT$3),"",Výsledky!BT32)</f>
        <v>-</v>
      </c>
      <c r="T52" s="92" t="str">
        <f>IF(ISBLANK(Výsledky!$CA$3),"",Výsledky!CA32)</f>
        <v/>
      </c>
      <c r="U52" s="92">
        <f>IF(ISBLANK(Výsledky!$CH$3),"",Výsledky!CH32)</f>
        <v>0</v>
      </c>
      <c r="V52" s="92">
        <f>IF(ISBLANK(Výsledky!$CO$3),"",Výsledky!CO32)</f>
        <v>20</v>
      </c>
      <c r="W52" s="92" t="str">
        <f>IF(ISBLANK(Výsledky!$CV$3),"",Výsledky!CV32)</f>
        <v/>
      </c>
      <c r="X52" s="92" t="str">
        <f>IF(ISBLANK(Výsledky!$DC$3),"",Výsledky!DC32)</f>
        <v/>
      </c>
      <c r="Y52" s="92" t="str">
        <f>IF(ISBLANK(Výsledky!$DJ$3),"",Výsledky!DJ32)</f>
        <v/>
      </c>
      <c r="Z52" s="92" t="str">
        <f>IF(ISBLANK(Výsledky!$DQ$3),"",Výsledky!DQ32)</f>
        <v/>
      </c>
      <c r="AA52" s="92" t="str">
        <f>IF(ISBLANK(Výsledky!$DX$3),"",Výsledky!DX32)</f>
        <v/>
      </c>
      <c r="AB52" s="92" t="str">
        <f>IF(ISBLANK(Výsledky!$EE$3),"",Výsledky!EE32)</f>
        <v/>
      </c>
      <c r="AC52" s="92" t="str">
        <f>IF(ISBLANK(Výsledky!$EL$3),"",Výsledky!EL32)</f>
        <v/>
      </c>
      <c r="AD52" s="92" t="str">
        <f>IF(ISBLANK(Výsledky!$ES$3),"",Výsledky!ES32)</f>
        <v/>
      </c>
      <c r="AE52" s="92" t="str">
        <f>IF(ISBLANK(Výsledky!$EZ$3),"",Výsledky!EZ32)</f>
        <v/>
      </c>
      <c r="AF52" s="92" t="str">
        <f>IF(ISBLANK(Výsledky!$FG$3),"",Výsledky!FG32)</f>
        <v/>
      </c>
      <c r="AG52" s="92" t="str">
        <f>IF(ISBLANK(Výsledky!$FN$3),"",Výsledky!FN32)</f>
        <v/>
      </c>
      <c r="AH52" s="92" t="str">
        <f>IF(ISBLANK(Výsledky!$FU$3),"",Výsledky!FU32)</f>
        <v/>
      </c>
      <c r="AI52" s="92" t="str">
        <f>IF(ISBLANK(Výsledky!$GB$3),"",Výsledky!GB32)</f>
        <v/>
      </c>
      <c r="AJ52" s="92" t="str">
        <f>IF(ISBLANK(Výsledky!$GI$3),"",Výsledky!GI32)</f>
        <v/>
      </c>
      <c r="AK52" s="92" t="str">
        <f>IF(ISBLANK(Výsledky!$GP$3),"",Výsledky!GP32)</f>
        <v/>
      </c>
      <c r="AL52" s="92" t="str">
        <f>IF(ISBLANK(Výsledky!$GW$3),"",Výsledky!GW32)</f>
        <v/>
      </c>
      <c r="AM52" s="92" t="str">
        <f>IF(ISBLANK(Výsledky!$HD$3),"",Výsledky!HD32)</f>
        <v/>
      </c>
      <c r="AN52" s="92" t="str">
        <f>IF(ISBLANK(Výsledky!$HK$3),"",Výsledky!HK32)</f>
        <v/>
      </c>
      <c r="AO52" s="92" t="str">
        <f>IF(ISBLANK(Výsledky!$HR$3),"",Výsledky!HR32)</f>
        <v/>
      </c>
      <c r="AP52" s="92" t="str">
        <f>IF(ISBLANK(Výsledky!$HY$3),"",Výsledky!HY32)</f>
        <v/>
      </c>
      <c r="AQ52" s="92" t="str">
        <f>IF(ISBLANK(Výsledky!$IF$3),"",Výsledky!IF32)</f>
        <v/>
      </c>
      <c r="AR52" s="92" t="str">
        <f>IF(ISBLANK(Výsledky!$IM$3),"",Výsledky!IM32)</f>
        <v/>
      </c>
      <c r="AS52" s="92" t="str">
        <f>IF(ISBLANK(Výsledky!$IT$3),"",Výsledky!IT32)</f>
        <v/>
      </c>
      <c r="AT52" s="92" t="str">
        <f>IF(ISBLANK(Výsledky!$JA$3),"",Výsledky!JA32)</f>
        <v/>
      </c>
      <c r="AU52" s="92" t="str">
        <f>IF(ISBLANK(Výsledky!$JH$3),"",Výsledky!JH32)</f>
        <v/>
      </c>
      <c r="AV52" s="92" t="str">
        <f>IF(ISBLANK(Výsledky!$JO$3),"",Výsledky!JO32)</f>
        <v/>
      </c>
      <c r="AW52" s="92" t="str">
        <f>IF(ISBLANK(Výsledky!$JV$3),"",Výsledky!JV32)</f>
        <v/>
      </c>
      <c r="AX52" s="92" t="str">
        <f>IF(ISBLANK(Výsledky!$KC$3),"",Výsledky!KC32)</f>
        <v/>
      </c>
      <c r="AY52" s="92" t="str">
        <f>IF(ISBLANK(Výsledky!$KJ$3),"",Výsledky!KJ32)</f>
        <v/>
      </c>
      <c r="AZ52" s="92" t="str">
        <f>IF(ISBLANK(Výsledky!$KQ$3),"",Výsledky!KQ32)</f>
        <v/>
      </c>
      <c r="BA52" s="92" t="str">
        <f>IF(ISBLANK(Výsledky!$KX$3),"",Výsledky!KX32)</f>
        <v/>
      </c>
      <c r="BB52" s="92" t="str">
        <f>IF(ISBLANK(Výsledky!$LE$3),"",Výsledky!LE32)</f>
        <v/>
      </c>
      <c r="BC52" s="92" t="str">
        <f>IF(ISBLANK(Výsledky!$LL$3),"",Výsledky!LL32)</f>
        <v/>
      </c>
      <c r="BD52" s="92" t="str">
        <f>IF(ISBLANK(Výsledky!$LS$3),"",Výsledky!LS32)</f>
        <v/>
      </c>
      <c r="BE52" s="92" t="str">
        <f>IF(ISBLANK(Výsledky!$LZ$3),"",Výsledky!LZ32)</f>
        <v/>
      </c>
      <c r="BF52" s="92" t="str">
        <f>IF(ISBLANK(Výsledky!$MG$3),"",Výsledky!MG32)</f>
        <v/>
      </c>
      <c r="BG52" s="92" t="str">
        <f>IF(ISBLANK(Výsledky!$MN$3),"",Výsledky!MN32)</f>
        <v/>
      </c>
      <c r="BH52" s="92" t="str">
        <f>IF(ISBLANK(Výsledky!$MU$3),"",Výsledky!MU32)</f>
        <v/>
      </c>
      <c r="BI52" s="92" t="str">
        <f>IF(ISBLANK(Výsledky!$NB$3),"",Výsledky!NB32)</f>
        <v/>
      </c>
      <c r="BJ52" s="92" t="str">
        <f>IF(ISBLANK(Výsledky!$NI$3),"",Výsledky!NI32)</f>
        <v/>
      </c>
      <c r="BK52" s="92" t="str">
        <f>IF(ISBLANK(Výsledky!$NP$3),"",Výsledky!NP32)</f>
        <v/>
      </c>
      <c r="BL52" s="92" t="str">
        <f>IF(ISBLANK(Výsledky!$NW$3),"",Výsledky!NW32)</f>
        <v/>
      </c>
      <c r="BM52" s="92" t="str">
        <f>IF(ISBLANK(Výsledky!$OD$3),"",Výsledky!OD32)</f>
        <v/>
      </c>
      <c r="BN52" s="92" t="str">
        <f>IF(ISBLANK(Výsledky!$OK$3),"",Výsledky!OK32)</f>
        <v/>
      </c>
      <c r="BO52" s="92" t="str">
        <f>IF(ISBLANK(Výsledky!$OR$3),"",Výsledky!OR32)</f>
        <v/>
      </c>
      <c r="BP52" s="92" t="str">
        <f>IF(ISBLANK(Výsledky!$OY$3),"",Výsledky!OY32)</f>
        <v/>
      </c>
      <c r="BQ52" s="92" t="str">
        <f>IF(ISBLANK(Výsledky!$PF$3),"",Výsledky!PF32)</f>
        <v/>
      </c>
      <c r="BR52" s="92" t="str">
        <f>IF(ISBLANK(Výsledky!$PM$3),"",Výsledky!PM32)</f>
        <v/>
      </c>
      <c r="BS52" s="92" t="str">
        <f>IF(ISBLANK(Výsledky!$PT$3),"",Výsledky!PT32)</f>
        <v/>
      </c>
      <c r="BT52" s="92" t="str">
        <f>IF(ISBLANK(Výsledky!$QA$3),"",Výsledky!QA32)</f>
        <v/>
      </c>
      <c r="BU52" s="96" t="str">
        <f>IF(ISBLANK(Výsledky!$QH$3),"",Výsledky!QH32)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 ht="15" x14ac:dyDescent="0.2">
      <c r="A53" s="1"/>
      <c r="B53" s="118" t="s">
        <v>143</v>
      </c>
      <c r="C53" s="114">
        <f>Tipy!A25</f>
        <v>24</v>
      </c>
      <c r="D53" s="109" t="str">
        <f>IF(Tipy!B25="","",Tipy!B25)</f>
        <v>ja</v>
      </c>
      <c r="E53" s="110">
        <f>SUM(F53:J53)</f>
        <v>150</v>
      </c>
      <c r="F53" s="105">
        <f>IF(ISBLANK(Výsledky!$I$3),"-",SUM(K53:P53,R53,T53:U53,W53,Y53:AA53,AC53,AE53,AG53,AI53:AK53,AN53:AO53,AS53:AT53,AV53:AW53,AZ53,BB53:BC53,BE53:BF53,BH53,BJ53,BL53:BN53,BP53,BR53:BS53))</f>
        <v>110</v>
      </c>
      <c r="G53" s="90">
        <f>IF(ISBLANK(Výsledky!$BF$3),"-",SUM(Q53,V53,X53,S53,AB53,AD53,AU53,BA53,BG53,BI53,BO53,BQ53,BU53))</f>
        <v>40</v>
      </c>
      <c r="H53" s="90" t="str">
        <f>IF(ISBLANK(Výsledky!$FG$3),"-",SUM(AF53,AH53,AM53,AP53,AR53,AX53))</f>
        <v>-</v>
      </c>
      <c r="I53" s="93" t="str">
        <f>IF(ISBLANK(Výsledky!$GW$3),"-",SUM(AL53,AQ53,AY53,BD53,BK53,BT53))</f>
        <v>-</v>
      </c>
      <c r="J53" s="95" t="str">
        <f>IF(ISBLANK(Výsledky!$I$3),"",Výsledky!I31)</f>
        <v>-</v>
      </c>
      <c r="K53" s="92">
        <f>IF(ISBLANK(Výsledky!$P$3),"",Výsledky!P31)</f>
        <v>20</v>
      </c>
      <c r="L53" s="92">
        <f>IF(ISBLANK(Výsledky!$W$3),"",Výsledky!W31)</f>
        <v>20</v>
      </c>
      <c r="M53" s="92">
        <f>IF(ISBLANK(Výsledky!$AD$3),"",Výsledky!AD31)</f>
        <v>0</v>
      </c>
      <c r="N53" s="92">
        <f>IF(ISBLANK(Výsledky!$AK$3),"",Výsledky!AK31)</f>
        <v>20</v>
      </c>
      <c r="O53" s="92">
        <f>IF(ISBLANK(Výsledky!$AR$3),"",Výsledky!AR31)</f>
        <v>30</v>
      </c>
      <c r="P53" s="92">
        <f>IF(ISBLANK(Výsledky!$AY$3),"",Výsledky!AY31)</f>
        <v>0</v>
      </c>
      <c r="Q53" s="92">
        <f>IF(ISBLANK(Výsledky!$BF$3),"",Výsledky!BF31)</f>
        <v>0</v>
      </c>
      <c r="R53" s="92" t="str">
        <f>IF(ISBLANK(Výsledky!$BM$3),"",Výsledky!BM31)</f>
        <v/>
      </c>
      <c r="S53" s="92">
        <f>IF(ISBLANK(Výsledky!$BT$3),"",Výsledky!BT31)</f>
        <v>20</v>
      </c>
      <c r="T53" s="92" t="str">
        <f>IF(ISBLANK(Výsledky!$CA$3),"",Výsledky!CA31)</f>
        <v/>
      </c>
      <c r="U53" s="92">
        <f>IF(ISBLANK(Výsledky!$CH$3),"",Výsledky!CH31)</f>
        <v>20</v>
      </c>
      <c r="V53" s="92">
        <f>IF(ISBLANK(Výsledky!$CO$3),"",Výsledky!CO31)</f>
        <v>20</v>
      </c>
      <c r="W53" s="92" t="str">
        <f>IF(ISBLANK(Výsledky!$CV$3),"",Výsledky!CV31)</f>
        <v/>
      </c>
      <c r="X53" s="92" t="str">
        <f>IF(ISBLANK(Výsledky!$DC$3),"",Výsledky!DC31)</f>
        <v/>
      </c>
      <c r="Y53" s="92" t="str">
        <f>IF(ISBLANK(Výsledky!$DJ$3),"",Výsledky!DJ31)</f>
        <v/>
      </c>
      <c r="Z53" s="92" t="str">
        <f>IF(ISBLANK(Výsledky!$DQ$3),"",Výsledky!DQ31)</f>
        <v/>
      </c>
      <c r="AA53" s="92" t="str">
        <f>IF(ISBLANK(Výsledky!$DX$3),"",Výsledky!DX31)</f>
        <v/>
      </c>
      <c r="AB53" s="92" t="str">
        <f>IF(ISBLANK(Výsledky!$EE$3),"",Výsledky!EE31)</f>
        <v/>
      </c>
      <c r="AC53" s="92" t="str">
        <f>IF(ISBLANK(Výsledky!$EL$3),"",Výsledky!EL31)</f>
        <v/>
      </c>
      <c r="AD53" s="92" t="str">
        <f>IF(ISBLANK(Výsledky!$ES$3),"",Výsledky!ES31)</f>
        <v/>
      </c>
      <c r="AE53" s="92" t="str">
        <f>IF(ISBLANK(Výsledky!$EZ$3),"",Výsledky!EZ31)</f>
        <v/>
      </c>
      <c r="AF53" s="92" t="str">
        <f>IF(ISBLANK(Výsledky!$FG$3),"",Výsledky!FG31)</f>
        <v/>
      </c>
      <c r="AG53" s="92" t="str">
        <f>IF(ISBLANK(Výsledky!$FN$3),"",Výsledky!FN31)</f>
        <v/>
      </c>
      <c r="AH53" s="92" t="str">
        <f>IF(ISBLANK(Výsledky!$FU$3),"",Výsledky!FU31)</f>
        <v/>
      </c>
      <c r="AI53" s="92" t="str">
        <f>IF(ISBLANK(Výsledky!$GB$3),"",Výsledky!GB31)</f>
        <v/>
      </c>
      <c r="AJ53" s="92" t="str">
        <f>IF(ISBLANK(Výsledky!$GI$3),"",Výsledky!GI31)</f>
        <v/>
      </c>
      <c r="AK53" s="92" t="str">
        <f>IF(ISBLANK(Výsledky!$GP$3),"",Výsledky!GP31)</f>
        <v/>
      </c>
      <c r="AL53" s="92" t="str">
        <f>IF(ISBLANK(Výsledky!$GW$3),"",Výsledky!GW31)</f>
        <v/>
      </c>
      <c r="AM53" s="92" t="str">
        <f>IF(ISBLANK(Výsledky!$HD$3),"",Výsledky!HD31)</f>
        <v/>
      </c>
      <c r="AN53" s="92" t="str">
        <f>IF(ISBLANK(Výsledky!$HK$3),"",Výsledky!HK31)</f>
        <v/>
      </c>
      <c r="AO53" s="92" t="str">
        <f>IF(ISBLANK(Výsledky!$HR$3),"",Výsledky!HR31)</f>
        <v/>
      </c>
      <c r="AP53" s="92" t="str">
        <f>IF(ISBLANK(Výsledky!$HY$3),"",Výsledky!HY31)</f>
        <v/>
      </c>
      <c r="AQ53" s="92" t="str">
        <f>IF(ISBLANK(Výsledky!$IF$3),"",Výsledky!IF31)</f>
        <v/>
      </c>
      <c r="AR53" s="92" t="str">
        <f>IF(ISBLANK(Výsledky!$IM$3),"",Výsledky!IM31)</f>
        <v/>
      </c>
      <c r="AS53" s="92" t="str">
        <f>IF(ISBLANK(Výsledky!$IT$3),"",Výsledky!IT31)</f>
        <v/>
      </c>
      <c r="AT53" s="92" t="str">
        <f>IF(ISBLANK(Výsledky!$JA$3),"",Výsledky!JA31)</f>
        <v/>
      </c>
      <c r="AU53" s="92" t="str">
        <f>IF(ISBLANK(Výsledky!$JH$3),"",Výsledky!JH31)</f>
        <v/>
      </c>
      <c r="AV53" s="92" t="str">
        <f>IF(ISBLANK(Výsledky!$JO$3),"",Výsledky!JO31)</f>
        <v/>
      </c>
      <c r="AW53" s="92" t="str">
        <f>IF(ISBLANK(Výsledky!$JV$3),"",Výsledky!JV31)</f>
        <v/>
      </c>
      <c r="AX53" s="92" t="str">
        <f>IF(ISBLANK(Výsledky!$KC$3),"",Výsledky!KC31)</f>
        <v/>
      </c>
      <c r="AY53" s="92" t="str">
        <f>IF(ISBLANK(Výsledky!$KJ$3),"",Výsledky!KJ31)</f>
        <v/>
      </c>
      <c r="AZ53" s="92" t="str">
        <f>IF(ISBLANK(Výsledky!$KQ$3),"",Výsledky!KQ31)</f>
        <v/>
      </c>
      <c r="BA53" s="92" t="str">
        <f>IF(ISBLANK(Výsledky!$KX$3),"",Výsledky!KX31)</f>
        <v/>
      </c>
      <c r="BB53" s="92" t="str">
        <f>IF(ISBLANK(Výsledky!$LE$3),"",Výsledky!LE31)</f>
        <v/>
      </c>
      <c r="BC53" s="92" t="str">
        <f>IF(ISBLANK(Výsledky!$LL$3),"",Výsledky!LL31)</f>
        <v/>
      </c>
      <c r="BD53" s="92" t="str">
        <f>IF(ISBLANK(Výsledky!$LS$3),"",Výsledky!LS31)</f>
        <v/>
      </c>
      <c r="BE53" s="92" t="str">
        <f>IF(ISBLANK(Výsledky!$LZ$3),"",Výsledky!LZ31)</f>
        <v/>
      </c>
      <c r="BF53" s="92" t="str">
        <f>IF(ISBLANK(Výsledky!$MG$3),"",Výsledky!MG31)</f>
        <v/>
      </c>
      <c r="BG53" s="92" t="str">
        <f>IF(ISBLANK(Výsledky!$MN$3),"",Výsledky!MN31)</f>
        <v/>
      </c>
      <c r="BH53" s="92" t="str">
        <f>IF(ISBLANK(Výsledky!$MU$3),"",Výsledky!MU31)</f>
        <v/>
      </c>
      <c r="BI53" s="92" t="str">
        <f>IF(ISBLANK(Výsledky!$NB$3),"",Výsledky!NB31)</f>
        <v/>
      </c>
      <c r="BJ53" s="92" t="str">
        <f>IF(ISBLANK(Výsledky!$NI$3),"",Výsledky!NI31)</f>
        <v/>
      </c>
      <c r="BK53" s="92" t="str">
        <f>IF(ISBLANK(Výsledky!$NP$3),"",Výsledky!NP31)</f>
        <v/>
      </c>
      <c r="BL53" s="92" t="str">
        <f>IF(ISBLANK(Výsledky!$NW$3),"",Výsledky!NW31)</f>
        <v/>
      </c>
      <c r="BM53" s="92" t="str">
        <f>IF(ISBLANK(Výsledky!$OD$3),"",Výsledky!OD31)</f>
        <v/>
      </c>
      <c r="BN53" s="92" t="str">
        <f>IF(ISBLANK(Výsledky!$OK$3),"",Výsledky!OK31)</f>
        <v/>
      </c>
      <c r="BO53" s="92" t="str">
        <f>IF(ISBLANK(Výsledky!$OR$3),"",Výsledky!OR31)</f>
        <v/>
      </c>
      <c r="BP53" s="92" t="str">
        <f>IF(ISBLANK(Výsledky!$OY$3),"",Výsledky!OY31)</f>
        <v/>
      </c>
      <c r="BQ53" s="92" t="str">
        <f>IF(ISBLANK(Výsledky!$PF$3),"",Výsledky!PF31)</f>
        <v/>
      </c>
      <c r="BR53" s="92" t="str">
        <f>IF(ISBLANK(Výsledky!$PM$3),"",Výsledky!PM31)</f>
        <v/>
      </c>
      <c r="BS53" s="92" t="str">
        <f>IF(ISBLANK(Výsledky!$PT$3),"",Výsledky!PT31)</f>
        <v/>
      </c>
      <c r="BT53" s="92" t="str">
        <f>IF(ISBLANK(Výsledky!$QA$3),"",Výsledky!QA31)</f>
        <v/>
      </c>
      <c r="BU53" s="96" t="str">
        <f>IF(ISBLANK(Výsledky!$QH$3),"",Výsledky!QH31)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 ht="15" x14ac:dyDescent="0.2">
      <c r="A54" s="1"/>
      <c r="B54" s="118" t="s">
        <v>144</v>
      </c>
      <c r="C54" s="114">
        <f>Tipy!A71</f>
        <v>38</v>
      </c>
      <c r="D54" s="109" t="str">
        <f>IF(Tipy!B71="","",Tipy!B71)</f>
        <v>Stanley15</v>
      </c>
      <c r="E54" s="110">
        <f>SUM(F54:J54)</f>
        <v>150</v>
      </c>
      <c r="F54" s="105">
        <f>IF(ISBLANK(Výsledky!$I$3),"-",SUM(K54:P54,R54,T54:U54,W54,Y54:AA54,AC54,AE54,AG54,AI54:AK54,AN54:AO54,AS54:AT54,AV54:AW54,AZ54,BB54:BC54,BE54:BF54,BH54,BJ54,BL54:BN54,BP54,BR54:BS54))</f>
        <v>60</v>
      </c>
      <c r="G54" s="90">
        <f>IF(ISBLANK(Výsledky!$BF$3),"-",SUM(Q54,V54,X54,S54,AB54,AD54,AU54,BA54,BG54,BI54,BO54,BQ54,BU54))</f>
        <v>50</v>
      </c>
      <c r="H54" s="90" t="str">
        <f>IF(ISBLANK(Výsledky!$FG$3),"-",SUM(AF54,AH54,AM54,AP54,AR54,AX54))</f>
        <v>-</v>
      </c>
      <c r="I54" s="93" t="str">
        <f>IF(ISBLANK(Výsledky!$GW$3),"-",SUM(AL54,AQ54,AY54,BD54,BK54,BT54))</f>
        <v>-</v>
      </c>
      <c r="J54" s="95">
        <f>IF(ISBLANK(Výsledky!$I$3),"",Výsledky!I77)</f>
        <v>40</v>
      </c>
      <c r="K54" s="92">
        <f>IF(ISBLANK(Výsledky!$P$3),"",Výsledky!P77)</f>
        <v>20</v>
      </c>
      <c r="L54" s="92">
        <f>IF(ISBLANK(Výsledky!$W$3),"",Výsledky!W77)</f>
        <v>0</v>
      </c>
      <c r="M54" s="92">
        <f>IF(ISBLANK(Výsledky!$AD$3),"",Výsledky!AD77)</f>
        <v>20</v>
      </c>
      <c r="N54" s="92">
        <f>IF(ISBLANK(Výsledky!$AK$3),"",Výsledky!AK77)</f>
        <v>20</v>
      </c>
      <c r="O54" s="92" t="str">
        <f>IF(ISBLANK(Výsledky!$AR$3),"",Výsledky!AR77)</f>
        <v>-</v>
      </c>
      <c r="P54" s="92">
        <f>IF(ISBLANK(Výsledky!$AY$3),"",Výsledky!AY77)</f>
        <v>0</v>
      </c>
      <c r="Q54" s="92">
        <f>IF(ISBLANK(Výsledky!$BF$3),"",Výsledky!BF77)</f>
        <v>0</v>
      </c>
      <c r="R54" s="92" t="str">
        <f>IF(ISBLANK(Výsledky!$BM$3),"",Výsledky!BM77)</f>
        <v/>
      </c>
      <c r="S54" s="92">
        <f>IF(ISBLANK(Výsledky!$BT$3),"",Výsledky!BT77)</f>
        <v>30</v>
      </c>
      <c r="T54" s="92" t="str">
        <f>IF(ISBLANK(Výsledky!$CA$3),"",Výsledky!CA77)</f>
        <v/>
      </c>
      <c r="U54" s="92">
        <f>IF(ISBLANK(Výsledky!$CH$3),"",Výsledky!CH77)</f>
        <v>0</v>
      </c>
      <c r="V54" s="92">
        <f>IF(ISBLANK(Výsledky!$CO$3),"",Výsledky!CO77)</f>
        <v>20</v>
      </c>
      <c r="W54" s="92" t="str">
        <f>IF(ISBLANK(Výsledky!$CV$3),"",Výsledky!CV77)</f>
        <v/>
      </c>
      <c r="X54" s="92" t="str">
        <f>IF(ISBLANK(Výsledky!$DC$3),"",Výsledky!DC77)</f>
        <v/>
      </c>
      <c r="Y54" s="92" t="str">
        <f>IF(ISBLANK(Výsledky!$DJ$3),"",Výsledky!DJ77)</f>
        <v/>
      </c>
      <c r="Z54" s="92" t="str">
        <f>IF(ISBLANK(Výsledky!$DQ$3),"",Výsledky!DQ77)</f>
        <v/>
      </c>
      <c r="AA54" s="92" t="str">
        <f>IF(ISBLANK(Výsledky!$DX$3),"",Výsledky!DX77)</f>
        <v/>
      </c>
      <c r="AB54" s="92" t="str">
        <f>IF(ISBLANK(Výsledky!$EE$3),"",Výsledky!EE77)</f>
        <v/>
      </c>
      <c r="AC54" s="92" t="str">
        <f>IF(ISBLANK(Výsledky!$EL$3),"",Výsledky!EL77)</f>
        <v/>
      </c>
      <c r="AD54" s="92" t="str">
        <f>IF(ISBLANK(Výsledky!$ES$3),"",Výsledky!ES77)</f>
        <v/>
      </c>
      <c r="AE54" s="92" t="str">
        <f>IF(ISBLANK(Výsledky!$EZ$3),"",Výsledky!EZ77)</f>
        <v/>
      </c>
      <c r="AF54" s="92" t="str">
        <f>IF(ISBLANK(Výsledky!$FG$3),"",Výsledky!FG77)</f>
        <v/>
      </c>
      <c r="AG54" s="92" t="str">
        <f>IF(ISBLANK(Výsledky!$FN$3),"",Výsledky!FN77)</f>
        <v/>
      </c>
      <c r="AH54" s="92" t="str">
        <f>IF(ISBLANK(Výsledky!$FU$3),"",Výsledky!FU77)</f>
        <v/>
      </c>
      <c r="AI54" s="92" t="str">
        <f>IF(ISBLANK(Výsledky!$GB$3),"",Výsledky!GB77)</f>
        <v/>
      </c>
      <c r="AJ54" s="92" t="str">
        <f>IF(ISBLANK(Výsledky!$GI$3),"",Výsledky!GI77)</f>
        <v/>
      </c>
      <c r="AK54" s="92" t="str">
        <f>IF(ISBLANK(Výsledky!$GP$3),"",Výsledky!GP77)</f>
        <v/>
      </c>
      <c r="AL54" s="92" t="str">
        <f>IF(ISBLANK(Výsledky!$GW$3),"",Výsledky!GW77)</f>
        <v/>
      </c>
      <c r="AM54" s="92" t="str">
        <f>IF(ISBLANK(Výsledky!$HD$3),"",Výsledky!HD77)</f>
        <v/>
      </c>
      <c r="AN54" s="92" t="str">
        <f>IF(ISBLANK(Výsledky!$HK$3),"",Výsledky!HK77)</f>
        <v/>
      </c>
      <c r="AO54" s="92" t="str">
        <f>IF(ISBLANK(Výsledky!$HR$3),"",Výsledky!HR77)</f>
        <v/>
      </c>
      <c r="AP54" s="92" t="str">
        <f>IF(ISBLANK(Výsledky!$HY$3),"",Výsledky!HY77)</f>
        <v/>
      </c>
      <c r="AQ54" s="92" t="str">
        <f>IF(ISBLANK(Výsledky!$IF$3),"",Výsledky!IF77)</f>
        <v/>
      </c>
      <c r="AR54" s="92" t="str">
        <f>IF(ISBLANK(Výsledky!$IM$3),"",Výsledky!IM77)</f>
        <v/>
      </c>
      <c r="AS54" s="92" t="str">
        <f>IF(ISBLANK(Výsledky!$IT$3),"",Výsledky!IT77)</f>
        <v/>
      </c>
      <c r="AT54" s="92" t="str">
        <f>IF(ISBLANK(Výsledky!$JA$3),"",Výsledky!JA77)</f>
        <v/>
      </c>
      <c r="AU54" s="92" t="str">
        <f>IF(ISBLANK(Výsledky!$JH$3),"",Výsledky!JH77)</f>
        <v/>
      </c>
      <c r="AV54" s="92" t="str">
        <f>IF(ISBLANK(Výsledky!$JO$3),"",Výsledky!JO77)</f>
        <v/>
      </c>
      <c r="AW54" s="92" t="str">
        <f>IF(ISBLANK(Výsledky!$JV$3),"",Výsledky!JV77)</f>
        <v/>
      </c>
      <c r="AX54" s="92" t="str">
        <f>IF(ISBLANK(Výsledky!$KC$3),"",Výsledky!KC77)</f>
        <v/>
      </c>
      <c r="AY54" s="92" t="str">
        <f>IF(ISBLANK(Výsledky!$KJ$3),"",Výsledky!KJ77)</f>
        <v/>
      </c>
      <c r="AZ54" s="92" t="str">
        <f>IF(ISBLANK(Výsledky!$KQ$3),"",Výsledky!KQ77)</f>
        <v/>
      </c>
      <c r="BA54" s="92" t="str">
        <f>IF(ISBLANK(Výsledky!$KX$3),"",Výsledky!KX77)</f>
        <v/>
      </c>
      <c r="BB54" s="92" t="str">
        <f>IF(ISBLANK(Výsledky!$LE$3),"",Výsledky!LE77)</f>
        <v/>
      </c>
      <c r="BC54" s="92" t="str">
        <f>IF(ISBLANK(Výsledky!$LL$3),"",Výsledky!LL77)</f>
        <v/>
      </c>
      <c r="BD54" s="92" t="str">
        <f>IF(ISBLANK(Výsledky!$LS$3),"",Výsledky!LS77)</f>
        <v/>
      </c>
      <c r="BE54" s="92" t="str">
        <f>IF(ISBLANK(Výsledky!$LZ$3),"",Výsledky!LZ77)</f>
        <v/>
      </c>
      <c r="BF54" s="92" t="str">
        <f>IF(ISBLANK(Výsledky!$MG$3),"",Výsledky!MG77)</f>
        <v/>
      </c>
      <c r="BG54" s="92" t="str">
        <f>IF(ISBLANK(Výsledky!$MN$3),"",Výsledky!MN77)</f>
        <v/>
      </c>
      <c r="BH54" s="92" t="str">
        <f>IF(ISBLANK(Výsledky!$MU$3),"",Výsledky!MU77)</f>
        <v/>
      </c>
      <c r="BI54" s="92" t="str">
        <f>IF(ISBLANK(Výsledky!$NB$3),"",Výsledky!NB77)</f>
        <v/>
      </c>
      <c r="BJ54" s="92" t="str">
        <f>IF(ISBLANK(Výsledky!$NI$3),"",Výsledky!NI77)</f>
        <v/>
      </c>
      <c r="BK54" s="92" t="str">
        <f>IF(ISBLANK(Výsledky!$NP$3),"",Výsledky!NP77)</f>
        <v/>
      </c>
      <c r="BL54" s="92" t="str">
        <f>IF(ISBLANK(Výsledky!$NW$3),"",Výsledky!NW77)</f>
        <v/>
      </c>
      <c r="BM54" s="92" t="str">
        <f>IF(ISBLANK(Výsledky!$OD$3),"",Výsledky!OD77)</f>
        <v/>
      </c>
      <c r="BN54" s="92" t="str">
        <f>IF(ISBLANK(Výsledky!$OK$3),"",Výsledky!OK77)</f>
        <v/>
      </c>
      <c r="BO54" s="92" t="str">
        <f>IF(ISBLANK(Výsledky!$OR$3),"",Výsledky!OR77)</f>
        <v/>
      </c>
      <c r="BP54" s="92" t="str">
        <f>IF(ISBLANK(Výsledky!$OY$3),"",Výsledky!OY77)</f>
        <v/>
      </c>
      <c r="BQ54" s="92" t="str">
        <f>IF(ISBLANK(Výsledky!$PF$3),"",Výsledky!PF77)</f>
        <v/>
      </c>
      <c r="BR54" s="92" t="str">
        <f>IF(ISBLANK(Výsledky!$PM$3),"",Výsledky!PM77)</f>
        <v/>
      </c>
      <c r="BS54" s="92" t="str">
        <f>IF(ISBLANK(Výsledky!$PT$3),"",Výsledky!PT77)</f>
        <v/>
      </c>
      <c r="BT54" s="92" t="str">
        <f>IF(ISBLANK(Výsledky!$QA$3),"",Výsledky!QA77)</f>
        <v/>
      </c>
      <c r="BU54" s="96" t="str">
        <f>IF(ISBLANK(Výsledky!$QH$3),"",Výsledky!QH77)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 ht="15" x14ac:dyDescent="0.2">
      <c r="A55" s="1"/>
      <c r="B55" s="118" t="s">
        <v>145</v>
      </c>
      <c r="C55" s="114">
        <f>Tipy!A84</f>
        <v>49</v>
      </c>
      <c r="D55" s="109" t="str">
        <f>IF(Tipy!B84="","",Tipy!B84)</f>
        <v>zoso13</v>
      </c>
      <c r="E55" s="110">
        <f>SUM(F55:J55)</f>
        <v>150</v>
      </c>
      <c r="F55" s="105">
        <f>IF(ISBLANK(Výsledky!$I$3),"-",SUM(K55:P55,R55,T55:U55,W55,Y55:AA55,AC55,AE55,AG55,AI55:AK55,AN55:AO55,AS55:AT55,AV55:AW55,AZ55,BB55:BC55,BE55:BF55,BH55,BJ55,BL55:BN55,BP55,BR55:BS55))</f>
        <v>100</v>
      </c>
      <c r="G55" s="90">
        <f>IF(ISBLANK(Výsledky!$BF$3),"-",SUM(Q55,V55,X55,S55,AB55,AD55,AU55,BA55,BG55,BI55,BO55,BQ55,BU55))</f>
        <v>0</v>
      </c>
      <c r="H55" s="90" t="str">
        <f>IF(ISBLANK(Výsledky!$FG$3),"-",SUM(AF55,AH55,AM55,AP55,AR55,AX55))</f>
        <v>-</v>
      </c>
      <c r="I55" s="93" t="str">
        <f>IF(ISBLANK(Výsledky!$GW$3),"-",SUM(AL55,AQ55,AY55,BD55,BK55,BT55))</f>
        <v>-</v>
      </c>
      <c r="J55" s="95">
        <f>IF(ISBLANK(Výsledky!$I$3),"",Výsledky!I90)</f>
        <v>50</v>
      </c>
      <c r="K55" s="92">
        <f>IF(ISBLANK(Výsledky!$P$3),"",Výsledky!P90)</f>
        <v>20</v>
      </c>
      <c r="L55" s="92">
        <f>IF(ISBLANK(Výsledky!$W$3),"",Výsledky!W90)</f>
        <v>10</v>
      </c>
      <c r="M55" s="92">
        <f>IF(ISBLANK(Výsledky!$AD$3),"",Výsledky!AD90)</f>
        <v>20</v>
      </c>
      <c r="N55" s="92">
        <f>IF(ISBLANK(Výsledky!$AK$3),"",Výsledky!AK90)</f>
        <v>20</v>
      </c>
      <c r="O55" s="92">
        <f>IF(ISBLANK(Výsledky!$AR$3),"",Výsledky!AR90)</f>
        <v>30</v>
      </c>
      <c r="P55" s="92" t="str">
        <f>IF(ISBLANK(Výsledky!$AY$3),"",Výsledky!AY90)</f>
        <v>-</v>
      </c>
      <c r="Q55" s="92" t="str">
        <f>IF(ISBLANK(Výsledky!$BF$3),"",Výsledky!BF90)</f>
        <v>-</v>
      </c>
      <c r="R55" s="92" t="str">
        <f>IF(ISBLANK(Výsledky!$BM$3),"",Výsledky!BM90)</f>
        <v/>
      </c>
      <c r="S55" s="92" t="str">
        <f>IF(ISBLANK(Výsledky!$BT$3),"",Výsledky!BT90)</f>
        <v>-</v>
      </c>
      <c r="T55" s="92" t="str">
        <f>IF(ISBLANK(Výsledky!$CA$3),"",Výsledky!CA90)</f>
        <v/>
      </c>
      <c r="U55" s="92" t="str">
        <f>IF(ISBLANK(Výsledky!$CH$3),"",Výsledky!CH90)</f>
        <v>-</v>
      </c>
      <c r="V55" s="92" t="str">
        <f>IF(ISBLANK(Výsledky!$CO$3),"",Výsledky!CO90)</f>
        <v>-</v>
      </c>
      <c r="W55" s="92" t="str">
        <f>IF(ISBLANK(Výsledky!$CV$3),"",Výsledky!CV90)</f>
        <v/>
      </c>
      <c r="X55" s="92" t="str">
        <f>IF(ISBLANK(Výsledky!$DC$3),"",Výsledky!DC90)</f>
        <v/>
      </c>
      <c r="Y55" s="92" t="str">
        <f>IF(ISBLANK(Výsledky!$DJ$3),"",Výsledky!DJ90)</f>
        <v/>
      </c>
      <c r="Z55" s="92" t="str">
        <f>IF(ISBLANK(Výsledky!$DQ$3),"",Výsledky!DQ90)</f>
        <v/>
      </c>
      <c r="AA55" s="92" t="str">
        <f>IF(ISBLANK(Výsledky!$DX$3),"",Výsledky!DX90)</f>
        <v/>
      </c>
      <c r="AB55" s="92" t="str">
        <f>IF(ISBLANK(Výsledky!$EE$3),"",Výsledky!EE90)</f>
        <v/>
      </c>
      <c r="AC55" s="92" t="str">
        <f>IF(ISBLANK(Výsledky!$EL$3),"",Výsledky!EL90)</f>
        <v/>
      </c>
      <c r="AD55" s="92" t="str">
        <f>IF(ISBLANK(Výsledky!$ES$3),"",Výsledky!ES90)</f>
        <v/>
      </c>
      <c r="AE55" s="92" t="str">
        <f>IF(ISBLANK(Výsledky!$EZ$3),"",Výsledky!EZ90)</f>
        <v/>
      </c>
      <c r="AF55" s="92" t="str">
        <f>IF(ISBLANK(Výsledky!$FG$3),"",Výsledky!FG90)</f>
        <v/>
      </c>
      <c r="AG55" s="92" t="str">
        <f>IF(ISBLANK(Výsledky!$FN$3),"",Výsledky!FN90)</f>
        <v/>
      </c>
      <c r="AH55" s="92" t="str">
        <f>IF(ISBLANK(Výsledky!$FU$3),"",Výsledky!FU90)</f>
        <v/>
      </c>
      <c r="AI55" s="92" t="str">
        <f>IF(ISBLANK(Výsledky!$GB$3),"",Výsledky!GB90)</f>
        <v/>
      </c>
      <c r="AJ55" s="92" t="str">
        <f>IF(ISBLANK(Výsledky!$GI$3),"",Výsledky!GI90)</f>
        <v/>
      </c>
      <c r="AK55" s="92" t="str">
        <f>IF(ISBLANK(Výsledky!$GP$3),"",Výsledky!GP90)</f>
        <v/>
      </c>
      <c r="AL55" s="92" t="str">
        <f>IF(ISBLANK(Výsledky!$GW$3),"",Výsledky!GW90)</f>
        <v/>
      </c>
      <c r="AM55" s="92" t="str">
        <f>IF(ISBLANK(Výsledky!$HD$3),"",Výsledky!HD90)</f>
        <v/>
      </c>
      <c r="AN55" s="92" t="str">
        <f>IF(ISBLANK(Výsledky!$HK$3),"",Výsledky!HK90)</f>
        <v/>
      </c>
      <c r="AO55" s="92" t="str">
        <f>IF(ISBLANK(Výsledky!$HR$3),"",Výsledky!HR90)</f>
        <v/>
      </c>
      <c r="AP55" s="92" t="str">
        <f>IF(ISBLANK(Výsledky!$HY$3),"",Výsledky!HY90)</f>
        <v/>
      </c>
      <c r="AQ55" s="92" t="str">
        <f>IF(ISBLANK(Výsledky!$IF$3),"",Výsledky!IF90)</f>
        <v/>
      </c>
      <c r="AR55" s="92" t="str">
        <f>IF(ISBLANK(Výsledky!$IM$3),"",Výsledky!IM90)</f>
        <v/>
      </c>
      <c r="AS55" s="92" t="str">
        <f>IF(ISBLANK(Výsledky!$IT$3),"",Výsledky!IT90)</f>
        <v/>
      </c>
      <c r="AT55" s="92" t="str">
        <f>IF(ISBLANK(Výsledky!$JA$3),"",Výsledky!JA90)</f>
        <v/>
      </c>
      <c r="AU55" s="92" t="str">
        <f>IF(ISBLANK(Výsledky!$JH$3),"",Výsledky!JH90)</f>
        <v/>
      </c>
      <c r="AV55" s="92" t="str">
        <f>IF(ISBLANK(Výsledky!$JO$3),"",Výsledky!JO90)</f>
        <v/>
      </c>
      <c r="AW55" s="92" t="str">
        <f>IF(ISBLANK(Výsledky!$JV$3),"",Výsledky!JV90)</f>
        <v/>
      </c>
      <c r="AX55" s="92" t="str">
        <f>IF(ISBLANK(Výsledky!$KC$3),"",Výsledky!KC90)</f>
        <v/>
      </c>
      <c r="AY55" s="92" t="str">
        <f>IF(ISBLANK(Výsledky!$KJ$3),"",Výsledky!KJ90)</f>
        <v/>
      </c>
      <c r="AZ55" s="92" t="str">
        <f>IF(ISBLANK(Výsledky!$KQ$3),"",Výsledky!KQ90)</f>
        <v/>
      </c>
      <c r="BA55" s="92" t="str">
        <f>IF(ISBLANK(Výsledky!$KX$3),"",Výsledky!KX90)</f>
        <v/>
      </c>
      <c r="BB55" s="92" t="str">
        <f>IF(ISBLANK(Výsledky!$LE$3),"",Výsledky!LE90)</f>
        <v/>
      </c>
      <c r="BC55" s="92" t="str">
        <f>IF(ISBLANK(Výsledky!$LL$3),"",Výsledky!LL90)</f>
        <v/>
      </c>
      <c r="BD55" s="92" t="str">
        <f>IF(ISBLANK(Výsledky!$LS$3),"",Výsledky!LS90)</f>
        <v/>
      </c>
      <c r="BE55" s="92" t="str">
        <f>IF(ISBLANK(Výsledky!$LZ$3),"",Výsledky!LZ90)</f>
        <v/>
      </c>
      <c r="BF55" s="92" t="str">
        <f>IF(ISBLANK(Výsledky!$MG$3),"",Výsledky!MG90)</f>
        <v/>
      </c>
      <c r="BG55" s="92" t="str">
        <f>IF(ISBLANK(Výsledky!$MN$3),"",Výsledky!MN90)</f>
        <v/>
      </c>
      <c r="BH55" s="92" t="str">
        <f>IF(ISBLANK(Výsledky!$MU$3),"",Výsledky!MU90)</f>
        <v/>
      </c>
      <c r="BI55" s="92" t="str">
        <f>IF(ISBLANK(Výsledky!$NB$3),"",Výsledky!NB90)</f>
        <v/>
      </c>
      <c r="BJ55" s="92" t="str">
        <f>IF(ISBLANK(Výsledky!$NI$3),"",Výsledky!NI90)</f>
        <v/>
      </c>
      <c r="BK55" s="92" t="str">
        <f>IF(ISBLANK(Výsledky!$NP$3),"",Výsledky!NP90)</f>
        <v/>
      </c>
      <c r="BL55" s="92" t="str">
        <f>IF(ISBLANK(Výsledky!$NW$3),"",Výsledky!NW90)</f>
        <v/>
      </c>
      <c r="BM55" s="92" t="str">
        <f>IF(ISBLANK(Výsledky!$OD$3),"",Výsledky!OD90)</f>
        <v/>
      </c>
      <c r="BN55" s="92" t="str">
        <f>IF(ISBLANK(Výsledky!$OK$3),"",Výsledky!OK90)</f>
        <v/>
      </c>
      <c r="BO55" s="92" t="str">
        <f>IF(ISBLANK(Výsledky!$OR$3),"",Výsledky!OR90)</f>
        <v/>
      </c>
      <c r="BP55" s="92" t="str">
        <f>IF(ISBLANK(Výsledky!$OY$3),"",Výsledky!OY90)</f>
        <v/>
      </c>
      <c r="BQ55" s="92" t="str">
        <f>IF(ISBLANK(Výsledky!$PF$3),"",Výsledky!PF90)</f>
        <v/>
      </c>
      <c r="BR55" s="92" t="str">
        <f>IF(ISBLANK(Výsledky!$PM$3),"",Výsledky!PM90)</f>
        <v/>
      </c>
      <c r="BS55" s="92" t="str">
        <f>IF(ISBLANK(Výsledky!$PT$3),"",Výsledky!PT90)</f>
        <v/>
      </c>
      <c r="BT55" s="92" t="str">
        <f>IF(ISBLANK(Výsledky!$QA$3),"",Výsledky!QA90)</f>
        <v/>
      </c>
      <c r="BU55" s="96" t="str">
        <f>IF(ISBLANK(Výsledky!$QH$3),"",Výsledky!QH90)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 ht="15" x14ac:dyDescent="0.2">
      <c r="A56" s="1"/>
      <c r="B56" s="118" t="s">
        <v>146</v>
      </c>
      <c r="C56" s="114">
        <f>Tipy!A11</f>
        <v>59</v>
      </c>
      <c r="D56" s="109" t="str">
        <f>IF(Tipy!B11="","",Tipy!B11)</f>
        <v>boss</v>
      </c>
      <c r="E56" s="110">
        <f>SUM(F56:J56)</f>
        <v>150</v>
      </c>
      <c r="F56" s="105">
        <f>IF(ISBLANK(Výsledky!$I$3),"-",SUM(K56:P56,R56,T56:U56,W56,Y56:AA56,AC56,AE56,AG56,AI56:AK56,AN56:AO56,AS56:AT56,AV56:AW56,AZ56,BB56:BC56,BE56:BF56,BH56,BJ56,BL56:BN56,BP56,BR56:BS56))</f>
        <v>90</v>
      </c>
      <c r="G56" s="90">
        <f>IF(ISBLANK(Výsledky!$BF$3),"-",SUM(Q56,V56,X56,S56,AB56,AD56,AU56,BA56,BG56,BI56,BO56,BQ56,BU56))</f>
        <v>60</v>
      </c>
      <c r="H56" s="90" t="str">
        <f>IF(ISBLANK(Výsledky!$FG$3),"-",SUM(AF56,AH56,AM56,AP56,AR56,AX56))</f>
        <v>-</v>
      </c>
      <c r="I56" s="93" t="str">
        <f>IF(ISBLANK(Výsledky!$GW$3),"-",SUM(AL56,AQ56,AY56,BD56,BK56,BT56))</f>
        <v>-</v>
      </c>
      <c r="J56" s="95" t="str">
        <f>IF(ISBLANK(Výsledky!$I$3),"",Výsledky!I17)</f>
        <v>-</v>
      </c>
      <c r="K56" s="92">
        <f>IF(ISBLANK(Výsledky!$P$3),"",Výsledky!P17)</f>
        <v>20</v>
      </c>
      <c r="L56" s="92">
        <f>IF(ISBLANK(Výsledky!$W$3),"",Výsledky!W17)</f>
        <v>0</v>
      </c>
      <c r="M56" s="92">
        <f>IF(ISBLANK(Výsledky!$AD$3),"",Výsledky!AD17)</f>
        <v>20</v>
      </c>
      <c r="N56" s="92">
        <f>IF(ISBLANK(Výsledky!$AK$3),"",Výsledky!AK17)</f>
        <v>20</v>
      </c>
      <c r="O56" s="92">
        <f>IF(ISBLANK(Výsledky!$AR$3),"",Výsledky!AR17)</f>
        <v>30</v>
      </c>
      <c r="P56" s="92">
        <f>IF(ISBLANK(Výsledky!$AY$3),"",Výsledky!AY17)</f>
        <v>0</v>
      </c>
      <c r="Q56" s="92">
        <f>IF(ISBLANK(Výsledky!$BF$3),"",Výsledky!BF17)</f>
        <v>0</v>
      </c>
      <c r="R56" s="92" t="str">
        <f>IF(ISBLANK(Výsledky!$BM$3),"",Výsledky!BM17)</f>
        <v/>
      </c>
      <c r="S56" s="92">
        <f>IF(ISBLANK(Výsledky!$BT$3),"",Výsledky!BT17)</f>
        <v>20</v>
      </c>
      <c r="T56" s="92" t="str">
        <f>IF(ISBLANK(Výsledky!$CA$3),"",Výsledky!CA17)</f>
        <v/>
      </c>
      <c r="U56" s="92">
        <f>IF(ISBLANK(Výsledky!$CH$3),"",Výsledky!CH17)</f>
        <v>0</v>
      </c>
      <c r="V56" s="92">
        <f>IF(ISBLANK(Výsledky!$CO$3),"",Výsledky!CO17)</f>
        <v>40</v>
      </c>
      <c r="W56" s="92" t="str">
        <f>IF(ISBLANK(Výsledky!$CV$3),"",Výsledky!CV17)</f>
        <v/>
      </c>
      <c r="X56" s="92" t="str">
        <f>IF(ISBLANK(Výsledky!$DC$3),"",Výsledky!DC17)</f>
        <v/>
      </c>
      <c r="Y56" s="92" t="str">
        <f>IF(ISBLANK(Výsledky!$DJ$3),"",Výsledky!DJ17)</f>
        <v/>
      </c>
      <c r="Z56" s="92" t="str">
        <f>IF(ISBLANK(Výsledky!$DQ$3),"",Výsledky!DQ17)</f>
        <v/>
      </c>
      <c r="AA56" s="92" t="str">
        <f>IF(ISBLANK(Výsledky!$DX$3),"",Výsledky!DX17)</f>
        <v/>
      </c>
      <c r="AB56" s="92" t="str">
        <f>IF(ISBLANK(Výsledky!$EE$3),"",Výsledky!EE17)</f>
        <v/>
      </c>
      <c r="AC56" s="92" t="str">
        <f>IF(ISBLANK(Výsledky!$EL$3),"",Výsledky!EL17)</f>
        <v/>
      </c>
      <c r="AD56" s="92" t="str">
        <f>IF(ISBLANK(Výsledky!$ES$3),"",Výsledky!ES17)</f>
        <v/>
      </c>
      <c r="AE56" s="92" t="str">
        <f>IF(ISBLANK(Výsledky!$EZ$3),"",Výsledky!EZ17)</f>
        <v/>
      </c>
      <c r="AF56" s="92" t="str">
        <f>IF(ISBLANK(Výsledky!$FG$3),"",Výsledky!FG17)</f>
        <v/>
      </c>
      <c r="AG56" s="92" t="str">
        <f>IF(ISBLANK(Výsledky!$FN$3),"",Výsledky!FN17)</f>
        <v/>
      </c>
      <c r="AH56" s="92" t="str">
        <f>IF(ISBLANK(Výsledky!$FU$3),"",Výsledky!FU17)</f>
        <v/>
      </c>
      <c r="AI56" s="92" t="str">
        <f>IF(ISBLANK(Výsledky!$GB$3),"",Výsledky!GB17)</f>
        <v/>
      </c>
      <c r="AJ56" s="92" t="str">
        <f>IF(ISBLANK(Výsledky!$GI$3),"",Výsledky!GI17)</f>
        <v/>
      </c>
      <c r="AK56" s="92" t="str">
        <f>IF(ISBLANK(Výsledky!$GP$3),"",Výsledky!GP17)</f>
        <v/>
      </c>
      <c r="AL56" s="92" t="str">
        <f>IF(ISBLANK(Výsledky!$GW$3),"",Výsledky!GW17)</f>
        <v/>
      </c>
      <c r="AM56" s="92" t="str">
        <f>IF(ISBLANK(Výsledky!$HD$3),"",Výsledky!HD17)</f>
        <v/>
      </c>
      <c r="AN56" s="92" t="str">
        <f>IF(ISBLANK(Výsledky!$HK$3),"",Výsledky!HK17)</f>
        <v/>
      </c>
      <c r="AO56" s="92" t="str">
        <f>IF(ISBLANK(Výsledky!$HR$3),"",Výsledky!HR17)</f>
        <v/>
      </c>
      <c r="AP56" s="92" t="str">
        <f>IF(ISBLANK(Výsledky!$HY$3),"",Výsledky!HY17)</f>
        <v/>
      </c>
      <c r="AQ56" s="92" t="str">
        <f>IF(ISBLANK(Výsledky!$IF$3),"",Výsledky!IF17)</f>
        <v/>
      </c>
      <c r="AR56" s="92" t="str">
        <f>IF(ISBLANK(Výsledky!$IM$3),"",Výsledky!IM17)</f>
        <v/>
      </c>
      <c r="AS56" s="92" t="str">
        <f>IF(ISBLANK(Výsledky!$IT$3),"",Výsledky!IT17)</f>
        <v/>
      </c>
      <c r="AT56" s="92" t="str">
        <f>IF(ISBLANK(Výsledky!$JA$3),"",Výsledky!JA17)</f>
        <v/>
      </c>
      <c r="AU56" s="92" t="str">
        <f>IF(ISBLANK(Výsledky!$JH$3),"",Výsledky!JH17)</f>
        <v/>
      </c>
      <c r="AV56" s="92" t="str">
        <f>IF(ISBLANK(Výsledky!$JO$3),"",Výsledky!JO17)</f>
        <v/>
      </c>
      <c r="AW56" s="92" t="str">
        <f>IF(ISBLANK(Výsledky!$JV$3),"",Výsledky!JV17)</f>
        <v/>
      </c>
      <c r="AX56" s="92" t="str">
        <f>IF(ISBLANK(Výsledky!$KC$3),"",Výsledky!KC17)</f>
        <v/>
      </c>
      <c r="AY56" s="92" t="str">
        <f>IF(ISBLANK(Výsledky!$KJ$3),"",Výsledky!KJ17)</f>
        <v/>
      </c>
      <c r="AZ56" s="92" t="str">
        <f>IF(ISBLANK(Výsledky!$KQ$3),"",Výsledky!KQ17)</f>
        <v/>
      </c>
      <c r="BA56" s="92" t="str">
        <f>IF(ISBLANK(Výsledky!$KX$3),"",Výsledky!KX17)</f>
        <v/>
      </c>
      <c r="BB56" s="92" t="str">
        <f>IF(ISBLANK(Výsledky!$LE$3),"",Výsledky!LE17)</f>
        <v/>
      </c>
      <c r="BC56" s="92" t="str">
        <f>IF(ISBLANK(Výsledky!$LL$3),"",Výsledky!LL17)</f>
        <v/>
      </c>
      <c r="BD56" s="92" t="str">
        <f>IF(ISBLANK(Výsledky!$LS$3),"",Výsledky!LS17)</f>
        <v/>
      </c>
      <c r="BE56" s="92" t="str">
        <f>IF(ISBLANK(Výsledky!$LZ$3),"",Výsledky!LZ17)</f>
        <v/>
      </c>
      <c r="BF56" s="92" t="str">
        <f>IF(ISBLANK(Výsledky!$MG$3),"",Výsledky!MG17)</f>
        <v/>
      </c>
      <c r="BG56" s="92" t="str">
        <f>IF(ISBLANK(Výsledky!$MN$3),"",Výsledky!MN17)</f>
        <v/>
      </c>
      <c r="BH56" s="92" t="str">
        <f>IF(ISBLANK(Výsledky!$MU$3),"",Výsledky!MU17)</f>
        <v/>
      </c>
      <c r="BI56" s="92" t="str">
        <f>IF(ISBLANK(Výsledky!$NB$3),"",Výsledky!NB17)</f>
        <v/>
      </c>
      <c r="BJ56" s="92" t="str">
        <f>IF(ISBLANK(Výsledky!$NI$3),"",Výsledky!NI17)</f>
        <v/>
      </c>
      <c r="BK56" s="92" t="str">
        <f>IF(ISBLANK(Výsledky!$NP$3),"",Výsledky!NP17)</f>
        <v/>
      </c>
      <c r="BL56" s="92" t="str">
        <f>IF(ISBLANK(Výsledky!$NW$3),"",Výsledky!NW17)</f>
        <v/>
      </c>
      <c r="BM56" s="92" t="str">
        <f>IF(ISBLANK(Výsledky!$OD$3),"",Výsledky!OD17)</f>
        <v/>
      </c>
      <c r="BN56" s="92" t="str">
        <f>IF(ISBLANK(Výsledky!$OK$3),"",Výsledky!OK17)</f>
        <v/>
      </c>
      <c r="BO56" s="92" t="str">
        <f>IF(ISBLANK(Výsledky!$OR$3),"",Výsledky!OR17)</f>
        <v/>
      </c>
      <c r="BP56" s="92" t="str">
        <f>IF(ISBLANK(Výsledky!$OY$3),"",Výsledky!OY17)</f>
        <v/>
      </c>
      <c r="BQ56" s="92" t="str">
        <f>IF(ISBLANK(Výsledky!$PF$3),"",Výsledky!PF17)</f>
        <v/>
      </c>
      <c r="BR56" s="92" t="str">
        <f>IF(ISBLANK(Výsledky!$PM$3),"",Výsledky!PM17)</f>
        <v/>
      </c>
      <c r="BS56" s="92" t="str">
        <f>IF(ISBLANK(Výsledky!$PT$3),"",Výsledky!PT17)</f>
        <v/>
      </c>
      <c r="BT56" s="92" t="str">
        <f>IF(ISBLANK(Výsledky!$QA$3),"",Výsledky!QA17)</f>
        <v/>
      </c>
      <c r="BU56" s="96" t="str">
        <f>IF(ISBLANK(Výsledky!$QH$3),"",Výsledky!QH17)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 ht="15" x14ac:dyDescent="0.2">
      <c r="A57" s="1"/>
      <c r="B57" s="118" t="s">
        <v>147</v>
      </c>
      <c r="C57" s="114">
        <f>Tipy!A73</f>
        <v>72</v>
      </c>
      <c r="D57" s="109" t="str">
        <f>IF(Tipy!B73="","",Tipy!B73)</f>
        <v>suflo</v>
      </c>
      <c r="E57" s="110">
        <f>SUM(F57:J57)</f>
        <v>150</v>
      </c>
      <c r="F57" s="105">
        <f>IF(ISBLANK(Výsledky!$I$3),"-",SUM(K57:P57,R57,T57:U57,W57,Y57:AA57,AC57,AE57,AG57,AI57:AK57,AN57:AO57,AS57:AT57,AV57:AW57,AZ57,BB57:BC57,BE57:BF57,BH57,BJ57,BL57:BN57,BP57,BR57:BS57))</f>
        <v>100</v>
      </c>
      <c r="G57" s="90">
        <f>IF(ISBLANK(Výsledky!$BF$3),"-",SUM(Q57,V57,X57,S57,AB57,AD57,AU57,BA57,BG57,BI57,BO57,BQ57,BU57))</f>
        <v>50</v>
      </c>
      <c r="H57" s="90" t="str">
        <f>IF(ISBLANK(Výsledky!$FG$3),"-",SUM(AF57,AH57,AM57,AP57,AR57,AX57))</f>
        <v>-</v>
      </c>
      <c r="I57" s="93" t="str">
        <f>IF(ISBLANK(Výsledky!$GW$3),"-",SUM(AL57,AQ57,AY57,BD57,BK57,BT57))</f>
        <v>-</v>
      </c>
      <c r="J57" s="95" t="str">
        <f>IF(ISBLANK(Výsledky!$I$3),"",Výsledky!I79)</f>
        <v>-</v>
      </c>
      <c r="K57" s="92">
        <f>IF(ISBLANK(Výsledky!$P$3),"",Výsledky!P79)</f>
        <v>40</v>
      </c>
      <c r="L57" s="92">
        <f>IF(ISBLANK(Výsledky!$W$3),"",Výsledky!W79)</f>
        <v>0</v>
      </c>
      <c r="M57" s="92">
        <f>IF(ISBLANK(Výsledky!$AD$3),"",Výsledky!AD79)</f>
        <v>20</v>
      </c>
      <c r="N57" s="92">
        <f>IF(ISBLANK(Výsledky!$AK$3),"",Výsledky!AK79)</f>
        <v>20</v>
      </c>
      <c r="O57" s="92" t="str">
        <f>IF(ISBLANK(Výsledky!$AR$3),"",Výsledky!AR79)</f>
        <v>-</v>
      </c>
      <c r="P57" s="92" t="str">
        <f>IF(ISBLANK(Výsledky!$AY$3),"",Výsledky!AY79)</f>
        <v>-</v>
      </c>
      <c r="Q57" s="92" t="str">
        <f>IF(ISBLANK(Výsledky!$BF$3),"",Výsledky!BF79)</f>
        <v>-</v>
      </c>
      <c r="R57" s="92" t="str">
        <f>IF(ISBLANK(Výsledky!$BM$3),"",Výsledky!BM79)</f>
        <v/>
      </c>
      <c r="S57" s="92">
        <f>IF(ISBLANK(Výsledky!$BT$3),"",Výsledky!BT79)</f>
        <v>30</v>
      </c>
      <c r="T57" s="92" t="str">
        <f>IF(ISBLANK(Výsledky!$CA$3),"",Výsledky!CA79)</f>
        <v/>
      </c>
      <c r="U57" s="92">
        <f>IF(ISBLANK(Výsledky!$CH$3),"",Výsledky!CH79)</f>
        <v>20</v>
      </c>
      <c r="V57" s="92">
        <f>IF(ISBLANK(Výsledky!$CO$3),"",Výsledky!CO79)</f>
        <v>20</v>
      </c>
      <c r="W57" s="92" t="str">
        <f>IF(ISBLANK(Výsledky!$CV$3),"",Výsledky!CV79)</f>
        <v/>
      </c>
      <c r="X57" s="92" t="str">
        <f>IF(ISBLANK(Výsledky!$DC$3),"",Výsledky!DC79)</f>
        <v/>
      </c>
      <c r="Y57" s="92" t="str">
        <f>IF(ISBLANK(Výsledky!$DJ$3),"",Výsledky!DJ79)</f>
        <v/>
      </c>
      <c r="Z57" s="92" t="str">
        <f>IF(ISBLANK(Výsledky!$DQ$3),"",Výsledky!DQ79)</f>
        <v/>
      </c>
      <c r="AA57" s="92" t="str">
        <f>IF(ISBLANK(Výsledky!$DX$3),"",Výsledky!DX79)</f>
        <v/>
      </c>
      <c r="AB57" s="92" t="str">
        <f>IF(ISBLANK(Výsledky!$EE$3),"",Výsledky!EE79)</f>
        <v/>
      </c>
      <c r="AC57" s="92" t="str">
        <f>IF(ISBLANK(Výsledky!$EL$3),"",Výsledky!EL79)</f>
        <v/>
      </c>
      <c r="AD57" s="92" t="str">
        <f>IF(ISBLANK(Výsledky!$ES$3),"",Výsledky!ES79)</f>
        <v/>
      </c>
      <c r="AE57" s="92" t="str">
        <f>IF(ISBLANK(Výsledky!$EZ$3),"",Výsledky!EZ79)</f>
        <v/>
      </c>
      <c r="AF57" s="92" t="str">
        <f>IF(ISBLANK(Výsledky!$FG$3),"",Výsledky!FG79)</f>
        <v/>
      </c>
      <c r="AG57" s="92" t="str">
        <f>IF(ISBLANK(Výsledky!$FN$3),"",Výsledky!FN79)</f>
        <v/>
      </c>
      <c r="AH57" s="92" t="str">
        <f>IF(ISBLANK(Výsledky!$FU$3),"",Výsledky!FU79)</f>
        <v/>
      </c>
      <c r="AI57" s="92" t="str">
        <f>IF(ISBLANK(Výsledky!$GB$3),"",Výsledky!GB79)</f>
        <v/>
      </c>
      <c r="AJ57" s="92" t="str">
        <f>IF(ISBLANK(Výsledky!$GI$3),"",Výsledky!GI79)</f>
        <v/>
      </c>
      <c r="AK57" s="92" t="str">
        <f>IF(ISBLANK(Výsledky!$GP$3),"",Výsledky!GP79)</f>
        <v/>
      </c>
      <c r="AL57" s="92" t="str">
        <f>IF(ISBLANK(Výsledky!$GW$3),"",Výsledky!GW79)</f>
        <v/>
      </c>
      <c r="AM57" s="92" t="str">
        <f>IF(ISBLANK(Výsledky!$HD$3),"",Výsledky!HD79)</f>
        <v/>
      </c>
      <c r="AN57" s="92" t="str">
        <f>IF(ISBLANK(Výsledky!$HK$3),"",Výsledky!HK79)</f>
        <v/>
      </c>
      <c r="AO57" s="92" t="str">
        <f>IF(ISBLANK(Výsledky!$HR$3),"",Výsledky!HR79)</f>
        <v/>
      </c>
      <c r="AP57" s="92" t="str">
        <f>IF(ISBLANK(Výsledky!$HY$3),"",Výsledky!HY79)</f>
        <v/>
      </c>
      <c r="AQ57" s="92" t="str">
        <f>IF(ISBLANK(Výsledky!$IF$3),"",Výsledky!IF79)</f>
        <v/>
      </c>
      <c r="AR57" s="92" t="str">
        <f>IF(ISBLANK(Výsledky!$IM$3),"",Výsledky!IM79)</f>
        <v/>
      </c>
      <c r="AS57" s="92" t="str">
        <f>IF(ISBLANK(Výsledky!$IT$3),"",Výsledky!IT79)</f>
        <v/>
      </c>
      <c r="AT57" s="92" t="str">
        <f>IF(ISBLANK(Výsledky!$JA$3),"",Výsledky!JA79)</f>
        <v/>
      </c>
      <c r="AU57" s="92" t="str">
        <f>IF(ISBLANK(Výsledky!$JH$3),"",Výsledky!JH79)</f>
        <v/>
      </c>
      <c r="AV57" s="92" t="str">
        <f>IF(ISBLANK(Výsledky!$JO$3),"",Výsledky!JO79)</f>
        <v/>
      </c>
      <c r="AW57" s="92" t="str">
        <f>IF(ISBLANK(Výsledky!$JV$3),"",Výsledky!JV79)</f>
        <v/>
      </c>
      <c r="AX57" s="92" t="str">
        <f>IF(ISBLANK(Výsledky!$KC$3),"",Výsledky!KC79)</f>
        <v/>
      </c>
      <c r="AY57" s="92" t="str">
        <f>IF(ISBLANK(Výsledky!$KJ$3),"",Výsledky!KJ79)</f>
        <v/>
      </c>
      <c r="AZ57" s="92" t="str">
        <f>IF(ISBLANK(Výsledky!$KQ$3),"",Výsledky!KQ79)</f>
        <v/>
      </c>
      <c r="BA57" s="92" t="str">
        <f>IF(ISBLANK(Výsledky!$KX$3),"",Výsledky!KX79)</f>
        <v/>
      </c>
      <c r="BB57" s="92" t="str">
        <f>IF(ISBLANK(Výsledky!$LE$3),"",Výsledky!LE79)</f>
        <v/>
      </c>
      <c r="BC57" s="92" t="str">
        <f>IF(ISBLANK(Výsledky!$LL$3),"",Výsledky!LL79)</f>
        <v/>
      </c>
      <c r="BD57" s="92" t="str">
        <f>IF(ISBLANK(Výsledky!$LS$3),"",Výsledky!LS79)</f>
        <v/>
      </c>
      <c r="BE57" s="92" t="str">
        <f>IF(ISBLANK(Výsledky!$LZ$3),"",Výsledky!LZ79)</f>
        <v/>
      </c>
      <c r="BF57" s="92" t="str">
        <f>IF(ISBLANK(Výsledky!$MG$3),"",Výsledky!MG79)</f>
        <v/>
      </c>
      <c r="BG57" s="92" t="str">
        <f>IF(ISBLANK(Výsledky!$MN$3),"",Výsledky!MN79)</f>
        <v/>
      </c>
      <c r="BH57" s="92" t="str">
        <f>IF(ISBLANK(Výsledky!$MU$3),"",Výsledky!MU79)</f>
        <v/>
      </c>
      <c r="BI57" s="92" t="str">
        <f>IF(ISBLANK(Výsledky!$NB$3),"",Výsledky!NB79)</f>
        <v/>
      </c>
      <c r="BJ57" s="92" t="str">
        <f>IF(ISBLANK(Výsledky!$NI$3),"",Výsledky!NI79)</f>
        <v/>
      </c>
      <c r="BK57" s="92" t="str">
        <f>IF(ISBLANK(Výsledky!$NP$3),"",Výsledky!NP79)</f>
        <v/>
      </c>
      <c r="BL57" s="92" t="str">
        <f>IF(ISBLANK(Výsledky!$NW$3),"",Výsledky!NW79)</f>
        <v/>
      </c>
      <c r="BM57" s="92" t="str">
        <f>IF(ISBLANK(Výsledky!$OD$3),"",Výsledky!OD79)</f>
        <v/>
      </c>
      <c r="BN57" s="92" t="str">
        <f>IF(ISBLANK(Výsledky!$OK$3),"",Výsledky!OK79)</f>
        <v/>
      </c>
      <c r="BO57" s="92" t="str">
        <f>IF(ISBLANK(Výsledky!$OR$3),"",Výsledky!OR79)</f>
        <v/>
      </c>
      <c r="BP57" s="92" t="str">
        <f>IF(ISBLANK(Výsledky!$OY$3),"",Výsledky!OY79)</f>
        <v/>
      </c>
      <c r="BQ57" s="92" t="str">
        <f>IF(ISBLANK(Výsledky!$PF$3),"",Výsledky!PF79)</f>
        <v/>
      </c>
      <c r="BR57" s="92" t="str">
        <f>IF(ISBLANK(Výsledky!$PM$3),"",Výsledky!PM79)</f>
        <v/>
      </c>
      <c r="BS57" s="92" t="str">
        <f>IF(ISBLANK(Výsledky!$PT$3),"",Výsledky!PT79)</f>
        <v/>
      </c>
      <c r="BT57" s="92" t="str">
        <f>IF(ISBLANK(Výsledky!$QA$3),"",Výsledky!QA79)</f>
        <v/>
      </c>
      <c r="BU57" s="96" t="str">
        <f>IF(ISBLANK(Výsledky!$QH$3),"",Výsledky!QH79)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 ht="15" x14ac:dyDescent="0.2">
      <c r="A58" s="1"/>
      <c r="B58" s="118" t="s">
        <v>148</v>
      </c>
      <c r="C58" s="114">
        <f>Tipy!A40</f>
        <v>45</v>
      </c>
      <c r="D58" s="109" t="str">
        <f>IF(Tipy!B40="","",Tipy!B40)</f>
        <v>MajkLFC</v>
      </c>
      <c r="E58" s="110">
        <f>SUM(F58:J58)</f>
        <v>140</v>
      </c>
      <c r="F58" s="105">
        <f>IF(ISBLANK(Výsledky!$I$3),"-",SUM(K58:P58,R58,T58:U58,W58,Y58:AA58,AC58,AE58,AG58,AI58:AK58,AN58:AO58,AS58:AT58,AV58:AW58,AZ58,BB58:BC58,BE58:BF58,BH58,BJ58,BL58:BN58,BP58,BR58:BS58))</f>
        <v>90</v>
      </c>
      <c r="G58" s="90">
        <f>IF(ISBLANK(Výsledky!$BF$3),"-",SUM(Q58,V58,X58,S58,AB58,AD58,AU58,BA58,BG58,BI58,BO58,BQ58,BU58))</f>
        <v>30</v>
      </c>
      <c r="H58" s="90" t="str">
        <f>IF(ISBLANK(Výsledky!$FG$3),"-",SUM(AF58,AH58,AM58,AP58,AR58,AX58))</f>
        <v>-</v>
      </c>
      <c r="I58" s="93" t="str">
        <f>IF(ISBLANK(Výsledky!$GW$3),"-",SUM(AL58,AQ58,AY58,BD58,BK58,BT58))</f>
        <v>-</v>
      </c>
      <c r="J58" s="95">
        <f>IF(ISBLANK(Výsledky!$I$3),"",Výsledky!I46)</f>
        <v>20</v>
      </c>
      <c r="K58" s="92">
        <f>IF(ISBLANK(Výsledky!$P$3),"",Výsledky!P46)</f>
        <v>10</v>
      </c>
      <c r="L58" s="92" t="str">
        <f>IF(ISBLANK(Výsledky!$W$3),"",Výsledky!W46)</f>
        <v>-</v>
      </c>
      <c r="M58" s="92" t="str">
        <f>IF(ISBLANK(Výsledky!$AD$3),"",Výsledky!AD46)</f>
        <v>-</v>
      </c>
      <c r="N58" s="92">
        <f>IF(ISBLANK(Výsledky!$AK$3),"",Výsledky!AK46)</f>
        <v>50</v>
      </c>
      <c r="O58" s="92">
        <f>IF(ISBLANK(Výsledky!$AR$3),"",Výsledky!AR46)</f>
        <v>30</v>
      </c>
      <c r="P58" s="92" t="str">
        <f>IF(ISBLANK(Výsledky!$AY$3),"",Výsledky!AY46)</f>
        <v>-</v>
      </c>
      <c r="Q58" s="92">
        <f>IF(ISBLANK(Výsledky!$BF$3),"",Výsledky!BF46)</f>
        <v>0</v>
      </c>
      <c r="R58" s="92" t="str">
        <f>IF(ISBLANK(Výsledky!$BM$3),"",Výsledky!BM46)</f>
        <v/>
      </c>
      <c r="S58" s="92">
        <f>IF(ISBLANK(Výsledky!$BT$3),"",Výsledky!BT46)</f>
        <v>10</v>
      </c>
      <c r="T58" s="92" t="str">
        <f>IF(ISBLANK(Výsledky!$CA$3),"",Výsledky!CA46)</f>
        <v/>
      </c>
      <c r="U58" s="92" t="str">
        <f>IF(ISBLANK(Výsledky!$CH$3),"",Výsledky!CH46)</f>
        <v>-</v>
      </c>
      <c r="V58" s="92">
        <f>IF(ISBLANK(Výsledky!$CO$3),"",Výsledky!CO46)</f>
        <v>20</v>
      </c>
      <c r="W58" s="92" t="str">
        <f>IF(ISBLANK(Výsledky!$CV$3),"",Výsledky!CV46)</f>
        <v/>
      </c>
      <c r="X58" s="92" t="str">
        <f>IF(ISBLANK(Výsledky!$DC$3),"",Výsledky!DC46)</f>
        <v/>
      </c>
      <c r="Y58" s="92" t="str">
        <f>IF(ISBLANK(Výsledky!$DJ$3),"",Výsledky!DJ46)</f>
        <v/>
      </c>
      <c r="Z58" s="92" t="str">
        <f>IF(ISBLANK(Výsledky!$DQ$3),"",Výsledky!DQ46)</f>
        <v/>
      </c>
      <c r="AA58" s="92" t="str">
        <f>IF(ISBLANK(Výsledky!$DX$3),"",Výsledky!DX46)</f>
        <v/>
      </c>
      <c r="AB58" s="92" t="str">
        <f>IF(ISBLANK(Výsledky!$EE$3),"",Výsledky!EE46)</f>
        <v/>
      </c>
      <c r="AC58" s="92" t="str">
        <f>IF(ISBLANK(Výsledky!$EL$3),"",Výsledky!EL46)</f>
        <v/>
      </c>
      <c r="AD58" s="92" t="str">
        <f>IF(ISBLANK(Výsledky!$ES$3),"",Výsledky!ES46)</f>
        <v/>
      </c>
      <c r="AE58" s="92" t="str">
        <f>IF(ISBLANK(Výsledky!$EZ$3),"",Výsledky!EZ46)</f>
        <v/>
      </c>
      <c r="AF58" s="92" t="str">
        <f>IF(ISBLANK(Výsledky!$FG$3),"",Výsledky!FG46)</f>
        <v/>
      </c>
      <c r="AG58" s="92" t="str">
        <f>IF(ISBLANK(Výsledky!$FN$3),"",Výsledky!FN46)</f>
        <v/>
      </c>
      <c r="AH58" s="92" t="str">
        <f>IF(ISBLANK(Výsledky!$FU$3),"",Výsledky!FU46)</f>
        <v/>
      </c>
      <c r="AI58" s="92" t="str">
        <f>IF(ISBLANK(Výsledky!$GB$3),"",Výsledky!GB46)</f>
        <v/>
      </c>
      <c r="AJ58" s="92" t="str">
        <f>IF(ISBLANK(Výsledky!$GI$3),"",Výsledky!GI46)</f>
        <v/>
      </c>
      <c r="AK58" s="92" t="str">
        <f>IF(ISBLANK(Výsledky!$GP$3),"",Výsledky!GP46)</f>
        <v/>
      </c>
      <c r="AL58" s="92" t="str">
        <f>IF(ISBLANK(Výsledky!$GW$3),"",Výsledky!GW46)</f>
        <v/>
      </c>
      <c r="AM58" s="92" t="str">
        <f>IF(ISBLANK(Výsledky!$HD$3),"",Výsledky!HD46)</f>
        <v/>
      </c>
      <c r="AN58" s="92" t="str">
        <f>IF(ISBLANK(Výsledky!$HK$3),"",Výsledky!HK46)</f>
        <v/>
      </c>
      <c r="AO58" s="92" t="str">
        <f>IF(ISBLANK(Výsledky!$HR$3),"",Výsledky!HR46)</f>
        <v/>
      </c>
      <c r="AP58" s="92" t="str">
        <f>IF(ISBLANK(Výsledky!$HY$3),"",Výsledky!HY46)</f>
        <v/>
      </c>
      <c r="AQ58" s="92" t="str">
        <f>IF(ISBLANK(Výsledky!$IF$3),"",Výsledky!IF46)</f>
        <v/>
      </c>
      <c r="AR58" s="92" t="str">
        <f>IF(ISBLANK(Výsledky!$IM$3),"",Výsledky!IM46)</f>
        <v/>
      </c>
      <c r="AS58" s="92" t="str">
        <f>IF(ISBLANK(Výsledky!$IT$3),"",Výsledky!IT46)</f>
        <v/>
      </c>
      <c r="AT58" s="92" t="str">
        <f>IF(ISBLANK(Výsledky!$JA$3),"",Výsledky!JA46)</f>
        <v/>
      </c>
      <c r="AU58" s="92" t="str">
        <f>IF(ISBLANK(Výsledky!$JH$3),"",Výsledky!JH46)</f>
        <v/>
      </c>
      <c r="AV58" s="92" t="str">
        <f>IF(ISBLANK(Výsledky!$JO$3),"",Výsledky!JO46)</f>
        <v/>
      </c>
      <c r="AW58" s="92" t="str">
        <f>IF(ISBLANK(Výsledky!$JV$3),"",Výsledky!JV46)</f>
        <v/>
      </c>
      <c r="AX58" s="92" t="str">
        <f>IF(ISBLANK(Výsledky!$KC$3),"",Výsledky!KC46)</f>
        <v/>
      </c>
      <c r="AY58" s="92" t="str">
        <f>IF(ISBLANK(Výsledky!$KJ$3),"",Výsledky!KJ46)</f>
        <v/>
      </c>
      <c r="AZ58" s="92" t="str">
        <f>IF(ISBLANK(Výsledky!$KQ$3),"",Výsledky!KQ46)</f>
        <v/>
      </c>
      <c r="BA58" s="92" t="str">
        <f>IF(ISBLANK(Výsledky!$KX$3),"",Výsledky!KX46)</f>
        <v/>
      </c>
      <c r="BB58" s="92" t="str">
        <f>IF(ISBLANK(Výsledky!$LE$3),"",Výsledky!LE46)</f>
        <v/>
      </c>
      <c r="BC58" s="92" t="str">
        <f>IF(ISBLANK(Výsledky!$LL$3),"",Výsledky!LL46)</f>
        <v/>
      </c>
      <c r="BD58" s="92" t="str">
        <f>IF(ISBLANK(Výsledky!$LS$3),"",Výsledky!LS46)</f>
        <v/>
      </c>
      <c r="BE58" s="92" t="str">
        <f>IF(ISBLANK(Výsledky!$LZ$3),"",Výsledky!LZ46)</f>
        <v/>
      </c>
      <c r="BF58" s="92" t="str">
        <f>IF(ISBLANK(Výsledky!$MG$3),"",Výsledky!MG46)</f>
        <v/>
      </c>
      <c r="BG58" s="92" t="str">
        <f>IF(ISBLANK(Výsledky!$MN$3),"",Výsledky!MN46)</f>
        <v/>
      </c>
      <c r="BH58" s="92" t="str">
        <f>IF(ISBLANK(Výsledky!$MU$3),"",Výsledky!MU46)</f>
        <v/>
      </c>
      <c r="BI58" s="92" t="str">
        <f>IF(ISBLANK(Výsledky!$NB$3),"",Výsledky!NB46)</f>
        <v/>
      </c>
      <c r="BJ58" s="92" t="str">
        <f>IF(ISBLANK(Výsledky!$NI$3),"",Výsledky!NI46)</f>
        <v/>
      </c>
      <c r="BK58" s="92" t="str">
        <f>IF(ISBLANK(Výsledky!$NP$3),"",Výsledky!NP46)</f>
        <v/>
      </c>
      <c r="BL58" s="92" t="str">
        <f>IF(ISBLANK(Výsledky!$NW$3),"",Výsledky!NW46)</f>
        <v/>
      </c>
      <c r="BM58" s="92" t="str">
        <f>IF(ISBLANK(Výsledky!$OD$3),"",Výsledky!OD46)</f>
        <v/>
      </c>
      <c r="BN58" s="92" t="str">
        <f>IF(ISBLANK(Výsledky!$OK$3),"",Výsledky!OK46)</f>
        <v/>
      </c>
      <c r="BO58" s="92" t="str">
        <f>IF(ISBLANK(Výsledky!$OR$3),"",Výsledky!OR46)</f>
        <v/>
      </c>
      <c r="BP58" s="92" t="str">
        <f>IF(ISBLANK(Výsledky!$OY$3),"",Výsledky!OY46)</f>
        <v/>
      </c>
      <c r="BQ58" s="92" t="str">
        <f>IF(ISBLANK(Výsledky!$PF$3),"",Výsledky!PF46)</f>
        <v/>
      </c>
      <c r="BR58" s="92" t="str">
        <f>IF(ISBLANK(Výsledky!$PM$3),"",Výsledky!PM46)</f>
        <v/>
      </c>
      <c r="BS58" s="92" t="str">
        <f>IF(ISBLANK(Výsledky!$PT$3),"",Výsledky!PT46)</f>
        <v/>
      </c>
      <c r="BT58" s="92" t="str">
        <f>IF(ISBLANK(Výsledky!$QA$3),"",Výsledky!QA46)</f>
        <v/>
      </c>
      <c r="BU58" s="96" t="str">
        <f>IF(ISBLANK(Výsledky!$QH$3),"",Výsledky!QH46)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 ht="15" x14ac:dyDescent="0.2">
      <c r="A59" s="1"/>
      <c r="B59" s="118" t="s">
        <v>149</v>
      </c>
      <c r="C59" s="114">
        <f>Tipy!A12</f>
        <v>54</v>
      </c>
      <c r="D59" s="109" t="str">
        <f>IF(Tipy!B12="","",Tipy!B12)</f>
        <v>Burton</v>
      </c>
      <c r="E59" s="110">
        <f>SUM(F59:J59)</f>
        <v>140</v>
      </c>
      <c r="F59" s="105">
        <f>IF(ISBLANK(Výsledky!$I$3),"-",SUM(K59:P59,R59,T59:U59,W59,Y59:AA59,AC59,AE59,AG59,AI59:AK59,AN59:AO59,AS59:AT59,AV59:AW59,AZ59,BB59:BC59,BE59:BF59,BH59,BJ59,BL59:BN59,BP59,BR59:BS59))</f>
        <v>140</v>
      </c>
      <c r="G59" s="90">
        <f>IF(ISBLANK(Výsledky!$BF$3),"-",SUM(Q59,V59,X59,S59,AB59,AD59,AU59,BA59,BG59,BI59,BO59,BQ59,BU59))</f>
        <v>0</v>
      </c>
      <c r="H59" s="90" t="str">
        <f>IF(ISBLANK(Výsledky!$FG$3),"-",SUM(AF59,AH59,AM59,AP59,AR59,AX59))</f>
        <v>-</v>
      </c>
      <c r="I59" s="93" t="str">
        <f>IF(ISBLANK(Výsledky!$GW$3),"-",SUM(AL59,AQ59,AY59,BD59,BK59,BT59))</f>
        <v>-</v>
      </c>
      <c r="J59" s="95" t="str">
        <f>IF(ISBLANK(Výsledky!$I$3),"",Výsledky!I18)</f>
        <v>-</v>
      </c>
      <c r="K59" s="92">
        <f>IF(ISBLANK(Výsledky!$P$3),"",Výsledky!P18)</f>
        <v>20</v>
      </c>
      <c r="L59" s="92" t="str">
        <f>IF(ISBLANK(Výsledky!$W$3),"",Výsledky!W18)</f>
        <v>-</v>
      </c>
      <c r="M59" s="92">
        <f>IF(ISBLANK(Výsledky!$AD$3),"",Výsledky!AD18)</f>
        <v>0</v>
      </c>
      <c r="N59" s="92">
        <f>IF(ISBLANK(Výsledky!$AK$3),"",Výsledky!AK18)</f>
        <v>50</v>
      </c>
      <c r="O59" s="92">
        <f>IF(ISBLANK(Výsledky!$AR$3),"",Výsledky!AR18)</f>
        <v>60</v>
      </c>
      <c r="P59" s="92">
        <f>IF(ISBLANK(Výsledky!$AY$3),"",Výsledky!AY18)</f>
        <v>0</v>
      </c>
      <c r="Q59" s="92">
        <f>IF(ISBLANK(Výsledky!$BF$3),"",Výsledky!BF18)</f>
        <v>0</v>
      </c>
      <c r="R59" s="92" t="str">
        <f>IF(ISBLANK(Výsledky!$BM$3),"",Výsledky!BM18)</f>
        <v/>
      </c>
      <c r="S59" s="92">
        <f>IF(ISBLANK(Výsledky!$BT$3),"",Výsledky!BT18)</f>
        <v>0</v>
      </c>
      <c r="T59" s="92" t="str">
        <f>IF(ISBLANK(Výsledky!$CA$3),"",Výsledky!CA18)</f>
        <v/>
      </c>
      <c r="U59" s="92">
        <f>IF(ISBLANK(Výsledky!$CH$3),"",Výsledky!CH18)</f>
        <v>10</v>
      </c>
      <c r="V59" s="92">
        <f>IF(ISBLANK(Výsledky!$CO$3),"",Výsledky!CO18)</f>
        <v>0</v>
      </c>
      <c r="W59" s="92" t="str">
        <f>IF(ISBLANK(Výsledky!$CV$3),"",Výsledky!CV18)</f>
        <v/>
      </c>
      <c r="X59" s="92" t="str">
        <f>IF(ISBLANK(Výsledky!$DC$3),"",Výsledky!DC18)</f>
        <v/>
      </c>
      <c r="Y59" s="92" t="str">
        <f>IF(ISBLANK(Výsledky!$DJ$3),"",Výsledky!DJ18)</f>
        <v/>
      </c>
      <c r="Z59" s="92" t="str">
        <f>IF(ISBLANK(Výsledky!$DQ$3),"",Výsledky!DQ18)</f>
        <v/>
      </c>
      <c r="AA59" s="92" t="str">
        <f>IF(ISBLANK(Výsledky!$DX$3),"",Výsledky!DX18)</f>
        <v/>
      </c>
      <c r="AB59" s="92" t="str">
        <f>IF(ISBLANK(Výsledky!$EE$3),"",Výsledky!EE18)</f>
        <v/>
      </c>
      <c r="AC59" s="92" t="str">
        <f>IF(ISBLANK(Výsledky!$EL$3),"",Výsledky!EL18)</f>
        <v/>
      </c>
      <c r="AD59" s="92" t="str">
        <f>IF(ISBLANK(Výsledky!$ES$3),"",Výsledky!ES18)</f>
        <v/>
      </c>
      <c r="AE59" s="92" t="str">
        <f>IF(ISBLANK(Výsledky!$EZ$3),"",Výsledky!EZ18)</f>
        <v/>
      </c>
      <c r="AF59" s="92" t="str">
        <f>IF(ISBLANK(Výsledky!$FG$3),"",Výsledky!FG18)</f>
        <v/>
      </c>
      <c r="AG59" s="92" t="str">
        <f>IF(ISBLANK(Výsledky!$FN$3),"",Výsledky!FN18)</f>
        <v/>
      </c>
      <c r="AH59" s="92" t="str">
        <f>IF(ISBLANK(Výsledky!$FU$3),"",Výsledky!FU18)</f>
        <v/>
      </c>
      <c r="AI59" s="92" t="str">
        <f>IF(ISBLANK(Výsledky!$GB$3),"",Výsledky!GB18)</f>
        <v/>
      </c>
      <c r="AJ59" s="92" t="str">
        <f>IF(ISBLANK(Výsledky!$GI$3),"",Výsledky!GI18)</f>
        <v/>
      </c>
      <c r="AK59" s="92" t="str">
        <f>IF(ISBLANK(Výsledky!$GP$3),"",Výsledky!GP18)</f>
        <v/>
      </c>
      <c r="AL59" s="92" t="str">
        <f>IF(ISBLANK(Výsledky!$GW$3),"",Výsledky!GW18)</f>
        <v/>
      </c>
      <c r="AM59" s="92" t="str">
        <f>IF(ISBLANK(Výsledky!$HD$3),"",Výsledky!HD18)</f>
        <v/>
      </c>
      <c r="AN59" s="92" t="str">
        <f>IF(ISBLANK(Výsledky!$HK$3),"",Výsledky!HK18)</f>
        <v/>
      </c>
      <c r="AO59" s="92" t="str">
        <f>IF(ISBLANK(Výsledky!$HR$3),"",Výsledky!HR18)</f>
        <v/>
      </c>
      <c r="AP59" s="92" t="str">
        <f>IF(ISBLANK(Výsledky!$HY$3),"",Výsledky!HY18)</f>
        <v/>
      </c>
      <c r="AQ59" s="92" t="str">
        <f>IF(ISBLANK(Výsledky!$IF$3),"",Výsledky!IF18)</f>
        <v/>
      </c>
      <c r="AR59" s="92" t="str">
        <f>IF(ISBLANK(Výsledky!$IM$3),"",Výsledky!IM18)</f>
        <v/>
      </c>
      <c r="AS59" s="92" t="str">
        <f>IF(ISBLANK(Výsledky!$IT$3),"",Výsledky!IT18)</f>
        <v/>
      </c>
      <c r="AT59" s="92" t="str">
        <f>IF(ISBLANK(Výsledky!$JA$3),"",Výsledky!JA18)</f>
        <v/>
      </c>
      <c r="AU59" s="92" t="str">
        <f>IF(ISBLANK(Výsledky!$JH$3),"",Výsledky!JH18)</f>
        <v/>
      </c>
      <c r="AV59" s="92" t="str">
        <f>IF(ISBLANK(Výsledky!$JO$3),"",Výsledky!JO18)</f>
        <v/>
      </c>
      <c r="AW59" s="92" t="str">
        <f>IF(ISBLANK(Výsledky!$JV$3),"",Výsledky!JV18)</f>
        <v/>
      </c>
      <c r="AX59" s="92" t="str">
        <f>IF(ISBLANK(Výsledky!$KC$3),"",Výsledky!KC18)</f>
        <v/>
      </c>
      <c r="AY59" s="92" t="str">
        <f>IF(ISBLANK(Výsledky!$KJ$3),"",Výsledky!KJ18)</f>
        <v/>
      </c>
      <c r="AZ59" s="92" t="str">
        <f>IF(ISBLANK(Výsledky!$KQ$3),"",Výsledky!KQ18)</f>
        <v/>
      </c>
      <c r="BA59" s="92" t="str">
        <f>IF(ISBLANK(Výsledky!$KX$3),"",Výsledky!KX18)</f>
        <v/>
      </c>
      <c r="BB59" s="92" t="str">
        <f>IF(ISBLANK(Výsledky!$LE$3),"",Výsledky!LE18)</f>
        <v/>
      </c>
      <c r="BC59" s="92" t="str">
        <f>IF(ISBLANK(Výsledky!$LL$3),"",Výsledky!LL18)</f>
        <v/>
      </c>
      <c r="BD59" s="92" t="str">
        <f>IF(ISBLANK(Výsledky!$LS$3),"",Výsledky!LS18)</f>
        <v/>
      </c>
      <c r="BE59" s="92" t="str">
        <f>IF(ISBLANK(Výsledky!$LZ$3),"",Výsledky!LZ18)</f>
        <v/>
      </c>
      <c r="BF59" s="92" t="str">
        <f>IF(ISBLANK(Výsledky!$MG$3),"",Výsledky!MG18)</f>
        <v/>
      </c>
      <c r="BG59" s="92" t="str">
        <f>IF(ISBLANK(Výsledky!$MN$3),"",Výsledky!MN18)</f>
        <v/>
      </c>
      <c r="BH59" s="92" t="str">
        <f>IF(ISBLANK(Výsledky!$MU$3),"",Výsledky!MU18)</f>
        <v/>
      </c>
      <c r="BI59" s="92" t="str">
        <f>IF(ISBLANK(Výsledky!$NB$3),"",Výsledky!NB18)</f>
        <v/>
      </c>
      <c r="BJ59" s="92" t="str">
        <f>IF(ISBLANK(Výsledky!$NI$3),"",Výsledky!NI18)</f>
        <v/>
      </c>
      <c r="BK59" s="92" t="str">
        <f>IF(ISBLANK(Výsledky!$NP$3),"",Výsledky!NP18)</f>
        <v/>
      </c>
      <c r="BL59" s="92" t="str">
        <f>IF(ISBLANK(Výsledky!$NW$3),"",Výsledky!NW18)</f>
        <v/>
      </c>
      <c r="BM59" s="92" t="str">
        <f>IF(ISBLANK(Výsledky!$OD$3),"",Výsledky!OD18)</f>
        <v/>
      </c>
      <c r="BN59" s="92" t="str">
        <f>IF(ISBLANK(Výsledky!$OK$3),"",Výsledky!OK18)</f>
        <v/>
      </c>
      <c r="BO59" s="92" t="str">
        <f>IF(ISBLANK(Výsledky!$OR$3),"",Výsledky!OR18)</f>
        <v/>
      </c>
      <c r="BP59" s="92" t="str">
        <f>IF(ISBLANK(Výsledky!$OY$3),"",Výsledky!OY18)</f>
        <v/>
      </c>
      <c r="BQ59" s="92" t="str">
        <f>IF(ISBLANK(Výsledky!$PF$3),"",Výsledky!PF18)</f>
        <v/>
      </c>
      <c r="BR59" s="92" t="str">
        <f>IF(ISBLANK(Výsledky!$PM$3),"",Výsledky!PM18)</f>
        <v/>
      </c>
      <c r="BS59" s="92" t="str">
        <f>IF(ISBLANK(Výsledky!$PT$3),"",Výsledky!PT18)</f>
        <v/>
      </c>
      <c r="BT59" s="92" t="str">
        <f>IF(ISBLANK(Výsledky!$QA$3),"",Výsledky!QA18)</f>
        <v/>
      </c>
      <c r="BU59" s="96" t="str">
        <f>IF(ISBLANK(Výsledky!$QH$3),"",Výsledky!QH18)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 ht="15" x14ac:dyDescent="0.2">
      <c r="A60" s="1"/>
      <c r="B60" s="118" t="s">
        <v>150</v>
      </c>
      <c r="C60" s="114">
        <f>Tipy!A17</f>
        <v>67</v>
      </c>
      <c r="D60" s="109" t="str">
        <f>IF(Tipy!B17="","",Tipy!B17)</f>
        <v>Dodes</v>
      </c>
      <c r="E60" s="110">
        <f>SUM(F60:J60)</f>
        <v>140</v>
      </c>
      <c r="F60" s="105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40</v>
      </c>
      <c r="H60" s="90" t="str">
        <f>IF(ISBLANK(Výsledky!$FG$3),"-",SUM(AF60,AH60,AM60,AP60,AR60,AX60))</f>
        <v>-</v>
      </c>
      <c r="I60" s="93" t="str">
        <f>IF(ISBLANK(Výsledky!$GW$3),"-",SUM(AL60,AQ60,AY60,BD60,BK60,BT60))</f>
        <v>-</v>
      </c>
      <c r="J60" s="95">
        <f>IF(ISBLANK(Výsledky!$I$3),"",Výsledky!I23)</f>
        <v>20</v>
      </c>
      <c r="K60" s="92">
        <f>IF(ISBLANK(Výsledky!$P$3),"",Výsledky!P23)</f>
        <v>0</v>
      </c>
      <c r="L60" s="92">
        <f>IF(ISBLANK(Výsledky!$W$3),"",Výsledky!W23)</f>
        <v>20</v>
      </c>
      <c r="M60" s="92">
        <f>IF(ISBLANK(Výsledky!$AD$3),"",Výsledky!AD23)</f>
        <v>30</v>
      </c>
      <c r="N60" s="92" t="str">
        <f>IF(ISBLANK(Výsledky!$AK$3),"",Výsledky!AK23)</f>
        <v>-</v>
      </c>
      <c r="O60" s="92">
        <f>IF(ISBLANK(Výsledky!$AR$3),"",Výsledky!AR23)</f>
        <v>30</v>
      </c>
      <c r="P60" s="92" t="str">
        <f>IF(ISBLANK(Výsledky!$AY$3),"",Výsledky!AY23)</f>
        <v>-</v>
      </c>
      <c r="Q60" s="92">
        <f>IF(ISBLANK(Výsledky!$BF$3),"",Výsledky!BF23)</f>
        <v>0</v>
      </c>
      <c r="R60" s="92" t="str">
        <f>IF(ISBLANK(Výsledky!$BM$3),"",Výsledky!BM23)</f>
        <v/>
      </c>
      <c r="S60" s="92" t="str">
        <f>IF(ISBLANK(Výsledky!$BT$3),"",Výsledky!BT23)</f>
        <v>-</v>
      </c>
      <c r="T60" s="92" t="str">
        <f>IF(ISBLANK(Výsledky!$CA$3),"",Výsledky!CA23)</f>
        <v/>
      </c>
      <c r="U60" s="92" t="str">
        <f>IF(ISBLANK(Výsledky!$CH$3),"",Výsledky!CH23)</f>
        <v>-</v>
      </c>
      <c r="V60" s="92">
        <f>IF(ISBLANK(Výsledky!$CO$3),"",Výsledky!CO23)</f>
        <v>40</v>
      </c>
      <c r="W60" s="92" t="str">
        <f>IF(ISBLANK(Výsledky!$CV$3),"",Výsledky!CV23)</f>
        <v/>
      </c>
      <c r="X60" s="92" t="str">
        <f>IF(ISBLANK(Výsledky!$DC$3),"",Výsledky!DC23)</f>
        <v/>
      </c>
      <c r="Y60" s="92" t="str">
        <f>IF(ISBLANK(Výsledky!$DJ$3),"",Výsledky!DJ23)</f>
        <v/>
      </c>
      <c r="Z60" s="92" t="str">
        <f>IF(ISBLANK(Výsledky!$DQ$3),"",Výsledky!DQ23)</f>
        <v/>
      </c>
      <c r="AA60" s="92" t="str">
        <f>IF(ISBLANK(Výsledky!$DX$3),"",Výsledky!DX23)</f>
        <v/>
      </c>
      <c r="AB60" s="92" t="str">
        <f>IF(ISBLANK(Výsledky!$EE$3),"",Výsledky!EE23)</f>
        <v/>
      </c>
      <c r="AC60" s="92" t="str">
        <f>IF(ISBLANK(Výsledky!$EL$3),"",Výsledky!EL23)</f>
        <v/>
      </c>
      <c r="AD60" s="92" t="str">
        <f>IF(ISBLANK(Výsledky!$ES$3),"",Výsledky!ES23)</f>
        <v/>
      </c>
      <c r="AE60" s="92" t="str">
        <f>IF(ISBLANK(Výsledky!$EZ$3),"",Výsledky!EZ23)</f>
        <v/>
      </c>
      <c r="AF60" s="92" t="str">
        <f>IF(ISBLANK(Výsledky!$FG$3),"",Výsledky!FG23)</f>
        <v/>
      </c>
      <c r="AG60" s="92" t="str">
        <f>IF(ISBLANK(Výsledky!$FN$3),"",Výsledky!FN23)</f>
        <v/>
      </c>
      <c r="AH60" s="92" t="str">
        <f>IF(ISBLANK(Výsledky!$FU$3),"",Výsledky!FU23)</f>
        <v/>
      </c>
      <c r="AI60" s="92" t="str">
        <f>IF(ISBLANK(Výsledky!$GB$3),"",Výsledky!GB23)</f>
        <v/>
      </c>
      <c r="AJ60" s="92" t="str">
        <f>IF(ISBLANK(Výsledky!$GI$3),"",Výsledky!GI23)</f>
        <v/>
      </c>
      <c r="AK60" s="92" t="str">
        <f>IF(ISBLANK(Výsledky!$GP$3),"",Výsledky!GP23)</f>
        <v/>
      </c>
      <c r="AL60" s="92" t="str">
        <f>IF(ISBLANK(Výsledky!$GW$3),"",Výsledky!GW23)</f>
        <v/>
      </c>
      <c r="AM60" s="92" t="str">
        <f>IF(ISBLANK(Výsledky!$HD$3),"",Výsledky!HD23)</f>
        <v/>
      </c>
      <c r="AN60" s="92" t="str">
        <f>IF(ISBLANK(Výsledky!$HK$3),"",Výsledky!HK23)</f>
        <v/>
      </c>
      <c r="AO60" s="92" t="str">
        <f>IF(ISBLANK(Výsledky!$HR$3),"",Výsledky!HR23)</f>
        <v/>
      </c>
      <c r="AP60" s="92" t="str">
        <f>IF(ISBLANK(Výsledky!$HY$3),"",Výsledky!HY23)</f>
        <v/>
      </c>
      <c r="AQ60" s="92" t="str">
        <f>IF(ISBLANK(Výsledky!$IF$3),"",Výsledky!IF23)</f>
        <v/>
      </c>
      <c r="AR60" s="92" t="str">
        <f>IF(ISBLANK(Výsledky!$IM$3),"",Výsledky!IM23)</f>
        <v/>
      </c>
      <c r="AS60" s="92" t="str">
        <f>IF(ISBLANK(Výsledky!$IT$3),"",Výsledky!IT23)</f>
        <v/>
      </c>
      <c r="AT60" s="92" t="str">
        <f>IF(ISBLANK(Výsledky!$JA$3),"",Výsledky!JA23)</f>
        <v/>
      </c>
      <c r="AU60" s="92" t="str">
        <f>IF(ISBLANK(Výsledky!$JH$3),"",Výsledky!JH23)</f>
        <v/>
      </c>
      <c r="AV60" s="92" t="str">
        <f>IF(ISBLANK(Výsledky!$JO$3),"",Výsledky!JO23)</f>
        <v/>
      </c>
      <c r="AW60" s="92" t="str">
        <f>IF(ISBLANK(Výsledky!$JV$3),"",Výsledky!JV23)</f>
        <v/>
      </c>
      <c r="AX60" s="92" t="str">
        <f>IF(ISBLANK(Výsledky!$KC$3),"",Výsledky!KC23)</f>
        <v/>
      </c>
      <c r="AY60" s="92" t="str">
        <f>IF(ISBLANK(Výsledky!$KJ$3),"",Výsledky!KJ23)</f>
        <v/>
      </c>
      <c r="AZ60" s="92" t="str">
        <f>IF(ISBLANK(Výsledky!$KQ$3),"",Výsledky!KQ23)</f>
        <v/>
      </c>
      <c r="BA60" s="92" t="str">
        <f>IF(ISBLANK(Výsledky!$KX$3),"",Výsledky!KX23)</f>
        <v/>
      </c>
      <c r="BB60" s="92" t="str">
        <f>IF(ISBLANK(Výsledky!$LE$3),"",Výsledky!LE23)</f>
        <v/>
      </c>
      <c r="BC60" s="92" t="str">
        <f>IF(ISBLANK(Výsledky!$LL$3),"",Výsledky!LL23)</f>
        <v/>
      </c>
      <c r="BD60" s="92" t="str">
        <f>IF(ISBLANK(Výsledky!$LS$3),"",Výsledky!LS23)</f>
        <v/>
      </c>
      <c r="BE60" s="92" t="str">
        <f>IF(ISBLANK(Výsledky!$LZ$3),"",Výsledky!LZ23)</f>
        <v/>
      </c>
      <c r="BF60" s="92" t="str">
        <f>IF(ISBLANK(Výsledky!$MG$3),"",Výsledky!MG23)</f>
        <v/>
      </c>
      <c r="BG60" s="92" t="str">
        <f>IF(ISBLANK(Výsledky!$MN$3),"",Výsledky!MN23)</f>
        <v/>
      </c>
      <c r="BH60" s="92" t="str">
        <f>IF(ISBLANK(Výsledky!$MU$3),"",Výsledky!MU23)</f>
        <v/>
      </c>
      <c r="BI60" s="92" t="str">
        <f>IF(ISBLANK(Výsledky!$NB$3),"",Výsledky!NB23)</f>
        <v/>
      </c>
      <c r="BJ60" s="92" t="str">
        <f>IF(ISBLANK(Výsledky!$NI$3),"",Výsledky!NI23)</f>
        <v/>
      </c>
      <c r="BK60" s="92" t="str">
        <f>IF(ISBLANK(Výsledky!$NP$3),"",Výsledky!NP23)</f>
        <v/>
      </c>
      <c r="BL60" s="92" t="str">
        <f>IF(ISBLANK(Výsledky!$NW$3),"",Výsledky!NW23)</f>
        <v/>
      </c>
      <c r="BM60" s="92" t="str">
        <f>IF(ISBLANK(Výsledky!$OD$3),"",Výsledky!OD23)</f>
        <v/>
      </c>
      <c r="BN60" s="92" t="str">
        <f>IF(ISBLANK(Výsledky!$OK$3),"",Výsledky!OK23)</f>
        <v/>
      </c>
      <c r="BO60" s="92" t="str">
        <f>IF(ISBLANK(Výsledky!$OR$3),"",Výsledky!OR23)</f>
        <v/>
      </c>
      <c r="BP60" s="92" t="str">
        <f>IF(ISBLANK(Výsledky!$OY$3),"",Výsledky!OY23)</f>
        <v/>
      </c>
      <c r="BQ60" s="92" t="str">
        <f>IF(ISBLANK(Výsledky!$PF$3),"",Výsledky!PF23)</f>
        <v/>
      </c>
      <c r="BR60" s="92" t="str">
        <f>IF(ISBLANK(Výsledky!$PM$3),"",Výsledky!PM23)</f>
        <v/>
      </c>
      <c r="BS60" s="92" t="str">
        <f>IF(ISBLANK(Výsledky!$PT$3),"",Výsledky!PT23)</f>
        <v/>
      </c>
      <c r="BT60" s="92" t="str">
        <f>IF(ISBLANK(Výsledky!$QA$3),"",Výsledky!QA23)</f>
        <v/>
      </c>
      <c r="BU60" s="96" t="str">
        <f>IF(ISBLANK(Výsledky!$QH$3),"",Výsledky!QH23)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 ht="15" x14ac:dyDescent="0.2">
      <c r="A61" s="1"/>
      <c r="B61" s="118" t="s">
        <v>151</v>
      </c>
      <c r="C61" s="114">
        <f>Tipy!A83</f>
        <v>16</v>
      </c>
      <c r="D61" s="109" t="str">
        <f>IF(Tipy!B83="","",Tipy!B83)</f>
        <v>Zamči</v>
      </c>
      <c r="E61" s="110">
        <f>SUM(F61:J61)</f>
        <v>130</v>
      </c>
      <c r="F61" s="105">
        <f>IF(ISBLANK(Výsledky!$I$3),"-",SUM(K61:P61,R61,T61:U61,W61,Y61:AA61,AC61,AE61,AG61,AI61:AK61,AN61:AO61,AS61:AT61,AV61:AW61,AZ61,BB61:BC61,BE61:BF61,BH61,BJ61,BL61:BN61,BP61,BR61:BS61))</f>
        <v>70</v>
      </c>
      <c r="G61" s="90">
        <f>IF(ISBLANK(Výsledky!$BF$3),"-",SUM(Q61,V61,X61,S61,AB61,AD61,AU61,BA61,BG61,BI61,BO61,BQ61,BU61))</f>
        <v>20</v>
      </c>
      <c r="H61" s="90" t="str">
        <f>IF(ISBLANK(Výsledky!$FG$3),"-",SUM(AF61,AH61,AM61,AP61,AR61,AX61))</f>
        <v>-</v>
      </c>
      <c r="I61" s="93" t="str">
        <f>IF(ISBLANK(Výsledky!$GW$3),"-",SUM(AL61,AQ61,AY61,BD61,BK61,BT61))</f>
        <v>-</v>
      </c>
      <c r="J61" s="95">
        <f>IF(ISBLANK(Výsledky!$I$3),"",Výsledky!I89)</f>
        <v>40</v>
      </c>
      <c r="K61" s="92" t="str">
        <f>IF(ISBLANK(Výsledky!$P$3),"",Výsledky!P89)</f>
        <v>-</v>
      </c>
      <c r="L61" s="92">
        <f>IF(ISBLANK(Výsledky!$W$3),"",Výsledky!W89)</f>
        <v>0</v>
      </c>
      <c r="M61" s="92">
        <f>IF(ISBLANK(Výsledky!$AD$3),"",Výsledky!AD89)</f>
        <v>20</v>
      </c>
      <c r="N61" s="92" t="str">
        <f>IF(ISBLANK(Výsledky!$AK$3),"",Výsledky!AK89)</f>
        <v>-</v>
      </c>
      <c r="O61" s="92">
        <f>IF(ISBLANK(Výsledky!$AR$3),"",Výsledky!AR89)</f>
        <v>50</v>
      </c>
      <c r="P61" s="92">
        <f>IF(ISBLANK(Výsledky!$AY$3),"",Výsledky!AY89)</f>
        <v>0</v>
      </c>
      <c r="Q61" s="92" t="str">
        <f>IF(ISBLANK(Výsledky!$BF$3),"",Výsledky!BF89)</f>
        <v>-</v>
      </c>
      <c r="R61" s="92" t="str">
        <f>IF(ISBLANK(Výsledky!$BM$3),"",Výsledky!BM89)</f>
        <v/>
      </c>
      <c r="S61" s="92">
        <f>IF(ISBLANK(Výsledky!$BT$3),"",Výsledky!BT89)</f>
        <v>20</v>
      </c>
      <c r="T61" s="92" t="str">
        <f>IF(ISBLANK(Výsledky!$CA$3),"",Výsledky!CA89)</f>
        <v/>
      </c>
      <c r="U61" s="92" t="str">
        <f>IF(ISBLANK(Výsledky!$CH$3),"",Výsledky!CH89)</f>
        <v>-</v>
      </c>
      <c r="V61" s="92" t="str">
        <f>IF(ISBLANK(Výsledky!$CO$3),"",Výsledky!CO89)</f>
        <v>-</v>
      </c>
      <c r="W61" s="92" t="str">
        <f>IF(ISBLANK(Výsledky!$CV$3),"",Výsledky!CV89)</f>
        <v/>
      </c>
      <c r="X61" s="92" t="str">
        <f>IF(ISBLANK(Výsledky!$DC$3),"",Výsledky!DC89)</f>
        <v/>
      </c>
      <c r="Y61" s="92" t="str">
        <f>IF(ISBLANK(Výsledky!$DJ$3),"",Výsledky!DJ89)</f>
        <v/>
      </c>
      <c r="Z61" s="92" t="str">
        <f>IF(ISBLANK(Výsledky!$DQ$3),"",Výsledky!DQ89)</f>
        <v/>
      </c>
      <c r="AA61" s="92" t="str">
        <f>IF(ISBLANK(Výsledky!$DX$3),"",Výsledky!DX89)</f>
        <v/>
      </c>
      <c r="AB61" s="92" t="str">
        <f>IF(ISBLANK(Výsledky!$EE$3),"",Výsledky!EE89)</f>
        <v/>
      </c>
      <c r="AC61" s="92" t="str">
        <f>IF(ISBLANK(Výsledky!$EL$3),"",Výsledky!EL89)</f>
        <v/>
      </c>
      <c r="AD61" s="92" t="str">
        <f>IF(ISBLANK(Výsledky!$ES$3),"",Výsledky!ES89)</f>
        <v/>
      </c>
      <c r="AE61" s="92" t="str">
        <f>IF(ISBLANK(Výsledky!$EZ$3),"",Výsledky!EZ89)</f>
        <v/>
      </c>
      <c r="AF61" s="92" t="str">
        <f>IF(ISBLANK(Výsledky!$FG$3),"",Výsledky!FG89)</f>
        <v/>
      </c>
      <c r="AG61" s="92" t="str">
        <f>IF(ISBLANK(Výsledky!$FN$3),"",Výsledky!FN89)</f>
        <v/>
      </c>
      <c r="AH61" s="92" t="str">
        <f>IF(ISBLANK(Výsledky!$FU$3),"",Výsledky!FU89)</f>
        <v/>
      </c>
      <c r="AI61" s="92" t="str">
        <f>IF(ISBLANK(Výsledky!$GB$3),"",Výsledky!GB89)</f>
        <v/>
      </c>
      <c r="AJ61" s="92" t="str">
        <f>IF(ISBLANK(Výsledky!$GI$3),"",Výsledky!GI89)</f>
        <v/>
      </c>
      <c r="AK61" s="92" t="str">
        <f>IF(ISBLANK(Výsledky!$GP$3),"",Výsledky!GP89)</f>
        <v/>
      </c>
      <c r="AL61" s="92" t="str">
        <f>IF(ISBLANK(Výsledky!$GW$3),"",Výsledky!GW89)</f>
        <v/>
      </c>
      <c r="AM61" s="92" t="str">
        <f>IF(ISBLANK(Výsledky!$HD$3),"",Výsledky!HD89)</f>
        <v/>
      </c>
      <c r="AN61" s="92" t="str">
        <f>IF(ISBLANK(Výsledky!$HK$3),"",Výsledky!HK89)</f>
        <v/>
      </c>
      <c r="AO61" s="92" t="str">
        <f>IF(ISBLANK(Výsledky!$HR$3),"",Výsledky!HR89)</f>
        <v/>
      </c>
      <c r="AP61" s="92" t="str">
        <f>IF(ISBLANK(Výsledky!$HY$3),"",Výsledky!HY89)</f>
        <v/>
      </c>
      <c r="AQ61" s="92" t="str">
        <f>IF(ISBLANK(Výsledky!$IF$3),"",Výsledky!IF89)</f>
        <v/>
      </c>
      <c r="AR61" s="92" t="str">
        <f>IF(ISBLANK(Výsledky!$IM$3),"",Výsledky!IM89)</f>
        <v/>
      </c>
      <c r="AS61" s="92" t="str">
        <f>IF(ISBLANK(Výsledky!$IT$3),"",Výsledky!IT89)</f>
        <v/>
      </c>
      <c r="AT61" s="92" t="str">
        <f>IF(ISBLANK(Výsledky!$JA$3),"",Výsledky!JA89)</f>
        <v/>
      </c>
      <c r="AU61" s="92" t="str">
        <f>IF(ISBLANK(Výsledky!$JH$3),"",Výsledky!JH89)</f>
        <v/>
      </c>
      <c r="AV61" s="92" t="str">
        <f>IF(ISBLANK(Výsledky!$JO$3),"",Výsledky!JO89)</f>
        <v/>
      </c>
      <c r="AW61" s="92" t="str">
        <f>IF(ISBLANK(Výsledky!$JV$3),"",Výsledky!JV89)</f>
        <v/>
      </c>
      <c r="AX61" s="92" t="str">
        <f>IF(ISBLANK(Výsledky!$KC$3),"",Výsledky!KC89)</f>
        <v/>
      </c>
      <c r="AY61" s="92" t="str">
        <f>IF(ISBLANK(Výsledky!$KJ$3),"",Výsledky!KJ89)</f>
        <v/>
      </c>
      <c r="AZ61" s="92" t="str">
        <f>IF(ISBLANK(Výsledky!$KQ$3),"",Výsledky!KQ89)</f>
        <v/>
      </c>
      <c r="BA61" s="92" t="str">
        <f>IF(ISBLANK(Výsledky!$KX$3),"",Výsledky!KX89)</f>
        <v/>
      </c>
      <c r="BB61" s="92" t="str">
        <f>IF(ISBLANK(Výsledky!$LE$3),"",Výsledky!LE89)</f>
        <v/>
      </c>
      <c r="BC61" s="92" t="str">
        <f>IF(ISBLANK(Výsledky!$LL$3),"",Výsledky!LL89)</f>
        <v/>
      </c>
      <c r="BD61" s="92" t="str">
        <f>IF(ISBLANK(Výsledky!$LS$3),"",Výsledky!LS89)</f>
        <v/>
      </c>
      <c r="BE61" s="92" t="str">
        <f>IF(ISBLANK(Výsledky!$LZ$3),"",Výsledky!LZ89)</f>
        <v/>
      </c>
      <c r="BF61" s="92" t="str">
        <f>IF(ISBLANK(Výsledky!$MG$3),"",Výsledky!MG89)</f>
        <v/>
      </c>
      <c r="BG61" s="92" t="str">
        <f>IF(ISBLANK(Výsledky!$MN$3),"",Výsledky!MN89)</f>
        <v/>
      </c>
      <c r="BH61" s="92" t="str">
        <f>IF(ISBLANK(Výsledky!$MU$3),"",Výsledky!MU89)</f>
        <v/>
      </c>
      <c r="BI61" s="92" t="str">
        <f>IF(ISBLANK(Výsledky!$NB$3),"",Výsledky!NB89)</f>
        <v/>
      </c>
      <c r="BJ61" s="92" t="str">
        <f>IF(ISBLANK(Výsledky!$NI$3),"",Výsledky!NI89)</f>
        <v/>
      </c>
      <c r="BK61" s="92" t="str">
        <f>IF(ISBLANK(Výsledky!$NP$3),"",Výsledky!NP89)</f>
        <v/>
      </c>
      <c r="BL61" s="92" t="str">
        <f>IF(ISBLANK(Výsledky!$NW$3),"",Výsledky!NW89)</f>
        <v/>
      </c>
      <c r="BM61" s="92" t="str">
        <f>IF(ISBLANK(Výsledky!$OD$3),"",Výsledky!OD89)</f>
        <v/>
      </c>
      <c r="BN61" s="92" t="str">
        <f>IF(ISBLANK(Výsledky!$OK$3),"",Výsledky!OK89)</f>
        <v/>
      </c>
      <c r="BO61" s="92" t="str">
        <f>IF(ISBLANK(Výsledky!$OR$3),"",Výsledky!OR89)</f>
        <v/>
      </c>
      <c r="BP61" s="92" t="str">
        <f>IF(ISBLANK(Výsledky!$OY$3),"",Výsledky!OY89)</f>
        <v/>
      </c>
      <c r="BQ61" s="92" t="str">
        <f>IF(ISBLANK(Výsledky!$PF$3),"",Výsledky!PF89)</f>
        <v/>
      </c>
      <c r="BR61" s="92" t="str">
        <f>IF(ISBLANK(Výsledky!$PM$3),"",Výsledky!PM89)</f>
        <v/>
      </c>
      <c r="BS61" s="92" t="str">
        <f>IF(ISBLANK(Výsledky!$PT$3),"",Výsledky!PT89)</f>
        <v/>
      </c>
      <c r="BT61" s="92" t="str">
        <f>IF(ISBLANK(Výsledky!$QA$3),"",Výsledky!QA89)</f>
        <v/>
      </c>
      <c r="BU61" s="96" t="str">
        <f>IF(ISBLANK(Výsledky!$QH$3),"",Výsledky!QH89)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 ht="15" x14ac:dyDescent="0.2">
      <c r="A62" s="1"/>
      <c r="B62" s="118" t="s">
        <v>152</v>
      </c>
      <c r="C62" s="114">
        <f>Tipy!A62</f>
        <v>42</v>
      </c>
      <c r="D62" s="109" t="str">
        <f>IF(Tipy!B62="","",Tipy!B62)</f>
        <v>REDbull</v>
      </c>
      <c r="E62" s="110">
        <f>SUM(F62:J62)</f>
        <v>130</v>
      </c>
      <c r="F62" s="105">
        <f>IF(ISBLANK(Výsledky!$I$3),"-",SUM(K62:P62,R62,T62:U62,W62,Y62:AA62,AC62,AE62,AG62,AI62:AK62,AN62:AO62,AS62:AT62,AV62:AW62,AZ62,BB62:BC62,BE62:BF62,BH62,BJ62,BL62:BN62,BP62,BR62:BS62))</f>
        <v>80</v>
      </c>
      <c r="G62" s="90">
        <f>IF(ISBLANK(Výsledky!$BF$3),"-",SUM(Q62,V62,X62,S62,AB62,AD62,AU62,BA62,BG62,BI62,BO62,BQ62,BU62))</f>
        <v>50</v>
      </c>
      <c r="H62" s="90" t="str">
        <f>IF(ISBLANK(Výsledky!$FG$3),"-",SUM(AF62,AH62,AM62,AP62,AR62,AX62))</f>
        <v>-</v>
      </c>
      <c r="I62" s="93" t="str">
        <f>IF(ISBLANK(Výsledky!$GW$3),"-",SUM(AL62,AQ62,AY62,BD62,BK62,BT62))</f>
        <v>-</v>
      </c>
      <c r="J62" s="95">
        <f>IF(ISBLANK(Výsledky!$I$3),"",Výsledky!I68)</f>
        <v>0</v>
      </c>
      <c r="K62" s="92">
        <f>IF(ISBLANK(Výsledky!$P$3),"",Výsledky!P68)</f>
        <v>0</v>
      </c>
      <c r="L62" s="92">
        <f>IF(ISBLANK(Výsledky!$W$3),"",Výsledky!W68)</f>
        <v>0</v>
      </c>
      <c r="M62" s="92">
        <f>IF(ISBLANK(Výsledky!$AD$3),"",Výsledky!AD68)</f>
        <v>0</v>
      </c>
      <c r="N62" s="92">
        <f>IF(ISBLANK(Výsledky!$AK$3),"",Výsledky!AK68)</f>
        <v>40</v>
      </c>
      <c r="O62" s="92">
        <f>IF(ISBLANK(Výsledky!$AR$3),"",Výsledky!AR68)</f>
        <v>40</v>
      </c>
      <c r="P62" s="92">
        <f>IF(ISBLANK(Výsledky!$AY$3),"",Výsledky!AY68)</f>
        <v>0</v>
      </c>
      <c r="Q62" s="92">
        <f>IF(ISBLANK(Výsledky!$BF$3),"",Výsledky!BF68)</f>
        <v>20</v>
      </c>
      <c r="R62" s="92" t="str">
        <f>IF(ISBLANK(Výsledky!$BM$3),"",Výsledky!BM68)</f>
        <v/>
      </c>
      <c r="S62" s="92">
        <f>IF(ISBLANK(Výsledky!$BT$3),"",Výsledky!BT68)</f>
        <v>0</v>
      </c>
      <c r="T62" s="92" t="str">
        <f>IF(ISBLANK(Výsledky!$CA$3),"",Výsledky!CA68)</f>
        <v/>
      </c>
      <c r="U62" s="92">
        <f>IF(ISBLANK(Výsledky!$CH$3),"",Výsledky!CH68)</f>
        <v>0</v>
      </c>
      <c r="V62" s="92">
        <f>IF(ISBLANK(Výsledky!$CO$3),"",Výsledky!CO68)</f>
        <v>30</v>
      </c>
      <c r="W62" s="92" t="str">
        <f>IF(ISBLANK(Výsledky!$CV$3),"",Výsledky!CV68)</f>
        <v/>
      </c>
      <c r="X62" s="92" t="str">
        <f>IF(ISBLANK(Výsledky!$DC$3),"",Výsledky!DC68)</f>
        <v/>
      </c>
      <c r="Y62" s="92" t="str">
        <f>IF(ISBLANK(Výsledky!$DJ$3),"",Výsledky!DJ68)</f>
        <v/>
      </c>
      <c r="Z62" s="92" t="str">
        <f>IF(ISBLANK(Výsledky!$DQ$3),"",Výsledky!DQ68)</f>
        <v/>
      </c>
      <c r="AA62" s="92" t="str">
        <f>IF(ISBLANK(Výsledky!$DX$3),"",Výsledky!DX68)</f>
        <v/>
      </c>
      <c r="AB62" s="92" t="str">
        <f>IF(ISBLANK(Výsledky!$EE$3),"",Výsledky!EE68)</f>
        <v/>
      </c>
      <c r="AC62" s="92" t="str">
        <f>IF(ISBLANK(Výsledky!$EL$3),"",Výsledky!EL68)</f>
        <v/>
      </c>
      <c r="AD62" s="92" t="str">
        <f>IF(ISBLANK(Výsledky!$ES$3),"",Výsledky!ES68)</f>
        <v/>
      </c>
      <c r="AE62" s="92" t="str">
        <f>IF(ISBLANK(Výsledky!$EZ$3),"",Výsledky!EZ68)</f>
        <v/>
      </c>
      <c r="AF62" s="92" t="str">
        <f>IF(ISBLANK(Výsledky!$FG$3),"",Výsledky!FG68)</f>
        <v/>
      </c>
      <c r="AG62" s="92" t="str">
        <f>IF(ISBLANK(Výsledky!$FN$3),"",Výsledky!FN68)</f>
        <v/>
      </c>
      <c r="AH62" s="92" t="str">
        <f>IF(ISBLANK(Výsledky!$FU$3),"",Výsledky!FU68)</f>
        <v/>
      </c>
      <c r="AI62" s="92" t="str">
        <f>IF(ISBLANK(Výsledky!$GB$3),"",Výsledky!GB68)</f>
        <v/>
      </c>
      <c r="AJ62" s="92" t="str">
        <f>IF(ISBLANK(Výsledky!$GI$3),"",Výsledky!GI68)</f>
        <v/>
      </c>
      <c r="AK62" s="92" t="str">
        <f>IF(ISBLANK(Výsledky!$GP$3),"",Výsledky!GP68)</f>
        <v/>
      </c>
      <c r="AL62" s="92" t="str">
        <f>IF(ISBLANK(Výsledky!$GW$3),"",Výsledky!GW68)</f>
        <v/>
      </c>
      <c r="AM62" s="92" t="str">
        <f>IF(ISBLANK(Výsledky!$HD$3),"",Výsledky!HD68)</f>
        <v/>
      </c>
      <c r="AN62" s="92" t="str">
        <f>IF(ISBLANK(Výsledky!$HK$3),"",Výsledky!HK68)</f>
        <v/>
      </c>
      <c r="AO62" s="92" t="str">
        <f>IF(ISBLANK(Výsledky!$HR$3),"",Výsledky!HR68)</f>
        <v/>
      </c>
      <c r="AP62" s="92" t="str">
        <f>IF(ISBLANK(Výsledky!$HY$3),"",Výsledky!HY68)</f>
        <v/>
      </c>
      <c r="AQ62" s="92" t="str">
        <f>IF(ISBLANK(Výsledky!$IF$3),"",Výsledky!IF68)</f>
        <v/>
      </c>
      <c r="AR62" s="92" t="str">
        <f>IF(ISBLANK(Výsledky!$IM$3),"",Výsledky!IM68)</f>
        <v/>
      </c>
      <c r="AS62" s="92" t="str">
        <f>IF(ISBLANK(Výsledky!$IT$3),"",Výsledky!IT68)</f>
        <v/>
      </c>
      <c r="AT62" s="92" t="str">
        <f>IF(ISBLANK(Výsledky!$JA$3),"",Výsledky!JA68)</f>
        <v/>
      </c>
      <c r="AU62" s="92" t="str">
        <f>IF(ISBLANK(Výsledky!$JH$3),"",Výsledky!JH68)</f>
        <v/>
      </c>
      <c r="AV62" s="92" t="str">
        <f>IF(ISBLANK(Výsledky!$JO$3),"",Výsledky!JO68)</f>
        <v/>
      </c>
      <c r="AW62" s="92" t="str">
        <f>IF(ISBLANK(Výsledky!$JV$3),"",Výsledky!JV68)</f>
        <v/>
      </c>
      <c r="AX62" s="92" t="str">
        <f>IF(ISBLANK(Výsledky!$KC$3),"",Výsledky!KC68)</f>
        <v/>
      </c>
      <c r="AY62" s="92" t="str">
        <f>IF(ISBLANK(Výsledky!$KJ$3),"",Výsledky!KJ68)</f>
        <v/>
      </c>
      <c r="AZ62" s="92" t="str">
        <f>IF(ISBLANK(Výsledky!$KQ$3),"",Výsledky!KQ68)</f>
        <v/>
      </c>
      <c r="BA62" s="92" t="str">
        <f>IF(ISBLANK(Výsledky!$KX$3),"",Výsledky!KX68)</f>
        <v/>
      </c>
      <c r="BB62" s="92" t="str">
        <f>IF(ISBLANK(Výsledky!$LE$3),"",Výsledky!LE68)</f>
        <v/>
      </c>
      <c r="BC62" s="92" t="str">
        <f>IF(ISBLANK(Výsledky!$LL$3),"",Výsledky!LL68)</f>
        <v/>
      </c>
      <c r="BD62" s="92" t="str">
        <f>IF(ISBLANK(Výsledky!$LS$3),"",Výsledky!LS68)</f>
        <v/>
      </c>
      <c r="BE62" s="92" t="str">
        <f>IF(ISBLANK(Výsledky!$LZ$3),"",Výsledky!LZ68)</f>
        <v/>
      </c>
      <c r="BF62" s="92" t="str">
        <f>IF(ISBLANK(Výsledky!$MG$3),"",Výsledky!MG68)</f>
        <v/>
      </c>
      <c r="BG62" s="92" t="str">
        <f>IF(ISBLANK(Výsledky!$MN$3),"",Výsledky!MN68)</f>
        <v/>
      </c>
      <c r="BH62" s="92" t="str">
        <f>IF(ISBLANK(Výsledky!$MU$3),"",Výsledky!MU68)</f>
        <v/>
      </c>
      <c r="BI62" s="92" t="str">
        <f>IF(ISBLANK(Výsledky!$NB$3),"",Výsledky!NB68)</f>
        <v/>
      </c>
      <c r="BJ62" s="92" t="str">
        <f>IF(ISBLANK(Výsledky!$NI$3),"",Výsledky!NI68)</f>
        <v/>
      </c>
      <c r="BK62" s="92" t="str">
        <f>IF(ISBLANK(Výsledky!$NP$3),"",Výsledky!NP68)</f>
        <v/>
      </c>
      <c r="BL62" s="92" t="str">
        <f>IF(ISBLANK(Výsledky!$NW$3),"",Výsledky!NW68)</f>
        <v/>
      </c>
      <c r="BM62" s="92" t="str">
        <f>IF(ISBLANK(Výsledky!$OD$3),"",Výsledky!OD68)</f>
        <v/>
      </c>
      <c r="BN62" s="92" t="str">
        <f>IF(ISBLANK(Výsledky!$OK$3),"",Výsledky!OK68)</f>
        <v/>
      </c>
      <c r="BO62" s="92" t="str">
        <f>IF(ISBLANK(Výsledky!$OR$3),"",Výsledky!OR68)</f>
        <v/>
      </c>
      <c r="BP62" s="92" t="str">
        <f>IF(ISBLANK(Výsledky!$OY$3),"",Výsledky!OY68)</f>
        <v/>
      </c>
      <c r="BQ62" s="92" t="str">
        <f>IF(ISBLANK(Výsledky!$PF$3),"",Výsledky!PF68)</f>
        <v/>
      </c>
      <c r="BR62" s="92" t="str">
        <f>IF(ISBLANK(Výsledky!$PM$3),"",Výsledky!PM68)</f>
        <v/>
      </c>
      <c r="BS62" s="92" t="str">
        <f>IF(ISBLANK(Výsledky!$PT$3),"",Výsledky!PT68)</f>
        <v/>
      </c>
      <c r="BT62" s="92" t="str">
        <f>IF(ISBLANK(Výsledky!$QA$3),"",Výsledky!QA68)</f>
        <v/>
      </c>
      <c r="BU62" s="96" t="str">
        <f>IF(ISBLANK(Výsledky!$QH$3),"",Výsledky!QH68)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 ht="15" x14ac:dyDescent="0.2">
      <c r="A63" s="1"/>
      <c r="B63" s="118" t="s">
        <v>153</v>
      </c>
      <c r="C63" s="114">
        <f>Tipy!A70</f>
        <v>20</v>
      </c>
      <c r="D63" s="109" t="str">
        <f>IF(Tipy!B70="","",Tipy!B70)</f>
        <v>Stanley</v>
      </c>
      <c r="E63" s="110">
        <f>SUM(F63:J63)</f>
        <v>110</v>
      </c>
      <c r="F63" s="105">
        <f>IF(ISBLANK(Výsledky!$I$3),"-",SUM(K63:P63,R63,T63:U63,W63,Y63:AA63,AC63,AE63,AG63,AI63:AK63,AN63:AO63,AS63:AT63,AV63:AW63,AZ63,BB63:BC63,BE63:BF63,BH63,BJ63,BL63:BN63,BP63,BR63:BS63))</f>
        <v>60</v>
      </c>
      <c r="G63" s="90">
        <f>IF(ISBLANK(Výsledky!$BF$3),"-",SUM(Q63,V63,X63,S63,AB63,AD63,AU63,BA63,BG63,BI63,BO63,BQ63,BU63))</f>
        <v>0</v>
      </c>
      <c r="H63" s="90" t="str">
        <f>IF(ISBLANK(Výsledky!$FG$3),"-",SUM(AF63,AH63,AM63,AP63,AR63,AX63))</f>
        <v>-</v>
      </c>
      <c r="I63" s="93" t="str">
        <f>IF(ISBLANK(Výsledky!$GW$3),"-",SUM(AL63,AQ63,AY63,BD63,BK63,BT63))</f>
        <v>-</v>
      </c>
      <c r="J63" s="95">
        <f>IF(ISBLANK(Výsledky!$I$3),"",Výsledky!I76)</f>
        <v>50</v>
      </c>
      <c r="K63" s="92">
        <f>IF(ISBLANK(Výsledky!$P$3),"",Výsledky!P76)</f>
        <v>20</v>
      </c>
      <c r="L63" s="92">
        <f>IF(ISBLANK(Výsledky!$W$3),"",Výsledky!W76)</f>
        <v>0</v>
      </c>
      <c r="M63" s="92">
        <f>IF(ISBLANK(Výsledky!$AD$3),"",Výsledky!AD76)</f>
        <v>20</v>
      </c>
      <c r="N63" s="92">
        <f>IF(ISBLANK(Výsledky!$AK$3),"",Výsledky!AK76)</f>
        <v>20</v>
      </c>
      <c r="O63" s="92" t="str">
        <f>IF(ISBLANK(Výsledky!$AR$3),"",Výsledky!AR76)</f>
        <v>-</v>
      </c>
      <c r="P63" s="92" t="str">
        <f>IF(ISBLANK(Výsledky!$AY$3),"",Výsledky!AY76)</f>
        <v>-</v>
      </c>
      <c r="Q63" s="92" t="str">
        <f>IF(ISBLANK(Výsledky!$BF$3),"",Výsledky!BF76)</f>
        <v>-</v>
      </c>
      <c r="R63" s="92" t="str">
        <f>IF(ISBLANK(Výsledky!$BM$3),"",Výsledky!BM76)</f>
        <v/>
      </c>
      <c r="S63" s="92" t="str">
        <f>IF(ISBLANK(Výsledky!$BT$3),"",Výsledky!BT76)</f>
        <v>-</v>
      </c>
      <c r="T63" s="92" t="str">
        <f>IF(ISBLANK(Výsledky!$CA$3),"",Výsledky!CA76)</f>
        <v/>
      </c>
      <c r="U63" s="92" t="str">
        <f>IF(ISBLANK(Výsledky!$CH$3),"",Výsledky!CH76)</f>
        <v>-</v>
      </c>
      <c r="V63" s="92" t="str">
        <f>IF(ISBLANK(Výsledky!$CO$3),"",Výsledky!CO76)</f>
        <v>-</v>
      </c>
      <c r="W63" s="92" t="str">
        <f>IF(ISBLANK(Výsledky!$CV$3),"",Výsledky!CV76)</f>
        <v/>
      </c>
      <c r="X63" s="92" t="str">
        <f>IF(ISBLANK(Výsledky!$DC$3),"",Výsledky!DC76)</f>
        <v/>
      </c>
      <c r="Y63" s="92" t="str">
        <f>IF(ISBLANK(Výsledky!$DJ$3),"",Výsledky!DJ76)</f>
        <v/>
      </c>
      <c r="Z63" s="92" t="str">
        <f>IF(ISBLANK(Výsledky!$DQ$3),"",Výsledky!DQ76)</f>
        <v/>
      </c>
      <c r="AA63" s="92" t="str">
        <f>IF(ISBLANK(Výsledky!$DX$3),"",Výsledky!DX76)</f>
        <v/>
      </c>
      <c r="AB63" s="92" t="str">
        <f>IF(ISBLANK(Výsledky!$EE$3),"",Výsledky!EE76)</f>
        <v/>
      </c>
      <c r="AC63" s="92" t="str">
        <f>IF(ISBLANK(Výsledky!$EL$3),"",Výsledky!EL76)</f>
        <v/>
      </c>
      <c r="AD63" s="92" t="str">
        <f>IF(ISBLANK(Výsledky!$ES$3),"",Výsledky!ES76)</f>
        <v/>
      </c>
      <c r="AE63" s="92" t="str">
        <f>IF(ISBLANK(Výsledky!$EZ$3),"",Výsledky!EZ76)</f>
        <v/>
      </c>
      <c r="AF63" s="92" t="str">
        <f>IF(ISBLANK(Výsledky!$FG$3),"",Výsledky!FG76)</f>
        <v/>
      </c>
      <c r="AG63" s="92" t="str">
        <f>IF(ISBLANK(Výsledky!$FN$3),"",Výsledky!FN76)</f>
        <v/>
      </c>
      <c r="AH63" s="92" t="str">
        <f>IF(ISBLANK(Výsledky!$FU$3),"",Výsledky!FU76)</f>
        <v/>
      </c>
      <c r="AI63" s="92" t="str">
        <f>IF(ISBLANK(Výsledky!$GB$3),"",Výsledky!GB76)</f>
        <v/>
      </c>
      <c r="AJ63" s="92" t="str">
        <f>IF(ISBLANK(Výsledky!$GI$3),"",Výsledky!GI76)</f>
        <v/>
      </c>
      <c r="AK63" s="92" t="str">
        <f>IF(ISBLANK(Výsledky!$GP$3),"",Výsledky!GP76)</f>
        <v/>
      </c>
      <c r="AL63" s="92" t="str">
        <f>IF(ISBLANK(Výsledky!$GW$3),"",Výsledky!GW76)</f>
        <v/>
      </c>
      <c r="AM63" s="92" t="str">
        <f>IF(ISBLANK(Výsledky!$HD$3),"",Výsledky!HD76)</f>
        <v/>
      </c>
      <c r="AN63" s="92" t="str">
        <f>IF(ISBLANK(Výsledky!$HK$3),"",Výsledky!HK76)</f>
        <v/>
      </c>
      <c r="AO63" s="92" t="str">
        <f>IF(ISBLANK(Výsledky!$HR$3),"",Výsledky!HR76)</f>
        <v/>
      </c>
      <c r="AP63" s="92" t="str">
        <f>IF(ISBLANK(Výsledky!$HY$3),"",Výsledky!HY76)</f>
        <v/>
      </c>
      <c r="AQ63" s="92" t="str">
        <f>IF(ISBLANK(Výsledky!$IF$3),"",Výsledky!IF76)</f>
        <v/>
      </c>
      <c r="AR63" s="92" t="str">
        <f>IF(ISBLANK(Výsledky!$IM$3),"",Výsledky!IM76)</f>
        <v/>
      </c>
      <c r="AS63" s="92" t="str">
        <f>IF(ISBLANK(Výsledky!$IT$3),"",Výsledky!IT76)</f>
        <v/>
      </c>
      <c r="AT63" s="92" t="str">
        <f>IF(ISBLANK(Výsledky!$JA$3),"",Výsledky!JA76)</f>
        <v/>
      </c>
      <c r="AU63" s="92" t="str">
        <f>IF(ISBLANK(Výsledky!$JH$3),"",Výsledky!JH76)</f>
        <v/>
      </c>
      <c r="AV63" s="92" t="str">
        <f>IF(ISBLANK(Výsledky!$JO$3),"",Výsledky!JO76)</f>
        <v/>
      </c>
      <c r="AW63" s="92" t="str">
        <f>IF(ISBLANK(Výsledky!$JV$3),"",Výsledky!JV76)</f>
        <v/>
      </c>
      <c r="AX63" s="92" t="str">
        <f>IF(ISBLANK(Výsledky!$KC$3),"",Výsledky!KC76)</f>
        <v/>
      </c>
      <c r="AY63" s="92" t="str">
        <f>IF(ISBLANK(Výsledky!$KJ$3),"",Výsledky!KJ76)</f>
        <v/>
      </c>
      <c r="AZ63" s="92" t="str">
        <f>IF(ISBLANK(Výsledky!$KQ$3),"",Výsledky!KQ76)</f>
        <v/>
      </c>
      <c r="BA63" s="92" t="str">
        <f>IF(ISBLANK(Výsledky!$KX$3),"",Výsledky!KX76)</f>
        <v/>
      </c>
      <c r="BB63" s="92" t="str">
        <f>IF(ISBLANK(Výsledky!$LE$3),"",Výsledky!LE76)</f>
        <v/>
      </c>
      <c r="BC63" s="92" t="str">
        <f>IF(ISBLANK(Výsledky!$LL$3),"",Výsledky!LL76)</f>
        <v/>
      </c>
      <c r="BD63" s="92" t="str">
        <f>IF(ISBLANK(Výsledky!$LS$3),"",Výsledky!LS76)</f>
        <v/>
      </c>
      <c r="BE63" s="92" t="str">
        <f>IF(ISBLANK(Výsledky!$LZ$3),"",Výsledky!LZ76)</f>
        <v/>
      </c>
      <c r="BF63" s="92" t="str">
        <f>IF(ISBLANK(Výsledky!$MG$3),"",Výsledky!MG76)</f>
        <v/>
      </c>
      <c r="BG63" s="92" t="str">
        <f>IF(ISBLANK(Výsledky!$MN$3),"",Výsledky!MN76)</f>
        <v/>
      </c>
      <c r="BH63" s="92" t="str">
        <f>IF(ISBLANK(Výsledky!$MU$3),"",Výsledky!MU76)</f>
        <v/>
      </c>
      <c r="BI63" s="92" t="str">
        <f>IF(ISBLANK(Výsledky!$NB$3),"",Výsledky!NB76)</f>
        <v/>
      </c>
      <c r="BJ63" s="92" t="str">
        <f>IF(ISBLANK(Výsledky!$NI$3),"",Výsledky!NI76)</f>
        <v/>
      </c>
      <c r="BK63" s="92" t="str">
        <f>IF(ISBLANK(Výsledky!$NP$3),"",Výsledky!NP76)</f>
        <v/>
      </c>
      <c r="BL63" s="92" t="str">
        <f>IF(ISBLANK(Výsledky!$NW$3),"",Výsledky!NW76)</f>
        <v/>
      </c>
      <c r="BM63" s="92" t="str">
        <f>IF(ISBLANK(Výsledky!$OD$3),"",Výsledky!OD76)</f>
        <v/>
      </c>
      <c r="BN63" s="92" t="str">
        <f>IF(ISBLANK(Výsledky!$OK$3),"",Výsledky!OK76)</f>
        <v/>
      </c>
      <c r="BO63" s="92" t="str">
        <f>IF(ISBLANK(Výsledky!$OR$3),"",Výsledky!OR76)</f>
        <v/>
      </c>
      <c r="BP63" s="92" t="str">
        <f>IF(ISBLANK(Výsledky!$OY$3),"",Výsledky!OY76)</f>
        <v/>
      </c>
      <c r="BQ63" s="92" t="str">
        <f>IF(ISBLANK(Výsledky!$PF$3),"",Výsledky!PF76)</f>
        <v/>
      </c>
      <c r="BR63" s="92" t="str">
        <f>IF(ISBLANK(Výsledky!$PM$3),"",Výsledky!PM76)</f>
        <v/>
      </c>
      <c r="BS63" s="92" t="str">
        <f>IF(ISBLANK(Výsledky!$PT$3),"",Výsledky!PT76)</f>
        <v/>
      </c>
      <c r="BT63" s="92" t="str">
        <f>IF(ISBLANK(Výsledky!$QA$3),"",Výsledky!QA76)</f>
        <v/>
      </c>
      <c r="BU63" s="96" t="str">
        <f>IF(ISBLANK(Výsledky!$QH$3),"",Výsledky!QH76)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 ht="15" x14ac:dyDescent="0.2">
      <c r="A64" s="1"/>
      <c r="B64" s="118" t="s">
        <v>154</v>
      </c>
      <c r="C64" s="114">
        <f>Tipy!A33</f>
        <v>76</v>
      </c>
      <c r="D64" s="109" t="str">
        <f>IF(Tipy!B33="","",Tipy!B33)</f>
        <v>KokiBR</v>
      </c>
      <c r="E64" s="110">
        <f>SUM(F64:J64)</f>
        <v>100</v>
      </c>
      <c r="F64" s="105">
        <f>IF(ISBLANK(Výsledky!$I$3),"-",SUM(K64:P64,R64,T64:U64,W64,Y64:AA64,AC64,AE64,AG64,AI64:AK64,AN64:AO64,AS64:AT64,AV64:AW64,AZ64,BB64:BC64,BE64:BF64,BH64,BJ64,BL64:BN64,BP64,BR64:BS64))</f>
        <v>60</v>
      </c>
      <c r="G64" s="90">
        <f>IF(ISBLANK(Výsledky!$BF$3),"-",SUM(Q64,V64,X64,S64,AB64,AD64,AU64,BA64,BG64,BI64,BO64,BQ64,BU64))</f>
        <v>40</v>
      </c>
      <c r="H64" s="90" t="str">
        <f>IF(ISBLANK(Výsledky!$FG$3),"-",SUM(AF64,AH64,AM64,AP64,AR64,AX64))</f>
        <v>-</v>
      </c>
      <c r="I64" s="93" t="str">
        <f>IF(ISBLANK(Výsledky!$GW$3),"-",SUM(AL64,AQ64,AY64,BD64,BK64,BT64))</f>
        <v>-</v>
      </c>
      <c r="J64" s="95" t="str">
        <f>IF(ISBLANK(Výsledky!$I$3),"",Výsledky!I39)</f>
        <v>-</v>
      </c>
      <c r="K64" s="92">
        <f>IF(ISBLANK(Výsledky!$P$3),"",Výsledky!P39)</f>
        <v>20</v>
      </c>
      <c r="L64" s="92">
        <f>IF(ISBLANK(Výsledky!$W$3),"",Výsledky!W39)</f>
        <v>0</v>
      </c>
      <c r="M64" s="92">
        <f>IF(ISBLANK(Výsledky!$AD$3),"",Výsledky!AD39)</f>
        <v>20</v>
      </c>
      <c r="N64" s="92" t="str">
        <f>IF(ISBLANK(Výsledky!$AK$3),"",Výsledky!AK39)</f>
        <v>-</v>
      </c>
      <c r="O64" s="92">
        <f>IF(ISBLANK(Výsledky!$AR$3),"",Výsledky!AR39)</f>
        <v>20</v>
      </c>
      <c r="P64" s="92">
        <f>IF(ISBLANK(Výsledky!$AY$3),"",Výsledky!AY39)</f>
        <v>0</v>
      </c>
      <c r="Q64" s="92">
        <f>IF(ISBLANK(Výsledky!$BF$3),"",Výsledky!BF39)</f>
        <v>0</v>
      </c>
      <c r="R64" s="92" t="str">
        <f>IF(ISBLANK(Výsledky!$BM$3),"",Výsledky!BM39)</f>
        <v/>
      </c>
      <c r="S64" s="92">
        <f>IF(ISBLANK(Výsledky!$BT$3),"",Výsledky!BT39)</f>
        <v>20</v>
      </c>
      <c r="T64" s="92" t="str">
        <f>IF(ISBLANK(Výsledky!$CA$3),"",Výsledky!CA39)</f>
        <v/>
      </c>
      <c r="U64" s="92">
        <f>IF(ISBLANK(Výsledky!$CH$3),"",Výsledky!CH39)</f>
        <v>0</v>
      </c>
      <c r="V64" s="92">
        <f>IF(ISBLANK(Výsledky!$CO$3),"",Výsledky!CO39)</f>
        <v>20</v>
      </c>
      <c r="W64" s="92" t="str">
        <f>IF(ISBLANK(Výsledky!$CV$3),"",Výsledky!CV39)</f>
        <v/>
      </c>
      <c r="X64" s="92" t="str">
        <f>IF(ISBLANK(Výsledky!$DC$3),"",Výsledky!DC39)</f>
        <v/>
      </c>
      <c r="Y64" s="92" t="str">
        <f>IF(ISBLANK(Výsledky!$DJ$3),"",Výsledky!DJ39)</f>
        <v/>
      </c>
      <c r="Z64" s="92" t="str">
        <f>IF(ISBLANK(Výsledky!$DQ$3),"",Výsledky!DQ39)</f>
        <v/>
      </c>
      <c r="AA64" s="92" t="str">
        <f>IF(ISBLANK(Výsledky!$DX$3),"",Výsledky!DX39)</f>
        <v/>
      </c>
      <c r="AB64" s="92" t="str">
        <f>IF(ISBLANK(Výsledky!$EE$3),"",Výsledky!EE39)</f>
        <v/>
      </c>
      <c r="AC64" s="92" t="str">
        <f>IF(ISBLANK(Výsledky!$EL$3),"",Výsledky!EL39)</f>
        <v/>
      </c>
      <c r="AD64" s="92" t="str">
        <f>IF(ISBLANK(Výsledky!$ES$3),"",Výsledky!ES39)</f>
        <v/>
      </c>
      <c r="AE64" s="92" t="str">
        <f>IF(ISBLANK(Výsledky!$EZ$3),"",Výsledky!EZ39)</f>
        <v/>
      </c>
      <c r="AF64" s="92" t="str">
        <f>IF(ISBLANK(Výsledky!$FG$3),"",Výsledky!FG39)</f>
        <v/>
      </c>
      <c r="AG64" s="92" t="str">
        <f>IF(ISBLANK(Výsledky!$FN$3),"",Výsledky!FN39)</f>
        <v/>
      </c>
      <c r="AH64" s="92" t="str">
        <f>IF(ISBLANK(Výsledky!$FU$3),"",Výsledky!FU39)</f>
        <v/>
      </c>
      <c r="AI64" s="92" t="str">
        <f>IF(ISBLANK(Výsledky!$GB$3),"",Výsledky!GB39)</f>
        <v/>
      </c>
      <c r="AJ64" s="92" t="str">
        <f>IF(ISBLANK(Výsledky!$GI$3),"",Výsledky!GI39)</f>
        <v/>
      </c>
      <c r="AK64" s="92" t="str">
        <f>IF(ISBLANK(Výsledky!$GP$3),"",Výsledky!GP39)</f>
        <v/>
      </c>
      <c r="AL64" s="92" t="str">
        <f>IF(ISBLANK(Výsledky!$GW$3),"",Výsledky!GW39)</f>
        <v/>
      </c>
      <c r="AM64" s="92" t="str">
        <f>IF(ISBLANK(Výsledky!$HD$3),"",Výsledky!HD39)</f>
        <v/>
      </c>
      <c r="AN64" s="92" t="str">
        <f>IF(ISBLANK(Výsledky!$HK$3),"",Výsledky!HK39)</f>
        <v/>
      </c>
      <c r="AO64" s="92" t="str">
        <f>IF(ISBLANK(Výsledky!$HR$3),"",Výsledky!HR39)</f>
        <v/>
      </c>
      <c r="AP64" s="92" t="str">
        <f>IF(ISBLANK(Výsledky!$HY$3),"",Výsledky!HY39)</f>
        <v/>
      </c>
      <c r="AQ64" s="92" t="str">
        <f>IF(ISBLANK(Výsledky!$IF$3),"",Výsledky!IF39)</f>
        <v/>
      </c>
      <c r="AR64" s="92" t="str">
        <f>IF(ISBLANK(Výsledky!$IM$3),"",Výsledky!IM39)</f>
        <v/>
      </c>
      <c r="AS64" s="92" t="str">
        <f>IF(ISBLANK(Výsledky!$IT$3),"",Výsledky!IT39)</f>
        <v/>
      </c>
      <c r="AT64" s="92" t="str">
        <f>IF(ISBLANK(Výsledky!$JA$3),"",Výsledky!JA39)</f>
        <v/>
      </c>
      <c r="AU64" s="92" t="str">
        <f>IF(ISBLANK(Výsledky!$JH$3),"",Výsledky!JH39)</f>
        <v/>
      </c>
      <c r="AV64" s="92" t="str">
        <f>IF(ISBLANK(Výsledky!$JO$3),"",Výsledky!JO39)</f>
        <v/>
      </c>
      <c r="AW64" s="92" t="str">
        <f>IF(ISBLANK(Výsledky!$JV$3),"",Výsledky!JV39)</f>
        <v/>
      </c>
      <c r="AX64" s="92" t="str">
        <f>IF(ISBLANK(Výsledky!$KC$3),"",Výsledky!KC39)</f>
        <v/>
      </c>
      <c r="AY64" s="92" t="str">
        <f>IF(ISBLANK(Výsledky!$KJ$3),"",Výsledky!KJ39)</f>
        <v/>
      </c>
      <c r="AZ64" s="92" t="str">
        <f>IF(ISBLANK(Výsledky!$KQ$3),"",Výsledky!KQ39)</f>
        <v/>
      </c>
      <c r="BA64" s="92" t="str">
        <f>IF(ISBLANK(Výsledky!$KX$3),"",Výsledky!KX39)</f>
        <v/>
      </c>
      <c r="BB64" s="92" t="str">
        <f>IF(ISBLANK(Výsledky!$LE$3),"",Výsledky!LE39)</f>
        <v/>
      </c>
      <c r="BC64" s="92" t="str">
        <f>IF(ISBLANK(Výsledky!$LL$3),"",Výsledky!LL39)</f>
        <v/>
      </c>
      <c r="BD64" s="92" t="str">
        <f>IF(ISBLANK(Výsledky!$LS$3),"",Výsledky!LS39)</f>
        <v/>
      </c>
      <c r="BE64" s="92" t="str">
        <f>IF(ISBLANK(Výsledky!$LZ$3),"",Výsledky!LZ39)</f>
        <v/>
      </c>
      <c r="BF64" s="92" t="str">
        <f>IF(ISBLANK(Výsledky!$MG$3),"",Výsledky!MG39)</f>
        <v/>
      </c>
      <c r="BG64" s="92" t="str">
        <f>IF(ISBLANK(Výsledky!$MN$3),"",Výsledky!MN39)</f>
        <v/>
      </c>
      <c r="BH64" s="92" t="str">
        <f>IF(ISBLANK(Výsledky!$MU$3),"",Výsledky!MU39)</f>
        <v/>
      </c>
      <c r="BI64" s="92" t="str">
        <f>IF(ISBLANK(Výsledky!$NB$3),"",Výsledky!NB39)</f>
        <v/>
      </c>
      <c r="BJ64" s="92" t="str">
        <f>IF(ISBLANK(Výsledky!$NI$3),"",Výsledky!NI39)</f>
        <v/>
      </c>
      <c r="BK64" s="92" t="str">
        <f>IF(ISBLANK(Výsledky!$NP$3),"",Výsledky!NP39)</f>
        <v/>
      </c>
      <c r="BL64" s="92" t="str">
        <f>IF(ISBLANK(Výsledky!$NW$3),"",Výsledky!NW39)</f>
        <v/>
      </c>
      <c r="BM64" s="92" t="str">
        <f>IF(ISBLANK(Výsledky!$OD$3),"",Výsledky!OD39)</f>
        <v/>
      </c>
      <c r="BN64" s="92" t="str">
        <f>IF(ISBLANK(Výsledky!$OK$3),"",Výsledky!OK39)</f>
        <v/>
      </c>
      <c r="BO64" s="92" t="str">
        <f>IF(ISBLANK(Výsledky!$OR$3),"",Výsledky!OR39)</f>
        <v/>
      </c>
      <c r="BP64" s="92" t="str">
        <f>IF(ISBLANK(Výsledky!$OY$3),"",Výsledky!OY39)</f>
        <v/>
      </c>
      <c r="BQ64" s="92" t="str">
        <f>IF(ISBLANK(Výsledky!$PF$3),"",Výsledky!PF39)</f>
        <v/>
      </c>
      <c r="BR64" s="92" t="str">
        <f>IF(ISBLANK(Výsledky!$PM$3),"",Výsledky!PM39)</f>
        <v/>
      </c>
      <c r="BS64" s="92" t="str">
        <f>IF(ISBLANK(Výsledky!$PT$3),"",Výsledky!PT39)</f>
        <v/>
      </c>
      <c r="BT64" s="92" t="str">
        <f>IF(ISBLANK(Výsledky!$QA$3),"",Výsledky!QA39)</f>
        <v/>
      </c>
      <c r="BU64" s="96" t="str">
        <f>IF(ISBLANK(Výsledky!$QH$3),"",Výsledky!QH39)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 ht="15" x14ac:dyDescent="0.2">
      <c r="A65" s="1"/>
      <c r="B65" s="118" t="s">
        <v>155</v>
      </c>
      <c r="C65" s="114">
        <f>Tipy!A80</f>
        <v>79</v>
      </c>
      <c r="D65" s="109" t="str">
        <f>IF(Tipy!B80="","",Tipy!B80)</f>
        <v>WaterEngel</v>
      </c>
      <c r="E65" s="110">
        <f>SUM(F65:J65)</f>
        <v>100</v>
      </c>
      <c r="F65" s="105">
        <f>IF(ISBLANK(Výsledky!$I$3),"-",SUM(K65:P65,R65,T65:U65,W65,Y65:AA65,AC65,AE65,AG65,AI65:AK65,AN65:AO65,AS65:AT65,AV65:AW65,AZ65,BB65:BC65,BE65:BF65,BH65,BJ65,BL65:BN65,BP65,BR65:BS65))</f>
        <v>60</v>
      </c>
      <c r="G65" s="90">
        <f>IF(ISBLANK(Výsledky!$BF$3),"-",SUM(Q65,V65,X65,S65,AB65,AD65,AU65,BA65,BG65,BI65,BO65,BQ65,BU65))</f>
        <v>40</v>
      </c>
      <c r="H65" s="90" t="str">
        <f>IF(ISBLANK(Výsledky!$FG$3),"-",SUM(AF65,AH65,AM65,AP65,AR65,AX65))</f>
        <v>-</v>
      </c>
      <c r="I65" s="93" t="str">
        <f>IF(ISBLANK(Výsledky!$GW$3),"-",SUM(AL65,AQ65,AY65,BD65,BK65,BT65))</f>
        <v>-</v>
      </c>
      <c r="J65" s="95" t="str">
        <f>IF(ISBLANK(Výsledky!$I$3),"",Výsledky!I86)</f>
        <v>-</v>
      </c>
      <c r="K65" s="92" t="str">
        <f>IF(ISBLANK(Výsledky!$P$3),"",Výsledky!P86)</f>
        <v>-</v>
      </c>
      <c r="L65" s="92" t="str">
        <f>IF(ISBLANK(Výsledky!$W$3),"",Výsledky!W86)</f>
        <v>-</v>
      </c>
      <c r="M65" s="92" t="str">
        <f>IF(ISBLANK(Výsledky!$AD$3),"",Výsledky!AD86)</f>
        <v>-</v>
      </c>
      <c r="N65" s="92" t="str">
        <f>IF(ISBLANK(Výsledky!$AK$3),"",Výsledky!AK86)</f>
        <v>-</v>
      </c>
      <c r="O65" s="92">
        <f>IF(ISBLANK(Výsledky!$AR$3),"",Výsledky!AR86)</f>
        <v>60</v>
      </c>
      <c r="P65" s="92">
        <f>IF(ISBLANK(Výsledky!$AY$3),"",Výsledky!AY86)</f>
        <v>0</v>
      </c>
      <c r="Q65" s="92" t="str">
        <f>IF(ISBLANK(Výsledky!$BF$3),"",Výsledky!BF86)</f>
        <v>-</v>
      </c>
      <c r="R65" s="92" t="str">
        <f>IF(ISBLANK(Výsledky!$BM$3),"",Výsledky!BM86)</f>
        <v/>
      </c>
      <c r="S65" s="92">
        <f>IF(ISBLANK(Výsledky!$BT$3),"",Výsledky!BT86)</f>
        <v>20</v>
      </c>
      <c r="T65" s="92" t="str">
        <f>IF(ISBLANK(Výsledky!$CA$3),"",Výsledky!CA86)</f>
        <v/>
      </c>
      <c r="U65" s="92" t="str">
        <f>IF(ISBLANK(Výsledky!$CH$3),"",Výsledky!CH86)</f>
        <v>-</v>
      </c>
      <c r="V65" s="92">
        <f>IF(ISBLANK(Výsledky!$CO$3),"",Výsledky!CO86)</f>
        <v>20</v>
      </c>
      <c r="W65" s="92" t="str">
        <f>IF(ISBLANK(Výsledky!$CV$3),"",Výsledky!CV86)</f>
        <v/>
      </c>
      <c r="X65" s="92" t="str">
        <f>IF(ISBLANK(Výsledky!$DC$3),"",Výsledky!DC86)</f>
        <v/>
      </c>
      <c r="Y65" s="92" t="str">
        <f>IF(ISBLANK(Výsledky!$DJ$3),"",Výsledky!DJ86)</f>
        <v/>
      </c>
      <c r="Z65" s="92" t="str">
        <f>IF(ISBLANK(Výsledky!$DQ$3),"",Výsledky!DQ86)</f>
        <v/>
      </c>
      <c r="AA65" s="92" t="str">
        <f>IF(ISBLANK(Výsledky!$DX$3),"",Výsledky!DX86)</f>
        <v/>
      </c>
      <c r="AB65" s="92" t="str">
        <f>IF(ISBLANK(Výsledky!$EE$3),"",Výsledky!EE86)</f>
        <v/>
      </c>
      <c r="AC65" s="92" t="str">
        <f>IF(ISBLANK(Výsledky!$EL$3),"",Výsledky!EL86)</f>
        <v/>
      </c>
      <c r="AD65" s="92" t="str">
        <f>IF(ISBLANK(Výsledky!$ES$3),"",Výsledky!ES86)</f>
        <v/>
      </c>
      <c r="AE65" s="92" t="str">
        <f>IF(ISBLANK(Výsledky!$EZ$3),"",Výsledky!EZ86)</f>
        <v/>
      </c>
      <c r="AF65" s="92" t="str">
        <f>IF(ISBLANK(Výsledky!$FG$3),"",Výsledky!FG86)</f>
        <v/>
      </c>
      <c r="AG65" s="92" t="str">
        <f>IF(ISBLANK(Výsledky!$FN$3),"",Výsledky!FN86)</f>
        <v/>
      </c>
      <c r="AH65" s="92" t="str">
        <f>IF(ISBLANK(Výsledky!$FU$3),"",Výsledky!FU86)</f>
        <v/>
      </c>
      <c r="AI65" s="92" t="str">
        <f>IF(ISBLANK(Výsledky!$GB$3),"",Výsledky!GB86)</f>
        <v/>
      </c>
      <c r="AJ65" s="92" t="str">
        <f>IF(ISBLANK(Výsledky!$GI$3),"",Výsledky!GI86)</f>
        <v/>
      </c>
      <c r="AK65" s="92" t="str">
        <f>IF(ISBLANK(Výsledky!$GP$3),"",Výsledky!GP86)</f>
        <v/>
      </c>
      <c r="AL65" s="92" t="str">
        <f>IF(ISBLANK(Výsledky!$GW$3),"",Výsledky!GW86)</f>
        <v/>
      </c>
      <c r="AM65" s="92" t="str">
        <f>IF(ISBLANK(Výsledky!$HD$3),"",Výsledky!HD86)</f>
        <v/>
      </c>
      <c r="AN65" s="92" t="str">
        <f>IF(ISBLANK(Výsledky!$HK$3),"",Výsledky!HK86)</f>
        <v/>
      </c>
      <c r="AO65" s="92" t="str">
        <f>IF(ISBLANK(Výsledky!$HR$3),"",Výsledky!HR86)</f>
        <v/>
      </c>
      <c r="AP65" s="92" t="str">
        <f>IF(ISBLANK(Výsledky!$HY$3),"",Výsledky!HY86)</f>
        <v/>
      </c>
      <c r="AQ65" s="92" t="str">
        <f>IF(ISBLANK(Výsledky!$IF$3),"",Výsledky!IF86)</f>
        <v/>
      </c>
      <c r="AR65" s="92" t="str">
        <f>IF(ISBLANK(Výsledky!$IM$3),"",Výsledky!IM86)</f>
        <v/>
      </c>
      <c r="AS65" s="92" t="str">
        <f>IF(ISBLANK(Výsledky!$IT$3),"",Výsledky!IT86)</f>
        <v/>
      </c>
      <c r="AT65" s="92" t="str">
        <f>IF(ISBLANK(Výsledky!$JA$3),"",Výsledky!JA86)</f>
        <v/>
      </c>
      <c r="AU65" s="92" t="str">
        <f>IF(ISBLANK(Výsledky!$JH$3),"",Výsledky!JH86)</f>
        <v/>
      </c>
      <c r="AV65" s="92" t="str">
        <f>IF(ISBLANK(Výsledky!$JO$3),"",Výsledky!JO86)</f>
        <v/>
      </c>
      <c r="AW65" s="92" t="str">
        <f>IF(ISBLANK(Výsledky!$JV$3),"",Výsledky!JV86)</f>
        <v/>
      </c>
      <c r="AX65" s="92" t="str">
        <f>IF(ISBLANK(Výsledky!$KC$3),"",Výsledky!KC86)</f>
        <v/>
      </c>
      <c r="AY65" s="92" t="str">
        <f>IF(ISBLANK(Výsledky!$KJ$3),"",Výsledky!KJ86)</f>
        <v/>
      </c>
      <c r="AZ65" s="92" t="str">
        <f>IF(ISBLANK(Výsledky!$KQ$3),"",Výsledky!KQ86)</f>
        <v/>
      </c>
      <c r="BA65" s="92" t="str">
        <f>IF(ISBLANK(Výsledky!$KX$3),"",Výsledky!KX86)</f>
        <v/>
      </c>
      <c r="BB65" s="92" t="str">
        <f>IF(ISBLANK(Výsledky!$LE$3),"",Výsledky!LE86)</f>
        <v/>
      </c>
      <c r="BC65" s="92" t="str">
        <f>IF(ISBLANK(Výsledky!$LL$3),"",Výsledky!LL86)</f>
        <v/>
      </c>
      <c r="BD65" s="92" t="str">
        <f>IF(ISBLANK(Výsledky!$LS$3),"",Výsledky!LS86)</f>
        <v/>
      </c>
      <c r="BE65" s="92" t="str">
        <f>IF(ISBLANK(Výsledky!$LZ$3),"",Výsledky!LZ86)</f>
        <v/>
      </c>
      <c r="BF65" s="92" t="str">
        <f>IF(ISBLANK(Výsledky!$MG$3),"",Výsledky!MG86)</f>
        <v/>
      </c>
      <c r="BG65" s="92" t="str">
        <f>IF(ISBLANK(Výsledky!$MN$3),"",Výsledky!MN86)</f>
        <v/>
      </c>
      <c r="BH65" s="92" t="str">
        <f>IF(ISBLANK(Výsledky!$MU$3),"",Výsledky!MU86)</f>
        <v/>
      </c>
      <c r="BI65" s="92" t="str">
        <f>IF(ISBLANK(Výsledky!$NB$3),"",Výsledky!NB86)</f>
        <v/>
      </c>
      <c r="BJ65" s="92" t="str">
        <f>IF(ISBLANK(Výsledky!$NI$3),"",Výsledky!NI86)</f>
        <v/>
      </c>
      <c r="BK65" s="92" t="str">
        <f>IF(ISBLANK(Výsledky!$NP$3),"",Výsledky!NP86)</f>
        <v/>
      </c>
      <c r="BL65" s="92" t="str">
        <f>IF(ISBLANK(Výsledky!$NW$3),"",Výsledky!NW86)</f>
        <v/>
      </c>
      <c r="BM65" s="92" t="str">
        <f>IF(ISBLANK(Výsledky!$OD$3),"",Výsledky!OD86)</f>
        <v/>
      </c>
      <c r="BN65" s="92" t="str">
        <f>IF(ISBLANK(Výsledky!$OK$3),"",Výsledky!OK86)</f>
        <v/>
      </c>
      <c r="BO65" s="92" t="str">
        <f>IF(ISBLANK(Výsledky!$OR$3),"",Výsledky!OR86)</f>
        <v/>
      </c>
      <c r="BP65" s="92" t="str">
        <f>IF(ISBLANK(Výsledky!$OY$3),"",Výsledky!OY86)</f>
        <v/>
      </c>
      <c r="BQ65" s="92" t="str">
        <f>IF(ISBLANK(Výsledky!$PF$3),"",Výsledky!PF86)</f>
        <v/>
      </c>
      <c r="BR65" s="92" t="str">
        <f>IF(ISBLANK(Výsledky!$PM$3),"",Výsledky!PM86)</f>
        <v/>
      </c>
      <c r="BS65" s="92" t="str">
        <f>IF(ISBLANK(Výsledky!$PT$3),"",Výsledky!PT86)</f>
        <v/>
      </c>
      <c r="BT65" s="92" t="str">
        <f>IF(ISBLANK(Výsledky!$QA$3),"",Výsledky!QA86)</f>
        <v/>
      </c>
      <c r="BU65" s="96" t="str">
        <f>IF(ISBLANK(Výsledky!$QH$3),"",Výsledky!QH86)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 ht="15" x14ac:dyDescent="0.2">
      <c r="A66" s="1"/>
      <c r="B66" s="118" t="s">
        <v>156</v>
      </c>
      <c r="C66" s="114">
        <f>Tipy!A35</f>
        <v>30</v>
      </c>
      <c r="D66" s="109" t="str">
        <f>IF(Tipy!B35="","",Tipy!B35)</f>
        <v>krypdevoe</v>
      </c>
      <c r="E66" s="110">
        <f>SUM(F66:J66)</f>
        <v>90</v>
      </c>
      <c r="F66" s="105">
        <f>IF(ISBLANK(Výsledky!$I$3),"-",SUM(K66:P66,R66,T66:U66,W66,Y66:AA66,AC66,AE66,AG66,AI66:AK66,AN66:AO66,AS66:AT66,AV66:AW66,AZ66,BB66:BC66,BE66:BF66,BH66,BJ66,BL66:BN66,BP66,BR66:BS66))</f>
        <v>90</v>
      </c>
      <c r="G66" s="90">
        <f>IF(ISBLANK(Výsledky!$BF$3),"-",SUM(Q66,V66,X66,S66,AB66,AD66,AU66,BA66,BG66,BI66,BO66,BQ66,BU66))</f>
        <v>0</v>
      </c>
      <c r="H66" s="90" t="str">
        <f>IF(ISBLANK(Výsledky!$FG$3),"-",SUM(AF66,AH66,AM66,AP66,AR66,AX66))</f>
        <v>-</v>
      </c>
      <c r="I66" s="93" t="str">
        <f>IF(ISBLANK(Výsledky!$GW$3),"-",SUM(AL66,AQ66,AY66,BD66,BK66,BT66))</f>
        <v>-</v>
      </c>
      <c r="J66" s="95" t="str">
        <f>IF(ISBLANK(Výsledky!$I$3),"",Výsledky!I41)</f>
        <v>-</v>
      </c>
      <c r="K66" s="92">
        <f>IF(ISBLANK(Výsledky!$P$3),"",Výsledky!P41)</f>
        <v>20</v>
      </c>
      <c r="L66" s="92">
        <f>IF(ISBLANK(Výsledky!$W$3),"",Výsledky!W41)</f>
        <v>0</v>
      </c>
      <c r="M66" s="92">
        <f>IF(ISBLANK(Výsledky!$AD$3),"",Výsledky!AD41)</f>
        <v>0</v>
      </c>
      <c r="N66" s="92">
        <f>IF(ISBLANK(Výsledky!$AK$3),"",Výsledky!AK41)</f>
        <v>20</v>
      </c>
      <c r="O66" s="92">
        <f>IF(ISBLANK(Výsledky!$AR$3),"",Výsledky!AR41)</f>
        <v>50</v>
      </c>
      <c r="P66" s="92" t="str">
        <f>IF(ISBLANK(Výsledky!$AY$3),"",Výsledky!AY41)</f>
        <v>-</v>
      </c>
      <c r="Q66" s="92" t="str">
        <f>IF(ISBLANK(Výsledky!$BF$3),"",Výsledky!BF41)</f>
        <v>-</v>
      </c>
      <c r="R66" s="92" t="str">
        <f>IF(ISBLANK(Výsledky!$BM$3),"",Výsledky!BM41)</f>
        <v/>
      </c>
      <c r="S66" s="92" t="str">
        <f>IF(ISBLANK(Výsledky!$BT$3),"",Výsledky!BT41)</f>
        <v>-</v>
      </c>
      <c r="T66" s="92" t="str">
        <f>IF(ISBLANK(Výsledky!$CA$3),"",Výsledky!CA41)</f>
        <v/>
      </c>
      <c r="U66" s="92" t="str">
        <f>IF(ISBLANK(Výsledky!$CH$3),"",Výsledky!CH41)</f>
        <v>-</v>
      </c>
      <c r="V66" s="92" t="str">
        <f>IF(ISBLANK(Výsledky!$CO$3),"",Výsledky!CO41)</f>
        <v>-</v>
      </c>
      <c r="W66" s="92" t="str">
        <f>IF(ISBLANK(Výsledky!$CV$3),"",Výsledky!CV41)</f>
        <v/>
      </c>
      <c r="X66" s="92" t="str">
        <f>IF(ISBLANK(Výsledky!$DC$3),"",Výsledky!DC41)</f>
        <v/>
      </c>
      <c r="Y66" s="92" t="str">
        <f>IF(ISBLANK(Výsledky!$DJ$3),"",Výsledky!DJ41)</f>
        <v/>
      </c>
      <c r="Z66" s="92" t="str">
        <f>IF(ISBLANK(Výsledky!$DQ$3),"",Výsledky!DQ41)</f>
        <v/>
      </c>
      <c r="AA66" s="92" t="str">
        <f>IF(ISBLANK(Výsledky!$DX$3),"",Výsledky!DX41)</f>
        <v/>
      </c>
      <c r="AB66" s="92" t="str">
        <f>IF(ISBLANK(Výsledky!$EE$3),"",Výsledky!EE41)</f>
        <v/>
      </c>
      <c r="AC66" s="92" t="str">
        <f>IF(ISBLANK(Výsledky!$EL$3),"",Výsledky!EL41)</f>
        <v/>
      </c>
      <c r="AD66" s="92" t="str">
        <f>IF(ISBLANK(Výsledky!$ES$3),"",Výsledky!ES41)</f>
        <v/>
      </c>
      <c r="AE66" s="92" t="str">
        <f>IF(ISBLANK(Výsledky!$EZ$3),"",Výsledky!EZ41)</f>
        <v/>
      </c>
      <c r="AF66" s="92" t="str">
        <f>IF(ISBLANK(Výsledky!$FG$3),"",Výsledky!FG41)</f>
        <v/>
      </c>
      <c r="AG66" s="92" t="str">
        <f>IF(ISBLANK(Výsledky!$FN$3),"",Výsledky!FN41)</f>
        <v/>
      </c>
      <c r="AH66" s="92" t="str">
        <f>IF(ISBLANK(Výsledky!$FU$3),"",Výsledky!FU41)</f>
        <v/>
      </c>
      <c r="AI66" s="92" t="str">
        <f>IF(ISBLANK(Výsledky!$GB$3),"",Výsledky!GB41)</f>
        <v/>
      </c>
      <c r="AJ66" s="92" t="str">
        <f>IF(ISBLANK(Výsledky!$GI$3),"",Výsledky!GI41)</f>
        <v/>
      </c>
      <c r="AK66" s="92" t="str">
        <f>IF(ISBLANK(Výsledky!$GP$3),"",Výsledky!GP41)</f>
        <v/>
      </c>
      <c r="AL66" s="92" t="str">
        <f>IF(ISBLANK(Výsledky!$GW$3),"",Výsledky!GW41)</f>
        <v/>
      </c>
      <c r="AM66" s="92" t="str">
        <f>IF(ISBLANK(Výsledky!$HD$3),"",Výsledky!HD41)</f>
        <v/>
      </c>
      <c r="AN66" s="92" t="str">
        <f>IF(ISBLANK(Výsledky!$HK$3),"",Výsledky!HK41)</f>
        <v/>
      </c>
      <c r="AO66" s="92" t="str">
        <f>IF(ISBLANK(Výsledky!$HR$3),"",Výsledky!HR41)</f>
        <v/>
      </c>
      <c r="AP66" s="92" t="str">
        <f>IF(ISBLANK(Výsledky!$HY$3),"",Výsledky!HY41)</f>
        <v/>
      </c>
      <c r="AQ66" s="92" t="str">
        <f>IF(ISBLANK(Výsledky!$IF$3),"",Výsledky!IF41)</f>
        <v/>
      </c>
      <c r="AR66" s="92" t="str">
        <f>IF(ISBLANK(Výsledky!$IM$3),"",Výsledky!IM41)</f>
        <v/>
      </c>
      <c r="AS66" s="92" t="str">
        <f>IF(ISBLANK(Výsledky!$IT$3),"",Výsledky!IT41)</f>
        <v/>
      </c>
      <c r="AT66" s="92" t="str">
        <f>IF(ISBLANK(Výsledky!$JA$3),"",Výsledky!JA41)</f>
        <v/>
      </c>
      <c r="AU66" s="92" t="str">
        <f>IF(ISBLANK(Výsledky!$JH$3),"",Výsledky!JH41)</f>
        <v/>
      </c>
      <c r="AV66" s="92" t="str">
        <f>IF(ISBLANK(Výsledky!$JO$3),"",Výsledky!JO41)</f>
        <v/>
      </c>
      <c r="AW66" s="92" t="str">
        <f>IF(ISBLANK(Výsledky!$JV$3),"",Výsledky!JV41)</f>
        <v/>
      </c>
      <c r="AX66" s="92" t="str">
        <f>IF(ISBLANK(Výsledky!$KC$3),"",Výsledky!KC41)</f>
        <v/>
      </c>
      <c r="AY66" s="92" t="str">
        <f>IF(ISBLANK(Výsledky!$KJ$3),"",Výsledky!KJ41)</f>
        <v/>
      </c>
      <c r="AZ66" s="92" t="str">
        <f>IF(ISBLANK(Výsledky!$KQ$3),"",Výsledky!KQ41)</f>
        <v/>
      </c>
      <c r="BA66" s="92" t="str">
        <f>IF(ISBLANK(Výsledky!$KX$3),"",Výsledky!KX41)</f>
        <v/>
      </c>
      <c r="BB66" s="92" t="str">
        <f>IF(ISBLANK(Výsledky!$LE$3),"",Výsledky!LE41)</f>
        <v/>
      </c>
      <c r="BC66" s="92" t="str">
        <f>IF(ISBLANK(Výsledky!$LL$3),"",Výsledky!LL41)</f>
        <v/>
      </c>
      <c r="BD66" s="92" t="str">
        <f>IF(ISBLANK(Výsledky!$LS$3),"",Výsledky!LS41)</f>
        <v/>
      </c>
      <c r="BE66" s="92" t="str">
        <f>IF(ISBLANK(Výsledky!$LZ$3),"",Výsledky!LZ41)</f>
        <v/>
      </c>
      <c r="BF66" s="92" t="str">
        <f>IF(ISBLANK(Výsledky!$MG$3),"",Výsledky!MG41)</f>
        <v/>
      </c>
      <c r="BG66" s="92" t="str">
        <f>IF(ISBLANK(Výsledky!$MN$3),"",Výsledky!MN41)</f>
        <v/>
      </c>
      <c r="BH66" s="92" t="str">
        <f>IF(ISBLANK(Výsledky!$MU$3),"",Výsledky!MU41)</f>
        <v/>
      </c>
      <c r="BI66" s="92" t="str">
        <f>IF(ISBLANK(Výsledky!$NB$3),"",Výsledky!NB41)</f>
        <v/>
      </c>
      <c r="BJ66" s="92" t="str">
        <f>IF(ISBLANK(Výsledky!$NI$3),"",Výsledky!NI41)</f>
        <v/>
      </c>
      <c r="BK66" s="92" t="str">
        <f>IF(ISBLANK(Výsledky!$NP$3),"",Výsledky!NP41)</f>
        <v/>
      </c>
      <c r="BL66" s="92" t="str">
        <f>IF(ISBLANK(Výsledky!$NW$3),"",Výsledky!NW41)</f>
        <v/>
      </c>
      <c r="BM66" s="92" t="str">
        <f>IF(ISBLANK(Výsledky!$OD$3),"",Výsledky!OD41)</f>
        <v/>
      </c>
      <c r="BN66" s="92" t="str">
        <f>IF(ISBLANK(Výsledky!$OK$3),"",Výsledky!OK41)</f>
        <v/>
      </c>
      <c r="BO66" s="92" t="str">
        <f>IF(ISBLANK(Výsledky!$OR$3),"",Výsledky!OR41)</f>
        <v/>
      </c>
      <c r="BP66" s="92" t="str">
        <f>IF(ISBLANK(Výsledky!$OY$3),"",Výsledky!OY41)</f>
        <v/>
      </c>
      <c r="BQ66" s="92" t="str">
        <f>IF(ISBLANK(Výsledky!$PF$3),"",Výsledky!PF41)</f>
        <v/>
      </c>
      <c r="BR66" s="92" t="str">
        <f>IF(ISBLANK(Výsledky!$PM$3),"",Výsledky!PM41)</f>
        <v/>
      </c>
      <c r="BS66" s="92" t="str">
        <f>IF(ISBLANK(Výsledky!$PT$3),"",Výsledky!PT41)</f>
        <v/>
      </c>
      <c r="BT66" s="92" t="str">
        <f>IF(ISBLANK(Výsledky!$QA$3),"",Výsledky!QA41)</f>
        <v/>
      </c>
      <c r="BU66" s="96" t="str">
        <f>IF(ISBLANK(Výsledky!$QH$3),"",Výsledky!QH41)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 ht="15" x14ac:dyDescent="0.2">
      <c r="A67" s="1"/>
      <c r="B67" s="118" t="s">
        <v>157</v>
      </c>
      <c r="C67" s="114">
        <f>Tipy!A75</f>
        <v>71</v>
      </c>
      <c r="D67" s="109" t="str">
        <f>IF(Tipy!B75="","",Tipy!B75)</f>
        <v>Tomas Horvath</v>
      </c>
      <c r="E67" s="110">
        <f>SUM(F67:J67)</f>
        <v>80</v>
      </c>
      <c r="F67" s="105">
        <f>IF(ISBLANK(Výsledky!$I$3),"-",SUM(K67:P67,R67,T67:U67,W67,Y67:AA67,AC67,AE67,AG67,AI67:AK67,AN67:AO67,AS67:AT67,AV67:AW67,AZ67,BB67:BC67,BE67:BF67,BH67,BJ67,BL67:BN67,BP67,BR67:BS67))</f>
        <v>40</v>
      </c>
      <c r="G67" s="90">
        <f>IF(ISBLANK(Výsledky!$BF$3),"-",SUM(Q67,V67,X67,S67,AB67,AD67,AU67,BA67,BG67,BI67,BO67,BQ67,BU67))</f>
        <v>40</v>
      </c>
      <c r="H67" s="90" t="str">
        <f>IF(ISBLANK(Výsledky!$FG$3),"-",SUM(AF67,AH67,AM67,AP67,AR67,AX67))</f>
        <v>-</v>
      </c>
      <c r="I67" s="93" t="str">
        <f>IF(ISBLANK(Výsledky!$GW$3),"-",SUM(AL67,AQ67,AY67,BD67,BK67,BT67))</f>
        <v>-</v>
      </c>
      <c r="J67" s="95">
        <f>IF(ISBLANK(Výsledky!$I$3),"",Výsledky!I81)</f>
        <v>0</v>
      </c>
      <c r="K67" s="92">
        <f>IF(ISBLANK(Výsledky!$P$3),"",Výsledky!P81)</f>
        <v>0</v>
      </c>
      <c r="L67" s="92">
        <f>IF(ISBLANK(Výsledky!$W$3),"",Výsledky!W81)</f>
        <v>0</v>
      </c>
      <c r="M67" s="92">
        <f>IF(ISBLANK(Výsledky!$AD$3),"",Výsledky!AD81)</f>
        <v>0</v>
      </c>
      <c r="N67" s="92" t="str">
        <f>IF(ISBLANK(Výsledky!$AK$3),"",Výsledky!AK81)</f>
        <v>-</v>
      </c>
      <c r="O67" s="92">
        <f>IF(ISBLANK(Výsledky!$AR$3),"",Výsledky!AR81)</f>
        <v>40</v>
      </c>
      <c r="P67" s="92">
        <f>IF(ISBLANK(Výsledky!$AY$3),"",Výsledky!AY81)</f>
        <v>0</v>
      </c>
      <c r="Q67" s="92">
        <f>IF(ISBLANK(Výsledky!$BF$3),"",Výsledky!BF81)</f>
        <v>40</v>
      </c>
      <c r="R67" s="92" t="str">
        <f>IF(ISBLANK(Výsledky!$BM$3),"",Výsledky!BM81)</f>
        <v/>
      </c>
      <c r="S67" s="92" t="str">
        <f>IF(ISBLANK(Výsledky!$BT$3),"",Výsledky!BT81)</f>
        <v>-</v>
      </c>
      <c r="T67" s="92" t="str">
        <f>IF(ISBLANK(Výsledky!$CA$3),"",Výsledky!CA81)</f>
        <v/>
      </c>
      <c r="U67" s="92" t="str">
        <f>IF(ISBLANK(Výsledky!$CH$3),"",Výsledky!CH81)</f>
        <v>-</v>
      </c>
      <c r="V67" s="92">
        <f>IF(ISBLANK(Výsledky!$CO$3),"",Výsledky!CO81)</f>
        <v>0</v>
      </c>
      <c r="W67" s="92" t="str">
        <f>IF(ISBLANK(Výsledky!$CV$3),"",Výsledky!CV81)</f>
        <v/>
      </c>
      <c r="X67" s="92" t="str">
        <f>IF(ISBLANK(Výsledky!$DC$3),"",Výsledky!DC81)</f>
        <v/>
      </c>
      <c r="Y67" s="92" t="str">
        <f>IF(ISBLANK(Výsledky!$DJ$3),"",Výsledky!DJ81)</f>
        <v/>
      </c>
      <c r="Z67" s="92" t="str">
        <f>IF(ISBLANK(Výsledky!$DQ$3),"",Výsledky!DQ81)</f>
        <v/>
      </c>
      <c r="AA67" s="92" t="str">
        <f>IF(ISBLANK(Výsledky!$DX$3),"",Výsledky!DX81)</f>
        <v/>
      </c>
      <c r="AB67" s="92" t="str">
        <f>IF(ISBLANK(Výsledky!$EE$3),"",Výsledky!EE81)</f>
        <v/>
      </c>
      <c r="AC67" s="92" t="str">
        <f>IF(ISBLANK(Výsledky!$EL$3),"",Výsledky!EL81)</f>
        <v/>
      </c>
      <c r="AD67" s="92" t="str">
        <f>IF(ISBLANK(Výsledky!$ES$3),"",Výsledky!ES81)</f>
        <v/>
      </c>
      <c r="AE67" s="92" t="str">
        <f>IF(ISBLANK(Výsledky!$EZ$3),"",Výsledky!EZ81)</f>
        <v/>
      </c>
      <c r="AF67" s="92" t="str">
        <f>IF(ISBLANK(Výsledky!$FG$3),"",Výsledky!FG81)</f>
        <v/>
      </c>
      <c r="AG67" s="92" t="str">
        <f>IF(ISBLANK(Výsledky!$FN$3),"",Výsledky!FN81)</f>
        <v/>
      </c>
      <c r="AH67" s="92" t="str">
        <f>IF(ISBLANK(Výsledky!$FU$3),"",Výsledky!FU81)</f>
        <v/>
      </c>
      <c r="AI67" s="92" t="str">
        <f>IF(ISBLANK(Výsledky!$GB$3),"",Výsledky!GB81)</f>
        <v/>
      </c>
      <c r="AJ67" s="92" t="str">
        <f>IF(ISBLANK(Výsledky!$GI$3),"",Výsledky!GI81)</f>
        <v/>
      </c>
      <c r="AK67" s="92" t="str">
        <f>IF(ISBLANK(Výsledky!$GP$3),"",Výsledky!GP81)</f>
        <v/>
      </c>
      <c r="AL67" s="92" t="str">
        <f>IF(ISBLANK(Výsledky!$GW$3),"",Výsledky!GW81)</f>
        <v/>
      </c>
      <c r="AM67" s="92" t="str">
        <f>IF(ISBLANK(Výsledky!$HD$3),"",Výsledky!HD81)</f>
        <v/>
      </c>
      <c r="AN67" s="92" t="str">
        <f>IF(ISBLANK(Výsledky!$HK$3),"",Výsledky!HK81)</f>
        <v/>
      </c>
      <c r="AO67" s="92" t="str">
        <f>IF(ISBLANK(Výsledky!$HR$3),"",Výsledky!HR81)</f>
        <v/>
      </c>
      <c r="AP67" s="92" t="str">
        <f>IF(ISBLANK(Výsledky!$HY$3),"",Výsledky!HY81)</f>
        <v/>
      </c>
      <c r="AQ67" s="92" t="str">
        <f>IF(ISBLANK(Výsledky!$IF$3),"",Výsledky!IF81)</f>
        <v/>
      </c>
      <c r="AR67" s="92" t="str">
        <f>IF(ISBLANK(Výsledky!$IM$3),"",Výsledky!IM81)</f>
        <v/>
      </c>
      <c r="AS67" s="92" t="str">
        <f>IF(ISBLANK(Výsledky!$IT$3),"",Výsledky!IT81)</f>
        <v/>
      </c>
      <c r="AT67" s="92" t="str">
        <f>IF(ISBLANK(Výsledky!$JA$3),"",Výsledky!JA81)</f>
        <v/>
      </c>
      <c r="AU67" s="92" t="str">
        <f>IF(ISBLANK(Výsledky!$JH$3),"",Výsledky!JH81)</f>
        <v/>
      </c>
      <c r="AV67" s="92" t="str">
        <f>IF(ISBLANK(Výsledky!$JO$3),"",Výsledky!JO81)</f>
        <v/>
      </c>
      <c r="AW67" s="92" t="str">
        <f>IF(ISBLANK(Výsledky!$JV$3),"",Výsledky!JV81)</f>
        <v/>
      </c>
      <c r="AX67" s="92" t="str">
        <f>IF(ISBLANK(Výsledky!$KC$3),"",Výsledky!KC81)</f>
        <v/>
      </c>
      <c r="AY67" s="92" t="str">
        <f>IF(ISBLANK(Výsledky!$KJ$3),"",Výsledky!KJ81)</f>
        <v/>
      </c>
      <c r="AZ67" s="92" t="str">
        <f>IF(ISBLANK(Výsledky!$KQ$3),"",Výsledky!KQ81)</f>
        <v/>
      </c>
      <c r="BA67" s="92" t="str">
        <f>IF(ISBLANK(Výsledky!$KX$3),"",Výsledky!KX81)</f>
        <v/>
      </c>
      <c r="BB67" s="92" t="str">
        <f>IF(ISBLANK(Výsledky!$LE$3),"",Výsledky!LE81)</f>
        <v/>
      </c>
      <c r="BC67" s="92" t="str">
        <f>IF(ISBLANK(Výsledky!$LL$3),"",Výsledky!LL81)</f>
        <v/>
      </c>
      <c r="BD67" s="92" t="str">
        <f>IF(ISBLANK(Výsledky!$LS$3),"",Výsledky!LS81)</f>
        <v/>
      </c>
      <c r="BE67" s="92" t="str">
        <f>IF(ISBLANK(Výsledky!$LZ$3),"",Výsledky!LZ81)</f>
        <v/>
      </c>
      <c r="BF67" s="92" t="str">
        <f>IF(ISBLANK(Výsledky!$MG$3),"",Výsledky!MG81)</f>
        <v/>
      </c>
      <c r="BG67" s="92" t="str">
        <f>IF(ISBLANK(Výsledky!$MN$3),"",Výsledky!MN81)</f>
        <v/>
      </c>
      <c r="BH67" s="92" t="str">
        <f>IF(ISBLANK(Výsledky!$MU$3),"",Výsledky!MU81)</f>
        <v/>
      </c>
      <c r="BI67" s="92" t="str">
        <f>IF(ISBLANK(Výsledky!$NB$3),"",Výsledky!NB81)</f>
        <v/>
      </c>
      <c r="BJ67" s="92" t="str">
        <f>IF(ISBLANK(Výsledky!$NI$3),"",Výsledky!NI81)</f>
        <v/>
      </c>
      <c r="BK67" s="92" t="str">
        <f>IF(ISBLANK(Výsledky!$NP$3),"",Výsledky!NP81)</f>
        <v/>
      </c>
      <c r="BL67" s="92" t="str">
        <f>IF(ISBLANK(Výsledky!$NW$3),"",Výsledky!NW81)</f>
        <v/>
      </c>
      <c r="BM67" s="92" t="str">
        <f>IF(ISBLANK(Výsledky!$OD$3),"",Výsledky!OD81)</f>
        <v/>
      </c>
      <c r="BN67" s="92" t="str">
        <f>IF(ISBLANK(Výsledky!$OK$3),"",Výsledky!OK81)</f>
        <v/>
      </c>
      <c r="BO67" s="92" t="str">
        <f>IF(ISBLANK(Výsledky!$OR$3),"",Výsledky!OR81)</f>
        <v/>
      </c>
      <c r="BP67" s="92" t="str">
        <f>IF(ISBLANK(Výsledky!$OY$3),"",Výsledky!OY81)</f>
        <v/>
      </c>
      <c r="BQ67" s="92" t="str">
        <f>IF(ISBLANK(Výsledky!$PF$3),"",Výsledky!PF81)</f>
        <v/>
      </c>
      <c r="BR67" s="92" t="str">
        <f>IF(ISBLANK(Výsledky!$PM$3),"",Výsledky!PM81)</f>
        <v/>
      </c>
      <c r="BS67" s="92" t="str">
        <f>IF(ISBLANK(Výsledky!$PT$3),"",Výsledky!PT81)</f>
        <v/>
      </c>
      <c r="BT67" s="92" t="str">
        <f>IF(ISBLANK(Výsledky!$QA$3),"",Výsledky!QA81)</f>
        <v/>
      </c>
      <c r="BU67" s="96" t="str">
        <f>IF(ISBLANK(Výsledky!$QH$3),"",Výsledky!QH81)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 ht="15" x14ac:dyDescent="0.2">
      <c r="A68" s="1"/>
      <c r="B68" s="118" t="s">
        <v>158</v>
      </c>
      <c r="C68" s="114">
        <f>Tipy!A27</f>
        <v>43</v>
      </c>
      <c r="D68" s="109" t="str">
        <f>IF(Tipy!B27="","",Tipy!B27)</f>
        <v>Jason Giambi</v>
      </c>
      <c r="E68" s="110">
        <f>SUM(F68:J68)</f>
        <v>60</v>
      </c>
      <c r="F68" s="105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 t="str">
        <f>IF(ISBLANK(Výsledky!$FG$3),"-",SUM(AF68,AH68,AM68,AP68,AR68,AX68))</f>
        <v>-</v>
      </c>
      <c r="I68" s="93" t="str">
        <f>IF(ISBLANK(Výsledky!$GW$3),"-",SUM(AL68,AQ68,AY68,BD68,BK68,BT68))</f>
        <v>-</v>
      </c>
      <c r="J68" s="95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/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/>
      </c>
      <c r="X68" s="92" t="str">
        <f>IF(ISBLANK(Výsledky!$DC$3),"",Výsledky!DC33)</f>
        <v/>
      </c>
      <c r="Y68" s="92" t="str">
        <f>IF(ISBLANK(Výsledky!$DJ$3),"",Výsledky!DJ33)</f>
        <v/>
      </c>
      <c r="Z68" s="92" t="str">
        <f>IF(ISBLANK(Výsledky!$DQ$3),"",Výsledky!DQ33)</f>
        <v/>
      </c>
      <c r="AA68" s="92" t="str">
        <f>IF(ISBLANK(Výsledky!$DX$3),"",Výsledky!DX33)</f>
        <v/>
      </c>
      <c r="AB68" s="92" t="str">
        <f>IF(ISBLANK(Výsledky!$EE$3),"",Výsledky!EE33)</f>
        <v/>
      </c>
      <c r="AC68" s="92" t="str">
        <f>IF(ISBLANK(Výsledky!$EL$3),"",Výsledky!EL33)</f>
        <v/>
      </c>
      <c r="AD68" s="92" t="str">
        <f>IF(ISBLANK(Výsledky!$ES$3),"",Výsledky!ES33)</f>
        <v/>
      </c>
      <c r="AE68" s="92" t="str">
        <f>IF(ISBLANK(Výsledky!$EZ$3),"",Výsledky!EZ33)</f>
        <v/>
      </c>
      <c r="AF68" s="92" t="str">
        <f>IF(ISBLANK(Výsledky!$FG$3),"",Výsledky!FG33)</f>
        <v/>
      </c>
      <c r="AG68" s="92" t="str">
        <f>IF(ISBLANK(Výsledky!$FN$3),"",Výsledky!FN33)</f>
        <v/>
      </c>
      <c r="AH68" s="92" t="str">
        <f>IF(ISBLANK(Výsledky!$FU$3),"",Výsledky!FU33)</f>
        <v/>
      </c>
      <c r="AI68" s="92" t="str">
        <f>IF(ISBLANK(Výsledky!$GB$3),"",Výsledky!GB33)</f>
        <v/>
      </c>
      <c r="AJ68" s="92" t="str">
        <f>IF(ISBLANK(Výsledky!$GI$3),"",Výsledky!GI33)</f>
        <v/>
      </c>
      <c r="AK68" s="92" t="str">
        <f>IF(ISBLANK(Výsledky!$GP$3),"",Výsledky!GP33)</f>
        <v/>
      </c>
      <c r="AL68" s="92" t="str">
        <f>IF(ISBLANK(Výsledky!$GW$3),"",Výsledky!GW33)</f>
        <v/>
      </c>
      <c r="AM68" s="92" t="str">
        <f>IF(ISBLANK(Výsledky!$HD$3),"",Výsledky!HD33)</f>
        <v/>
      </c>
      <c r="AN68" s="92" t="str">
        <f>IF(ISBLANK(Výsledky!$HK$3),"",Výsledky!HK33)</f>
        <v/>
      </c>
      <c r="AO68" s="92" t="str">
        <f>IF(ISBLANK(Výsledky!$HR$3),"",Výsledky!HR33)</f>
        <v/>
      </c>
      <c r="AP68" s="92" t="str">
        <f>IF(ISBLANK(Výsledky!$HY$3),"",Výsledky!HY33)</f>
        <v/>
      </c>
      <c r="AQ68" s="92" t="str">
        <f>IF(ISBLANK(Výsledky!$IF$3),"",Výsledky!IF33)</f>
        <v/>
      </c>
      <c r="AR68" s="92" t="str">
        <f>IF(ISBLANK(Výsledky!$IM$3),"",Výsledky!IM33)</f>
        <v/>
      </c>
      <c r="AS68" s="92" t="str">
        <f>IF(ISBLANK(Výsledky!$IT$3),"",Výsledky!IT33)</f>
        <v/>
      </c>
      <c r="AT68" s="92" t="str">
        <f>IF(ISBLANK(Výsledky!$JA$3),"",Výsledky!JA33)</f>
        <v/>
      </c>
      <c r="AU68" s="92" t="str">
        <f>IF(ISBLANK(Výsledky!$JH$3),"",Výsledky!JH33)</f>
        <v/>
      </c>
      <c r="AV68" s="92" t="str">
        <f>IF(ISBLANK(Výsledky!$JO$3),"",Výsledky!JO33)</f>
        <v/>
      </c>
      <c r="AW68" s="92" t="str">
        <f>IF(ISBLANK(Výsledky!$JV$3),"",Výsledky!JV33)</f>
        <v/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6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 t="e">
        <f t="shared" ref="CG68:CG81" si="72">IF(ISBLANK(BX68),"",VLOOKUP(BX68,$R$83:$BV$161,57,FALSE))</f>
        <v>#N/A</v>
      </c>
      <c r="CH68" s="10" t="e">
        <f t="shared" ref="CH68:CH81" si="73">IF(ISBLANK(BX68),"",VLOOKUP(BX68,$S$83:$BV$161,56,FALSE))</f>
        <v>#N/A</v>
      </c>
      <c r="CI68" s="10" t="e">
        <f t="shared" ref="CI68:CI81" si="74">IF(ISBLANK(BX68),"",VLOOKUP(BX68,$T$83:$BV$161,55,FALSE))</f>
        <v>#N/A</v>
      </c>
      <c r="CJ68" s="10" t="e">
        <f t="shared" ref="CJ68:CJ81" si="75">IF(ISBLANK(BX68),"",VLOOKUP(BX68,$U$83:$BV$161,54,FALSE))</f>
        <v>#N/A</v>
      </c>
      <c r="CK68" s="10" t="e">
        <f t="shared" ref="CK68:CK81" si="76">IF(ISBLANK(BX68),"",VLOOKUP(BX68,$V$83:$BV$161,53,FALSE))</f>
        <v>#N/A</v>
      </c>
      <c r="CL68" s="10" t="e">
        <f t="shared" ref="CL68:CL81" si="77">IF(ISBLANK(BX68),"",VLOOKUP(BX68,$W$83:$BV$161,52,FALSE))</f>
        <v>#N/A</v>
      </c>
      <c r="CM68" s="10" t="e">
        <f t="shared" ref="CM68:CM81" si="78">IF(ISBLANK(BX68),"",VLOOKUP(BX68,$X$83:$BV$161,51,FALSE))</f>
        <v>#N/A</v>
      </c>
      <c r="CN68" s="10" t="e">
        <f t="shared" ref="CN68:CN81" si="79">IF(ISBLANK(BX68),"",VLOOKUP(BX68,$Y$83:$BV$161,50,FALSE))</f>
        <v>#N/A</v>
      </c>
      <c r="CO68" s="10" t="e">
        <f t="shared" ref="CO68:CO81" si="80">IF(ISBLANK(BX68),"",VLOOKUP(BX68,$Z$83:$BV$161,49,FALSE))</f>
        <v>#N/A</v>
      </c>
      <c r="CP68" s="10" t="e">
        <f t="shared" ref="CP68:CP81" si="81">IF(ISBLANK(BX68),"",VLOOKUP(BX68,$AA$83:$BV$161,48,FALSE))</f>
        <v>#N/A</v>
      </c>
      <c r="CQ68" s="10" t="e">
        <f t="shared" ref="CQ68:CQ81" si="82">IF(ISBLANK(BX68),"",VLOOKUP(BX68,$AB$83:$BV$161,47,FALSE))</f>
        <v>#N/A</v>
      </c>
      <c r="CR68" s="10" t="e">
        <f t="shared" ref="CR68:CR81" si="83">IF(ISBLANK(BX68),"",VLOOKUP(BX68,$AC$83:$BV$161,46,FALSE))</f>
        <v>#N/A</v>
      </c>
      <c r="CS68" s="10" t="e">
        <f t="shared" ref="CS68:CS81" si="84">IF(ISBLANK(BX68),"",VLOOKUP(BX68,$AD$83:$BV$161,45,FALSE))</f>
        <v>#N/A</v>
      </c>
      <c r="CT68" s="10" t="e">
        <f t="shared" ref="CT68:CT81" si="85">IF(ISBLANK(BX68),"",VLOOKUP(BX68,$AE$83:$BV$161,44,FALSE))</f>
        <v>#N/A</v>
      </c>
      <c r="CU68" s="10" t="e">
        <f t="shared" ref="CU68:CU81" si="86">IF(ISBLANK(BX68),"",VLOOKUP(BX68,$AF$83:$BV$161,43,FALSE))</f>
        <v>#N/A</v>
      </c>
      <c r="CV68" s="10" t="e">
        <f t="shared" ref="CV68:CV81" si="87">IF(ISBLANK(BX68),"",VLOOKUP(BX68,$AG$83:$BV$161,42,FALSE))</f>
        <v>#N/A</v>
      </c>
      <c r="CW68" s="10" t="e">
        <f t="shared" ref="CW68:CW81" si="88">IF(ISBLANK(BX68),"",VLOOKUP(BX68,$AH$83:$BV$161,41,FALSE))</f>
        <v>#N/A</v>
      </c>
      <c r="CX68" s="10" t="e">
        <f t="shared" ref="CX68:CX81" si="89">IF(ISBLANK(BX68),"",VLOOKUP(BX68,$AI$83:$BV$161,40,FALSE))</f>
        <v>#N/A</v>
      </c>
      <c r="CY68" s="10" t="e">
        <f t="shared" ref="CY68:CY81" si="90">IF(ISBLANK(BX68),"",VLOOKUP(BX68,$AJ$83:$BV$161,39,FALSE))</f>
        <v>#N/A</v>
      </c>
      <c r="CZ68" s="10" t="e">
        <f t="shared" ref="CZ68:CZ81" si="91">IF(ISBLANK(BX68),"",VLOOKUP(BX68,$AK$83:$BV$161,38,FALSE))</f>
        <v>#N/A</v>
      </c>
      <c r="DA68" s="10" t="e">
        <f t="shared" ref="DA68:DA81" si="92">IF(ISBLANK(BX68),"",VLOOKUP(BX68,$AL$83:$BV$161,37,FALSE))</f>
        <v>#N/A</v>
      </c>
      <c r="DB68" s="10" t="e">
        <f t="shared" ref="DB68:DB81" si="93">IF(ISBLANK(BX68),"",VLOOKUP(BX68,$AM$83:$BV$161,36,FALSE))</f>
        <v>#N/A</v>
      </c>
      <c r="DC68" s="10" t="e">
        <f t="shared" ref="DC68:DC81" si="94">IF(ISBLANK(BX68),"",VLOOKUP(BX68,$AN$83:$BV$161,35,FALSE))</f>
        <v>#N/A</v>
      </c>
      <c r="DD68" s="10" t="e">
        <f t="shared" ref="DD68:DD81" si="95">IF(ISBLANK(BX68),"",VLOOKUP(BX68,$AO$83:$BV$161,34,FALSE))</f>
        <v>#N/A</v>
      </c>
      <c r="DE68" s="10" t="e">
        <f t="shared" ref="DE68:DE81" si="96">IF(ISBLANK(BX68),"",VLOOKUP(BX68,$AP$83:$BV$161,33,FALSE))</f>
        <v>#N/A</v>
      </c>
      <c r="DF68" s="10" t="e">
        <f t="shared" ref="DF68:DF81" si="97">IF(ISBLANK(BX68),"",VLOOKUP(BX68,$AQ$83:$BV$161,32,FALSE))</f>
        <v>#N/A</v>
      </c>
      <c r="DG68" s="10" t="e">
        <f t="shared" ref="DG68:DG81" si="98">IF(ISBLANK(BX68),"",VLOOKUP(BX68,$AR$83:$BV$161,31,FALSE))</f>
        <v>#N/A</v>
      </c>
      <c r="DH68" s="10" t="e">
        <f t="shared" ref="DH68:DH81" si="99">IF(ISBLANK(BX68),"",VLOOKUP(BX68,$AS$83:$BV$161,30,FALSE))</f>
        <v>#N/A</v>
      </c>
      <c r="DI68" s="10" t="e">
        <f t="shared" ref="DI68:DI81" si="100">IF(ISBLANK(BX68),"",VLOOKUP(BX68,$AT$83:$BV$161,29,FALSE))</f>
        <v>#N/A</v>
      </c>
      <c r="DJ68" s="10" t="e">
        <f t="shared" ref="DJ68:DJ81" si="101">IF(ISBLANK(BX68),"",VLOOKUP(BX68,$AU$83:$BV$161,28,FALSE))</f>
        <v>#N/A</v>
      </c>
      <c r="DK68" s="10" t="e">
        <f t="shared" ref="DK68:DK81" si="102">IF(ISBLANK(BX68),"",VLOOKUP(BX68,$AV$83:$BV$161,27,FALSE))</f>
        <v>#N/A</v>
      </c>
      <c r="DL68" s="10" t="e">
        <f t="shared" ref="DL68:DL81" si="103">IF(ISBLANK(BX68),"",VLOOKUP(BX68,$AW$83:$BV$161,26,FALSE))</f>
        <v>#N/A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 t="e">
        <f t="shared" ref="DO68:DO81" si="106">IF(ISBLANK(BX68),"",VLOOKUP(BX68,$AZ$83:$BV$161,23,FALSE))</f>
        <v>#N/A</v>
      </c>
      <c r="DP68" s="10" t="e">
        <f t="shared" ref="DP68:DP81" si="107">IF(ISBLANK(BX68),"",VLOOKUP(BX68,$BA$83:$BV$161,22,FALSE))</f>
        <v>#N/A</v>
      </c>
      <c r="DQ68" s="10" t="e">
        <f t="shared" ref="DQ68:DQ81" si="108">IF(ISBLANK(BX68),"",VLOOKUP(BX68,$BB$83:$BV$161,21,FALSE))</f>
        <v>#N/A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 t="e">
        <f t="shared" ref="DT68:DT81" si="111">IF(ISBLANK(BX68),"",VLOOKUP(BX68,$BE$83:$BV$161,18,FALSE))</f>
        <v>#N/A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 ht="15" x14ac:dyDescent="0.2">
      <c r="A69" s="1"/>
      <c r="B69" s="118" t="s">
        <v>159</v>
      </c>
      <c r="C69" s="114">
        <f>Tipy!A8</f>
        <v>48</v>
      </c>
      <c r="D69" s="109" t="str">
        <f>IF(Tipy!B8="","",Tipy!B8)</f>
        <v>Arnošt</v>
      </c>
      <c r="E69" s="110">
        <f>SUM(F69:J69)</f>
        <v>60</v>
      </c>
      <c r="F69" s="105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 t="str">
        <f>IF(ISBLANK(Výsledky!$FG$3),"-",SUM(AF69,AH69,AM69,AP69,AR69,AX69))</f>
        <v>-</v>
      </c>
      <c r="I69" s="93" t="str">
        <f>IF(ISBLANK(Výsledky!$GW$3),"-",SUM(AL69,AQ69,AY69,BD69,BK69,BT69))</f>
        <v>-</v>
      </c>
      <c r="J69" s="95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/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/>
      </c>
      <c r="X69" s="92" t="str">
        <f>IF(ISBLANK(Výsledky!$DC$3),"",Výsledky!DC14)</f>
        <v/>
      </c>
      <c r="Y69" s="92" t="str">
        <f>IF(ISBLANK(Výsledky!$DJ$3),"",Výsledky!DJ14)</f>
        <v/>
      </c>
      <c r="Z69" s="92" t="str">
        <f>IF(ISBLANK(Výsledky!$DQ$3),"",Výsledky!DQ14)</f>
        <v/>
      </c>
      <c r="AA69" s="92" t="str">
        <f>IF(ISBLANK(Výsledky!$DX$3),"",Výsledky!DX14)</f>
        <v/>
      </c>
      <c r="AB69" s="92" t="str">
        <f>IF(ISBLANK(Výsledky!$EE$3),"",Výsledky!EE14)</f>
        <v/>
      </c>
      <c r="AC69" s="92" t="str">
        <f>IF(ISBLANK(Výsledky!$EL$3),"",Výsledky!EL14)</f>
        <v/>
      </c>
      <c r="AD69" s="92" t="str">
        <f>IF(ISBLANK(Výsledky!$ES$3),"",Výsledky!ES14)</f>
        <v/>
      </c>
      <c r="AE69" s="92" t="str">
        <f>IF(ISBLANK(Výsledky!$EZ$3),"",Výsledky!EZ14)</f>
        <v/>
      </c>
      <c r="AF69" s="92" t="str">
        <f>IF(ISBLANK(Výsledky!$FG$3),"",Výsledky!FG14)</f>
        <v/>
      </c>
      <c r="AG69" s="92" t="str">
        <f>IF(ISBLANK(Výsledky!$FN$3),"",Výsledky!FN14)</f>
        <v/>
      </c>
      <c r="AH69" s="92" t="str">
        <f>IF(ISBLANK(Výsledky!$FU$3),"",Výsledky!FU14)</f>
        <v/>
      </c>
      <c r="AI69" s="92" t="str">
        <f>IF(ISBLANK(Výsledky!$GB$3),"",Výsledky!GB14)</f>
        <v/>
      </c>
      <c r="AJ69" s="92" t="str">
        <f>IF(ISBLANK(Výsledky!$GI$3),"",Výsledky!GI14)</f>
        <v/>
      </c>
      <c r="AK69" s="92" t="str">
        <f>IF(ISBLANK(Výsledky!$GP$3),"",Výsledky!GP14)</f>
        <v/>
      </c>
      <c r="AL69" s="92" t="str">
        <f>IF(ISBLANK(Výsledky!$GW$3),"",Výsledky!GW14)</f>
        <v/>
      </c>
      <c r="AM69" s="92" t="str">
        <f>IF(ISBLANK(Výsledky!$HD$3),"",Výsledky!HD14)</f>
        <v/>
      </c>
      <c r="AN69" s="92" t="str">
        <f>IF(ISBLANK(Výsledky!$HK$3),"",Výsledky!HK14)</f>
        <v/>
      </c>
      <c r="AO69" s="92" t="str">
        <f>IF(ISBLANK(Výsledky!$HR$3),"",Výsledky!HR14)</f>
        <v/>
      </c>
      <c r="AP69" s="92" t="str">
        <f>IF(ISBLANK(Výsledky!$HY$3),"",Výsledky!HY14)</f>
        <v/>
      </c>
      <c r="AQ69" s="92" t="str">
        <f>IF(ISBLANK(Výsledky!$IF$3),"",Výsledky!IF14)</f>
        <v/>
      </c>
      <c r="AR69" s="92" t="str">
        <f>IF(ISBLANK(Výsledky!$IM$3),"",Výsledky!IM14)</f>
        <v/>
      </c>
      <c r="AS69" s="92" t="str">
        <f>IF(ISBLANK(Výsledky!$IT$3),"",Výsledky!IT14)</f>
        <v/>
      </c>
      <c r="AT69" s="92" t="str">
        <f>IF(ISBLANK(Výsledky!$JA$3),"",Výsledky!JA14)</f>
        <v/>
      </c>
      <c r="AU69" s="92" t="str">
        <f>IF(ISBLANK(Výsledky!$JH$3),"",Výsledky!JH14)</f>
        <v/>
      </c>
      <c r="AV69" s="92" t="str">
        <f>IF(ISBLANK(Výsledky!$JO$3),"",Výsledky!JO14)</f>
        <v/>
      </c>
      <c r="AW69" s="92" t="str">
        <f>IF(ISBLANK(Výsledky!$JV$3),"",Výsledky!JV14)</f>
        <v/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6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 t="e">
        <f t="shared" si="72"/>
        <v>#N/A</v>
      </c>
      <c r="CH69" s="10" t="e">
        <f t="shared" si="73"/>
        <v>#N/A</v>
      </c>
      <c r="CI69" s="10" t="e">
        <f t="shared" si="74"/>
        <v>#N/A</v>
      </c>
      <c r="CJ69" s="10" t="e">
        <f t="shared" si="75"/>
        <v>#N/A</v>
      </c>
      <c r="CK69" s="10" t="e">
        <f t="shared" si="76"/>
        <v>#N/A</v>
      </c>
      <c r="CL69" s="10" t="e">
        <f t="shared" si="77"/>
        <v>#N/A</v>
      </c>
      <c r="CM69" s="10" t="e">
        <f t="shared" si="78"/>
        <v>#N/A</v>
      </c>
      <c r="CN69" s="10" t="e">
        <f t="shared" si="79"/>
        <v>#N/A</v>
      </c>
      <c r="CO69" s="10" t="e">
        <f t="shared" si="80"/>
        <v>#N/A</v>
      </c>
      <c r="CP69" s="10" t="e">
        <f t="shared" si="81"/>
        <v>#N/A</v>
      </c>
      <c r="CQ69" s="10" t="e">
        <f t="shared" si="82"/>
        <v>#N/A</v>
      </c>
      <c r="CR69" s="10" t="e">
        <f t="shared" si="83"/>
        <v>#N/A</v>
      </c>
      <c r="CS69" s="10" t="e">
        <f t="shared" si="84"/>
        <v>#N/A</v>
      </c>
      <c r="CT69" s="10" t="e">
        <f t="shared" si="85"/>
        <v>#N/A</v>
      </c>
      <c r="CU69" s="10" t="e">
        <f t="shared" si="86"/>
        <v>#N/A</v>
      </c>
      <c r="CV69" s="10" t="e">
        <f t="shared" si="87"/>
        <v>#N/A</v>
      </c>
      <c r="CW69" s="10" t="e">
        <f t="shared" si="88"/>
        <v>#N/A</v>
      </c>
      <c r="CX69" s="10" t="e">
        <f t="shared" si="89"/>
        <v>#N/A</v>
      </c>
      <c r="CY69" s="10" t="e">
        <f t="shared" si="90"/>
        <v>#N/A</v>
      </c>
      <c r="CZ69" s="10" t="e">
        <f t="shared" si="91"/>
        <v>#N/A</v>
      </c>
      <c r="DA69" s="10" t="e">
        <f t="shared" si="92"/>
        <v>#N/A</v>
      </c>
      <c r="DB69" s="10" t="e">
        <f t="shared" si="93"/>
        <v>#N/A</v>
      </c>
      <c r="DC69" s="10" t="e">
        <f t="shared" si="94"/>
        <v>#N/A</v>
      </c>
      <c r="DD69" s="10" t="e">
        <f t="shared" si="95"/>
        <v>#N/A</v>
      </c>
      <c r="DE69" s="10" t="e">
        <f t="shared" si="96"/>
        <v>#N/A</v>
      </c>
      <c r="DF69" s="10" t="e">
        <f t="shared" si="97"/>
        <v>#N/A</v>
      </c>
      <c r="DG69" s="10" t="e">
        <f t="shared" si="98"/>
        <v>#N/A</v>
      </c>
      <c r="DH69" s="10" t="e">
        <f t="shared" si="99"/>
        <v>#N/A</v>
      </c>
      <c r="DI69" s="10" t="e">
        <f t="shared" si="100"/>
        <v>#N/A</v>
      </c>
      <c r="DJ69" s="10" t="e">
        <f t="shared" si="101"/>
        <v>#N/A</v>
      </c>
      <c r="DK69" s="10" t="e">
        <f t="shared" si="102"/>
        <v>#N/A</v>
      </c>
      <c r="DL69" s="10" t="e">
        <f t="shared" si="103"/>
        <v>#N/A</v>
      </c>
      <c r="DM69" s="10" t="e">
        <f t="shared" si="104"/>
        <v>#N/A</v>
      </c>
      <c r="DN69" s="10" t="e">
        <f t="shared" si="105"/>
        <v>#N/A</v>
      </c>
      <c r="DO69" s="10" t="e">
        <f t="shared" si="106"/>
        <v>#N/A</v>
      </c>
      <c r="DP69" s="10" t="e">
        <f t="shared" si="107"/>
        <v>#N/A</v>
      </c>
      <c r="DQ69" s="10" t="e">
        <f t="shared" si="108"/>
        <v>#N/A</v>
      </c>
      <c r="DR69" s="10" t="e">
        <f t="shared" si="109"/>
        <v>#N/A</v>
      </c>
      <c r="DS69" s="10" t="e">
        <f t="shared" si="110"/>
        <v>#N/A</v>
      </c>
      <c r="DT69" s="10" t="e">
        <f t="shared" si="111"/>
        <v>#N/A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 ht="15" x14ac:dyDescent="0.2">
      <c r="A70" s="1"/>
      <c r="B70" s="118" t="s">
        <v>160</v>
      </c>
      <c r="C70" s="114">
        <f>Tipy!A19</f>
        <v>77</v>
      </c>
      <c r="D70" s="109" t="str">
        <f>IF(Tipy!B19="","",Tipy!B19)</f>
        <v>emdzej</v>
      </c>
      <c r="E70" s="110">
        <f>SUM(F70:J70)</f>
        <v>60</v>
      </c>
      <c r="F70" s="105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 t="str">
        <f>IF(ISBLANK(Výsledky!$FG$3),"-",SUM(AF70,AH70,AM70,AP70,AR70,AX70))</f>
        <v>-</v>
      </c>
      <c r="I70" s="93" t="str">
        <f>IF(ISBLANK(Výsledky!$GW$3),"-",SUM(AL70,AQ70,AY70,BD70,BK70,BT70))</f>
        <v>-</v>
      </c>
      <c r="J70" s="95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/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/>
      </c>
      <c r="X70" s="92" t="str">
        <f>IF(ISBLANK(Výsledky!$DC$3),"",Výsledky!DC25)</f>
        <v/>
      </c>
      <c r="Y70" s="92" t="str">
        <f>IF(ISBLANK(Výsledky!$DJ$3),"",Výsledky!DJ25)</f>
        <v/>
      </c>
      <c r="Z70" s="92" t="str">
        <f>IF(ISBLANK(Výsledky!$DQ$3),"",Výsledky!DQ25)</f>
        <v/>
      </c>
      <c r="AA70" s="92" t="str">
        <f>IF(ISBLANK(Výsledky!$DX$3),"",Výsledky!DX25)</f>
        <v/>
      </c>
      <c r="AB70" s="92" t="str">
        <f>IF(ISBLANK(Výsledky!$EE$3),"",Výsledky!EE25)</f>
        <v/>
      </c>
      <c r="AC70" s="92" t="str">
        <f>IF(ISBLANK(Výsledky!$EL$3),"",Výsledky!EL25)</f>
        <v/>
      </c>
      <c r="AD70" s="92" t="str">
        <f>IF(ISBLANK(Výsledky!$ES$3),"",Výsledky!ES25)</f>
        <v/>
      </c>
      <c r="AE70" s="92" t="str">
        <f>IF(ISBLANK(Výsledky!$EZ$3),"",Výsledky!EZ25)</f>
        <v/>
      </c>
      <c r="AF70" s="92" t="str">
        <f>IF(ISBLANK(Výsledky!$FG$3),"",Výsledky!FG25)</f>
        <v/>
      </c>
      <c r="AG70" s="92" t="str">
        <f>IF(ISBLANK(Výsledky!$FN$3),"",Výsledky!FN25)</f>
        <v/>
      </c>
      <c r="AH70" s="92" t="str">
        <f>IF(ISBLANK(Výsledky!$FU$3),"",Výsledky!FU25)</f>
        <v/>
      </c>
      <c r="AI70" s="92" t="str">
        <f>IF(ISBLANK(Výsledky!$GB$3),"",Výsledky!GB25)</f>
        <v/>
      </c>
      <c r="AJ70" s="92" t="str">
        <f>IF(ISBLANK(Výsledky!$GI$3),"",Výsledky!GI25)</f>
        <v/>
      </c>
      <c r="AK70" s="92" t="str">
        <f>IF(ISBLANK(Výsledky!$GP$3),"",Výsledky!GP25)</f>
        <v/>
      </c>
      <c r="AL70" s="92" t="str">
        <f>IF(ISBLANK(Výsledky!$GW$3),"",Výsledky!GW25)</f>
        <v/>
      </c>
      <c r="AM70" s="92" t="str">
        <f>IF(ISBLANK(Výsledky!$HD$3),"",Výsledky!HD25)</f>
        <v/>
      </c>
      <c r="AN70" s="92" t="str">
        <f>IF(ISBLANK(Výsledky!$HK$3),"",Výsledky!HK25)</f>
        <v/>
      </c>
      <c r="AO70" s="92" t="str">
        <f>IF(ISBLANK(Výsledky!$HR$3),"",Výsledky!HR25)</f>
        <v/>
      </c>
      <c r="AP70" s="92" t="str">
        <f>IF(ISBLANK(Výsledky!$HY$3),"",Výsledky!HY25)</f>
        <v/>
      </c>
      <c r="AQ70" s="92" t="str">
        <f>IF(ISBLANK(Výsledky!$IF$3),"",Výsledky!IF25)</f>
        <v/>
      </c>
      <c r="AR70" s="92" t="str">
        <f>IF(ISBLANK(Výsledky!$IM$3),"",Výsledky!IM25)</f>
        <v/>
      </c>
      <c r="AS70" s="92" t="str">
        <f>IF(ISBLANK(Výsledky!$IT$3),"",Výsledky!IT25)</f>
        <v/>
      </c>
      <c r="AT70" s="92" t="str">
        <f>IF(ISBLANK(Výsledky!$JA$3),"",Výsledky!JA25)</f>
        <v/>
      </c>
      <c r="AU70" s="92" t="str">
        <f>IF(ISBLANK(Výsledky!$JH$3),"",Výsledky!JH25)</f>
        <v/>
      </c>
      <c r="AV70" s="92" t="str">
        <f>IF(ISBLANK(Výsledky!$JO$3),"",Výsledky!JO25)</f>
        <v/>
      </c>
      <c r="AW70" s="92" t="str">
        <f>IF(ISBLANK(Výsledky!$JV$3),"",Výsledky!JV25)</f>
        <v/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6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 t="e">
        <f t="shared" si="72"/>
        <v>#N/A</v>
      </c>
      <c r="CH70" s="10" t="e">
        <f t="shared" si="73"/>
        <v>#N/A</v>
      </c>
      <c r="CI70" s="10" t="e">
        <f t="shared" si="74"/>
        <v>#N/A</v>
      </c>
      <c r="CJ70" s="10" t="e">
        <f t="shared" si="75"/>
        <v>#N/A</v>
      </c>
      <c r="CK70" s="10" t="e">
        <f t="shared" si="76"/>
        <v>#N/A</v>
      </c>
      <c r="CL70" s="10" t="e">
        <f t="shared" si="77"/>
        <v>#N/A</v>
      </c>
      <c r="CM70" s="10" t="e">
        <f t="shared" si="78"/>
        <v>#N/A</v>
      </c>
      <c r="CN70" s="10" t="e">
        <f t="shared" si="79"/>
        <v>#N/A</v>
      </c>
      <c r="CO70" s="10" t="e">
        <f t="shared" si="80"/>
        <v>#N/A</v>
      </c>
      <c r="CP70" s="10" t="e">
        <f t="shared" si="81"/>
        <v>#N/A</v>
      </c>
      <c r="CQ70" s="10" t="e">
        <f t="shared" si="82"/>
        <v>#N/A</v>
      </c>
      <c r="CR70" s="10" t="e">
        <f t="shared" si="83"/>
        <v>#N/A</v>
      </c>
      <c r="CS70" s="10" t="e">
        <f t="shared" si="84"/>
        <v>#N/A</v>
      </c>
      <c r="CT70" s="10" t="e">
        <f t="shared" si="85"/>
        <v>#N/A</v>
      </c>
      <c r="CU70" s="10" t="e">
        <f t="shared" si="86"/>
        <v>#N/A</v>
      </c>
      <c r="CV70" s="10" t="e">
        <f t="shared" si="87"/>
        <v>#N/A</v>
      </c>
      <c r="CW70" s="10" t="e">
        <f t="shared" si="88"/>
        <v>#N/A</v>
      </c>
      <c r="CX70" s="10" t="e">
        <f t="shared" si="89"/>
        <v>#N/A</v>
      </c>
      <c r="CY70" s="10" t="e">
        <f t="shared" si="90"/>
        <v>#N/A</v>
      </c>
      <c r="CZ70" s="10" t="e">
        <f t="shared" si="91"/>
        <v>#N/A</v>
      </c>
      <c r="DA70" s="10" t="e">
        <f t="shared" si="92"/>
        <v>#N/A</v>
      </c>
      <c r="DB70" s="10" t="e">
        <f t="shared" si="93"/>
        <v>#N/A</v>
      </c>
      <c r="DC70" s="10" t="e">
        <f t="shared" si="94"/>
        <v>#N/A</v>
      </c>
      <c r="DD70" s="10" t="e">
        <f t="shared" si="95"/>
        <v>#N/A</v>
      </c>
      <c r="DE70" s="10" t="e">
        <f t="shared" si="96"/>
        <v>#N/A</v>
      </c>
      <c r="DF70" s="10" t="e">
        <f t="shared" si="97"/>
        <v>#N/A</v>
      </c>
      <c r="DG70" s="10" t="e">
        <f t="shared" si="98"/>
        <v>#N/A</v>
      </c>
      <c r="DH70" s="10" t="e">
        <f t="shared" si="99"/>
        <v>#N/A</v>
      </c>
      <c r="DI70" s="10" t="e">
        <f t="shared" si="100"/>
        <v>#N/A</v>
      </c>
      <c r="DJ70" s="10" t="e">
        <f t="shared" si="101"/>
        <v>#N/A</v>
      </c>
      <c r="DK70" s="10" t="e">
        <f t="shared" si="102"/>
        <v>#N/A</v>
      </c>
      <c r="DL70" s="10" t="e">
        <f t="shared" si="103"/>
        <v>#N/A</v>
      </c>
      <c r="DM70" s="10" t="e">
        <f t="shared" si="104"/>
        <v>#N/A</v>
      </c>
      <c r="DN70" s="10" t="e">
        <f t="shared" si="105"/>
        <v>#N/A</v>
      </c>
      <c r="DO70" s="10" t="e">
        <f t="shared" si="106"/>
        <v>#N/A</v>
      </c>
      <c r="DP70" s="10" t="e">
        <f t="shared" si="107"/>
        <v>#N/A</v>
      </c>
      <c r="DQ70" s="10" t="e">
        <f t="shared" si="108"/>
        <v>#N/A</v>
      </c>
      <c r="DR70" s="10" t="e">
        <f t="shared" si="109"/>
        <v>#N/A</v>
      </c>
      <c r="DS70" s="10" t="e">
        <f t="shared" si="110"/>
        <v>#N/A</v>
      </c>
      <c r="DT70" s="10" t="e">
        <f t="shared" si="111"/>
        <v>#N/A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 ht="15" x14ac:dyDescent="0.2">
      <c r="A71" s="1"/>
      <c r="B71" s="118" t="s">
        <v>161</v>
      </c>
      <c r="C71" s="114">
        <f>Tipy!A66</f>
        <v>46</v>
      </c>
      <c r="D71" s="109" t="str">
        <f>IF(Tipy!B66="","",Tipy!B66)</f>
        <v>Shakalosos</v>
      </c>
      <c r="E71" s="110">
        <f>SUM(F71:J71)</f>
        <v>40</v>
      </c>
      <c r="F71" s="105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 t="str">
        <f>IF(ISBLANK(Výsledky!$FG$3),"-",SUM(AF71,AH71,AM71,AP71,AR71,AX71))</f>
        <v>-</v>
      </c>
      <c r="I71" s="93" t="str">
        <f>IF(ISBLANK(Výsledky!$GW$3),"-",SUM(AL71,AQ71,AY71,BD71,BK71,BT71))</f>
        <v>-</v>
      </c>
      <c r="J71" s="95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/>
      </c>
      <c r="X71" s="92" t="str">
        <f>IF(ISBLANK(Výsledky!$DC$3),"",Výsledky!DC72)</f>
        <v/>
      </c>
      <c r="Y71" s="92" t="str">
        <f>IF(ISBLANK(Výsledky!$DJ$3),"",Výsledky!DJ72)</f>
        <v/>
      </c>
      <c r="Z71" s="92" t="str">
        <f>IF(ISBLANK(Výsledky!$DQ$3),"",Výsledky!DQ72)</f>
        <v/>
      </c>
      <c r="AA71" s="92" t="str">
        <f>IF(ISBLANK(Výsledky!$DX$3),"",Výsledky!DX72)</f>
        <v/>
      </c>
      <c r="AB71" s="92" t="str">
        <f>IF(ISBLANK(Výsledky!$EE$3),"",Výsledky!EE72)</f>
        <v/>
      </c>
      <c r="AC71" s="92" t="str">
        <f>IF(ISBLANK(Výsledky!$EL$3),"",Výsledky!EL72)</f>
        <v/>
      </c>
      <c r="AD71" s="92" t="str">
        <f>IF(ISBLANK(Výsledky!$ES$3),"",Výsledky!ES72)</f>
        <v/>
      </c>
      <c r="AE71" s="92" t="str">
        <f>IF(ISBLANK(Výsledky!$EZ$3),"",Výsledky!EZ72)</f>
        <v/>
      </c>
      <c r="AF71" s="92" t="str">
        <f>IF(ISBLANK(Výsledky!$FG$3),"",Výsledky!FG72)</f>
        <v/>
      </c>
      <c r="AG71" s="92" t="str">
        <f>IF(ISBLANK(Výsledky!$FN$3),"",Výsledky!FN72)</f>
        <v/>
      </c>
      <c r="AH71" s="92" t="str">
        <f>IF(ISBLANK(Výsledky!$FU$3),"",Výsledky!FU72)</f>
        <v/>
      </c>
      <c r="AI71" s="92" t="str">
        <f>IF(ISBLANK(Výsledky!$GB$3),"",Výsledky!GB72)</f>
        <v/>
      </c>
      <c r="AJ71" s="92" t="str">
        <f>IF(ISBLANK(Výsledky!$GI$3),"",Výsledky!GI72)</f>
        <v/>
      </c>
      <c r="AK71" s="92" t="str">
        <f>IF(ISBLANK(Výsledky!$GP$3),"",Výsledky!GP72)</f>
        <v/>
      </c>
      <c r="AL71" s="92" t="str">
        <f>IF(ISBLANK(Výsledky!$GW$3),"",Výsledky!GW72)</f>
        <v/>
      </c>
      <c r="AM71" s="92" t="str">
        <f>IF(ISBLANK(Výsledky!$HD$3),"",Výsledky!HD72)</f>
        <v/>
      </c>
      <c r="AN71" s="92" t="str">
        <f>IF(ISBLANK(Výsledky!$HK$3),"",Výsledky!HK72)</f>
        <v/>
      </c>
      <c r="AO71" s="92" t="str">
        <f>IF(ISBLANK(Výsledky!$HR$3),"",Výsledky!HR72)</f>
        <v/>
      </c>
      <c r="AP71" s="92" t="str">
        <f>IF(ISBLANK(Výsledky!$HY$3),"",Výsledky!HY72)</f>
        <v/>
      </c>
      <c r="AQ71" s="92" t="str">
        <f>IF(ISBLANK(Výsledky!$IF$3),"",Výsledky!IF72)</f>
        <v/>
      </c>
      <c r="AR71" s="92" t="str">
        <f>IF(ISBLANK(Výsledky!$IM$3),"",Výsledky!IM72)</f>
        <v/>
      </c>
      <c r="AS71" s="92" t="str">
        <f>IF(ISBLANK(Výsledky!$IT$3),"",Výsledky!IT72)</f>
        <v/>
      </c>
      <c r="AT71" s="92" t="str">
        <f>IF(ISBLANK(Výsledky!$JA$3),"",Výsledky!JA72)</f>
        <v/>
      </c>
      <c r="AU71" s="92" t="str">
        <f>IF(ISBLANK(Výsledky!$JH$3),"",Výsledky!JH72)</f>
        <v/>
      </c>
      <c r="AV71" s="92" t="str">
        <f>IF(ISBLANK(Výsledky!$JO$3),"",Výsledky!JO72)</f>
        <v/>
      </c>
      <c r="AW71" s="92" t="str">
        <f>IF(ISBLANK(Výsledky!$JV$3),"",Výsledky!JV72)</f>
        <v/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6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 t="e">
        <f t="shared" si="72"/>
        <v>#N/A</v>
      </c>
      <c r="CH71" s="10" t="e">
        <f t="shared" si="73"/>
        <v>#N/A</v>
      </c>
      <c r="CI71" s="10" t="e">
        <f t="shared" si="74"/>
        <v>#N/A</v>
      </c>
      <c r="CJ71" s="10" t="e">
        <f t="shared" si="75"/>
        <v>#N/A</v>
      </c>
      <c r="CK71" s="10" t="e">
        <f t="shared" si="76"/>
        <v>#N/A</v>
      </c>
      <c r="CL71" s="10" t="e">
        <f t="shared" si="77"/>
        <v>#N/A</v>
      </c>
      <c r="CM71" s="10" t="e">
        <f t="shared" si="78"/>
        <v>#N/A</v>
      </c>
      <c r="CN71" s="10" t="e">
        <f t="shared" si="79"/>
        <v>#N/A</v>
      </c>
      <c r="CO71" s="10" t="e">
        <f t="shared" si="80"/>
        <v>#N/A</v>
      </c>
      <c r="CP71" s="10" t="e">
        <f t="shared" si="81"/>
        <v>#N/A</v>
      </c>
      <c r="CQ71" s="10" t="e">
        <f t="shared" si="82"/>
        <v>#N/A</v>
      </c>
      <c r="CR71" s="10" t="e">
        <f t="shared" si="83"/>
        <v>#N/A</v>
      </c>
      <c r="CS71" s="10" t="e">
        <f t="shared" si="84"/>
        <v>#N/A</v>
      </c>
      <c r="CT71" s="10" t="e">
        <f t="shared" si="85"/>
        <v>#N/A</v>
      </c>
      <c r="CU71" s="10" t="e">
        <f t="shared" si="86"/>
        <v>#N/A</v>
      </c>
      <c r="CV71" s="10" t="e">
        <f t="shared" si="87"/>
        <v>#N/A</v>
      </c>
      <c r="CW71" s="10" t="e">
        <f t="shared" si="88"/>
        <v>#N/A</v>
      </c>
      <c r="CX71" s="10" t="e">
        <f t="shared" si="89"/>
        <v>#N/A</v>
      </c>
      <c r="CY71" s="10" t="e">
        <f t="shared" si="90"/>
        <v>#N/A</v>
      </c>
      <c r="CZ71" s="10" t="e">
        <f t="shared" si="91"/>
        <v>#N/A</v>
      </c>
      <c r="DA71" s="10" t="e">
        <f t="shared" si="92"/>
        <v>#N/A</v>
      </c>
      <c r="DB71" s="10" t="e">
        <f t="shared" si="93"/>
        <v>#N/A</v>
      </c>
      <c r="DC71" s="10" t="e">
        <f t="shared" si="94"/>
        <v>#N/A</v>
      </c>
      <c r="DD71" s="10" t="e">
        <f t="shared" si="95"/>
        <v>#N/A</v>
      </c>
      <c r="DE71" s="10" t="e">
        <f t="shared" si="96"/>
        <v>#N/A</v>
      </c>
      <c r="DF71" s="10" t="e">
        <f t="shared" si="97"/>
        <v>#N/A</v>
      </c>
      <c r="DG71" s="10" t="e">
        <f t="shared" si="98"/>
        <v>#N/A</v>
      </c>
      <c r="DH71" s="10" t="e">
        <f t="shared" si="99"/>
        <v>#N/A</v>
      </c>
      <c r="DI71" s="10" t="e">
        <f t="shared" si="100"/>
        <v>#N/A</v>
      </c>
      <c r="DJ71" s="10" t="e">
        <f t="shared" si="101"/>
        <v>#N/A</v>
      </c>
      <c r="DK71" s="10" t="e">
        <f t="shared" si="102"/>
        <v>#N/A</v>
      </c>
      <c r="DL71" s="10" t="e">
        <f t="shared" si="103"/>
        <v>#N/A</v>
      </c>
      <c r="DM71" s="10" t="e">
        <f t="shared" si="104"/>
        <v>#N/A</v>
      </c>
      <c r="DN71" s="10" t="e">
        <f t="shared" si="105"/>
        <v>#N/A</v>
      </c>
      <c r="DO71" s="10" t="e">
        <f t="shared" si="106"/>
        <v>#N/A</v>
      </c>
      <c r="DP71" s="10" t="e">
        <f t="shared" si="107"/>
        <v>#N/A</v>
      </c>
      <c r="DQ71" s="10" t="e">
        <f t="shared" si="108"/>
        <v>#N/A</v>
      </c>
      <c r="DR71" s="10" t="e">
        <f t="shared" si="109"/>
        <v>#N/A</v>
      </c>
      <c r="DS71" s="10" t="e">
        <f t="shared" si="110"/>
        <v>#N/A</v>
      </c>
      <c r="DT71" s="10" t="e">
        <f t="shared" si="111"/>
        <v>#N/A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 ht="15" x14ac:dyDescent="0.2">
      <c r="A72" s="1"/>
      <c r="B72" s="118" t="s">
        <v>162</v>
      </c>
      <c r="C72" s="114">
        <f>Tipy!A68</f>
        <v>50</v>
      </c>
      <c r="D72" s="109" t="str">
        <f>IF(Tipy!B68="","",Tipy!B68)</f>
        <v>Slavo</v>
      </c>
      <c r="E72" s="110">
        <f>SUM(F72:J72)</f>
        <v>40</v>
      </c>
      <c r="F72" s="105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 t="str">
        <f>IF(ISBLANK(Výsledky!$FG$3),"-",SUM(AF72,AH72,AM72,AP72,AR72,AX72))</f>
        <v>-</v>
      </c>
      <c r="I72" s="93" t="str">
        <f>IF(ISBLANK(Výsledky!$GW$3),"-",SUM(AL72,AQ72,AY72,BD72,BK72,BT72))</f>
        <v>-</v>
      </c>
      <c r="J72" s="95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/>
      </c>
      <c r="X72" s="92" t="str">
        <f>IF(ISBLANK(Výsledky!$DC$3),"",Výsledky!DC74)</f>
        <v/>
      </c>
      <c r="Y72" s="92" t="str">
        <f>IF(ISBLANK(Výsledky!$DJ$3),"",Výsledky!DJ74)</f>
        <v/>
      </c>
      <c r="Z72" s="92" t="str">
        <f>IF(ISBLANK(Výsledky!$DQ$3),"",Výsledky!DQ74)</f>
        <v/>
      </c>
      <c r="AA72" s="92" t="str">
        <f>IF(ISBLANK(Výsledky!$DX$3),"",Výsledky!DX74)</f>
        <v/>
      </c>
      <c r="AB72" s="92" t="str">
        <f>IF(ISBLANK(Výsledky!$EE$3),"",Výsledky!EE74)</f>
        <v/>
      </c>
      <c r="AC72" s="92" t="str">
        <f>IF(ISBLANK(Výsledky!$EL$3),"",Výsledky!EL74)</f>
        <v/>
      </c>
      <c r="AD72" s="92" t="str">
        <f>IF(ISBLANK(Výsledky!$ES$3),"",Výsledky!ES74)</f>
        <v/>
      </c>
      <c r="AE72" s="92" t="str">
        <f>IF(ISBLANK(Výsledky!$EZ$3),"",Výsledky!EZ74)</f>
        <v/>
      </c>
      <c r="AF72" s="92" t="str">
        <f>IF(ISBLANK(Výsledky!$FG$3),"",Výsledky!FG74)</f>
        <v/>
      </c>
      <c r="AG72" s="92" t="str">
        <f>IF(ISBLANK(Výsledky!$FN$3),"",Výsledky!FN74)</f>
        <v/>
      </c>
      <c r="AH72" s="92" t="str">
        <f>IF(ISBLANK(Výsledky!$FU$3),"",Výsledky!FU74)</f>
        <v/>
      </c>
      <c r="AI72" s="92" t="str">
        <f>IF(ISBLANK(Výsledky!$GB$3),"",Výsledky!GB74)</f>
        <v/>
      </c>
      <c r="AJ72" s="92" t="str">
        <f>IF(ISBLANK(Výsledky!$GI$3),"",Výsledky!GI74)</f>
        <v/>
      </c>
      <c r="AK72" s="92" t="str">
        <f>IF(ISBLANK(Výsledky!$GP$3),"",Výsledky!GP74)</f>
        <v/>
      </c>
      <c r="AL72" s="92" t="str">
        <f>IF(ISBLANK(Výsledky!$GW$3),"",Výsledky!GW74)</f>
        <v/>
      </c>
      <c r="AM72" s="92" t="str">
        <f>IF(ISBLANK(Výsledky!$HD$3),"",Výsledky!HD74)</f>
        <v/>
      </c>
      <c r="AN72" s="92" t="str">
        <f>IF(ISBLANK(Výsledky!$HK$3),"",Výsledky!HK74)</f>
        <v/>
      </c>
      <c r="AO72" s="92" t="str">
        <f>IF(ISBLANK(Výsledky!$HR$3),"",Výsledky!HR74)</f>
        <v/>
      </c>
      <c r="AP72" s="92" t="str">
        <f>IF(ISBLANK(Výsledky!$HY$3),"",Výsledky!HY74)</f>
        <v/>
      </c>
      <c r="AQ72" s="92" t="str">
        <f>IF(ISBLANK(Výsledky!$IF$3),"",Výsledky!IF74)</f>
        <v/>
      </c>
      <c r="AR72" s="92" t="str">
        <f>IF(ISBLANK(Výsledky!$IM$3),"",Výsledky!IM74)</f>
        <v/>
      </c>
      <c r="AS72" s="92" t="str">
        <f>IF(ISBLANK(Výsledky!$IT$3),"",Výsledky!IT74)</f>
        <v/>
      </c>
      <c r="AT72" s="92" t="str">
        <f>IF(ISBLANK(Výsledky!$JA$3),"",Výsledky!JA74)</f>
        <v/>
      </c>
      <c r="AU72" s="92" t="str">
        <f>IF(ISBLANK(Výsledky!$JH$3),"",Výsledky!JH74)</f>
        <v/>
      </c>
      <c r="AV72" s="92" t="str">
        <f>IF(ISBLANK(Výsledky!$JO$3),"",Výsledky!JO74)</f>
        <v/>
      </c>
      <c r="AW72" s="92" t="str">
        <f>IF(ISBLANK(Výsledky!$JV$3),"",Výsledky!JV74)</f>
        <v/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6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 t="e">
        <f t="shared" si="72"/>
        <v>#N/A</v>
      </c>
      <c r="CH72" s="10" t="e">
        <f t="shared" si="73"/>
        <v>#N/A</v>
      </c>
      <c r="CI72" s="10" t="e">
        <f t="shared" si="74"/>
        <v>#N/A</v>
      </c>
      <c r="CJ72" s="10" t="e">
        <f t="shared" si="75"/>
        <v>#N/A</v>
      </c>
      <c r="CK72" s="10" t="e">
        <f t="shared" si="76"/>
        <v>#N/A</v>
      </c>
      <c r="CL72" s="10" t="e">
        <f t="shared" si="77"/>
        <v>#N/A</v>
      </c>
      <c r="CM72" s="10" t="e">
        <f t="shared" si="78"/>
        <v>#N/A</v>
      </c>
      <c r="CN72" s="10" t="e">
        <f t="shared" si="79"/>
        <v>#N/A</v>
      </c>
      <c r="CO72" s="10" t="e">
        <f t="shared" si="80"/>
        <v>#N/A</v>
      </c>
      <c r="CP72" s="10" t="e">
        <f t="shared" si="81"/>
        <v>#N/A</v>
      </c>
      <c r="CQ72" s="10" t="e">
        <f t="shared" si="82"/>
        <v>#N/A</v>
      </c>
      <c r="CR72" s="10" t="e">
        <f t="shared" si="83"/>
        <v>#N/A</v>
      </c>
      <c r="CS72" s="10" t="e">
        <f t="shared" si="84"/>
        <v>#N/A</v>
      </c>
      <c r="CT72" s="10" t="e">
        <f t="shared" si="85"/>
        <v>#N/A</v>
      </c>
      <c r="CU72" s="10" t="e">
        <f t="shared" si="86"/>
        <v>#N/A</v>
      </c>
      <c r="CV72" s="10" t="e">
        <f t="shared" si="87"/>
        <v>#N/A</v>
      </c>
      <c r="CW72" s="10" t="e">
        <f t="shared" si="88"/>
        <v>#N/A</v>
      </c>
      <c r="CX72" s="10" t="e">
        <f t="shared" si="89"/>
        <v>#N/A</v>
      </c>
      <c r="CY72" s="10" t="e">
        <f t="shared" si="90"/>
        <v>#N/A</v>
      </c>
      <c r="CZ72" s="10" t="e">
        <f t="shared" si="91"/>
        <v>#N/A</v>
      </c>
      <c r="DA72" s="10" t="e">
        <f t="shared" si="92"/>
        <v>#N/A</v>
      </c>
      <c r="DB72" s="10" t="e">
        <f t="shared" si="93"/>
        <v>#N/A</v>
      </c>
      <c r="DC72" s="10" t="e">
        <f t="shared" si="94"/>
        <v>#N/A</v>
      </c>
      <c r="DD72" s="10" t="e">
        <f t="shared" si="95"/>
        <v>#N/A</v>
      </c>
      <c r="DE72" s="10" t="e">
        <f t="shared" si="96"/>
        <v>#N/A</v>
      </c>
      <c r="DF72" s="10" t="e">
        <f t="shared" si="97"/>
        <v>#N/A</v>
      </c>
      <c r="DG72" s="10" t="e">
        <f t="shared" si="98"/>
        <v>#N/A</v>
      </c>
      <c r="DH72" s="10" t="e">
        <f t="shared" si="99"/>
        <v>#N/A</v>
      </c>
      <c r="DI72" s="10" t="e">
        <f t="shared" si="100"/>
        <v>#N/A</v>
      </c>
      <c r="DJ72" s="10" t="e">
        <f t="shared" si="101"/>
        <v>#N/A</v>
      </c>
      <c r="DK72" s="10" t="e">
        <f t="shared" si="102"/>
        <v>#N/A</v>
      </c>
      <c r="DL72" s="10" t="e">
        <f t="shared" si="103"/>
        <v>#N/A</v>
      </c>
      <c r="DM72" s="10" t="e">
        <f t="shared" si="104"/>
        <v>#N/A</v>
      </c>
      <c r="DN72" s="10" t="e">
        <f t="shared" si="105"/>
        <v>#N/A</v>
      </c>
      <c r="DO72" s="10" t="e">
        <f t="shared" si="106"/>
        <v>#N/A</v>
      </c>
      <c r="DP72" s="10" t="e">
        <f t="shared" si="107"/>
        <v>#N/A</v>
      </c>
      <c r="DQ72" s="10" t="e">
        <f t="shared" si="108"/>
        <v>#N/A</v>
      </c>
      <c r="DR72" s="10" t="e">
        <f t="shared" si="109"/>
        <v>#N/A</v>
      </c>
      <c r="DS72" s="10" t="e">
        <f t="shared" si="110"/>
        <v>#N/A</v>
      </c>
      <c r="DT72" s="10" t="e">
        <f t="shared" si="111"/>
        <v>#N/A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 ht="15" x14ac:dyDescent="0.2">
      <c r="A73" s="1"/>
      <c r="B73" s="118" t="s">
        <v>163</v>
      </c>
      <c r="C73" s="114">
        <f>Tipy!A48</f>
        <v>74</v>
      </c>
      <c r="D73" s="109" t="str">
        <f>IF(Tipy!B48="","",Tipy!B48)</f>
        <v>Michal Komi</v>
      </c>
      <c r="E73" s="110">
        <f>SUM(F73:J73)</f>
        <v>30</v>
      </c>
      <c r="F73" s="105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 t="str">
        <f>IF(ISBLANK(Výsledky!$FG$3),"-",SUM(AF73,AH73,AM73,AP73,AR73,AX73))</f>
        <v>-</v>
      </c>
      <c r="I73" s="93" t="str">
        <f>IF(ISBLANK(Výsledky!$GW$3),"-",SUM(AL73,AQ73,AY73,BD73,BK73,BT73))</f>
        <v>-</v>
      </c>
      <c r="J73" s="95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/>
      </c>
      <c r="X73" s="92" t="str">
        <f>IF(ISBLANK(Výsledky!$DC$3),"",Výsledky!DC54)</f>
        <v/>
      </c>
      <c r="Y73" s="92" t="str">
        <f>IF(ISBLANK(Výsledky!$DJ$3),"",Výsledky!DJ54)</f>
        <v/>
      </c>
      <c r="Z73" s="92" t="str">
        <f>IF(ISBLANK(Výsledky!$DQ$3),"",Výsledky!DQ54)</f>
        <v/>
      </c>
      <c r="AA73" s="92" t="str">
        <f>IF(ISBLANK(Výsledky!$DX$3),"",Výsledky!DX54)</f>
        <v/>
      </c>
      <c r="AB73" s="92" t="str">
        <f>IF(ISBLANK(Výsledky!$EE$3),"",Výsledky!EE54)</f>
        <v/>
      </c>
      <c r="AC73" s="92" t="str">
        <f>IF(ISBLANK(Výsledky!$EL$3),"",Výsledky!EL54)</f>
        <v/>
      </c>
      <c r="AD73" s="92" t="str">
        <f>IF(ISBLANK(Výsledky!$ES$3),"",Výsledky!ES54)</f>
        <v/>
      </c>
      <c r="AE73" s="92" t="str">
        <f>IF(ISBLANK(Výsledky!$EZ$3),"",Výsledky!EZ54)</f>
        <v/>
      </c>
      <c r="AF73" s="92" t="str">
        <f>IF(ISBLANK(Výsledky!$FG$3),"",Výsledky!FG54)</f>
        <v/>
      </c>
      <c r="AG73" s="92" t="str">
        <f>IF(ISBLANK(Výsledky!$FN$3),"",Výsledky!FN54)</f>
        <v/>
      </c>
      <c r="AH73" s="92" t="str">
        <f>IF(ISBLANK(Výsledky!$FU$3),"",Výsledky!FU54)</f>
        <v/>
      </c>
      <c r="AI73" s="92" t="str">
        <f>IF(ISBLANK(Výsledky!$GB$3),"",Výsledky!GB54)</f>
        <v/>
      </c>
      <c r="AJ73" s="92" t="str">
        <f>IF(ISBLANK(Výsledky!$GI$3),"",Výsledky!GI54)</f>
        <v/>
      </c>
      <c r="AK73" s="92" t="str">
        <f>IF(ISBLANK(Výsledky!$GP$3),"",Výsledky!GP54)</f>
        <v/>
      </c>
      <c r="AL73" s="92" t="str">
        <f>IF(ISBLANK(Výsledky!$GW$3),"",Výsledky!GW54)</f>
        <v/>
      </c>
      <c r="AM73" s="92" t="str">
        <f>IF(ISBLANK(Výsledky!$HD$3),"",Výsledky!HD54)</f>
        <v/>
      </c>
      <c r="AN73" s="92" t="str">
        <f>IF(ISBLANK(Výsledky!$HK$3),"",Výsledky!HK54)</f>
        <v/>
      </c>
      <c r="AO73" s="92" t="str">
        <f>IF(ISBLANK(Výsledky!$HR$3),"",Výsledky!HR54)</f>
        <v/>
      </c>
      <c r="AP73" s="92" t="str">
        <f>IF(ISBLANK(Výsledky!$HY$3),"",Výsledky!HY54)</f>
        <v/>
      </c>
      <c r="AQ73" s="92" t="str">
        <f>IF(ISBLANK(Výsledky!$IF$3),"",Výsledky!IF54)</f>
        <v/>
      </c>
      <c r="AR73" s="92" t="str">
        <f>IF(ISBLANK(Výsledky!$IM$3),"",Výsledky!IM54)</f>
        <v/>
      </c>
      <c r="AS73" s="92" t="str">
        <f>IF(ISBLANK(Výsledky!$IT$3),"",Výsledky!IT54)</f>
        <v/>
      </c>
      <c r="AT73" s="92" t="str">
        <f>IF(ISBLANK(Výsledky!$JA$3),"",Výsledky!JA54)</f>
        <v/>
      </c>
      <c r="AU73" s="92" t="str">
        <f>IF(ISBLANK(Výsledky!$JH$3),"",Výsledky!JH54)</f>
        <v/>
      </c>
      <c r="AV73" s="92" t="str">
        <f>IF(ISBLANK(Výsledky!$JO$3),"",Výsledky!JO54)</f>
        <v/>
      </c>
      <c r="AW73" s="92" t="str">
        <f>IF(ISBLANK(Výsledky!$JV$3),"",Výsledky!JV54)</f>
        <v/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6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 t="e">
        <f t="shared" si="72"/>
        <v>#N/A</v>
      </c>
      <c r="CH73" s="10" t="e">
        <f t="shared" si="73"/>
        <v>#N/A</v>
      </c>
      <c r="CI73" s="10" t="e">
        <f t="shared" si="74"/>
        <v>#N/A</v>
      </c>
      <c r="CJ73" s="10" t="e">
        <f t="shared" si="75"/>
        <v>#N/A</v>
      </c>
      <c r="CK73" s="10" t="e">
        <f t="shared" si="76"/>
        <v>#N/A</v>
      </c>
      <c r="CL73" s="10" t="e">
        <f t="shared" si="77"/>
        <v>#N/A</v>
      </c>
      <c r="CM73" s="10" t="e">
        <f t="shared" si="78"/>
        <v>#N/A</v>
      </c>
      <c r="CN73" s="10" t="e">
        <f t="shared" si="79"/>
        <v>#N/A</v>
      </c>
      <c r="CO73" s="10" t="e">
        <f t="shared" si="80"/>
        <v>#N/A</v>
      </c>
      <c r="CP73" s="10" t="e">
        <f t="shared" si="81"/>
        <v>#N/A</v>
      </c>
      <c r="CQ73" s="10" t="e">
        <f t="shared" si="82"/>
        <v>#N/A</v>
      </c>
      <c r="CR73" s="10" t="e">
        <f t="shared" si="83"/>
        <v>#N/A</v>
      </c>
      <c r="CS73" s="10" t="e">
        <f t="shared" si="84"/>
        <v>#N/A</v>
      </c>
      <c r="CT73" s="10" t="e">
        <f t="shared" si="85"/>
        <v>#N/A</v>
      </c>
      <c r="CU73" s="10" t="e">
        <f t="shared" si="86"/>
        <v>#N/A</v>
      </c>
      <c r="CV73" s="10" t="e">
        <f t="shared" si="87"/>
        <v>#N/A</v>
      </c>
      <c r="CW73" s="10" t="e">
        <f t="shared" si="88"/>
        <v>#N/A</v>
      </c>
      <c r="CX73" s="10" t="e">
        <f t="shared" si="89"/>
        <v>#N/A</v>
      </c>
      <c r="CY73" s="10" t="e">
        <f t="shared" si="90"/>
        <v>#N/A</v>
      </c>
      <c r="CZ73" s="10" t="e">
        <f t="shared" si="91"/>
        <v>#N/A</v>
      </c>
      <c r="DA73" s="10" t="e">
        <f t="shared" si="92"/>
        <v>#N/A</v>
      </c>
      <c r="DB73" s="10" t="e">
        <f t="shared" si="93"/>
        <v>#N/A</v>
      </c>
      <c r="DC73" s="10" t="e">
        <f t="shared" si="94"/>
        <v>#N/A</v>
      </c>
      <c r="DD73" s="10" t="e">
        <f t="shared" si="95"/>
        <v>#N/A</v>
      </c>
      <c r="DE73" s="10" t="e">
        <f t="shared" si="96"/>
        <v>#N/A</v>
      </c>
      <c r="DF73" s="10" t="e">
        <f t="shared" si="97"/>
        <v>#N/A</v>
      </c>
      <c r="DG73" s="10" t="e">
        <f t="shared" si="98"/>
        <v>#N/A</v>
      </c>
      <c r="DH73" s="10" t="e">
        <f t="shared" si="99"/>
        <v>#N/A</v>
      </c>
      <c r="DI73" s="10" t="e">
        <f t="shared" si="100"/>
        <v>#N/A</v>
      </c>
      <c r="DJ73" s="10" t="e">
        <f t="shared" si="101"/>
        <v>#N/A</v>
      </c>
      <c r="DK73" s="10" t="e">
        <f t="shared" si="102"/>
        <v>#N/A</v>
      </c>
      <c r="DL73" s="10" t="e">
        <f t="shared" si="103"/>
        <v>#N/A</v>
      </c>
      <c r="DM73" s="10" t="e">
        <f t="shared" si="104"/>
        <v>#N/A</v>
      </c>
      <c r="DN73" s="10" t="e">
        <f t="shared" si="105"/>
        <v>#N/A</v>
      </c>
      <c r="DO73" s="10" t="e">
        <f t="shared" si="106"/>
        <v>#N/A</v>
      </c>
      <c r="DP73" s="10" t="e">
        <f t="shared" si="107"/>
        <v>#N/A</v>
      </c>
      <c r="DQ73" s="10" t="e">
        <f t="shared" si="108"/>
        <v>#N/A</v>
      </c>
      <c r="DR73" s="10" t="e">
        <f t="shared" si="109"/>
        <v>#N/A</v>
      </c>
      <c r="DS73" s="10" t="e">
        <f t="shared" si="110"/>
        <v>#N/A</v>
      </c>
      <c r="DT73" s="10" t="e">
        <f t="shared" si="111"/>
        <v>#N/A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 ht="15" x14ac:dyDescent="0.2">
      <c r="A74" s="1"/>
      <c r="B74" s="118" t="s">
        <v>164</v>
      </c>
      <c r="C74" s="114">
        <f>Tipy!A76</f>
        <v>61</v>
      </c>
      <c r="D74" s="109" t="str">
        <f>IF(Tipy!B76="","",Tipy!B76)</f>
        <v>ÚprimnýFanúšik</v>
      </c>
      <c r="E74" s="110">
        <f>SUM(F74:J74)</f>
        <v>20</v>
      </c>
      <c r="F74" s="105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 t="str">
        <f>IF(ISBLANK(Výsledky!$FG$3),"-",SUM(AF74,AH74,AM74,AP74,AR74,AX74))</f>
        <v>-</v>
      </c>
      <c r="I74" s="93" t="str">
        <f>IF(ISBLANK(Výsledky!$GW$3),"-",SUM(AL74,AQ74,AY74,BD74,BK74,BT74))</f>
        <v>-</v>
      </c>
      <c r="J74" s="95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/>
      </c>
      <c r="X74" s="92" t="str">
        <f>IF(ISBLANK(Výsledky!$DC$3),"",Výsledky!DC82)</f>
        <v/>
      </c>
      <c r="Y74" s="92" t="str">
        <f>IF(ISBLANK(Výsledky!$DJ$3),"",Výsledky!DJ82)</f>
        <v/>
      </c>
      <c r="Z74" s="92" t="str">
        <f>IF(ISBLANK(Výsledky!$DQ$3),"",Výsledky!DQ82)</f>
        <v/>
      </c>
      <c r="AA74" s="92" t="str">
        <f>IF(ISBLANK(Výsledky!$DX$3),"",Výsledky!DX82)</f>
        <v/>
      </c>
      <c r="AB74" s="92" t="str">
        <f>IF(ISBLANK(Výsledky!$EE$3),"",Výsledky!EE82)</f>
        <v/>
      </c>
      <c r="AC74" s="92" t="str">
        <f>IF(ISBLANK(Výsledky!$EL$3),"",Výsledky!EL82)</f>
        <v/>
      </c>
      <c r="AD74" s="92" t="str">
        <f>IF(ISBLANK(Výsledky!$ES$3),"",Výsledky!ES82)</f>
        <v/>
      </c>
      <c r="AE74" s="92" t="str">
        <f>IF(ISBLANK(Výsledky!$EZ$3),"",Výsledky!EZ82)</f>
        <v/>
      </c>
      <c r="AF74" s="92" t="str">
        <f>IF(ISBLANK(Výsledky!$FG$3),"",Výsledky!FG82)</f>
        <v/>
      </c>
      <c r="AG74" s="92" t="str">
        <f>IF(ISBLANK(Výsledky!$FN$3),"",Výsledky!FN82)</f>
        <v/>
      </c>
      <c r="AH74" s="92" t="str">
        <f>IF(ISBLANK(Výsledky!$FU$3),"",Výsledky!FU82)</f>
        <v/>
      </c>
      <c r="AI74" s="92" t="str">
        <f>IF(ISBLANK(Výsledky!$GB$3),"",Výsledky!GB82)</f>
        <v/>
      </c>
      <c r="AJ74" s="92" t="str">
        <f>IF(ISBLANK(Výsledky!$GI$3),"",Výsledky!GI82)</f>
        <v/>
      </c>
      <c r="AK74" s="92" t="str">
        <f>IF(ISBLANK(Výsledky!$GP$3),"",Výsledky!GP82)</f>
        <v/>
      </c>
      <c r="AL74" s="92" t="str">
        <f>IF(ISBLANK(Výsledky!$GW$3),"",Výsledky!GW82)</f>
        <v/>
      </c>
      <c r="AM74" s="92" t="str">
        <f>IF(ISBLANK(Výsledky!$HD$3),"",Výsledky!HD82)</f>
        <v/>
      </c>
      <c r="AN74" s="92" t="str">
        <f>IF(ISBLANK(Výsledky!$HK$3),"",Výsledky!HK82)</f>
        <v/>
      </c>
      <c r="AO74" s="92" t="str">
        <f>IF(ISBLANK(Výsledky!$HR$3),"",Výsledky!HR82)</f>
        <v/>
      </c>
      <c r="AP74" s="92" t="str">
        <f>IF(ISBLANK(Výsledky!$HY$3),"",Výsledky!HY82)</f>
        <v/>
      </c>
      <c r="AQ74" s="92" t="str">
        <f>IF(ISBLANK(Výsledky!$IF$3),"",Výsledky!IF82)</f>
        <v/>
      </c>
      <c r="AR74" s="92" t="str">
        <f>IF(ISBLANK(Výsledky!$IM$3),"",Výsledky!IM82)</f>
        <v/>
      </c>
      <c r="AS74" s="92" t="str">
        <f>IF(ISBLANK(Výsledky!$IT$3),"",Výsledky!IT82)</f>
        <v/>
      </c>
      <c r="AT74" s="92" t="str">
        <f>IF(ISBLANK(Výsledky!$JA$3),"",Výsledky!JA82)</f>
        <v/>
      </c>
      <c r="AU74" s="92" t="str">
        <f>IF(ISBLANK(Výsledky!$JH$3),"",Výsledky!JH82)</f>
        <v/>
      </c>
      <c r="AV74" s="92" t="str">
        <f>IF(ISBLANK(Výsledky!$JO$3),"",Výsledky!JO82)</f>
        <v/>
      </c>
      <c r="AW74" s="92" t="str">
        <f>IF(ISBLANK(Výsledky!$JV$3),"",Výsledky!JV82)</f>
        <v/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6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 t="e">
        <f t="shared" si="72"/>
        <v>#N/A</v>
      </c>
      <c r="CH74" s="10" t="e">
        <f t="shared" si="73"/>
        <v>#N/A</v>
      </c>
      <c r="CI74" s="10" t="e">
        <f t="shared" si="74"/>
        <v>#N/A</v>
      </c>
      <c r="CJ74" s="10" t="e">
        <f t="shared" si="75"/>
        <v>#N/A</v>
      </c>
      <c r="CK74" s="10" t="e">
        <f t="shared" si="76"/>
        <v>#N/A</v>
      </c>
      <c r="CL74" s="10" t="e">
        <f t="shared" si="77"/>
        <v>#N/A</v>
      </c>
      <c r="CM74" s="10" t="e">
        <f t="shared" si="78"/>
        <v>#N/A</v>
      </c>
      <c r="CN74" s="10" t="e">
        <f t="shared" si="79"/>
        <v>#N/A</v>
      </c>
      <c r="CO74" s="10" t="e">
        <f t="shared" si="80"/>
        <v>#N/A</v>
      </c>
      <c r="CP74" s="10" t="e">
        <f t="shared" si="81"/>
        <v>#N/A</v>
      </c>
      <c r="CQ74" s="10" t="e">
        <f t="shared" si="82"/>
        <v>#N/A</v>
      </c>
      <c r="CR74" s="10" t="e">
        <f t="shared" si="83"/>
        <v>#N/A</v>
      </c>
      <c r="CS74" s="10" t="e">
        <f t="shared" si="84"/>
        <v>#N/A</v>
      </c>
      <c r="CT74" s="10" t="e">
        <f t="shared" si="85"/>
        <v>#N/A</v>
      </c>
      <c r="CU74" s="10" t="e">
        <f t="shared" si="86"/>
        <v>#N/A</v>
      </c>
      <c r="CV74" s="10" t="e">
        <f t="shared" si="87"/>
        <v>#N/A</v>
      </c>
      <c r="CW74" s="10" t="e">
        <f t="shared" si="88"/>
        <v>#N/A</v>
      </c>
      <c r="CX74" s="10" t="e">
        <f t="shared" si="89"/>
        <v>#N/A</v>
      </c>
      <c r="CY74" s="10" t="e">
        <f t="shared" si="90"/>
        <v>#N/A</v>
      </c>
      <c r="CZ74" s="10" t="e">
        <f t="shared" si="91"/>
        <v>#N/A</v>
      </c>
      <c r="DA74" s="10" t="e">
        <f t="shared" si="92"/>
        <v>#N/A</v>
      </c>
      <c r="DB74" s="10" t="e">
        <f t="shared" si="93"/>
        <v>#N/A</v>
      </c>
      <c r="DC74" s="10" t="e">
        <f t="shared" si="94"/>
        <v>#N/A</v>
      </c>
      <c r="DD74" s="10" t="e">
        <f t="shared" si="95"/>
        <v>#N/A</v>
      </c>
      <c r="DE74" s="10" t="e">
        <f t="shared" si="96"/>
        <v>#N/A</v>
      </c>
      <c r="DF74" s="10" t="e">
        <f t="shared" si="97"/>
        <v>#N/A</v>
      </c>
      <c r="DG74" s="10" t="e">
        <f t="shared" si="98"/>
        <v>#N/A</v>
      </c>
      <c r="DH74" s="10" t="e">
        <f t="shared" si="99"/>
        <v>#N/A</v>
      </c>
      <c r="DI74" s="10" t="e">
        <f t="shared" si="100"/>
        <v>#N/A</v>
      </c>
      <c r="DJ74" s="10" t="e">
        <f t="shared" si="101"/>
        <v>#N/A</v>
      </c>
      <c r="DK74" s="10" t="e">
        <f t="shared" si="102"/>
        <v>#N/A</v>
      </c>
      <c r="DL74" s="10" t="e">
        <f t="shared" si="103"/>
        <v>#N/A</v>
      </c>
      <c r="DM74" s="10" t="e">
        <f t="shared" si="104"/>
        <v>#N/A</v>
      </c>
      <c r="DN74" s="10" t="e">
        <f t="shared" si="105"/>
        <v>#N/A</v>
      </c>
      <c r="DO74" s="10" t="e">
        <f t="shared" si="106"/>
        <v>#N/A</v>
      </c>
      <c r="DP74" s="10" t="e">
        <f t="shared" si="107"/>
        <v>#N/A</v>
      </c>
      <c r="DQ74" s="10" t="e">
        <f t="shared" si="108"/>
        <v>#N/A</v>
      </c>
      <c r="DR74" s="10" t="e">
        <f t="shared" si="109"/>
        <v>#N/A</v>
      </c>
      <c r="DS74" s="10" t="e">
        <f t="shared" si="110"/>
        <v>#N/A</v>
      </c>
      <c r="DT74" s="10" t="e">
        <f t="shared" si="111"/>
        <v>#N/A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 ht="15" x14ac:dyDescent="0.2">
      <c r="A75" s="1"/>
      <c r="B75" s="118" t="s">
        <v>165</v>
      </c>
      <c r="C75" s="114">
        <f>Tipy!A69</f>
        <v>65</v>
      </c>
      <c r="D75" s="109" t="str">
        <f>IF(Tipy!B69="","",Tipy!B69)</f>
        <v>slovan5ista</v>
      </c>
      <c r="E75" s="110">
        <f>SUM(F75:J75)</f>
        <v>20</v>
      </c>
      <c r="F75" s="105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 t="str">
        <f>IF(ISBLANK(Výsledky!$FG$3),"-",SUM(AF75,AH75,AM75,AP75,AR75,AX75))</f>
        <v>-</v>
      </c>
      <c r="I75" s="93" t="str">
        <f>IF(ISBLANK(Výsledky!$GW$3),"-",SUM(AL75,AQ75,AY75,BD75,BK75,BT75))</f>
        <v>-</v>
      </c>
      <c r="J75" s="95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/>
      </c>
      <c r="X75" s="92" t="str">
        <f>IF(ISBLANK(Výsledky!$DC$3),"",Výsledky!DC75)</f>
        <v/>
      </c>
      <c r="Y75" s="92" t="str">
        <f>IF(ISBLANK(Výsledky!$DJ$3),"",Výsledky!DJ75)</f>
        <v/>
      </c>
      <c r="Z75" s="92" t="str">
        <f>IF(ISBLANK(Výsledky!$DQ$3),"",Výsledky!DQ75)</f>
        <v/>
      </c>
      <c r="AA75" s="92" t="str">
        <f>IF(ISBLANK(Výsledky!$DX$3),"",Výsledky!DX75)</f>
        <v/>
      </c>
      <c r="AB75" s="92" t="str">
        <f>IF(ISBLANK(Výsledky!$EE$3),"",Výsledky!EE75)</f>
        <v/>
      </c>
      <c r="AC75" s="92" t="str">
        <f>IF(ISBLANK(Výsledky!$EL$3),"",Výsledky!EL75)</f>
        <v/>
      </c>
      <c r="AD75" s="92" t="str">
        <f>IF(ISBLANK(Výsledky!$ES$3),"",Výsledky!ES75)</f>
        <v/>
      </c>
      <c r="AE75" s="92" t="str">
        <f>IF(ISBLANK(Výsledky!$EZ$3),"",Výsledky!EZ75)</f>
        <v/>
      </c>
      <c r="AF75" s="92" t="str">
        <f>IF(ISBLANK(Výsledky!$FG$3),"",Výsledky!FG75)</f>
        <v/>
      </c>
      <c r="AG75" s="92" t="str">
        <f>IF(ISBLANK(Výsledky!$FN$3),"",Výsledky!FN75)</f>
        <v/>
      </c>
      <c r="AH75" s="92" t="str">
        <f>IF(ISBLANK(Výsledky!$FU$3),"",Výsledky!FU75)</f>
        <v/>
      </c>
      <c r="AI75" s="92" t="str">
        <f>IF(ISBLANK(Výsledky!$GB$3),"",Výsledky!GB75)</f>
        <v/>
      </c>
      <c r="AJ75" s="92" t="str">
        <f>IF(ISBLANK(Výsledky!$GI$3),"",Výsledky!GI75)</f>
        <v/>
      </c>
      <c r="AK75" s="92" t="str">
        <f>IF(ISBLANK(Výsledky!$GP$3),"",Výsledky!GP75)</f>
        <v/>
      </c>
      <c r="AL75" s="92" t="str">
        <f>IF(ISBLANK(Výsledky!$GW$3),"",Výsledky!GW75)</f>
        <v/>
      </c>
      <c r="AM75" s="92" t="str">
        <f>IF(ISBLANK(Výsledky!$HD$3),"",Výsledky!HD75)</f>
        <v/>
      </c>
      <c r="AN75" s="92" t="str">
        <f>IF(ISBLANK(Výsledky!$HK$3),"",Výsledky!HK75)</f>
        <v/>
      </c>
      <c r="AO75" s="92" t="str">
        <f>IF(ISBLANK(Výsledky!$HR$3),"",Výsledky!HR75)</f>
        <v/>
      </c>
      <c r="AP75" s="92" t="str">
        <f>IF(ISBLANK(Výsledky!$HY$3),"",Výsledky!HY75)</f>
        <v/>
      </c>
      <c r="AQ75" s="92" t="str">
        <f>IF(ISBLANK(Výsledky!$IF$3),"",Výsledky!IF75)</f>
        <v/>
      </c>
      <c r="AR75" s="92" t="str">
        <f>IF(ISBLANK(Výsledky!$IM$3),"",Výsledky!IM75)</f>
        <v/>
      </c>
      <c r="AS75" s="92" t="str">
        <f>IF(ISBLANK(Výsledky!$IT$3),"",Výsledky!IT75)</f>
        <v/>
      </c>
      <c r="AT75" s="92" t="str">
        <f>IF(ISBLANK(Výsledky!$JA$3),"",Výsledky!JA75)</f>
        <v/>
      </c>
      <c r="AU75" s="92" t="str">
        <f>IF(ISBLANK(Výsledky!$JH$3),"",Výsledky!JH75)</f>
        <v/>
      </c>
      <c r="AV75" s="92" t="str">
        <f>IF(ISBLANK(Výsledky!$JO$3),"",Výsledky!JO75)</f>
        <v/>
      </c>
      <c r="AW75" s="92" t="str">
        <f>IF(ISBLANK(Výsledky!$JV$3),"",Výsledky!JV75)</f>
        <v/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6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 t="e">
        <f t="shared" si="72"/>
        <v>#N/A</v>
      </c>
      <c r="CH75" s="10" t="e">
        <f t="shared" si="73"/>
        <v>#N/A</v>
      </c>
      <c r="CI75" s="10" t="e">
        <f t="shared" si="74"/>
        <v>#N/A</v>
      </c>
      <c r="CJ75" s="10" t="e">
        <f t="shared" si="75"/>
        <v>#N/A</v>
      </c>
      <c r="CK75" s="10" t="e">
        <f t="shared" si="76"/>
        <v>#N/A</v>
      </c>
      <c r="CL75" s="10" t="e">
        <f t="shared" si="77"/>
        <v>#N/A</v>
      </c>
      <c r="CM75" s="10" t="e">
        <f t="shared" si="78"/>
        <v>#N/A</v>
      </c>
      <c r="CN75" s="10" t="e">
        <f t="shared" si="79"/>
        <v>#N/A</v>
      </c>
      <c r="CO75" s="10" t="e">
        <f t="shared" si="80"/>
        <v>#N/A</v>
      </c>
      <c r="CP75" s="10" t="e">
        <f t="shared" si="81"/>
        <v>#N/A</v>
      </c>
      <c r="CQ75" s="10" t="e">
        <f t="shared" si="82"/>
        <v>#N/A</v>
      </c>
      <c r="CR75" s="10" t="e">
        <f t="shared" si="83"/>
        <v>#N/A</v>
      </c>
      <c r="CS75" s="10" t="e">
        <f t="shared" si="84"/>
        <v>#N/A</v>
      </c>
      <c r="CT75" s="10" t="e">
        <f t="shared" si="85"/>
        <v>#N/A</v>
      </c>
      <c r="CU75" s="10" t="e">
        <f t="shared" si="86"/>
        <v>#N/A</v>
      </c>
      <c r="CV75" s="10" t="e">
        <f t="shared" si="87"/>
        <v>#N/A</v>
      </c>
      <c r="CW75" s="10" t="e">
        <f t="shared" si="88"/>
        <v>#N/A</v>
      </c>
      <c r="CX75" s="10" t="e">
        <f t="shared" si="89"/>
        <v>#N/A</v>
      </c>
      <c r="CY75" s="10" t="e">
        <f t="shared" si="90"/>
        <v>#N/A</v>
      </c>
      <c r="CZ75" s="10" t="e">
        <f t="shared" si="91"/>
        <v>#N/A</v>
      </c>
      <c r="DA75" s="10" t="e">
        <f t="shared" si="92"/>
        <v>#N/A</v>
      </c>
      <c r="DB75" s="10" t="e">
        <f t="shared" si="93"/>
        <v>#N/A</v>
      </c>
      <c r="DC75" s="10" t="e">
        <f t="shared" si="94"/>
        <v>#N/A</v>
      </c>
      <c r="DD75" s="10" t="e">
        <f t="shared" si="95"/>
        <v>#N/A</v>
      </c>
      <c r="DE75" s="10" t="e">
        <f t="shared" si="96"/>
        <v>#N/A</v>
      </c>
      <c r="DF75" s="10" t="e">
        <f t="shared" si="97"/>
        <v>#N/A</v>
      </c>
      <c r="DG75" s="10" t="e">
        <f t="shared" si="98"/>
        <v>#N/A</v>
      </c>
      <c r="DH75" s="10" t="e">
        <f t="shared" si="99"/>
        <v>#N/A</v>
      </c>
      <c r="DI75" s="10" t="e">
        <f t="shared" si="100"/>
        <v>#N/A</v>
      </c>
      <c r="DJ75" s="10" t="e">
        <f t="shared" si="101"/>
        <v>#N/A</v>
      </c>
      <c r="DK75" s="10" t="e">
        <f t="shared" si="102"/>
        <v>#N/A</v>
      </c>
      <c r="DL75" s="10" t="e">
        <f t="shared" si="103"/>
        <v>#N/A</v>
      </c>
      <c r="DM75" s="10" t="e">
        <f t="shared" si="104"/>
        <v>#N/A</v>
      </c>
      <c r="DN75" s="10" t="e">
        <f t="shared" si="105"/>
        <v>#N/A</v>
      </c>
      <c r="DO75" s="10" t="e">
        <f t="shared" si="106"/>
        <v>#N/A</v>
      </c>
      <c r="DP75" s="10" t="e">
        <f t="shared" si="107"/>
        <v>#N/A</v>
      </c>
      <c r="DQ75" s="10" t="e">
        <f t="shared" si="108"/>
        <v>#N/A</v>
      </c>
      <c r="DR75" s="10" t="e">
        <f t="shared" si="109"/>
        <v>#N/A</v>
      </c>
      <c r="DS75" s="10" t="e">
        <f t="shared" si="110"/>
        <v>#N/A</v>
      </c>
      <c r="DT75" s="10" t="e">
        <f t="shared" si="111"/>
        <v>#N/A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 ht="15" x14ac:dyDescent="0.2">
      <c r="A76" s="1"/>
      <c r="B76" s="118" t="s">
        <v>166</v>
      </c>
      <c r="C76" s="114">
        <f>Tipy!A49</f>
        <v>68</v>
      </c>
      <c r="D76" s="109" t="str">
        <f>IF(Tipy!B49="","",Tipy!B49)</f>
        <v>MikiLFC</v>
      </c>
      <c r="E76" s="110">
        <f>SUM(F76:J76)</f>
        <v>20</v>
      </c>
      <c r="F76" s="105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 t="str">
        <f>IF(ISBLANK(Výsledky!$FG$3),"-",SUM(AF76,AH76,AM76,AP76,AR76,AX76))</f>
        <v>-</v>
      </c>
      <c r="I76" s="93" t="str">
        <f>IF(ISBLANK(Výsledky!$GW$3),"-",SUM(AL76,AQ76,AY76,BD76,BK76,BT76))</f>
        <v>-</v>
      </c>
      <c r="J76" s="95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/>
      </c>
      <c r="X76" s="92" t="str">
        <f>IF(ISBLANK(Výsledky!$DC$3),"",Výsledky!DC55)</f>
        <v/>
      </c>
      <c r="Y76" s="92" t="str">
        <f>IF(ISBLANK(Výsledky!$DJ$3),"",Výsledky!DJ55)</f>
        <v/>
      </c>
      <c r="Z76" s="92" t="str">
        <f>IF(ISBLANK(Výsledky!$DQ$3),"",Výsledky!DQ55)</f>
        <v/>
      </c>
      <c r="AA76" s="92" t="str">
        <f>IF(ISBLANK(Výsledky!$DX$3),"",Výsledky!DX55)</f>
        <v/>
      </c>
      <c r="AB76" s="92" t="str">
        <f>IF(ISBLANK(Výsledky!$EE$3),"",Výsledky!EE55)</f>
        <v/>
      </c>
      <c r="AC76" s="92" t="str">
        <f>IF(ISBLANK(Výsledky!$EL$3),"",Výsledky!EL55)</f>
        <v/>
      </c>
      <c r="AD76" s="92" t="str">
        <f>IF(ISBLANK(Výsledky!$ES$3),"",Výsledky!ES55)</f>
        <v/>
      </c>
      <c r="AE76" s="92" t="str">
        <f>IF(ISBLANK(Výsledky!$EZ$3),"",Výsledky!EZ55)</f>
        <v/>
      </c>
      <c r="AF76" s="92" t="str">
        <f>IF(ISBLANK(Výsledky!$FG$3),"",Výsledky!FG55)</f>
        <v/>
      </c>
      <c r="AG76" s="92" t="str">
        <f>IF(ISBLANK(Výsledky!$FN$3),"",Výsledky!FN55)</f>
        <v/>
      </c>
      <c r="AH76" s="92" t="str">
        <f>IF(ISBLANK(Výsledky!$FU$3),"",Výsledky!FU55)</f>
        <v/>
      </c>
      <c r="AI76" s="92" t="str">
        <f>IF(ISBLANK(Výsledky!$GB$3),"",Výsledky!GB55)</f>
        <v/>
      </c>
      <c r="AJ76" s="92" t="str">
        <f>IF(ISBLANK(Výsledky!$GI$3),"",Výsledky!GI55)</f>
        <v/>
      </c>
      <c r="AK76" s="92" t="str">
        <f>IF(ISBLANK(Výsledky!$GP$3),"",Výsledky!GP55)</f>
        <v/>
      </c>
      <c r="AL76" s="92" t="str">
        <f>IF(ISBLANK(Výsledky!$GW$3),"",Výsledky!GW55)</f>
        <v/>
      </c>
      <c r="AM76" s="92" t="str">
        <f>IF(ISBLANK(Výsledky!$HD$3),"",Výsledky!HD55)</f>
        <v/>
      </c>
      <c r="AN76" s="92" t="str">
        <f>IF(ISBLANK(Výsledky!$HK$3),"",Výsledky!HK55)</f>
        <v/>
      </c>
      <c r="AO76" s="92" t="str">
        <f>IF(ISBLANK(Výsledky!$HR$3),"",Výsledky!HR55)</f>
        <v/>
      </c>
      <c r="AP76" s="92" t="str">
        <f>IF(ISBLANK(Výsledky!$HY$3),"",Výsledky!HY55)</f>
        <v/>
      </c>
      <c r="AQ76" s="92" t="str">
        <f>IF(ISBLANK(Výsledky!$IF$3),"",Výsledky!IF55)</f>
        <v/>
      </c>
      <c r="AR76" s="92" t="str">
        <f>IF(ISBLANK(Výsledky!$IM$3),"",Výsledky!IM55)</f>
        <v/>
      </c>
      <c r="AS76" s="92" t="str">
        <f>IF(ISBLANK(Výsledky!$IT$3),"",Výsledky!IT55)</f>
        <v/>
      </c>
      <c r="AT76" s="92" t="str">
        <f>IF(ISBLANK(Výsledky!$JA$3),"",Výsledky!JA55)</f>
        <v/>
      </c>
      <c r="AU76" s="92" t="str">
        <f>IF(ISBLANK(Výsledky!$JH$3),"",Výsledky!JH55)</f>
        <v/>
      </c>
      <c r="AV76" s="92" t="str">
        <f>IF(ISBLANK(Výsledky!$JO$3),"",Výsledky!JO55)</f>
        <v/>
      </c>
      <c r="AW76" s="92" t="str">
        <f>IF(ISBLANK(Výsledky!$JV$3),"",Výsledky!JV55)</f>
        <v/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6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 t="e">
        <f t="shared" si="72"/>
        <v>#N/A</v>
      </c>
      <c r="CH76" s="10" t="e">
        <f t="shared" si="73"/>
        <v>#N/A</v>
      </c>
      <c r="CI76" s="10" t="e">
        <f t="shared" si="74"/>
        <v>#N/A</v>
      </c>
      <c r="CJ76" s="10" t="e">
        <f t="shared" si="75"/>
        <v>#N/A</v>
      </c>
      <c r="CK76" s="10" t="e">
        <f t="shared" si="76"/>
        <v>#N/A</v>
      </c>
      <c r="CL76" s="10" t="e">
        <f t="shared" si="77"/>
        <v>#N/A</v>
      </c>
      <c r="CM76" s="10" t="e">
        <f t="shared" si="78"/>
        <v>#N/A</v>
      </c>
      <c r="CN76" s="10" t="e">
        <f t="shared" si="79"/>
        <v>#N/A</v>
      </c>
      <c r="CO76" s="10" t="e">
        <f t="shared" si="80"/>
        <v>#N/A</v>
      </c>
      <c r="CP76" s="10" t="e">
        <f t="shared" si="81"/>
        <v>#N/A</v>
      </c>
      <c r="CQ76" s="10" t="e">
        <f t="shared" si="82"/>
        <v>#N/A</v>
      </c>
      <c r="CR76" s="10" t="e">
        <f t="shared" si="83"/>
        <v>#N/A</v>
      </c>
      <c r="CS76" s="10" t="e">
        <f t="shared" si="84"/>
        <v>#N/A</v>
      </c>
      <c r="CT76" s="10" t="e">
        <f t="shared" si="85"/>
        <v>#N/A</v>
      </c>
      <c r="CU76" s="10" t="e">
        <f t="shared" si="86"/>
        <v>#N/A</v>
      </c>
      <c r="CV76" s="10" t="e">
        <f t="shared" si="87"/>
        <v>#N/A</v>
      </c>
      <c r="CW76" s="10" t="e">
        <f t="shared" si="88"/>
        <v>#N/A</v>
      </c>
      <c r="CX76" s="10" t="e">
        <f t="shared" si="89"/>
        <v>#N/A</v>
      </c>
      <c r="CY76" s="10" t="e">
        <f t="shared" si="90"/>
        <v>#N/A</v>
      </c>
      <c r="CZ76" s="10" t="e">
        <f t="shared" si="91"/>
        <v>#N/A</v>
      </c>
      <c r="DA76" s="10" t="e">
        <f t="shared" si="92"/>
        <v>#N/A</v>
      </c>
      <c r="DB76" s="10" t="e">
        <f t="shared" si="93"/>
        <v>#N/A</v>
      </c>
      <c r="DC76" s="10" t="e">
        <f t="shared" si="94"/>
        <v>#N/A</v>
      </c>
      <c r="DD76" s="10" t="e">
        <f t="shared" si="95"/>
        <v>#N/A</v>
      </c>
      <c r="DE76" s="10" t="e">
        <f t="shared" si="96"/>
        <v>#N/A</v>
      </c>
      <c r="DF76" s="10" t="e">
        <f t="shared" si="97"/>
        <v>#N/A</v>
      </c>
      <c r="DG76" s="10" t="e">
        <f t="shared" si="98"/>
        <v>#N/A</v>
      </c>
      <c r="DH76" s="10" t="e">
        <f t="shared" si="99"/>
        <v>#N/A</v>
      </c>
      <c r="DI76" s="10" t="e">
        <f t="shared" si="100"/>
        <v>#N/A</v>
      </c>
      <c r="DJ76" s="10" t="e">
        <f t="shared" si="101"/>
        <v>#N/A</v>
      </c>
      <c r="DK76" s="10" t="e">
        <f t="shared" si="102"/>
        <v>#N/A</v>
      </c>
      <c r="DL76" s="10" t="e">
        <f t="shared" si="103"/>
        <v>#N/A</v>
      </c>
      <c r="DM76" s="10" t="e">
        <f t="shared" si="104"/>
        <v>#N/A</v>
      </c>
      <c r="DN76" s="10" t="e">
        <f t="shared" si="105"/>
        <v>#N/A</v>
      </c>
      <c r="DO76" s="10" t="e">
        <f t="shared" si="106"/>
        <v>#N/A</v>
      </c>
      <c r="DP76" s="10" t="e">
        <f t="shared" si="107"/>
        <v>#N/A</v>
      </c>
      <c r="DQ76" s="10" t="e">
        <f t="shared" si="108"/>
        <v>#N/A</v>
      </c>
      <c r="DR76" s="10" t="e">
        <f t="shared" si="109"/>
        <v>#N/A</v>
      </c>
      <c r="DS76" s="10" t="e">
        <f t="shared" si="110"/>
        <v>#N/A</v>
      </c>
      <c r="DT76" s="10" t="e">
        <f t="shared" si="111"/>
        <v>#N/A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 ht="15" x14ac:dyDescent="0.2">
      <c r="A77" s="1"/>
      <c r="B77" s="118" t="s">
        <v>167</v>
      </c>
      <c r="C77" s="114">
        <f>Tipy!A10</f>
        <v>78</v>
      </c>
      <c r="D77" s="109" t="str">
        <f>IF(Tipy!B10="","",Tipy!B10)</f>
        <v>bekic</v>
      </c>
      <c r="E77" s="110">
        <f>SUM(F77:J77)</f>
        <v>20</v>
      </c>
      <c r="F77" s="105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 t="str">
        <f>IF(ISBLANK(Výsledky!$FG$3),"-",SUM(AF77,AH77,AM77,AP77,AR77,AX77))</f>
        <v>-</v>
      </c>
      <c r="I77" s="93" t="str">
        <f>IF(ISBLANK(Výsledky!$GW$3),"-",SUM(AL77,AQ77,AY77,BD77,BK77,BT77))</f>
        <v>-</v>
      </c>
      <c r="J77" s="95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/>
      </c>
      <c r="X77" s="92" t="str">
        <f>IF(ISBLANK(Výsledky!$DC$3),"",Výsledky!DC16)</f>
        <v/>
      </c>
      <c r="Y77" s="92" t="str">
        <f>IF(ISBLANK(Výsledky!$DJ$3),"",Výsledky!DJ16)</f>
        <v/>
      </c>
      <c r="Z77" s="92" t="str">
        <f>IF(ISBLANK(Výsledky!$DQ$3),"",Výsledky!DQ16)</f>
        <v/>
      </c>
      <c r="AA77" s="92" t="str">
        <f>IF(ISBLANK(Výsledky!$DX$3),"",Výsledky!DX16)</f>
        <v/>
      </c>
      <c r="AB77" s="92" t="str">
        <f>IF(ISBLANK(Výsledky!$EE$3),"",Výsledky!EE16)</f>
        <v/>
      </c>
      <c r="AC77" s="92" t="str">
        <f>IF(ISBLANK(Výsledky!$EL$3),"",Výsledky!EL16)</f>
        <v/>
      </c>
      <c r="AD77" s="92" t="str">
        <f>IF(ISBLANK(Výsledky!$ES$3),"",Výsledky!ES16)</f>
        <v/>
      </c>
      <c r="AE77" s="92" t="str">
        <f>IF(ISBLANK(Výsledky!$EZ$3),"",Výsledky!EZ16)</f>
        <v/>
      </c>
      <c r="AF77" s="92" t="str">
        <f>IF(ISBLANK(Výsledky!$FG$3),"",Výsledky!FG16)</f>
        <v/>
      </c>
      <c r="AG77" s="92" t="str">
        <f>IF(ISBLANK(Výsledky!$FN$3),"",Výsledky!FN16)</f>
        <v/>
      </c>
      <c r="AH77" s="92" t="str">
        <f>IF(ISBLANK(Výsledky!$FU$3),"",Výsledky!FU16)</f>
        <v/>
      </c>
      <c r="AI77" s="92" t="str">
        <f>IF(ISBLANK(Výsledky!$GB$3),"",Výsledky!GB16)</f>
        <v/>
      </c>
      <c r="AJ77" s="92" t="str">
        <f>IF(ISBLANK(Výsledky!$GI$3),"",Výsledky!GI16)</f>
        <v/>
      </c>
      <c r="AK77" s="92" t="str">
        <f>IF(ISBLANK(Výsledky!$GP$3),"",Výsledky!GP16)</f>
        <v/>
      </c>
      <c r="AL77" s="92" t="str">
        <f>IF(ISBLANK(Výsledky!$GW$3),"",Výsledky!GW16)</f>
        <v/>
      </c>
      <c r="AM77" s="92" t="str">
        <f>IF(ISBLANK(Výsledky!$HD$3),"",Výsledky!HD16)</f>
        <v/>
      </c>
      <c r="AN77" s="92" t="str">
        <f>IF(ISBLANK(Výsledky!$HK$3),"",Výsledky!HK16)</f>
        <v/>
      </c>
      <c r="AO77" s="92" t="str">
        <f>IF(ISBLANK(Výsledky!$HR$3),"",Výsledky!HR16)</f>
        <v/>
      </c>
      <c r="AP77" s="92" t="str">
        <f>IF(ISBLANK(Výsledky!$HY$3),"",Výsledky!HY16)</f>
        <v/>
      </c>
      <c r="AQ77" s="92" t="str">
        <f>IF(ISBLANK(Výsledky!$IF$3),"",Výsledky!IF16)</f>
        <v/>
      </c>
      <c r="AR77" s="92" t="str">
        <f>IF(ISBLANK(Výsledky!$IM$3),"",Výsledky!IM16)</f>
        <v/>
      </c>
      <c r="AS77" s="92" t="str">
        <f>IF(ISBLANK(Výsledky!$IT$3),"",Výsledky!IT16)</f>
        <v/>
      </c>
      <c r="AT77" s="92" t="str">
        <f>IF(ISBLANK(Výsledky!$JA$3),"",Výsledky!JA16)</f>
        <v/>
      </c>
      <c r="AU77" s="92" t="str">
        <f>IF(ISBLANK(Výsledky!$JH$3),"",Výsledky!JH16)</f>
        <v/>
      </c>
      <c r="AV77" s="92" t="str">
        <f>IF(ISBLANK(Výsledky!$JO$3),"",Výsledky!JO16)</f>
        <v/>
      </c>
      <c r="AW77" s="92" t="str">
        <f>IF(ISBLANK(Výsledky!$JV$3),"",Výsledky!JV16)</f>
        <v/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6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 t="e">
        <f t="shared" si="72"/>
        <v>#N/A</v>
      </c>
      <c r="CH77" s="10" t="e">
        <f t="shared" si="73"/>
        <v>#N/A</v>
      </c>
      <c r="CI77" s="10" t="e">
        <f t="shared" si="74"/>
        <v>#N/A</v>
      </c>
      <c r="CJ77" s="10" t="e">
        <f t="shared" si="75"/>
        <v>#N/A</v>
      </c>
      <c r="CK77" s="10" t="e">
        <f t="shared" si="76"/>
        <v>#N/A</v>
      </c>
      <c r="CL77" s="10" t="e">
        <f t="shared" si="77"/>
        <v>#N/A</v>
      </c>
      <c r="CM77" s="10" t="e">
        <f t="shared" si="78"/>
        <v>#N/A</v>
      </c>
      <c r="CN77" s="10" t="e">
        <f t="shared" si="79"/>
        <v>#N/A</v>
      </c>
      <c r="CO77" s="10" t="e">
        <f t="shared" si="80"/>
        <v>#N/A</v>
      </c>
      <c r="CP77" s="10" t="e">
        <f t="shared" si="81"/>
        <v>#N/A</v>
      </c>
      <c r="CQ77" s="10" t="e">
        <f t="shared" si="82"/>
        <v>#N/A</v>
      </c>
      <c r="CR77" s="10" t="e">
        <f t="shared" si="83"/>
        <v>#N/A</v>
      </c>
      <c r="CS77" s="10" t="e">
        <f t="shared" si="84"/>
        <v>#N/A</v>
      </c>
      <c r="CT77" s="10" t="e">
        <f t="shared" si="85"/>
        <v>#N/A</v>
      </c>
      <c r="CU77" s="10" t="e">
        <f t="shared" si="86"/>
        <v>#N/A</v>
      </c>
      <c r="CV77" s="10" t="e">
        <f t="shared" si="87"/>
        <v>#N/A</v>
      </c>
      <c r="CW77" s="10" t="e">
        <f t="shared" si="88"/>
        <v>#N/A</v>
      </c>
      <c r="CX77" s="10" t="e">
        <f t="shared" si="89"/>
        <v>#N/A</v>
      </c>
      <c r="CY77" s="10" t="e">
        <f t="shared" si="90"/>
        <v>#N/A</v>
      </c>
      <c r="CZ77" s="10" t="e">
        <f t="shared" si="91"/>
        <v>#N/A</v>
      </c>
      <c r="DA77" s="10" t="e">
        <f t="shared" si="92"/>
        <v>#N/A</v>
      </c>
      <c r="DB77" s="10" t="e">
        <f t="shared" si="93"/>
        <v>#N/A</v>
      </c>
      <c r="DC77" s="10" t="e">
        <f t="shared" si="94"/>
        <v>#N/A</v>
      </c>
      <c r="DD77" s="10" t="e">
        <f t="shared" si="95"/>
        <v>#N/A</v>
      </c>
      <c r="DE77" s="10" t="e">
        <f t="shared" si="96"/>
        <v>#N/A</v>
      </c>
      <c r="DF77" s="10" t="e">
        <f t="shared" si="97"/>
        <v>#N/A</v>
      </c>
      <c r="DG77" s="10" t="e">
        <f t="shared" si="98"/>
        <v>#N/A</v>
      </c>
      <c r="DH77" s="10" t="e">
        <f t="shared" si="99"/>
        <v>#N/A</v>
      </c>
      <c r="DI77" s="10" t="e">
        <f t="shared" si="100"/>
        <v>#N/A</v>
      </c>
      <c r="DJ77" s="10" t="e">
        <f t="shared" si="101"/>
        <v>#N/A</v>
      </c>
      <c r="DK77" s="10" t="e">
        <f t="shared" si="102"/>
        <v>#N/A</v>
      </c>
      <c r="DL77" s="10" t="e">
        <f t="shared" si="103"/>
        <v>#N/A</v>
      </c>
      <c r="DM77" s="10" t="e">
        <f t="shared" si="104"/>
        <v>#N/A</v>
      </c>
      <c r="DN77" s="10" t="e">
        <f t="shared" si="105"/>
        <v>#N/A</v>
      </c>
      <c r="DO77" s="10" t="e">
        <f t="shared" si="106"/>
        <v>#N/A</v>
      </c>
      <c r="DP77" s="10" t="e">
        <f t="shared" si="107"/>
        <v>#N/A</v>
      </c>
      <c r="DQ77" s="10" t="e">
        <f t="shared" si="108"/>
        <v>#N/A</v>
      </c>
      <c r="DR77" s="10" t="e">
        <f t="shared" si="109"/>
        <v>#N/A</v>
      </c>
      <c r="DS77" s="10" t="e">
        <f t="shared" si="110"/>
        <v>#N/A</v>
      </c>
      <c r="DT77" s="10" t="e">
        <f t="shared" si="111"/>
        <v>#N/A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 ht="15" x14ac:dyDescent="0.2">
      <c r="A78" s="1"/>
      <c r="B78" s="118" t="s">
        <v>168</v>
      </c>
      <c r="C78" s="114">
        <f>Tipy!A54</f>
        <v>4</v>
      </c>
      <c r="D78" s="109" t="str">
        <f>IF(Tipy!B54="","",Tipy!B54)</f>
        <v>pavellv85</v>
      </c>
      <c r="E78" s="110">
        <f>SUM(F78:J78)</f>
        <v>0</v>
      </c>
      <c r="F78" s="105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 t="str">
        <f>IF(ISBLANK(Výsledky!$FG$3),"-",SUM(AF78,AH78,AM78,AP78,AR78,AX78))</f>
        <v>-</v>
      </c>
      <c r="I78" s="93" t="str">
        <f>IF(ISBLANK(Výsledky!$GW$3),"-",SUM(AL78,AQ78,AY78,BD78,BK78,BT78))</f>
        <v>-</v>
      </c>
      <c r="J78" s="95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/>
      </c>
      <c r="X78" s="92" t="str">
        <f>IF(ISBLANK(Výsledky!$DC$3),"",Výsledky!DC60)</f>
        <v/>
      </c>
      <c r="Y78" s="92" t="str">
        <f>IF(ISBLANK(Výsledky!$DJ$3),"",Výsledky!DJ60)</f>
        <v/>
      </c>
      <c r="Z78" s="92" t="str">
        <f>IF(ISBLANK(Výsledky!$DQ$3),"",Výsledky!DQ60)</f>
        <v/>
      </c>
      <c r="AA78" s="92" t="str">
        <f>IF(ISBLANK(Výsledky!$DX$3),"",Výsledky!DX60)</f>
        <v/>
      </c>
      <c r="AB78" s="92" t="str">
        <f>IF(ISBLANK(Výsledky!$EE$3),"",Výsledky!EE60)</f>
        <v/>
      </c>
      <c r="AC78" s="92" t="str">
        <f>IF(ISBLANK(Výsledky!$EL$3),"",Výsledky!EL60)</f>
        <v/>
      </c>
      <c r="AD78" s="92" t="str">
        <f>IF(ISBLANK(Výsledky!$ES$3),"",Výsledky!ES60)</f>
        <v/>
      </c>
      <c r="AE78" s="92" t="str">
        <f>IF(ISBLANK(Výsledky!$EZ$3),"",Výsledky!EZ60)</f>
        <v/>
      </c>
      <c r="AF78" s="92" t="str">
        <f>IF(ISBLANK(Výsledky!$FG$3),"",Výsledky!FG60)</f>
        <v/>
      </c>
      <c r="AG78" s="92" t="str">
        <f>IF(ISBLANK(Výsledky!$FN$3),"",Výsledky!FN60)</f>
        <v/>
      </c>
      <c r="AH78" s="92" t="str">
        <f>IF(ISBLANK(Výsledky!$FU$3),"",Výsledky!FU60)</f>
        <v/>
      </c>
      <c r="AI78" s="92" t="str">
        <f>IF(ISBLANK(Výsledky!$GB$3),"",Výsledky!GB60)</f>
        <v/>
      </c>
      <c r="AJ78" s="92" t="str">
        <f>IF(ISBLANK(Výsledky!$GI$3),"",Výsledky!GI60)</f>
        <v/>
      </c>
      <c r="AK78" s="92" t="str">
        <f>IF(ISBLANK(Výsledky!$GP$3),"",Výsledky!GP60)</f>
        <v/>
      </c>
      <c r="AL78" s="92" t="str">
        <f>IF(ISBLANK(Výsledky!$GW$3),"",Výsledky!GW60)</f>
        <v/>
      </c>
      <c r="AM78" s="92" t="str">
        <f>IF(ISBLANK(Výsledky!$HD$3),"",Výsledky!HD60)</f>
        <v/>
      </c>
      <c r="AN78" s="92" t="str">
        <f>IF(ISBLANK(Výsledky!$HK$3),"",Výsledky!HK60)</f>
        <v/>
      </c>
      <c r="AO78" s="92" t="str">
        <f>IF(ISBLANK(Výsledky!$HR$3),"",Výsledky!HR60)</f>
        <v/>
      </c>
      <c r="AP78" s="92" t="str">
        <f>IF(ISBLANK(Výsledky!$HY$3),"",Výsledky!HY60)</f>
        <v/>
      </c>
      <c r="AQ78" s="92" t="str">
        <f>IF(ISBLANK(Výsledky!$IF$3),"",Výsledky!IF60)</f>
        <v/>
      </c>
      <c r="AR78" s="92" t="str">
        <f>IF(ISBLANK(Výsledky!$IM$3),"",Výsledky!IM60)</f>
        <v/>
      </c>
      <c r="AS78" s="92" t="str">
        <f>IF(ISBLANK(Výsledky!$IT$3),"",Výsledky!IT60)</f>
        <v/>
      </c>
      <c r="AT78" s="92" t="str">
        <f>IF(ISBLANK(Výsledky!$JA$3),"",Výsledky!JA60)</f>
        <v/>
      </c>
      <c r="AU78" s="92" t="str">
        <f>IF(ISBLANK(Výsledky!$JH$3),"",Výsledky!JH60)</f>
        <v/>
      </c>
      <c r="AV78" s="92" t="str">
        <f>IF(ISBLANK(Výsledky!$JO$3),"",Výsledky!JO60)</f>
        <v/>
      </c>
      <c r="AW78" s="92" t="str">
        <f>IF(ISBLANK(Výsledky!$JV$3),"",Výsledky!JV60)</f>
        <v/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6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 t="e">
        <f t="shared" si="72"/>
        <v>#N/A</v>
      </c>
      <c r="CH78" s="10" t="e">
        <f t="shared" si="73"/>
        <v>#N/A</v>
      </c>
      <c r="CI78" s="10" t="e">
        <f t="shared" si="74"/>
        <v>#N/A</v>
      </c>
      <c r="CJ78" s="10" t="e">
        <f t="shared" si="75"/>
        <v>#N/A</v>
      </c>
      <c r="CK78" s="10" t="e">
        <f t="shared" si="76"/>
        <v>#N/A</v>
      </c>
      <c r="CL78" s="10" t="e">
        <f t="shared" si="77"/>
        <v>#N/A</v>
      </c>
      <c r="CM78" s="10" t="e">
        <f t="shared" si="78"/>
        <v>#N/A</v>
      </c>
      <c r="CN78" s="10" t="e">
        <f t="shared" si="79"/>
        <v>#N/A</v>
      </c>
      <c r="CO78" s="10" t="e">
        <f t="shared" si="80"/>
        <v>#N/A</v>
      </c>
      <c r="CP78" s="10" t="e">
        <f t="shared" si="81"/>
        <v>#N/A</v>
      </c>
      <c r="CQ78" s="10" t="e">
        <f t="shared" si="82"/>
        <v>#N/A</v>
      </c>
      <c r="CR78" s="10" t="e">
        <f t="shared" si="83"/>
        <v>#N/A</v>
      </c>
      <c r="CS78" s="10" t="e">
        <f t="shared" si="84"/>
        <v>#N/A</v>
      </c>
      <c r="CT78" s="10" t="e">
        <f t="shared" si="85"/>
        <v>#N/A</v>
      </c>
      <c r="CU78" s="10" t="e">
        <f t="shared" si="86"/>
        <v>#N/A</v>
      </c>
      <c r="CV78" s="10" t="e">
        <f t="shared" si="87"/>
        <v>#N/A</v>
      </c>
      <c r="CW78" s="10" t="e">
        <f t="shared" si="88"/>
        <v>#N/A</v>
      </c>
      <c r="CX78" s="10" t="e">
        <f t="shared" si="89"/>
        <v>#N/A</v>
      </c>
      <c r="CY78" s="10" t="e">
        <f t="shared" si="90"/>
        <v>#N/A</v>
      </c>
      <c r="CZ78" s="10" t="e">
        <f t="shared" si="91"/>
        <v>#N/A</v>
      </c>
      <c r="DA78" s="10" t="e">
        <f t="shared" si="92"/>
        <v>#N/A</v>
      </c>
      <c r="DB78" s="10" t="e">
        <f t="shared" si="93"/>
        <v>#N/A</v>
      </c>
      <c r="DC78" s="10" t="e">
        <f t="shared" si="94"/>
        <v>#N/A</v>
      </c>
      <c r="DD78" s="10" t="e">
        <f t="shared" si="95"/>
        <v>#N/A</v>
      </c>
      <c r="DE78" s="10" t="e">
        <f t="shared" si="96"/>
        <v>#N/A</v>
      </c>
      <c r="DF78" s="10" t="e">
        <f t="shared" si="97"/>
        <v>#N/A</v>
      </c>
      <c r="DG78" s="10" t="e">
        <f t="shared" si="98"/>
        <v>#N/A</v>
      </c>
      <c r="DH78" s="10" t="e">
        <f t="shared" si="99"/>
        <v>#N/A</v>
      </c>
      <c r="DI78" s="10" t="e">
        <f t="shared" si="100"/>
        <v>#N/A</v>
      </c>
      <c r="DJ78" s="10" t="e">
        <f t="shared" si="101"/>
        <v>#N/A</v>
      </c>
      <c r="DK78" s="10" t="e">
        <f t="shared" si="102"/>
        <v>#N/A</v>
      </c>
      <c r="DL78" s="10" t="e">
        <f t="shared" si="103"/>
        <v>#N/A</v>
      </c>
      <c r="DM78" s="10" t="e">
        <f t="shared" si="104"/>
        <v>#N/A</v>
      </c>
      <c r="DN78" s="10" t="e">
        <f t="shared" si="105"/>
        <v>#N/A</v>
      </c>
      <c r="DO78" s="10" t="e">
        <f t="shared" si="106"/>
        <v>#N/A</v>
      </c>
      <c r="DP78" s="10" t="e">
        <f t="shared" si="107"/>
        <v>#N/A</v>
      </c>
      <c r="DQ78" s="10" t="e">
        <f t="shared" si="108"/>
        <v>#N/A</v>
      </c>
      <c r="DR78" s="10" t="e">
        <f t="shared" si="109"/>
        <v>#N/A</v>
      </c>
      <c r="DS78" s="10" t="e">
        <f t="shared" si="110"/>
        <v>#N/A</v>
      </c>
      <c r="DT78" s="10" t="e">
        <f t="shared" si="111"/>
        <v>#N/A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 ht="15" x14ac:dyDescent="0.2">
      <c r="A79" s="1"/>
      <c r="B79" s="118" t="s">
        <v>169</v>
      </c>
      <c r="C79" s="114">
        <f>Tipy!A29</f>
        <v>15</v>
      </c>
      <c r="D79" s="109" t="str">
        <f>IF(Tipy!B29="","",Tipy!B29)</f>
        <v>jura</v>
      </c>
      <c r="E79" s="110">
        <f>SUM(F79:J79)</f>
        <v>0</v>
      </c>
      <c r="F79" s="105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 t="str">
        <f>IF(ISBLANK(Výsledky!$FG$3),"-",SUM(AF79,AH79,AM79,AP79,AR79,AX79))</f>
        <v>-</v>
      </c>
      <c r="I79" s="93" t="str">
        <f>IF(ISBLANK(Výsledky!$GW$3),"-",SUM(AL79,AQ79,AY79,BD79,BK79,BT79))</f>
        <v>-</v>
      </c>
      <c r="J79" s="95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/>
      </c>
      <c r="X79" s="92" t="str">
        <f>IF(ISBLANK(Výsledky!$DC$3),"",Výsledky!DC35)</f>
        <v/>
      </c>
      <c r="Y79" s="92" t="str">
        <f>IF(ISBLANK(Výsledky!$DJ$3),"",Výsledky!DJ35)</f>
        <v/>
      </c>
      <c r="Z79" s="92" t="str">
        <f>IF(ISBLANK(Výsledky!$DQ$3),"",Výsledky!DQ35)</f>
        <v/>
      </c>
      <c r="AA79" s="92" t="str">
        <f>IF(ISBLANK(Výsledky!$DX$3),"",Výsledky!DX35)</f>
        <v/>
      </c>
      <c r="AB79" s="92" t="str">
        <f>IF(ISBLANK(Výsledky!$EE$3),"",Výsledky!EE35)</f>
        <v/>
      </c>
      <c r="AC79" s="92" t="str">
        <f>IF(ISBLANK(Výsledky!$EL$3),"",Výsledky!EL35)</f>
        <v/>
      </c>
      <c r="AD79" s="92" t="str">
        <f>IF(ISBLANK(Výsledky!$ES$3),"",Výsledky!ES35)</f>
        <v/>
      </c>
      <c r="AE79" s="92" t="str">
        <f>IF(ISBLANK(Výsledky!$EZ$3),"",Výsledky!EZ35)</f>
        <v/>
      </c>
      <c r="AF79" s="92" t="str">
        <f>IF(ISBLANK(Výsledky!$FG$3),"",Výsledky!FG35)</f>
        <v/>
      </c>
      <c r="AG79" s="92" t="str">
        <f>IF(ISBLANK(Výsledky!$FN$3),"",Výsledky!FN35)</f>
        <v/>
      </c>
      <c r="AH79" s="92" t="str">
        <f>IF(ISBLANK(Výsledky!$FU$3),"",Výsledky!FU35)</f>
        <v/>
      </c>
      <c r="AI79" s="92" t="str">
        <f>IF(ISBLANK(Výsledky!$GB$3),"",Výsledky!GB35)</f>
        <v/>
      </c>
      <c r="AJ79" s="92" t="str">
        <f>IF(ISBLANK(Výsledky!$GI$3),"",Výsledky!GI35)</f>
        <v/>
      </c>
      <c r="AK79" s="92" t="str">
        <f>IF(ISBLANK(Výsledky!$GP$3),"",Výsledky!GP35)</f>
        <v/>
      </c>
      <c r="AL79" s="92" t="str">
        <f>IF(ISBLANK(Výsledky!$GW$3),"",Výsledky!GW35)</f>
        <v/>
      </c>
      <c r="AM79" s="92" t="str">
        <f>IF(ISBLANK(Výsledky!$HD$3),"",Výsledky!HD35)</f>
        <v/>
      </c>
      <c r="AN79" s="92" t="str">
        <f>IF(ISBLANK(Výsledky!$HK$3),"",Výsledky!HK35)</f>
        <v/>
      </c>
      <c r="AO79" s="92" t="str">
        <f>IF(ISBLANK(Výsledky!$HR$3),"",Výsledky!HR35)</f>
        <v/>
      </c>
      <c r="AP79" s="92" t="str">
        <f>IF(ISBLANK(Výsledky!$HY$3),"",Výsledky!HY35)</f>
        <v/>
      </c>
      <c r="AQ79" s="92" t="str">
        <f>IF(ISBLANK(Výsledky!$IF$3),"",Výsledky!IF35)</f>
        <v/>
      </c>
      <c r="AR79" s="92" t="str">
        <f>IF(ISBLANK(Výsledky!$IM$3),"",Výsledky!IM35)</f>
        <v/>
      </c>
      <c r="AS79" s="92" t="str">
        <f>IF(ISBLANK(Výsledky!$IT$3),"",Výsledky!IT35)</f>
        <v/>
      </c>
      <c r="AT79" s="92" t="str">
        <f>IF(ISBLANK(Výsledky!$JA$3),"",Výsledky!JA35)</f>
        <v/>
      </c>
      <c r="AU79" s="92" t="str">
        <f>IF(ISBLANK(Výsledky!$JH$3),"",Výsledky!JH35)</f>
        <v/>
      </c>
      <c r="AV79" s="92" t="str">
        <f>IF(ISBLANK(Výsledky!$JO$3),"",Výsledky!JO35)</f>
        <v/>
      </c>
      <c r="AW79" s="92" t="str">
        <f>IF(ISBLANK(Výsledky!$JV$3),"",Výsledky!JV35)</f>
        <v/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6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 t="e">
        <f t="shared" si="72"/>
        <v>#N/A</v>
      </c>
      <c r="CH79" s="10" t="e">
        <f t="shared" si="73"/>
        <v>#N/A</v>
      </c>
      <c r="CI79" s="10" t="e">
        <f t="shared" si="74"/>
        <v>#N/A</v>
      </c>
      <c r="CJ79" s="10" t="e">
        <f t="shared" si="75"/>
        <v>#N/A</v>
      </c>
      <c r="CK79" s="10" t="e">
        <f t="shared" si="76"/>
        <v>#N/A</v>
      </c>
      <c r="CL79" s="10" t="e">
        <f t="shared" si="77"/>
        <v>#N/A</v>
      </c>
      <c r="CM79" s="10" t="e">
        <f t="shared" si="78"/>
        <v>#N/A</v>
      </c>
      <c r="CN79" s="10" t="e">
        <f t="shared" si="79"/>
        <v>#N/A</v>
      </c>
      <c r="CO79" s="10" t="e">
        <f t="shared" si="80"/>
        <v>#N/A</v>
      </c>
      <c r="CP79" s="10" t="e">
        <f t="shared" si="81"/>
        <v>#N/A</v>
      </c>
      <c r="CQ79" s="10" t="e">
        <f t="shared" si="82"/>
        <v>#N/A</v>
      </c>
      <c r="CR79" s="10" t="e">
        <f t="shared" si="83"/>
        <v>#N/A</v>
      </c>
      <c r="CS79" s="10" t="e">
        <f t="shared" si="84"/>
        <v>#N/A</v>
      </c>
      <c r="CT79" s="10" t="e">
        <f t="shared" si="85"/>
        <v>#N/A</v>
      </c>
      <c r="CU79" s="10" t="e">
        <f t="shared" si="86"/>
        <v>#N/A</v>
      </c>
      <c r="CV79" s="10" t="e">
        <f t="shared" si="87"/>
        <v>#N/A</v>
      </c>
      <c r="CW79" s="10" t="e">
        <f t="shared" si="88"/>
        <v>#N/A</v>
      </c>
      <c r="CX79" s="10" t="e">
        <f t="shared" si="89"/>
        <v>#N/A</v>
      </c>
      <c r="CY79" s="10" t="e">
        <f t="shared" si="90"/>
        <v>#N/A</v>
      </c>
      <c r="CZ79" s="10" t="e">
        <f t="shared" si="91"/>
        <v>#N/A</v>
      </c>
      <c r="DA79" s="10" t="e">
        <f t="shared" si="92"/>
        <v>#N/A</v>
      </c>
      <c r="DB79" s="10" t="e">
        <f t="shared" si="93"/>
        <v>#N/A</v>
      </c>
      <c r="DC79" s="10" t="e">
        <f t="shared" si="94"/>
        <v>#N/A</v>
      </c>
      <c r="DD79" s="10" t="e">
        <f t="shared" si="95"/>
        <v>#N/A</v>
      </c>
      <c r="DE79" s="10" t="e">
        <f t="shared" si="96"/>
        <v>#N/A</v>
      </c>
      <c r="DF79" s="10" t="e">
        <f t="shared" si="97"/>
        <v>#N/A</v>
      </c>
      <c r="DG79" s="10" t="e">
        <f t="shared" si="98"/>
        <v>#N/A</v>
      </c>
      <c r="DH79" s="10" t="e">
        <f t="shared" si="99"/>
        <v>#N/A</v>
      </c>
      <c r="DI79" s="10" t="e">
        <f t="shared" si="100"/>
        <v>#N/A</v>
      </c>
      <c r="DJ79" s="10" t="e">
        <f t="shared" si="101"/>
        <v>#N/A</v>
      </c>
      <c r="DK79" s="10" t="e">
        <f t="shared" si="102"/>
        <v>#N/A</v>
      </c>
      <c r="DL79" s="10" t="e">
        <f t="shared" si="103"/>
        <v>#N/A</v>
      </c>
      <c r="DM79" s="10" t="e">
        <f t="shared" si="104"/>
        <v>#N/A</v>
      </c>
      <c r="DN79" s="10" t="e">
        <f t="shared" si="105"/>
        <v>#N/A</v>
      </c>
      <c r="DO79" s="10" t="e">
        <f t="shared" si="106"/>
        <v>#N/A</v>
      </c>
      <c r="DP79" s="10" t="e">
        <f t="shared" si="107"/>
        <v>#N/A</v>
      </c>
      <c r="DQ79" s="10" t="e">
        <f t="shared" si="108"/>
        <v>#N/A</v>
      </c>
      <c r="DR79" s="10" t="e">
        <f t="shared" si="109"/>
        <v>#N/A</v>
      </c>
      <c r="DS79" s="10" t="e">
        <f t="shared" si="110"/>
        <v>#N/A</v>
      </c>
      <c r="DT79" s="10" t="e">
        <f t="shared" si="111"/>
        <v>#N/A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 ht="15" x14ac:dyDescent="0.2">
      <c r="A80" s="1"/>
      <c r="B80" s="118" t="s">
        <v>170</v>
      </c>
      <c r="C80" s="114">
        <f>Tipy!A51</f>
        <v>39</v>
      </c>
      <c r="D80" s="109" t="str">
        <f>IF(Tipy!B51="","",Tipy!B51)</f>
        <v>PanTof</v>
      </c>
      <c r="E80" s="110">
        <f>SUM(F80:J80)</f>
        <v>0</v>
      </c>
      <c r="F80" s="105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 t="str">
        <f>IF(ISBLANK(Výsledky!$FG$3),"-",SUM(AF80,AH80,AM80,AP80,AR80,AX80))</f>
        <v>-</v>
      </c>
      <c r="I80" s="93" t="str">
        <f>IF(ISBLANK(Výsledky!$GW$3),"-",SUM(AL80,AQ80,AY80,BD80,BK80,BT80))</f>
        <v>-</v>
      </c>
      <c r="J80" s="95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/>
      </c>
      <c r="X80" s="92" t="str">
        <f>IF(ISBLANK(Výsledky!$DC$3),"",Výsledky!DC57)</f>
        <v/>
      </c>
      <c r="Y80" s="92" t="str">
        <f>IF(ISBLANK(Výsledky!$DJ$3),"",Výsledky!DJ57)</f>
        <v/>
      </c>
      <c r="Z80" s="92" t="str">
        <f>IF(ISBLANK(Výsledky!$DQ$3),"",Výsledky!DQ57)</f>
        <v/>
      </c>
      <c r="AA80" s="92" t="str">
        <f>IF(ISBLANK(Výsledky!$DX$3),"",Výsledky!DX57)</f>
        <v/>
      </c>
      <c r="AB80" s="92" t="str">
        <f>IF(ISBLANK(Výsledky!$EE$3),"",Výsledky!EE57)</f>
        <v/>
      </c>
      <c r="AC80" s="92" t="str">
        <f>IF(ISBLANK(Výsledky!$EL$3),"",Výsledky!EL57)</f>
        <v/>
      </c>
      <c r="AD80" s="92" t="str">
        <f>IF(ISBLANK(Výsledky!$ES$3),"",Výsledky!ES57)</f>
        <v/>
      </c>
      <c r="AE80" s="92" t="str">
        <f>IF(ISBLANK(Výsledky!$EZ$3),"",Výsledky!EZ57)</f>
        <v/>
      </c>
      <c r="AF80" s="92" t="str">
        <f>IF(ISBLANK(Výsledky!$FG$3),"",Výsledky!FG57)</f>
        <v/>
      </c>
      <c r="AG80" s="92" t="str">
        <f>IF(ISBLANK(Výsledky!$FN$3),"",Výsledky!FN57)</f>
        <v/>
      </c>
      <c r="AH80" s="92" t="str">
        <f>IF(ISBLANK(Výsledky!$FU$3),"",Výsledky!FU57)</f>
        <v/>
      </c>
      <c r="AI80" s="92" t="str">
        <f>IF(ISBLANK(Výsledky!$GB$3),"",Výsledky!GB57)</f>
        <v/>
      </c>
      <c r="AJ80" s="92" t="str">
        <f>IF(ISBLANK(Výsledky!$GI$3),"",Výsledky!GI57)</f>
        <v/>
      </c>
      <c r="AK80" s="92" t="str">
        <f>IF(ISBLANK(Výsledky!$GP$3),"",Výsledky!GP57)</f>
        <v/>
      </c>
      <c r="AL80" s="92" t="str">
        <f>IF(ISBLANK(Výsledky!$GW$3),"",Výsledky!GW57)</f>
        <v/>
      </c>
      <c r="AM80" s="92" t="str">
        <f>IF(ISBLANK(Výsledky!$HD$3),"",Výsledky!HD57)</f>
        <v/>
      </c>
      <c r="AN80" s="92" t="str">
        <f>IF(ISBLANK(Výsledky!$HK$3),"",Výsledky!HK57)</f>
        <v/>
      </c>
      <c r="AO80" s="92" t="str">
        <f>IF(ISBLANK(Výsledky!$HR$3),"",Výsledky!HR57)</f>
        <v/>
      </c>
      <c r="AP80" s="92" t="str">
        <f>IF(ISBLANK(Výsledky!$HY$3),"",Výsledky!HY57)</f>
        <v/>
      </c>
      <c r="AQ80" s="92" t="str">
        <f>IF(ISBLANK(Výsledky!$IF$3),"",Výsledky!IF57)</f>
        <v/>
      </c>
      <c r="AR80" s="92" t="str">
        <f>IF(ISBLANK(Výsledky!$IM$3),"",Výsledky!IM57)</f>
        <v/>
      </c>
      <c r="AS80" s="92" t="str">
        <f>IF(ISBLANK(Výsledky!$IT$3),"",Výsledky!IT57)</f>
        <v/>
      </c>
      <c r="AT80" s="92" t="str">
        <f>IF(ISBLANK(Výsledky!$JA$3),"",Výsledky!JA57)</f>
        <v/>
      </c>
      <c r="AU80" s="92" t="str">
        <f>IF(ISBLANK(Výsledky!$JH$3),"",Výsledky!JH57)</f>
        <v/>
      </c>
      <c r="AV80" s="92" t="str">
        <f>IF(ISBLANK(Výsledky!$JO$3),"",Výsledky!JO57)</f>
        <v/>
      </c>
      <c r="AW80" s="92" t="str">
        <f>IF(ISBLANK(Výsledky!$JV$3),"",Výsledky!JV57)</f>
        <v/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6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 t="e">
        <f t="shared" si="72"/>
        <v>#N/A</v>
      </c>
      <c r="CH80" s="10" t="e">
        <f t="shared" si="73"/>
        <v>#N/A</v>
      </c>
      <c r="CI80" s="10" t="e">
        <f t="shared" si="74"/>
        <v>#N/A</v>
      </c>
      <c r="CJ80" s="10" t="e">
        <f t="shared" si="75"/>
        <v>#N/A</v>
      </c>
      <c r="CK80" s="10" t="e">
        <f t="shared" si="76"/>
        <v>#N/A</v>
      </c>
      <c r="CL80" s="10" t="e">
        <f t="shared" si="77"/>
        <v>#N/A</v>
      </c>
      <c r="CM80" s="10" t="e">
        <f t="shared" si="78"/>
        <v>#N/A</v>
      </c>
      <c r="CN80" s="10" t="e">
        <f t="shared" si="79"/>
        <v>#N/A</v>
      </c>
      <c r="CO80" s="10" t="e">
        <f t="shared" si="80"/>
        <v>#N/A</v>
      </c>
      <c r="CP80" s="10" t="e">
        <f t="shared" si="81"/>
        <v>#N/A</v>
      </c>
      <c r="CQ80" s="10" t="e">
        <f t="shared" si="82"/>
        <v>#N/A</v>
      </c>
      <c r="CR80" s="10" t="e">
        <f t="shared" si="83"/>
        <v>#N/A</v>
      </c>
      <c r="CS80" s="10" t="e">
        <f t="shared" si="84"/>
        <v>#N/A</v>
      </c>
      <c r="CT80" s="10" t="e">
        <f t="shared" si="85"/>
        <v>#N/A</v>
      </c>
      <c r="CU80" s="10" t="e">
        <f t="shared" si="86"/>
        <v>#N/A</v>
      </c>
      <c r="CV80" s="10" t="e">
        <f t="shared" si="87"/>
        <v>#N/A</v>
      </c>
      <c r="CW80" s="10" t="e">
        <f t="shared" si="88"/>
        <v>#N/A</v>
      </c>
      <c r="CX80" s="10" t="e">
        <f t="shared" si="89"/>
        <v>#N/A</v>
      </c>
      <c r="CY80" s="10" t="e">
        <f t="shared" si="90"/>
        <v>#N/A</v>
      </c>
      <c r="CZ80" s="10" t="e">
        <f t="shared" si="91"/>
        <v>#N/A</v>
      </c>
      <c r="DA80" s="10" t="e">
        <f t="shared" si="92"/>
        <v>#N/A</v>
      </c>
      <c r="DB80" s="10" t="e">
        <f t="shared" si="93"/>
        <v>#N/A</v>
      </c>
      <c r="DC80" s="10" t="e">
        <f t="shared" si="94"/>
        <v>#N/A</v>
      </c>
      <c r="DD80" s="10" t="e">
        <f t="shared" si="95"/>
        <v>#N/A</v>
      </c>
      <c r="DE80" s="10" t="e">
        <f t="shared" si="96"/>
        <v>#N/A</v>
      </c>
      <c r="DF80" s="10" t="e">
        <f t="shared" si="97"/>
        <v>#N/A</v>
      </c>
      <c r="DG80" s="10" t="e">
        <f t="shared" si="98"/>
        <v>#N/A</v>
      </c>
      <c r="DH80" s="10" t="e">
        <f t="shared" si="99"/>
        <v>#N/A</v>
      </c>
      <c r="DI80" s="10" t="e">
        <f t="shared" si="100"/>
        <v>#N/A</v>
      </c>
      <c r="DJ80" s="10" t="e">
        <f t="shared" si="101"/>
        <v>#N/A</v>
      </c>
      <c r="DK80" s="10" t="e">
        <f t="shared" si="102"/>
        <v>#N/A</v>
      </c>
      <c r="DL80" s="10" t="e">
        <f t="shared" si="103"/>
        <v>#N/A</v>
      </c>
      <c r="DM80" s="10" t="e">
        <f t="shared" si="104"/>
        <v>#N/A</v>
      </c>
      <c r="DN80" s="10" t="e">
        <f t="shared" si="105"/>
        <v>#N/A</v>
      </c>
      <c r="DO80" s="10" t="e">
        <f t="shared" si="106"/>
        <v>#N/A</v>
      </c>
      <c r="DP80" s="10" t="e">
        <f t="shared" si="107"/>
        <v>#N/A</v>
      </c>
      <c r="DQ80" s="10" t="e">
        <f t="shared" si="108"/>
        <v>#N/A</v>
      </c>
      <c r="DR80" s="10" t="e">
        <f t="shared" si="109"/>
        <v>#N/A</v>
      </c>
      <c r="DS80" s="10" t="e">
        <f t="shared" si="110"/>
        <v>#N/A</v>
      </c>
      <c r="DT80" s="10" t="e">
        <f t="shared" si="111"/>
        <v>#N/A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75" thickBot="1" x14ac:dyDescent="0.25">
      <c r="A81" s="1"/>
      <c r="B81" s="119" t="s">
        <v>171</v>
      </c>
      <c r="C81" s="208">
        <f>Tipy!A65</f>
        <v>60</v>
      </c>
      <c r="D81" s="111" t="str">
        <f>IF(Tipy!B65="","",Tipy!B65)</f>
        <v>Saty7</v>
      </c>
      <c r="E81" s="112">
        <f>SUM(F81:J81)</f>
        <v>0</v>
      </c>
      <c r="F81" s="106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1" t="str">
        <f>IF(ISBLANK(Výsledky!$FG$3),"-",SUM(AF81,AH81,AM81,AP81,AR81,AX81))</f>
        <v>-</v>
      </c>
      <c r="I81" s="94" t="str">
        <f>IF(ISBLANK(Výsledky!$GW$3),"-",SUM(AL81,AQ81,AY81,BD81,BK81,BT81))</f>
        <v>-</v>
      </c>
      <c r="J81" s="97" t="str">
        <f>IF(ISBLANK(Výsledky!$I$3),"",Výsledky!I71)</f>
        <v>-</v>
      </c>
      <c r="K81" s="98" t="str">
        <f>IF(ISBLANK(Výsledky!$P$3),"",Výsledky!P71)</f>
        <v>-</v>
      </c>
      <c r="L81" s="98">
        <f>IF(ISBLANK(Výsledky!$W$3),"",Výsledky!W71)</f>
        <v>0</v>
      </c>
      <c r="M81" s="98" t="str">
        <f>IF(ISBLANK(Výsledky!$AD$3),"",Výsledky!AD71)</f>
        <v>-</v>
      </c>
      <c r="N81" s="98" t="str">
        <f>IF(ISBLANK(Výsledky!$AK$3),"",Výsledky!AK71)</f>
        <v>-</v>
      </c>
      <c r="O81" s="98" t="str">
        <f>IF(ISBLANK(Výsledky!$AR$3),"",Výsledky!AR71)</f>
        <v>-</v>
      </c>
      <c r="P81" s="98">
        <f>IF(ISBLANK(Výsledky!$AY$3),"",Výsledky!AY71)</f>
        <v>0</v>
      </c>
      <c r="Q81" s="98">
        <f>IF(ISBLANK(Výsledky!$BF$3),"",Výsledky!BF71)</f>
        <v>0</v>
      </c>
      <c r="R81" s="98" t="str">
        <f>IF(ISBLANK(Výsledky!$BM$3),"",Výsledky!BM71)</f>
        <v/>
      </c>
      <c r="S81" s="98" t="str">
        <f>IF(ISBLANK(Výsledky!$BT$3),"",Výsledky!BT71)</f>
        <v>-</v>
      </c>
      <c r="T81" s="98" t="str">
        <f>IF(ISBLANK(Výsledky!$CA$3),"",Výsledky!CA71)</f>
        <v/>
      </c>
      <c r="U81" s="98" t="str">
        <f>IF(ISBLANK(Výsledky!$CH$3),"",Výsledky!CH71)</f>
        <v>-</v>
      </c>
      <c r="V81" s="98" t="str">
        <f>IF(ISBLANK(Výsledky!$CO$3),"",Výsledky!CO71)</f>
        <v>-</v>
      </c>
      <c r="W81" s="98" t="str">
        <f>IF(ISBLANK(Výsledky!$CV$3),"",Výsledky!CV71)</f>
        <v/>
      </c>
      <c r="X81" s="98" t="str">
        <f>IF(ISBLANK(Výsledky!$DC$3),"",Výsledky!DC71)</f>
        <v/>
      </c>
      <c r="Y81" s="98" t="str">
        <f>IF(ISBLANK(Výsledky!$DJ$3),"",Výsledky!DJ71)</f>
        <v/>
      </c>
      <c r="Z81" s="98" t="str">
        <f>IF(ISBLANK(Výsledky!$DQ$3),"",Výsledky!DQ71)</f>
        <v/>
      </c>
      <c r="AA81" s="98" t="str">
        <f>IF(ISBLANK(Výsledky!$DX$3),"",Výsledky!DX71)</f>
        <v/>
      </c>
      <c r="AB81" s="98" t="str">
        <f>IF(ISBLANK(Výsledky!$EE$3),"",Výsledky!EE71)</f>
        <v/>
      </c>
      <c r="AC81" s="98" t="str">
        <f>IF(ISBLANK(Výsledky!$EL$3),"",Výsledky!EL71)</f>
        <v/>
      </c>
      <c r="AD81" s="98" t="str">
        <f>IF(ISBLANK(Výsledky!$ES$3),"",Výsledky!ES71)</f>
        <v/>
      </c>
      <c r="AE81" s="98" t="str">
        <f>IF(ISBLANK(Výsledky!$EZ$3),"",Výsledky!EZ71)</f>
        <v/>
      </c>
      <c r="AF81" s="98" t="str">
        <f>IF(ISBLANK(Výsledky!$FG$3),"",Výsledky!FG71)</f>
        <v/>
      </c>
      <c r="AG81" s="98" t="str">
        <f>IF(ISBLANK(Výsledky!$FN$3),"",Výsledky!FN71)</f>
        <v/>
      </c>
      <c r="AH81" s="98" t="str">
        <f>IF(ISBLANK(Výsledky!$FU$3),"",Výsledky!FU71)</f>
        <v/>
      </c>
      <c r="AI81" s="98" t="str">
        <f>IF(ISBLANK(Výsledky!$GB$3),"",Výsledky!GB71)</f>
        <v/>
      </c>
      <c r="AJ81" s="98" t="str">
        <f>IF(ISBLANK(Výsledky!$GI$3),"",Výsledky!GI71)</f>
        <v/>
      </c>
      <c r="AK81" s="98" t="str">
        <f>IF(ISBLANK(Výsledky!$GP$3),"",Výsledky!GP71)</f>
        <v/>
      </c>
      <c r="AL81" s="98" t="str">
        <f>IF(ISBLANK(Výsledky!$GW$3),"",Výsledky!GW71)</f>
        <v/>
      </c>
      <c r="AM81" s="98" t="str">
        <f>IF(ISBLANK(Výsledky!$HD$3),"",Výsledky!HD71)</f>
        <v/>
      </c>
      <c r="AN81" s="98" t="str">
        <f>IF(ISBLANK(Výsledky!$HK$3),"",Výsledky!HK71)</f>
        <v/>
      </c>
      <c r="AO81" s="98" t="str">
        <f>IF(ISBLANK(Výsledky!$HR$3),"",Výsledky!HR71)</f>
        <v/>
      </c>
      <c r="AP81" s="98" t="str">
        <f>IF(ISBLANK(Výsledky!$HY$3),"",Výsledky!HY71)</f>
        <v/>
      </c>
      <c r="AQ81" s="98" t="str">
        <f>IF(ISBLANK(Výsledky!$IF$3),"",Výsledky!IF71)</f>
        <v/>
      </c>
      <c r="AR81" s="98" t="str">
        <f>IF(ISBLANK(Výsledky!$IM$3),"",Výsledky!IM71)</f>
        <v/>
      </c>
      <c r="AS81" s="98" t="str">
        <f>IF(ISBLANK(Výsledky!$IT$3),"",Výsledky!IT71)</f>
        <v/>
      </c>
      <c r="AT81" s="98" t="str">
        <f>IF(ISBLANK(Výsledky!$JA$3),"",Výsledky!JA71)</f>
        <v/>
      </c>
      <c r="AU81" s="98" t="str">
        <f>IF(ISBLANK(Výsledky!$JH$3),"",Výsledky!JH71)</f>
        <v/>
      </c>
      <c r="AV81" s="98" t="str">
        <f>IF(ISBLANK(Výsledky!$JO$3),"",Výsledky!JO71)</f>
        <v/>
      </c>
      <c r="AW81" s="98" t="str">
        <f>IF(ISBLANK(Výsledky!$JV$3),"",Výsledky!JV71)</f>
        <v/>
      </c>
      <c r="AX81" s="98" t="str">
        <f>IF(ISBLANK(Výsledky!$KC$3),"",Výsledky!KC71)</f>
        <v/>
      </c>
      <c r="AY81" s="98" t="str">
        <f>IF(ISBLANK(Výsledky!$KJ$3),"",Výsledky!KJ71)</f>
        <v/>
      </c>
      <c r="AZ81" s="98" t="str">
        <f>IF(ISBLANK(Výsledky!$KQ$3),"",Výsledky!KQ71)</f>
        <v/>
      </c>
      <c r="BA81" s="98" t="str">
        <f>IF(ISBLANK(Výsledky!$KX$3),"",Výsledky!KX71)</f>
        <v/>
      </c>
      <c r="BB81" s="98" t="str">
        <f>IF(ISBLANK(Výsledky!$LE$3),"",Výsledky!LE71)</f>
        <v/>
      </c>
      <c r="BC81" s="98" t="str">
        <f>IF(ISBLANK(Výsledky!$LL$3),"",Výsledky!LL71)</f>
        <v/>
      </c>
      <c r="BD81" s="98" t="str">
        <f>IF(ISBLANK(Výsledky!$LS$3),"",Výsledky!LS71)</f>
        <v/>
      </c>
      <c r="BE81" s="98" t="str">
        <f>IF(ISBLANK(Výsledky!$LZ$3),"",Výsledky!LZ71)</f>
        <v/>
      </c>
      <c r="BF81" s="98" t="str">
        <f>IF(ISBLANK(Výsledky!$MG$3),"",Výsledky!MG71)</f>
        <v/>
      </c>
      <c r="BG81" s="98" t="str">
        <f>IF(ISBLANK(Výsledky!$MN$3),"",Výsledky!MN71)</f>
        <v/>
      </c>
      <c r="BH81" s="98" t="str">
        <f>IF(ISBLANK(Výsledky!$MU$3),"",Výsledky!MU71)</f>
        <v/>
      </c>
      <c r="BI81" s="98" t="str">
        <f>IF(ISBLANK(Výsledky!$NB$3),"",Výsledky!NB71)</f>
        <v/>
      </c>
      <c r="BJ81" s="98" t="str">
        <f>IF(ISBLANK(Výsledky!$NI$3),"",Výsledky!NI71)</f>
        <v/>
      </c>
      <c r="BK81" s="98" t="str">
        <f>IF(ISBLANK(Výsledky!$NP$3),"",Výsledky!NP71)</f>
        <v/>
      </c>
      <c r="BL81" s="98" t="str">
        <f>IF(ISBLANK(Výsledky!$NW$3),"",Výsledky!NW71)</f>
        <v/>
      </c>
      <c r="BM81" s="98" t="str">
        <f>IF(ISBLANK(Výsledky!$OD$3),"",Výsledky!OD71)</f>
        <v/>
      </c>
      <c r="BN81" s="98" t="str">
        <f>IF(ISBLANK(Výsledky!$OK$3),"",Výsledky!OK71)</f>
        <v/>
      </c>
      <c r="BO81" s="98" t="str">
        <f>IF(ISBLANK(Výsledky!$OR$3),"",Výsledky!OR71)</f>
        <v/>
      </c>
      <c r="BP81" s="98" t="str">
        <f>IF(ISBLANK(Výsledky!$OY$3),"",Výsledky!OY71)</f>
        <v/>
      </c>
      <c r="BQ81" s="98" t="str">
        <f>IF(ISBLANK(Výsledky!$PF$3),"",Výsledky!PF71)</f>
        <v/>
      </c>
      <c r="BR81" s="98" t="str">
        <f>IF(ISBLANK(Výsledky!$PM$3),"",Výsledky!PM71)</f>
        <v/>
      </c>
      <c r="BS81" s="98" t="str">
        <f>IF(ISBLANK(Výsledky!$PT$3),"",Výsledky!PT71)</f>
        <v/>
      </c>
      <c r="BT81" s="98" t="str">
        <f>IF(ISBLANK(Výsledky!$QA$3),"",Výsledky!QA71)</f>
        <v/>
      </c>
      <c r="BU81" s="99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 t="e">
        <f t="shared" si="72"/>
        <v>#N/A</v>
      </c>
      <c r="CH81" s="10" t="e">
        <f t="shared" si="73"/>
        <v>#N/A</v>
      </c>
      <c r="CI81" s="10" t="e">
        <f t="shared" si="74"/>
        <v>#N/A</v>
      </c>
      <c r="CJ81" s="10" t="e">
        <f t="shared" si="75"/>
        <v>#N/A</v>
      </c>
      <c r="CK81" s="10" t="e">
        <f t="shared" si="76"/>
        <v>#N/A</v>
      </c>
      <c r="CL81" s="10" t="e">
        <f t="shared" si="77"/>
        <v>#N/A</v>
      </c>
      <c r="CM81" s="10" t="e">
        <f t="shared" si="78"/>
        <v>#N/A</v>
      </c>
      <c r="CN81" s="10" t="e">
        <f t="shared" si="79"/>
        <v>#N/A</v>
      </c>
      <c r="CO81" s="10" t="e">
        <f t="shared" si="80"/>
        <v>#N/A</v>
      </c>
      <c r="CP81" s="10" t="e">
        <f t="shared" si="81"/>
        <v>#N/A</v>
      </c>
      <c r="CQ81" s="10" t="e">
        <f t="shared" si="82"/>
        <v>#N/A</v>
      </c>
      <c r="CR81" s="10" t="e">
        <f t="shared" si="83"/>
        <v>#N/A</v>
      </c>
      <c r="CS81" s="10" t="e">
        <f t="shared" si="84"/>
        <v>#N/A</v>
      </c>
      <c r="CT81" s="10" t="e">
        <f t="shared" si="85"/>
        <v>#N/A</v>
      </c>
      <c r="CU81" s="10" t="e">
        <f t="shared" si="86"/>
        <v>#N/A</v>
      </c>
      <c r="CV81" s="10" t="e">
        <f t="shared" si="87"/>
        <v>#N/A</v>
      </c>
      <c r="CW81" s="10" t="e">
        <f t="shared" si="88"/>
        <v>#N/A</v>
      </c>
      <c r="CX81" s="10" t="e">
        <f t="shared" si="89"/>
        <v>#N/A</v>
      </c>
      <c r="CY81" s="10" t="e">
        <f t="shared" si="90"/>
        <v>#N/A</v>
      </c>
      <c r="CZ81" s="10" t="e">
        <f t="shared" si="91"/>
        <v>#N/A</v>
      </c>
      <c r="DA81" s="10" t="e">
        <f t="shared" si="92"/>
        <v>#N/A</v>
      </c>
      <c r="DB81" s="10" t="e">
        <f t="shared" si="93"/>
        <v>#N/A</v>
      </c>
      <c r="DC81" s="10" t="e">
        <f t="shared" si="94"/>
        <v>#N/A</v>
      </c>
      <c r="DD81" s="10" t="e">
        <f t="shared" si="95"/>
        <v>#N/A</v>
      </c>
      <c r="DE81" s="10" t="e">
        <f t="shared" si="96"/>
        <v>#N/A</v>
      </c>
      <c r="DF81" s="10" t="e">
        <f t="shared" si="97"/>
        <v>#N/A</v>
      </c>
      <c r="DG81" s="10" t="e">
        <f t="shared" si="98"/>
        <v>#N/A</v>
      </c>
      <c r="DH81" s="10" t="e">
        <f t="shared" si="99"/>
        <v>#N/A</v>
      </c>
      <c r="DI81" s="10" t="e">
        <f t="shared" si="100"/>
        <v>#N/A</v>
      </c>
      <c r="DJ81" s="10" t="e">
        <f t="shared" si="101"/>
        <v>#N/A</v>
      </c>
      <c r="DK81" s="10" t="e">
        <f t="shared" si="102"/>
        <v>#N/A</v>
      </c>
      <c r="DL81" s="10" t="e">
        <f t="shared" si="103"/>
        <v>#N/A</v>
      </c>
      <c r="DM81" s="10" t="e">
        <f t="shared" si="104"/>
        <v>#N/A</v>
      </c>
      <c r="DN81" s="10" t="e">
        <f t="shared" si="105"/>
        <v>#N/A</v>
      </c>
      <c r="DO81" s="10" t="e">
        <f t="shared" si="106"/>
        <v>#N/A</v>
      </c>
      <c r="DP81" s="10" t="e">
        <f t="shared" si="107"/>
        <v>#N/A</v>
      </c>
      <c r="DQ81" s="10" t="e">
        <f t="shared" si="108"/>
        <v>#N/A</v>
      </c>
      <c r="DR81" s="10" t="e">
        <f t="shared" si="109"/>
        <v>#N/A</v>
      </c>
      <c r="DS81" s="10" t="e">
        <f t="shared" si="110"/>
        <v>#N/A</v>
      </c>
      <c r="DT81" s="10" t="e">
        <f t="shared" si="111"/>
        <v>#N/A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3.5" thickBot="1" x14ac:dyDescent="0.25">
      <c r="D82" s="104"/>
      <c r="E82" s="3"/>
      <c r="F82" s="3"/>
      <c r="G82" s="3"/>
      <c r="H82" s="3"/>
      <c r="I82" s="3"/>
      <c r="J82" s="3"/>
      <c r="BW82" s="14"/>
      <c r="BX82" s="15"/>
      <c r="BY82" s="209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45" t="s">
        <v>313</v>
      </c>
      <c r="C83" s="346"/>
      <c r="D83" s="347"/>
      <c r="E83" s="3"/>
      <c r="F83" s="3"/>
      <c r="G83" s="3"/>
      <c r="H83" s="3"/>
      <c r="I83" s="3"/>
      <c r="J83" s="225" t="s">
        <v>242</v>
      </c>
      <c r="K83" s="225" t="s">
        <v>242</v>
      </c>
      <c r="L83" s="225" t="s">
        <v>242</v>
      </c>
      <c r="M83" s="10" t="s">
        <v>33</v>
      </c>
      <c r="N83" s="225" t="s">
        <v>1</v>
      </c>
      <c r="O83" s="225" t="s">
        <v>2</v>
      </c>
      <c r="P83" s="225" t="s">
        <v>2</v>
      </c>
      <c r="Q83" s="10" t="s">
        <v>1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20"/>
      <c r="C84" s="348" t="s">
        <v>314</v>
      </c>
      <c r="D84" s="349"/>
      <c r="E84" s="3"/>
      <c r="F84" s="3"/>
      <c r="G84" s="3"/>
      <c r="H84" s="3"/>
      <c r="I84" s="3"/>
      <c r="J84" s="225" t="s">
        <v>1</v>
      </c>
      <c r="K84" s="225" t="s">
        <v>33</v>
      </c>
      <c r="L84" s="225" t="s">
        <v>33</v>
      </c>
      <c r="M84" s="10" t="s">
        <v>1</v>
      </c>
      <c r="N84" s="225" t="s">
        <v>24</v>
      </c>
      <c r="O84" s="225" t="s">
        <v>242</v>
      </c>
      <c r="P84" s="225" t="s">
        <v>242</v>
      </c>
      <c r="Q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 t="e">
        <f t="shared" ref="CG84:CG92" si="137">VLOOKUP(BX84,$BX$3:$EJ$81,10,FALSE)</f>
        <v>#N/A</v>
      </c>
      <c r="CH84" s="10" t="e">
        <f t="shared" ref="CH84:CH92" si="138">VLOOKUP(BX84,$BX$3:$EJ$81,11,FALSE)</f>
        <v>#N/A</v>
      </c>
      <c r="CI84" s="10" t="e">
        <f t="shared" ref="CI84:CI92" si="139">VLOOKUP(BX84,$BX$3:$EJ$81,12,FALSE)</f>
        <v>#N/A</v>
      </c>
      <c r="CJ84" s="10" t="e">
        <f t="shared" ref="CJ84:CJ92" si="140">VLOOKUP(BX84,$BX$3:$EJ$81,13,FALSE)</f>
        <v>#N/A</v>
      </c>
      <c r="CK84" s="10" t="e">
        <f t="shared" ref="CK84:CK92" si="141">VLOOKUP(BX84,$BX$3:$EJ$81,14,FALSE)</f>
        <v>#N/A</v>
      </c>
      <c r="CL84" s="10" t="e">
        <f t="shared" ref="CL84:CL92" si="142">VLOOKUP(BX84,$BX$3:$EJ$81,15,FALSE)</f>
        <v>#N/A</v>
      </c>
      <c r="CM84" s="10" t="e">
        <f t="shared" ref="CM84:CM92" si="143">VLOOKUP(BX84,$BX$3:$EJ$81,16,FALSE)</f>
        <v>#N/A</v>
      </c>
      <c r="CN84" s="10" t="e">
        <f t="shared" ref="CN84:CN92" si="144">VLOOKUP(BX84,$BX$3:$EJ$81,17,FALSE)</f>
        <v>#N/A</v>
      </c>
      <c r="CO84" s="10" t="e">
        <f t="shared" ref="CO84:CO92" si="145">VLOOKUP(BX84,$BX$3:$EJ$81,18,FALSE)</f>
        <v>#N/A</v>
      </c>
      <c r="CP84" s="10" t="e">
        <f t="shared" ref="CP84:CP92" si="146">VLOOKUP(BX84,$BX$3:$EJ$81,19,FALSE)</f>
        <v>#N/A</v>
      </c>
      <c r="CQ84" s="10" t="e">
        <f t="shared" ref="CQ84:CQ92" si="147">VLOOKUP(BX84,$BX$3:$EJ$81,20,FALSE)</f>
        <v>#N/A</v>
      </c>
      <c r="CR84" s="10" t="e">
        <f t="shared" ref="CR84:CR92" si="148">VLOOKUP(BX84,$BX$3:$EJ$81,21,FALSE)</f>
        <v>#N/A</v>
      </c>
      <c r="CS84" s="10" t="e">
        <f t="shared" ref="CS84:CS92" si="149">VLOOKUP(BX84,$BX$3:$EJ$81,22,FALSE)</f>
        <v>#N/A</v>
      </c>
      <c r="CT84" s="10" t="e">
        <f t="shared" ref="CT84:CT92" si="150">VLOOKUP(BX84,$BX$3:$EJ$81,23,FALSE)</f>
        <v>#N/A</v>
      </c>
      <c r="CU84" s="10" t="e">
        <f t="shared" ref="CU84:CU92" si="151">VLOOKUP(BX84,$BX$3:$EJ$81,24,FALSE)</f>
        <v>#N/A</v>
      </c>
      <c r="CV84" s="10" t="e">
        <f t="shared" ref="CV84:CV92" si="152">VLOOKUP(BX84,$BX$3:$EJ$81,25,FALSE)</f>
        <v>#N/A</v>
      </c>
      <c r="CW84" s="10" t="e">
        <f t="shared" ref="CW84:CW92" si="153">VLOOKUP(BX84,$BX$3:$EJ$81,26,FALSE)</f>
        <v>#N/A</v>
      </c>
      <c r="CX84" s="10" t="e">
        <f t="shared" ref="CX84:CX92" si="154">VLOOKUP(BX84,$BX$3:$EJ$81,27,FALSE)</f>
        <v>#N/A</v>
      </c>
      <c r="CY84" s="10" t="e">
        <f t="shared" ref="CY84:CY92" si="155">VLOOKUP(BX84,$BX$3:$EJ$81,28,FALSE)</f>
        <v>#N/A</v>
      </c>
      <c r="CZ84" s="10" t="e">
        <f t="shared" ref="CZ84:CZ92" si="156">VLOOKUP(BX84,$BX$3:$EJ$81,29,FALSE)</f>
        <v>#N/A</v>
      </c>
      <c r="DA84" s="10" t="e">
        <f t="shared" ref="DA84:DA92" si="157">VLOOKUP(BX84,$BX$3:$EJ$81,30,FALSE)</f>
        <v>#N/A</v>
      </c>
      <c r="DB84" s="10" t="e">
        <f t="shared" ref="DB84:DB92" si="158">VLOOKUP(BX84,$BX$3:$EJ$81,31,FALSE)</f>
        <v>#N/A</v>
      </c>
      <c r="DC84" s="10" t="e">
        <f t="shared" ref="DC84:DC92" si="159">VLOOKUP(BX84,$BX$3:$EJ$81,32,FALSE)</f>
        <v>#N/A</v>
      </c>
      <c r="DD84" s="10" t="e">
        <f t="shared" ref="DD84:DD92" si="160">VLOOKUP(BX84,$BX$3:$EJ$81,33,FALSE)</f>
        <v>#N/A</v>
      </c>
      <c r="DE84" s="10" t="e">
        <f t="shared" ref="DE84:DE92" si="161">VLOOKUP(BX84,$BX$3:$EJ$81,34,FALSE)</f>
        <v>#N/A</v>
      </c>
      <c r="DF84" s="10" t="e">
        <f t="shared" ref="DF84:DF92" si="162">VLOOKUP(BX84,$BX$3:$EJ$81,35,FALSE)</f>
        <v>#N/A</v>
      </c>
      <c r="DG84" s="10" t="e">
        <f t="shared" ref="DG84:DG92" si="163">VLOOKUP(BX84,$BX$3:$EJ$81,36,FALSE)</f>
        <v>#N/A</v>
      </c>
      <c r="DH84" s="10" t="e">
        <f t="shared" ref="DH84:DH92" si="164">VLOOKUP(BX84,$BX$3:$EJ$81,37,FALSE)</f>
        <v>#N/A</v>
      </c>
      <c r="DI84" s="10" t="e">
        <f t="shared" ref="DI84:DI92" si="165">VLOOKUP(BX84,$BX$3:$EJ$81,38,FALSE)</f>
        <v>#N/A</v>
      </c>
      <c r="DJ84" s="10" t="e">
        <f t="shared" ref="DJ84:DJ92" si="166">VLOOKUP(BX84,$BX$3:$EJ$81,39,FALSE)</f>
        <v>#N/A</v>
      </c>
      <c r="DK84" s="10" t="e">
        <f t="shared" ref="DK84:DK92" si="167">VLOOKUP(BX84,$BX$3:$EJ$81,40,FALSE)</f>
        <v>#N/A</v>
      </c>
      <c r="DL84" s="10" t="e">
        <f t="shared" ref="DL84:DL92" si="168">VLOOKUP(BX84,$BX$3:$EJ$81,41,FALSE)</f>
        <v>#N/A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 t="e">
        <f t="shared" ref="DO84:DO92" si="171">VLOOKUP(BX84,$BX$3:$EJ$81,44,FALSE)</f>
        <v>#N/A</v>
      </c>
      <c r="DP84" s="10" t="e">
        <f t="shared" ref="DP84:DP92" si="172">VLOOKUP(BX84,$BX$3:$EJ$81,45,FALSE)</f>
        <v>#N/A</v>
      </c>
      <c r="DQ84" s="10" t="e">
        <f t="shared" ref="DQ84:DQ92" si="173">VLOOKUP(BX84,$BX$3:$EJ$81,46,FALSE)</f>
        <v>#N/A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 t="e">
        <f t="shared" ref="DT84:DT92" si="176">VLOOKUP(BX84,$BX$3:$EJ$81,49,FALSE)</f>
        <v>#N/A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75" x14ac:dyDescent="0.2">
      <c r="B85" s="121"/>
      <c r="C85" s="350" t="s">
        <v>315</v>
      </c>
      <c r="D85" s="351"/>
      <c r="E85" s="3"/>
      <c r="F85" s="3"/>
      <c r="G85" s="3"/>
      <c r="H85" s="3"/>
      <c r="I85" s="3"/>
      <c r="J85" s="225" t="s">
        <v>24</v>
      </c>
      <c r="K85" s="225" t="s">
        <v>1</v>
      </c>
      <c r="L85" s="225" t="s">
        <v>1</v>
      </c>
      <c r="M85" s="10" t="s">
        <v>24</v>
      </c>
      <c r="N85" s="225" t="s">
        <v>242</v>
      </c>
      <c r="O85" s="225" t="s">
        <v>1</v>
      </c>
      <c r="P85" s="225" t="s">
        <v>1</v>
      </c>
      <c r="Q85" s="10" t="s">
        <v>242</v>
      </c>
      <c r="BV85" s="3">
        <v>3</v>
      </c>
      <c r="BX85" s="16" t="str">
        <f t="shared" si="128"/>
        <v/>
      </c>
      <c r="BY85" s="10" t="e">
        <f t="shared" si="129"/>
        <v>#N/A</v>
      </c>
      <c r="BZ85" s="10" t="e">
        <f t="shared" si="130"/>
        <v>#N/A</v>
      </c>
      <c r="CA85" s="10" t="e">
        <f t="shared" si="131"/>
        <v>#N/A</v>
      </c>
      <c r="CB85" s="10" t="e">
        <f t="shared" si="132"/>
        <v>#N/A</v>
      </c>
      <c r="CC85" s="10" t="e">
        <f t="shared" si="133"/>
        <v>#N/A</v>
      </c>
      <c r="CD85" s="10" t="e">
        <f t="shared" si="134"/>
        <v>#N/A</v>
      </c>
      <c r="CE85" s="10" t="e">
        <f t="shared" si="135"/>
        <v>#N/A</v>
      </c>
      <c r="CF85" s="10" t="e">
        <f t="shared" si="136"/>
        <v>#N/A</v>
      </c>
      <c r="CG85" s="10" t="e">
        <f t="shared" si="137"/>
        <v>#N/A</v>
      </c>
      <c r="CH85" s="10" t="e">
        <f t="shared" si="138"/>
        <v>#N/A</v>
      </c>
      <c r="CI85" s="10" t="e">
        <f t="shared" si="139"/>
        <v>#N/A</v>
      </c>
      <c r="CJ85" s="10" t="e">
        <f t="shared" si="140"/>
        <v>#N/A</v>
      </c>
      <c r="CK85" s="10" t="e">
        <f t="shared" si="141"/>
        <v>#N/A</v>
      </c>
      <c r="CL85" s="10" t="e">
        <f t="shared" si="142"/>
        <v>#N/A</v>
      </c>
      <c r="CM85" s="10" t="e">
        <f t="shared" si="143"/>
        <v>#N/A</v>
      </c>
      <c r="CN85" s="10" t="e">
        <f t="shared" si="144"/>
        <v>#N/A</v>
      </c>
      <c r="CO85" s="10" t="e">
        <f t="shared" si="145"/>
        <v>#N/A</v>
      </c>
      <c r="CP85" s="10" t="e">
        <f t="shared" si="146"/>
        <v>#N/A</v>
      </c>
      <c r="CQ85" s="10" t="e">
        <f t="shared" si="147"/>
        <v>#N/A</v>
      </c>
      <c r="CR85" s="10" t="e">
        <f t="shared" si="148"/>
        <v>#N/A</v>
      </c>
      <c r="CS85" s="10" t="e">
        <f t="shared" si="149"/>
        <v>#N/A</v>
      </c>
      <c r="CT85" s="10" t="e">
        <f t="shared" si="150"/>
        <v>#N/A</v>
      </c>
      <c r="CU85" s="10" t="e">
        <f t="shared" si="151"/>
        <v>#N/A</v>
      </c>
      <c r="CV85" s="10" t="e">
        <f t="shared" si="152"/>
        <v>#N/A</v>
      </c>
      <c r="CW85" s="10" t="e">
        <f t="shared" si="153"/>
        <v>#N/A</v>
      </c>
      <c r="CX85" s="10" t="e">
        <f t="shared" si="154"/>
        <v>#N/A</v>
      </c>
      <c r="CY85" s="10" t="e">
        <f t="shared" si="155"/>
        <v>#N/A</v>
      </c>
      <c r="CZ85" s="10" t="e">
        <f t="shared" si="156"/>
        <v>#N/A</v>
      </c>
      <c r="DA85" s="10" t="e">
        <f t="shared" si="157"/>
        <v>#N/A</v>
      </c>
      <c r="DB85" s="10" t="e">
        <f t="shared" si="158"/>
        <v>#N/A</v>
      </c>
      <c r="DC85" s="10" t="e">
        <f t="shared" si="159"/>
        <v>#N/A</v>
      </c>
      <c r="DD85" s="10" t="e">
        <f t="shared" si="160"/>
        <v>#N/A</v>
      </c>
      <c r="DE85" s="10" t="e">
        <f t="shared" si="161"/>
        <v>#N/A</v>
      </c>
      <c r="DF85" s="10" t="e">
        <f t="shared" si="162"/>
        <v>#N/A</v>
      </c>
      <c r="DG85" s="10" t="e">
        <f t="shared" si="163"/>
        <v>#N/A</v>
      </c>
      <c r="DH85" s="10" t="e">
        <f t="shared" si="164"/>
        <v>#N/A</v>
      </c>
      <c r="DI85" s="10" t="e">
        <f t="shared" si="165"/>
        <v>#N/A</v>
      </c>
      <c r="DJ85" s="10" t="e">
        <f t="shared" si="166"/>
        <v>#N/A</v>
      </c>
      <c r="DK85" s="10" t="e">
        <f t="shared" si="167"/>
        <v>#N/A</v>
      </c>
      <c r="DL85" s="10" t="e">
        <f t="shared" si="168"/>
        <v>#N/A</v>
      </c>
      <c r="DM85" s="10" t="e">
        <f t="shared" si="169"/>
        <v>#N/A</v>
      </c>
      <c r="DN85" s="10" t="e">
        <f t="shared" si="170"/>
        <v>#N/A</v>
      </c>
      <c r="DO85" s="10" t="e">
        <f t="shared" si="171"/>
        <v>#N/A</v>
      </c>
      <c r="DP85" s="10" t="e">
        <f t="shared" si="172"/>
        <v>#N/A</v>
      </c>
      <c r="DQ85" s="10" t="e">
        <f t="shared" si="173"/>
        <v>#N/A</v>
      </c>
      <c r="DR85" s="10" t="e">
        <f t="shared" si="174"/>
        <v>#N/A</v>
      </c>
      <c r="DS85" s="10" t="e">
        <f t="shared" si="175"/>
        <v>#N/A</v>
      </c>
      <c r="DT85" s="10" t="e">
        <f t="shared" si="176"/>
        <v>#N/A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75" x14ac:dyDescent="0.2">
      <c r="B86" s="122"/>
      <c r="C86" s="352" t="s">
        <v>316</v>
      </c>
      <c r="D86" s="353"/>
      <c r="E86" s="3"/>
      <c r="F86" s="3"/>
      <c r="G86" s="3"/>
      <c r="H86" s="3"/>
      <c r="I86" s="3"/>
      <c r="J86" s="225" t="s">
        <v>245</v>
      </c>
      <c r="K86" s="225" t="s">
        <v>24</v>
      </c>
      <c r="L86" s="225" t="s">
        <v>24</v>
      </c>
      <c r="M86" s="10" t="s">
        <v>242</v>
      </c>
      <c r="N86" s="225" t="s">
        <v>34</v>
      </c>
      <c r="O86" s="225" t="s">
        <v>234</v>
      </c>
      <c r="P86" s="225" t="s">
        <v>234</v>
      </c>
      <c r="Q86" s="10" t="s">
        <v>234</v>
      </c>
      <c r="BV86" s="3">
        <v>4</v>
      </c>
      <c r="BX86" s="16" t="str">
        <f t="shared" si="128"/>
        <v/>
      </c>
      <c r="BY86" s="10" t="e">
        <f t="shared" si="129"/>
        <v>#N/A</v>
      </c>
      <c r="BZ86" s="10" t="e">
        <f t="shared" si="130"/>
        <v>#N/A</v>
      </c>
      <c r="CA86" s="10" t="e">
        <f t="shared" si="131"/>
        <v>#N/A</v>
      </c>
      <c r="CB86" s="10" t="e">
        <f t="shared" si="132"/>
        <v>#N/A</v>
      </c>
      <c r="CC86" s="10" t="e">
        <f t="shared" si="133"/>
        <v>#N/A</v>
      </c>
      <c r="CD86" s="10" t="e">
        <f t="shared" si="134"/>
        <v>#N/A</v>
      </c>
      <c r="CE86" s="10" t="e">
        <f t="shared" si="135"/>
        <v>#N/A</v>
      </c>
      <c r="CF86" s="10" t="e">
        <f t="shared" si="136"/>
        <v>#N/A</v>
      </c>
      <c r="CG86" s="10" t="e">
        <f t="shared" si="137"/>
        <v>#N/A</v>
      </c>
      <c r="CH86" s="10" t="e">
        <f t="shared" si="138"/>
        <v>#N/A</v>
      </c>
      <c r="CI86" s="10" t="e">
        <f t="shared" si="139"/>
        <v>#N/A</v>
      </c>
      <c r="CJ86" s="10" t="e">
        <f t="shared" si="140"/>
        <v>#N/A</v>
      </c>
      <c r="CK86" s="10" t="e">
        <f t="shared" si="141"/>
        <v>#N/A</v>
      </c>
      <c r="CL86" s="10" t="e">
        <f t="shared" si="142"/>
        <v>#N/A</v>
      </c>
      <c r="CM86" s="10" t="e">
        <f t="shared" si="143"/>
        <v>#N/A</v>
      </c>
      <c r="CN86" s="10" t="e">
        <f t="shared" si="144"/>
        <v>#N/A</v>
      </c>
      <c r="CO86" s="10" t="e">
        <f t="shared" si="145"/>
        <v>#N/A</v>
      </c>
      <c r="CP86" s="10" t="e">
        <f t="shared" si="146"/>
        <v>#N/A</v>
      </c>
      <c r="CQ86" s="10" t="e">
        <f t="shared" si="147"/>
        <v>#N/A</v>
      </c>
      <c r="CR86" s="10" t="e">
        <f t="shared" si="148"/>
        <v>#N/A</v>
      </c>
      <c r="CS86" s="10" t="e">
        <f t="shared" si="149"/>
        <v>#N/A</v>
      </c>
      <c r="CT86" s="10" t="e">
        <f t="shared" si="150"/>
        <v>#N/A</v>
      </c>
      <c r="CU86" s="10" t="e">
        <f t="shared" si="151"/>
        <v>#N/A</v>
      </c>
      <c r="CV86" s="10" t="e">
        <f t="shared" si="152"/>
        <v>#N/A</v>
      </c>
      <c r="CW86" s="10" t="e">
        <f t="shared" si="153"/>
        <v>#N/A</v>
      </c>
      <c r="CX86" s="10" t="e">
        <f t="shared" si="154"/>
        <v>#N/A</v>
      </c>
      <c r="CY86" s="10" t="e">
        <f t="shared" si="155"/>
        <v>#N/A</v>
      </c>
      <c r="CZ86" s="10" t="e">
        <f t="shared" si="156"/>
        <v>#N/A</v>
      </c>
      <c r="DA86" s="10" t="e">
        <f t="shared" si="157"/>
        <v>#N/A</v>
      </c>
      <c r="DB86" s="10" t="e">
        <f t="shared" si="158"/>
        <v>#N/A</v>
      </c>
      <c r="DC86" s="10" t="e">
        <f t="shared" si="159"/>
        <v>#N/A</v>
      </c>
      <c r="DD86" s="10" t="e">
        <f t="shared" si="160"/>
        <v>#N/A</v>
      </c>
      <c r="DE86" s="10" t="e">
        <f t="shared" si="161"/>
        <v>#N/A</v>
      </c>
      <c r="DF86" s="10" t="e">
        <f t="shared" si="162"/>
        <v>#N/A</v>
      </c>
      <c r="DG86" s="10" t="e">
        <f t="shared" si="163"/>
        <v>#N/A</v>
      </c>
      <c r="DH86" s="10" t="e">
        <f t="shared" si="164"/>
        <v>#N/A</v>
      </c>
      <c r="DI86" s="10" t="e">
        <f t="shared" si="165"/>
        <v>#N/A</v>
      </c>
      <c r="DJ86" s="10" t="e">
        <f t="shared" si="166"/>
        <v>#N/A</v>
      </c>
      <c r="DK86" s="10" t="e">
        <f t="shared" si="167"/>
        <v>#N/A</v>
      </c>
      <c r="DL86" s="10" t="e">
        <f t="shared" si="168"/>
        <v>#N/A</v>
      </c>
      <c r="DM86" s="10" t="e">
        <f t="shared" si="169"/>
        <v>#N/A</v>
      </c>
      <c r="DN86" s="10" t="e">
        <f t="shared" si="170"/>
        <v>#N/A</v>
      </c>
      <c r="DO86" s="10" t="e">
        <f t="shared" si="171"/>
        <v>#N/A</v>
      </c>
      <c r="DP86" s="10" t="e">
        <f t="shared" si="172"/>
        <v>#N/A</v>
      </c>
      <c r="DQ86" s="10" t="e">
        <f t="shared" si="173"/>
        <v>#N/A</v>
      </c>
      <c r="DR86" s="10" t="e">
        <f t="shared" si="174"/>
        <v>#N/A</v>
      </c>
      <c r="DS86" s="10" t="e">
        <f t="shared" si="175"/>
        <v>#N/A</v>
      </c>
      <c r="DT86" s="10" t="e">
        <f t="shared" si="176"/>
        <v>#N/A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5" thickBot="1" x14ac:dyDescent="0.25">
      <c r="B87" s="123"/>
      <c r="C87" s="341" t="s">
        <v>317</v>
      </c>
      <c r="D87" s="342"/>
      <c r="E87" s="3"/>
      <c r="F87" s="3"/>
      <c r="G87" s="3"/>
      <c r="H87" s="3"/>
      <c r="I87" s="3"/>
      <c r="J87" s="225" t="s">
        <v>9</v>
      </c>
      <c r="K87" s="225" t="s">
        <v>245</v>
      </c>
      <c r="L87" s="225" t="s">
        <v>245</v>
      </c>
      <c r="M87" s="10" t="s">
        <v>10</v>
      </c>
      <c r="N87" s="225" t="s">
        <v>2</v>
      </c>
      <c r="O87" s="225" t="s">
        <v>24</v>
      </c>
      <c r="P87" s="225" t="s">
        <v>24</v>
      </c>
      <c r="Q87" s="10" t="s">
        <v>24</v>
      </c>
      <c r="BV87" s="3">
        <v>5</v>
      </c>
      <c r="BX87" s="16" t="str">
        <f t="shared" si="128"/>
        <v/>
      </c>
      <c r="BY87" s="10" t="e">
        <f t="shared" si="129"/>
        <v>#N/A</v>
      </c>
      <c r="BZ87" s="10" t="e">
        <f t="shared" si="130"/>
        <v>#N/A</v>
      </c>
      <c r="CA87" s="10" t="e">
        <f t="shared" si="131"/>
        <v>#N/A</v>
      </c>
      <c r="CB87" s="10" t="e">
        <f t="shared" si="132"/>
        <v>#N/A</v>
      </c>
      <c r="CC87" s="10" t="e">
        <f t="shared" si="133"/>
        <v>#N/A</v>
      </c>
      <c r="CD87" s="10" t="e">
        <f t="shared" si="134"/>
        <v>#N/A</v>
      </c>
      <c r="CE87" s="10" t="e">
        <f t="shared" si="135"/>
        <v>#N/A</v>
      </c>
      <c r="CF87" s="10" t="e">
        <f t="shared" si="136"/>
        <v>#N/A</v>
      </c>
      <c r="CG87" s="10" t="e">
        <f t="shared" si="137"/>
        <v>#N/A</v>
      </c>
      <c r="CH87" s="10" t="e">
        <f t="shared" si="138"/>
        <v>#N/A</v>
      </c>
      <c r="CI87" s="10" t="e">
        <f t="shared" si="139"/>
        <v>#N/A</v>
      </c>
      <c r="CJ87" s="10" t="e">
        <f t="shared" si="140"/>
        <v>#N/A</v>
      </c>
      <c r="CK87" s="10" t="e">
        <f t="shared" si="141"/>
        <v>#N/A</v>
      </c>
      <c r="CL87" s="10" t="e">
        <f t="shared" si="142"/>
        <v>#N/A</v>
      </c>
      <c r="CM87" s="10" t="e">
        <f t="shared" si="143"/>
        <v>#N/A</v>
      </c>
      <c r="CN87" s="10" t="e">
        <f t="shared" si="144"/>
        <v>#N/A</v>
      </c>
      <c r="CO87" s="10" t="e">
        <f t="shared" si="145"/>
        <v>#N/A</v>
      </c>
      <c r="CP87" s="10" t="e">
        <f t="shared" si="146"/>
        <v>#N/A</v>
      </c>
      <c r="CQ87" s="10" t="e">
        <f t="shared" si="147"/>
        <v>#N/A</v>
      </c>
      <c r="CR87" s="10" t="e">
        <f t="shared" si="148"/>
        <v>#N/A</v>
      </c>
      <c r="CS87" s="10" t="e">
        <f t="shared" si="149"/>
        <v>#N/A</v>
      </c>
      <c r="CT87" s="10" t="e">
        <f t="shared" si="150"/>
        <v>#N/A</v>
      </c>
      <c r="CU87" s="10" t="e">
        <f t="shared" si="151"/>
        <v>#N/A</v>
      </c>
      <c r="CV87" s="10" t="e">
        <f t="shared" si="152"/>
        <v>#N/A</v>
      </c>
      <c r="CW87" s="10" t="e">
        <f t="shared" si="153"/>
        <v>#N/A</v>
      </c>
      <c r="CX87" s="10" t="e">
        <f t="shared" si="154"/>
        <v>#N/A</v>
      </c>
      <c r="CY87" s="10" t="e">
        <f t="shared" si="155"/>
        <v>#N/A</v>
      </c>
      <c r="CZ87" s="10" t="e">
        <f t="shared" si="156"/>
        <v>#N/A</v>
      </c>
      <c r="DA87" s="10" t="e">
        <f t="shared" si="157"/>
        <v>#N/A</v>
      </c>
      <c r="DB87" s="10" t="e">
        <f t="shared" si="158"/>
        <v>#N/A</v>
      </c>
      <c r="DC87" s="10" t="e">
        <f t="shared" si="159"/>
        <v>#N/A</v>
      </c>
      <c r="DD87" s="10" t="e">
        <f t="shared" si="160"/>
        <v>#N/A</v>
      </c>
      <c r="DE87" s="10" t="e">
        <f t="shared" si="161"/>
        <v>#N/A</v>
      </c>
      <c r="DF87" s="10" t="e">
        <f t="shared" si="162"/>
        <v>#N/A</v>
      </c>
      <c r="DG87" s="10" t="e">
        <f t="shared" si="163"/>
        <v>#N/A</v>
      </c>
      <c r="DH87" s="10" t="e">
        <f t="shared" si="164"/>
        <v>#N/A</v>
      </c>
      <c r="DI87" s="10" t="e">
        <f t="shared" si="165"/>
        <v>#N/A</v>
      </c>
      <c r="DJ87" s="10" t="e">
        <f t="shared" si="166"/>
        <v>#N/A</v>
      </c>
      <c r="DK87" s="10" t="e">
        <f t="shared" si="167"/>
        <v>#N/A</v>
      </c>
      <c r="DL87" s="10" t="e">
        <f t="shared" si="168"/>
        <v>#N/A</v>
      </c>
      <c r="DM87" s="10" t="e">
        <f t="shared" si="169"/>
        <v>#N/A</v>
      </c>
      <c r="DN87" s="10" t="e">
        <f t="shared" si="170"/>
        <v>#N/A</v>
      </c>
      <c r="DO87" s="10" t="e">
        <f t="shared" si="171"/>
        <v>#N/A</v>
      </c>
      <c r="DP87" s="10" t="e">
        <f t="shared" si="172"/>
        <v>#N/A</v>
      </c>
      <c r="DQ87" s="10" t="e">
        <f t="shared" si="173"/>
        <v>#N/A</v>
      </c>
      <c r="DR87" s="10" t="e">
        <f t="shared" si="174"/>
        <v>#N/A</v>
      </c>
      <c r="DS87" s="10" t="e">
        <f t="shared" si="175"/>
        <v>#N/A</v>
      </c>
      <c r="DT87" s="10" t="e">
        <f t="shared" si="176"/>
        <v>#N/A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 x14ac:dyDescent="0.2">
      <c r="D88" s="3"/>
      <c r="E88" s="3"/>
      <c r="F88" s="3"/>
      <c r="G88" s="3"/>
      <c r="H88" s="3"/>
      <c r="I88" s="3"/>
      <c r="J88" s="225" t="s">
        <v>33</v>
      </c>
      <c r="K88" s="225" t="s">
        <v>10</v>
      </c>
      <c r="L88" s="225" t="s">
        <v>39</v>
      </c>
      <c r="M88" s="10" t="s">
        <v>244</v>
      </c>
      <c r="N88" s="225" t="s">
        <v>33</v>
      </c>
      <c r="O88" s="225" t="s">
        <v>33</v>
      </c>
      <c r="P88" s="225" t="s">
        <v>33</v>
      </c>
      <c r="Q88" s="10" t="s">
        <v>241</v>
      </c>
      <c r="BV88" s="3">
        <v>6</v>
      </c>
      <c r="BX88" s="16" t="str">
        <f t="shared" si="128"/>
        <v/>
      </c>
      <c r="BY88" s="10" t="e">
        <f t="shared" si="129"/>
        <v>#N/A</v>
      </c>
      <c r="BZ88" s="10" t="e">
        <f t="shared" si="130"/>
        <v>#N/A</v>
      </c>
      <c r="CA88" s="10" t="e">
        <f t="shared" si="131"/>
        <v>#N/A</v>
      </c>
      <c r="CB88" s="10" t="e">
        <f t="shared" si="132"/>
        <v>#N/A</v>
      </c>
      <c r="CC88" s="10" t="e">
        <f t="shared" si="133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6"/>
        <v>#N/A</v>
      </c>
      <c r="CG88" s="10" t="e">
        <f t="shared" si="137"/>
        <v>#N/A</v>
      </c>
      <c r="CH88" s="10" t="e">
        <f t="shared" si="138"/>
        <v>#N/A</v>
      </c>
      <c r="CI88" s="10" t="e">
        <f t="shared" si="139"/>
        <v>#N/A</v>
      </c>
      <c r="CJ88" s="10" t="e">
        <f t="shared" si="140"/>
        <v>#N/A</v>
      </c>
      <c r="CK88" s="10" t="e">
        <f t="shared" si="141"/>
        <v>#N/A</v>
      </c>
      <c r="CL88" s="10" t="e">
        <f t="shared" si="142"/>
        <v>#N/A</v>
      </c>
      <c r="CM88" s="10" t="e">
        <f t="shared" si="143"/>
        <v>#N/A</v>
      </c>
      <c r="CN88" s="10" t="e">
        <f t="shared" si="144"/>
        <v>#N/A</v>
      </c>
      <c r="CO88" s="10" t="e">
        <f t="shared" si="145"/>
        <v>#N/A</v>
      </c>
      <c r="CP88" s="10" t="e">
        <f t="shared" si="146"/>
        <v>#N/A</v>
      </c>
      <c r="CQ88" s="10" t="e">
        <f t="shared" si="147"/>
        <v>#N/A</v>
      </c>
      <c r="CR88" s="10" t="e">
        <f t="shared" si="148"/>
        <v>#N/A</v>
      </c>
      <c r="CS88" s="10" t="e">
        <f t="shared" si="149"/>
        <v>#N/A</v>
      </c>
      <c r="CT88" s="10" t="e">
        <f t="shared" si="150"/>
        <v>#N/A</v>
      </c>
      <c r="CU88" s="10" t="e">
        <f t="shared" si="151"/>
        <v>#N/A</v>
      </c>
      <c r="CV88" s="10" t="e">
        <f t="shared" si="152"/>
        <v>#N/A</v>
      </c>
      <c r="CW88" s="10" t="e">
        <f t="shared" si="153"/>
        <v>#N/A</v>
      </c>
      <c r="CX88" s="10" t="e">
        <f t="shared" si="154"/>
        <v>#N/A</v>
      </c>
      <c r="CY88" s="10" t="e">
        <f t="shared" si="155"/>
        <v>#N/A</v>
      </c>
      <c r="CZ88" s="10" t="e">
        <f t="shared" si="156"/>
        <v>#N/A</v>
      </c>
      <c r="DA88" s="10" t="e">
        <f t="shared" si="157"/>
        <v>#N/A</v>
      </c>
      <c r="DB88" s="10" t="e">
        <f t="shared" si="158"/>
        <v>#N/A</v>
      </c>
      <c r="DC88" s="10" t="e">
        <f t="shared" si="159"/>
        <v>#N/A</v>
      </c>
      <c r="DD88" s="10" t="e">
        <f t="shared" si="160"/>
        <v>#N/A</v>
      </c>
      <c r="DE88" s="10" t="e">
        <f t="shared" si="161"/>
        <v>#N/A</v>
      </c>
      <c r="DF88" s="10" t="e">
        <f t="shared" si="162"/>
        <v>#N/A</v>
      </c>
      <c r="DG88" s="10" t="e">
        <f t="shared" si="163"/>
        <v>#N/A</v>
      </c>
      <c r="DH88" s="10" t="e">
        <f t="shared" si="164"/>
        <v>#N/A</v>
      </c>
      <c r="DI88" s="10" t="e">
        <f t="shared" si="165"/>
        <v>#N/A</v>
      </c>
      <c r="DJ88" s="10" t="e">
        <f t="shared" si="166"/>
        <v>#N/A</v>
      </c>
      <c r="DK88" s="10" t="e">
        <f t="shared" si="167"/>
        <v>#N/A</v>
      </c>
      <c r="DL88" s="10" t="e">
        <f t="shared" si="168"/>
        <v>#N/A</v>
      </c>
      <c r="DM88" s="10" t="e">
        <f t="shared" si="169"/>
        <v>#N/A</v>
      </c>
      <c r="DN88" s="10" t="e">
        <f t="shared" si="170"/>
        <v>#N/A</v>
      </c>
      <c r="DO88" s="10" t="e">
        <f t="shared" si="171"/>
        <v>#N/A</v>
      </c>
      <c r="DP88" s="10" t="e">
        <f t="shared" si="172"/>
        <v>#N/A</v>
      </c>
      <c r="DQ88" s="10" t="e">
        <f t="shared" si="173"/>
        <v>#N/A</v>
      </c>
      <c r="DR88" s="10" t="e">
        <f t="shared" si="174"/>
        <v>#N/A</v>
      </c>
      <c r="DS88" s="10" t="e">
        <f t="shared" si="175"/>
        <v>#N/A</v>
      </c>
      <c r="DT88" s="10" t="e">
        <f t="shared" si="176"/>
        <v>#N/A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 x14ac:dyDescent="0.2">
      <c r="D89" s="3"/>
      <c r="E89" s="3"/>
      <c r="F89" s="3"/>
      <c r="G89" s="3"/>
      <c r="H89" s="3"/>
      <c r="I89" s="3"/>
      <c r="J89" s="225" t="s">
        <v>327</v>
      </c>
      <c r="K89" s="225" t="s">
        <v>244</v>
      </c>
      <c r="L89" s="225" t="s">
        <v>10</v>
      </c>
      <c r="M89" s="10" t="s">
        <v>28</v>
      </c>
      <c r="N89" s="225" t="s">
        <v>234</v>
      </c>
      <c r="O89" s="225" t="s">
        <v>34</v>
      </c>
      <c r="P89" s="225" t="s">
        <v>34</v>
      </c>
      <c r="Q89" s="10" t="s">
        <v>33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 x14ac:dyDescent="0.2">
      <c r="D90" s="3"/>
      <c r="E90" s="3"/>
      <c r="F90" s="3"/>
      <c r="G90" s="3"/>
      <c r="H90" s="3"/>
      <c r="I90" s="3"/>
      <c r="J90" s="225" t="s">
        <v>38</v>
      </c>
      <c r="K90" s="225" t="s">
        <v>9</v>
      </c>
      <c r="L90" s="225" t="s">
        <v>244</v>
      </c>
      <c r="M90" s="10" t="s">
        <v>9</v>
      </c>
      <c r="N90" s="225" t="s">
        <v>245</v>
      </c>
      <c r="O90" s="225" t="s">
        <v>41</v>
      </c>
      <c r="P90" s="225" t="s">
        <v>241</v>
      </c>
      <c r="Q90" s="10" t="s">
        <v>38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 x14ac:dyDescent="0.2">
      <c r="D91" s="3"/>
      <c r="E91" s="3"/>
      <c r="F91" s="3"/>
      <c r="G91" s="3"/>
      <c r="H91" s="3"/>
      <c r="I91" s="3"/>
      <c r="J91" s="225" t="s">
        <v>16</v>
      </c>
      <c r="K91" s="225" t="s">
        <v>327</v>
      </c>
      <c r="L91" s="225" t="s">
        <v>28</v>
      </c>
      <c r="M91" s="10" t="s">
        <v>34</v>
      </c>
      <c r="N91" s="225" t="s">
        <v>39</v>
      </c>
      <c r="O91" s="225" t="s">
        <v>3</v>
      </c>
      <c r="P91" s="225" t="s">
        <v>41</v>
      </c>
      <c r="Q91" s="10" t="s">
        <v>235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 x14ac:dyDescent="0.2">
      <c r="D92" s="3"/>
      <c r="E92" s="3"/>
      <c r="F92" s="3"/>
      <c r="G92" s="3"/>
      <c r="H92" s="3"/>
      <c r="I92" s="3"/>
      <c r="J92" s="225" t="s">
        <v>183</v>
      </c>
      <c r="K92" s="225" t="s">
        <v>38</v>
      </c>
      <c r="L92" s="225" t="s">
        <v>9</v>
      </c>
      <c r="M92" s="10" t="s">
        <v>38</v>
      </c>
      <c r="N92" s="225" t="s">
        <v>10</v>
      </c>
      <c r="O92" s="225" t="s">
        <v>38</v>
      </c>
      <c r="P92" s="225" t="s">
        <v>52</v>
      </c>
      <c r="Q92" s="10" t="s">
        <v>34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 x14ac:dyDescent="0.2">
      <c r="D93" s="3"/>
      <c r="E93" s="3"/>
      <c r="F93" s="3"/>
      <c r="G93" s="3"/>
      <c r="H93" s="3"/>
      <c r="I93" s="3"/>
      <c r="J93" s="225" t="s">
        <v>239</v>
      </c>
      <c r="K93" s="225" t="s">
        <v>16</v>
      </c>
      <c r="L93" s="225" t="s">
        <v>34</v>
      </c>
      <c r="M93" s="10" t="s">
        <v>16</v>
      </c>
      <c r="N93" s="225" t="s">
        <v>244</v>
      </c>
      <c r="O93" s="225" t="s">
        <v>10</v>
      </c>
      <c r="P93" s="225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225" t="s">
        <v>27</v>
      </c>
      <c r="K94" s="225" t="s">
        <v>183</v>
      </c>
      <c r="L94" s="225" t="s">
        <v>327</v>
      </c>
      <c r="M94" s="10" t="s">
        <v>183</v>
      </c>
      <c r="N94" s="225" t="s">
        <v>28</v>
      </c>
      <c r="O94" s="225" t="s">
        <v>237</v>
      </c>
      <c r="P94" s="225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225" t="s">
        <v>17</v>
      </c>
      <c r="K95" s="225" t="s">
        <v>239</v>
      </c>
      <c r="L95" s="225" t="s">
        <v>38</v>
      </c>
      <c r="M95" s="10" t="s">
        <v>239</v>
      </c>
      <c r="N95" s="225" t="s">
        <v>9</v>
      </c>
      <c r="O95" s="225" t="s">
        <v>241</v>
      </c>
      <c r="P95" s="225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225" t="s">
        <v>244</v>
      </c>
      <c r="K96" s="225" t="s">
        <v>27</v>
      </c>
      <c r="L96" s="225" t="s">
        <v>16</v>
      </c>
      <c r="M96" s="10" t="s">
        <v>27</v>
      </c>
      <c r="N96" s="225" t="s">
        <v>38</v>
      </c>
      <c r="O96" s="225" t="s">
        <v>7</v>
      </c>
      <c r="P96" s="225" t="s">
        <v>237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225" t="s">
        <v>41</v>
      </c>
      <c r="K97" s="225" t="s">
        <v>17</v>
      </c>
      <c r="L97" s="225" t="s">
        <v>183</v>
      </c>
      <c r="M97" s="10" t="s">
        <v>41</v>
      </c>
      <c r="N97" s="225" t="s">
        <v>16</v>
      </c>
      <c r="O97" s="225" t="s">
        <v>245</v>
      </c>
      <c r="P97" s="225" t="s">
        <v>7</v>
      </c>
      <c r="Q97" s="10" t="s">
        <v>237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225" t="s">
        <v>28</v>
      </c>
      <c r="K98" s="225" t="s">
        <v>41</v>
      </c>
      <c r="L98" s="225" t="s">
        <v>239</v>
      </c>
      <c r="M98" s="10" t="s">
        <v>245</v>
      </c>
      <c r="N98" s="225" t="s">
        <v>183</v>
      </c>
      <c r="O98" s="225" t="s">
        <v>39</v>
      </c>
      <c r="P98" s="225" t="s">
        <v>245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225" t="s">
        <v>39</v>
      </c>
      <c r="K99" s="225" t="s">
        <v>28</v>
      </c>
      <c r="L99" s="225" t="s">
        <v>27</v>
      </c>
      <c r="M99" s="10" t="s">
        <v>39</v>
      </c>
      <c r="N99" s="225" t="s">
        <v>27</v>
      </c>
      <c r="O99" s="225" t="s">
        <v>26</v>
      </c>
      <c r="P99" s="225" t="s">
        <v>39</v>
      </c>
      <c r="Q99" s="10" t="s">
        <v>245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225" t="s">
        <v>250</v>
      </c>
      <c r="K100" s="225" t="s">
        <v>39</v>
      </c>
      <c r="L100" s="225" t="s">
        <v>17</v>
      </c>
      <c r="M100" s="10" t="s">
        <v>3</v>
      </c>
      <c r="N100" s="225" t="s">
        <v>41</v>
      </c>
      <c r="O100" s="225" t="s">
        <v>28</v>
      </c>
      <c r="P100" s="225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225" t="s">
        <v>34</v>
      </c>
      <c r="K101" s="225" t="s">
        <v>34</v>
      </c>
      <c r="L101" s="225" t="s">
        <v>41</v>
      </c>
      <c r="M101" s="10" t="s">
        <v>240</v>
      </c>
      <c r="N101" s="225" t="s">
        <v>3</v>
      </c>
      <c r="O101" s="225" t="s">
        <v>52</v>
      </c>
      <c r="P101" s="225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225" t="s">
        <v>323</v>
      </c>
      <c r="K102" s="225" t="s">
        <v>240</v>
      </c>
      <c r="L102" s="225" t="s">
        <v>323</v>
      </c>
      <c r="M102" s="10" t="s">
        <v>7</v>
      </c>
      <c r="N102" s="225" t="s">
        <v>235</v>
      </c>
      <c r="O102" s="225" t="s">
        <v>15</v>
      </c>
      <c r="P102" s="225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225" t="s">
        <v>10</v>
      </c>
      <c r="K103" s="225" t="s">
        <v>7</v>
      </c>
      <c r="L103" s="225" t="s">
        <v>3</v>
      </c>
      <c r="M103" s="10" t="s">
        <v>246</v>
      </c>
      <c r="N103" s="225" t="s">
        <v>237</v>
      </c>
      <c r="O103" s="225" t="s">
        <v>16</v>
      </c>
      <c r="P103" s="225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225" t="s">
        <v>22</v>
      </c>
      <c r="K104" s="225" t="s">
        <v>246</v>
      </c>
      <c r="L104" s="225" t="s">
        <v>234</v>
      </c>
      <c r="M104" s="10" t="s">
        <v>26</v>
      </c>
      <c r="N104" s="225" t="s">
        <v>240</v>
      </c>
      <c r="O104" s="225" t="s">
        <v>243</v>
      </c>
      <c r="P104" s="225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225" t="s">
        <v>7</v>
      </c>
      <c r="K105" s="225" t="s">
        <v>3</v>
      </c>
      <c r="L105" s="225" t="s">
        <v>235</v>
      </c>
      <c r="M105" s="10" t="s">
        <v>323</v>
      </c>
      <c r="N105" s="225" t="s">
        <v>7</v>
      </c>
      <c r="O105" s="225" t="s">
        <v>18</v>
      </c>
      <c r="P105" s="225" t="s">
        <v>243</v>
      </c>
      <c r="Q105" s="10" t="s">
        <v>323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225" t="s">
        <v>246</v>
      </c>
      <c r="K106" s="225" t="s">
        <v>237</v>
      </c>
      <c r="L106" s="225" t="s">
        <v>237</v>
      </c>
      <c r="M106" s="10" t="s">
        <v>327</v>
      </c>
      <c r="N106" s="225" t="s">
        <v>246</v>
      </c>
      <c r="O106" s="225" t="s">
        <v>23</v>
      </c>
      <c r="P106" s="225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225" t="s">
        <v>3</v>
      </c>
      <c r="K107" s="225" t="s">
        <v>250</v>
      </c>
      <c r="L107" s="225" t="s">
        <v>240</v>
      </c>
      <c r="M107" s="10" t="s">
        <v>2</v>
      </c>
      <c r="N107" s="225" t="s">
        <v>26</v>
      </c>
      <c r="O107" s="225" t="s">
        <v>9</v>
      </c>
      <c r="P107" s="225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225" t="s">
        <v>12</v>
      </c>
      <c r="K108" s="225" t="s">
        <v>323</v>
      </c>
      <c r="L108" s="225" t="s">
        <v>241</v>
      </c>
      <c r="M108" s="10" t="s">
        <v>5</v>
      </c>
      <c r="N108" s="225" t="s">
        <v>8</v>
      </c>
      <c r="O108" s="225" t="s">
        <v>327</v>
      </c>
      <c r="P108" s="225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225" t="s">
        <v>234</v>
      </c>
      <c r="K109" s="225" t="s">
        <v>12</v>
      </c>
      <c r="L109" s="225" t="s">
        <v>7</v>
      </c>
      <c r="M109" s="10" t="s">
        <v>17</v>
      </c>
      <c r="N109" s="225" t="s">
        <v>323</v>
      </c>
      <c r="O109" s="225" t="s">
        <v>235</v>
      </c>
      <c r="P109" s="225" t="s">
        <v>327</v>
      </c>
      <c r="Q109" s="10" t="s">
        <v>243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225" t="s">
        <v>2</v>
      </c>
      <c r="K110" s="225" t="s">
        <v>234</v>
      </c>
      <c r="L110" s="225" t="s">
        <v>246</v>
      </c>
      <c r="M110" s="10" t="s">
        <v>324</v>
      </c>
      <c r="N110" s="225" t="s">
        <v>327</v>
      </c>
      <c r="O110" s="225" t="s">
        <v>240</v>
      </c>
      <c r="P110" s="225" t="s">
        <v>235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225" t="s">
        <v>237</v>
      </c>
      <c r="K111" s="225" t="s">
        <v>2</v>
      </c>
      <c r="L111" s="225" t="s">
        <v>26</v>
      </c>
      <c r="M111" s="10" t="s">
        <v>12</v>
      </c>
      <c r="N111" s="225" t="s">
        <v>6</v>
      </c>
      <c r="O111" s="225" t="s">
        <v>27</v>
      </c>
      <c r="P111" s="225" t="s">
        <v>240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225" t="s">
        <v>240</v>
      </c>
      <c r="K112" s="225" t="s">
        <v>22</v>
      </c>
      <c r="L112" s="225" t="s">
        <v>250</v>
      </c>
      <c r="M112" s="10" t="s">
        <v>234</v>
      </c>
      <c r="N112" s="225" t="s">
        <v>239</v>
      </c>
      <c r="O112" s="225" t="s">
        <v>5</v>
      </c>
      <c r="P112" s="225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225" t="s">
        <v>241</v>
      </c>
      <c r="K113" s="225" t="s">
        <v>32</v>
      </c>
      <c r="L113" s="225" t="s">
        <v>12</v>
      </c>
      <c r="M113" s="10" t="s">
        <v>235</v>
      </c>
      <c r="N113" s="225" t="s">
        <v>5</v>
      </c>
      <c r="O113" s="225" t="s">
        <v>244</v>
      </c>
      <c r="P113" s="225" t="s">
        <v>244</v>
      </c>
      <c r="Q113" s="10" t="s">
        <v>327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225" t="s">
        <v>5</v>
      </c>
      <c r="K114" s="225" t="s">
        <v>241</v>
      </c>
      <c r="L114" s="225" t="s">
        <v>2</v>
      </c>
      <c r="M114" s="10" t="s">
        <v>22</v>
      </c>
      <c r="N114" s="225" t="s">
        <v>17</v>
      </c>
      <c r="O114" s="225" t="s">
        <v>14</v>
      </c>
      <c r="P114" s="225" t="s">
        <v>14</v>
      </c>
      <c r="Q114" s="10" t="s">
        <v>334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225" t="s">
        <v>243</v>
      </c>
      <c r="K115" s="225" t="s">
        <v>5</v>
      </c>
      <c r="L115" s="225" t="s">
        <v>22</v>
      </c>
      <c r="M115" s="10" t="s">
        <v>32</v>
      </c>
      <c r="N115" s="225" t="s">
        <v>12</v>
      </c>
      <c r="O115" s="225" t="s">
        <v>8</v>
      </c>
      <c r="P115" s="225" t="s">
        <v>8</v>
      </c>
      <c r="Q115" s="10" t="s">
        <v>240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225" t="s">
        <v>26</v>
      </c>
      <c r="K116" s="225" t="s">
        <v>243</v>
      </c>
      <c r="L116" s="225" t="s">
        <v>32</v>
      </c>
      <c r="M116" s="10" t="s">
        <v>237</v>
      </c>
      <c r="N116" s="225" t="s">
        <v>32</v>
      </c>
      <c r="O116" s="225" t="s">
        <v>323</v>
      </c>
      <c r="P116" s="225" t="s">
        <v>323</v>
      </c>
      <c r="Q116" s="10" t="s">
        <v>244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225" t="s">
        <v>247</v>
      </c>
      <c r="K117" s="225" t="s">
        <v>26</v>
      </c>
      <c r="L117" s="225" t="s">
        <v>226</v>
      </c>
      <c r="M117" s="10" t="s">
        <v>241</v>
      </c>
      <c r="N117" s="225" t="s">
        <v>238</v>
      </c>
      <c r="O117" s="225" t="s">
        <v>32</v>
      </c>
      <c r="P117" s="225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225" t="s">
        <v>40</v>
      </c>
      <c r="K118" s="225" t="s">
        <v>248</v>
      </c>
      <c r="L118" s="225" t="s">
        <v>5</v>
      </c>
      <c r="M118" s="10" t="s">
        <v>243</v>
      </c>
      <c r="N118" s="225" t="s">
        <v>241</v>
      </c>
      <c r="O118" s="225" t="s">
        <v>239</v>
      </c>
      <c r="P118" s="225" t="s">
        <v>239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225" t="s">
        <v>248</v>
      </c>
      <c r="K119" s="225" t="s">
        <v>30</v>
      </c>
      <c r="L119" s="225" t="s">
        <v>243</v>
      </c>
      <c r="M119" s="10" t="s">
        <v>8</v>
      </c>
      <c r="N119" s="225" t="s">
        <v>243</v>
      </c>
      <c r="O119" s="225" t="s">
        <v>17</v>
      </c>
      <c r="P119" s="225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225" t="s">
        <v>30</v>
      </c>
      <c r="K120" s="225" t="s">
        <v>23</v>
      </c>
      <c r="L120" s="225" t="s">
        <v>248</v>
      </c>
      <c r="M120" s="10" t="s">
        <v>326</v>
      </c>
      <c r="N120" s="225" t="s">
        <v>40</v>
      </c>
      <c r="O120" s="225" t="s">
        <v>334</v>
      </c>
      <c r="P120" s="225" t="s">
        <v>334</v>
      </c>
      <c r="Q120" s="10" t="s">
        <v>239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225" t="s">
        <v>23</v>
      </c>
      <c r="K121" s="225" t="s">
        <v>8</v>
      </c>
      <c r="L121" s="225" t="s">
        <v>30</v>
      </c>
      <c r="M121" s="10" t="s">
        <v>329</v>
      </c>
      <c r="N121" s="225" t="s">
        <v>30</v>
      </c>
      <c r="O121" s="225" t="s">
        <v>6</v>
      </c>
      <c r="P121" s="225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225" t="s">
        <v>8</v>
      </c>
      <c r="K122" s="225" t="s">
        <v>326</v>
      </c>
      <c r="L122" s="225" t="s">
        <v>249</v>
      </c>
      <c r="M122" s="10" t="s">
        <v>249</v>
      </c>
      <c r="N122" s="225" t="s">
        <v>18</v>
      </c>
      <c r="O122" s="225" t="s">
        <v>12</v>
      </c>
      <c r="P122" s="225" t="s">
        <v>12</v>
      </c>
      <c r="Q122" s="10" t="s">
        <v>326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225" t="s">
        <v>251</v>
      </c>
      <c r="K123" s="225" t="s">
        <v>329</v>
      </c>
      <c r="L123" s="225" t="s">
        <v>23</v>
      </c>
      <c r="M123" s="10" t="s">
        <v>250</v>
      </c>
      <c r="N123" s="225" t="s">
        <v>23</v>
      </c>
      <c r="O123" s="225" t="s">
        <v>22</v>
      </c>
      <c r="P123" s="225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225" t="s">
        <v>36</v>
      </c>
      <c r="K124" s="225" t="s">
        <v>235</v>
      </c>
      <c r="L124" s="225" t="s">
        <v>8</v>
      </c>
      <c r="M124" s="10" t="s">
        <v>52</v>
      </c>
      <c r="N124" s="225" t="s">
        <v>326</v>
      </c>
      <c r="O124" s="225" t="s">
        <v>183</v>
      </c>
      <c r="P124" s="225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225" t="s">
        <v>324</v>
      </c>
      <c r="K125" s="225" t="s">
        <v>40</v>
      </c>
      <c r="L125" s="225" t="s">
        <v>324</v>
      </c>
      <c r="M125" s="10" t="s">
        <v>15</v>
      </c>
      <c r="N125" s="225" t="s">
        <v>329</v>
      </c>
      <c r="O125" s="225" t="s">
        <v>4</v>
      </c>
      <c r="P125" s="225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225" t="s">
        <v>325</v>
      </c>
      <c r="K126" s="225" t="s">
        <v>21</v>
      </c>
      <c r="L126" s="225" t="s">
        <v>326</v>
      </c>
      <c r="M126" s="10" t="s">
        <v>21</v>
      </c>
      <c r="N126" s="225" t="s">
        <v>14</v>
      </c>
      <c r="O126" s="225" t="s">
        <v>40</v>
      </c>
      <c r="P126" s="225" t="s">
        <v>247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225" t="s">
        <v>6</v>
      </c>
      <c r="K127" s="225" t="s">
        <v>238</v>
      </c>
      <c r="L127" s="225" t="s">
        <v>329</v>
      </c>
      <c r="M127" s="10" t="s">
        <v>238</v>
      </c>
      <c r="N127" s="225" t="s">
        <v>52</v>
      </c>
      <c r="O127" s="225" t="s">
        <v>13</v>
      </c>
      <c r="P127" s="225" t="s">
        <v>40</v>
      </c>
      <c r="Q127" s="10" t="s">
        <v>247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225" t="s">
        <v>233</v>
      </c>
      <c r="K128" s="225" t="s">
        <v>226</v>
      </c>
      <c r="L128" s="225" t="s">
        <v>40</v>
      </c>
      <c r="M128" s="10" t="s">
        <v>226</v>
      </c>
      <c r="N128" s="225" t="s">
        <v>324</v>
      </c>
      <c r="O128" s="225" t="s">
        <v>21</v>
      </c>
      <c r="P128" s="225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225" t="s">
        <v>13</v>
      </c>
      <c r="K129" s="225" t="s">
        <v>11</v>
      </c>
      <c r="L129" s="225" t="s">
        <v>15</v>
      </c>
      <c r="M129" s="10" t="s">
        <v>25</v>
      </c>
      <c r="N129" s="225" t="s">
        <v>15</v>
      </c>
      <c r="O129" s="225" t="s">
        <v>238</v>
      </c>
      <c r="P129" s="225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225" t="s">
        <v>235</v>
      </c>
      <c r="K130" s="225" t="s">
        <v>311</v>
      </c>
      <c r="L130" s="225" t="s">
        <v>21</v>
      </c>
      <c r="M130" s="10" t="s">
        <v>248</v>
      </c>
      <c r="N130" s="225" t="s">
        <v>22</v>
      </c>
      <c r="O130" s="225" t="s">
        <v>246</v>
      </c>
      <c r="P130" s="225" t="s">
        <v>238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225" t="s">
        <v>15</v>
      </c>
      <c r="K131" s="225" t="s">
        <v>25</v>
      </c>
      <c r="L131" s="225" t="s">
        <v>238</v>
      </c>
      <c r="M131" s="10" t="s">
        <v>30</v>
      </c>
      <c r="N131" s="225" t="s">
        <v>21</v>
      </c>
      <c r="O131" s="225" t="s">
        <v>324</v>
      </c>
      <c r="P131" s="225" t="s">
        <v>246</v>
      </c>
      <c r="Q131" s="10" t="s">
        <v>238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225" t="s">
        <v>236</v>
      </c>
      <c r="K132" s="225" t="s">
        <v>247</v>
      </c>
      <c r="L132" s="225" t="s">
        <v>11</v>
      </c>
      <c r="M132" s="10" t="s">
        <v>18</v>
      </c>
      <c r="N132" s="225" t="s">
        <v>226</v>
      </c>
      <c r="O132" s="225" t="s">
        <v>226</v>
      </c>
      <c r="P132" s="225" t="s">
        <v>324</v>
      </c>
      <c r="Q132" s="10" t="s">
        <v>246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225" t="s">
        <v>21</v>
      </c>
      <c r="K133" s="225" t="s">
        <v>18</v>
      </c>
      <c r="L133" s="225" t="s">
        <v>311</v>
      </c>
      <c r="M133" s="10" t="s">
        <v>23</v>
      </c>
      <c r="N133" s="225" t="s">
        <v>247</v>
      </c>
      <c r="O133" s="225" t="s">
        <v>11</v>
      </c>
      <c r="P133" s="225" t="s">
        <v>226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225" t="s">
        <v>32</v>
      </c>
      <c r="K134" s="225" t="s">
        <v>14</v>
      </c>
      <c r="L134" s="225" t="s">
        <v>25</v>
      </c>
      <c r="M134" s="10" t="s">
        <v>35</v>
      </c>
      <c r="N134" s="225" t="s">
        <v>35</v>
      </c>
      <c r="O134" s="225" t="s">
        <v>311</v>
      </c>
      <c r="P134" s="225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225" t="s">
        <v>238</v>
      </c>
      <c r="K135" s="225" t="s">
        <v>35</v>
      </c>
      <c r="L135" s="225" t="s">
        <v>247</v>
      </c>
      <c r="M135" s="10" t="s">
        <v>332</v>
      </c>
      <c r="N135" s="225" t="s">
        <v>332</v>
      </c>
      <c r="O135" s="225" t="s">
        <v>247</v>
      </c>
      <c r="P135" s="225" t="s">
        <v>311</v>
      </c>
      <c r="Q135" s="10" t="s">
        <v>324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225" t="s">
        <v>226</v>
      </c>
      <c r="K136" s="225" t="s">
        <v>251</v>
      </c>
      <c r="L136" s="225" t="s">
        <v>18</v>
      </c>
      <c r="M136" s="10" t="s">
        <v>334</v>
      </c>
      <c r="N136" s="225" t="s">
        <v>334</v>
      </c>
      <c r="O136" s="225" t="s">
        <v>250</v>
      </c>
      <c r="P136" s="225" t="s">
        <v>250</v>
      </c>
      <c r="Q136" s="10" t="s">
        <v>226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225" t="s">
        <v>11</v>
      </c>
      <c r="K137" s="225" t="s">
        <v>52</v>
      </c>
      <c r="L137" s="225" t="s">
        <v>14</v>
      </c>
      <c r="M137" s="10" t="s">
        <v>335</v>
      </c>
      <c r="N137" s="225" t="s">
        <v>4</v>
      </c>
      <c r="O137" s="225" t="s">
        <v>35</v>
      </c>
      <c r="P137" s="225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225" t="s">
        <v>29</v>
      </c>
      <c r="K138" s="225" t="s">
        <v>36</v>
      </c>
      <c r="L138" s="225" t="s">
        <v>35</v>
      </c>
      <c r="M138" s="10" t="s">
        <v>40</v>
      </c>
      <c r="N138" s="225" t="s">
        <v>249</v>
      </c>
      <c r="O138" s="225" t="s">
        <v>332</v>
      </c>
      <c r="P138" s="225" t="s">
        <v>326</v>
      </c>
      <c r="Q138" s="10" t="s">
        <v>311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225" t="s">
        <v>311</v>
      </c>
      <c r="K139" s="225" t="s">
        <v>283</v>
      </c>
      <c r="L139" s="225" t="s">
        <v>251</v>
      </c>
      <c r="M139" s="10" t="s">
        <v>333</v>
      </c>
      <c r="N139" s="225" t="s">
        <v>250</v>
      </c>
      <c r="O139" s="225" t="s">
        <v>31</v>
      </c>
      <c r="P139" s="225" t="s">
        <v>332</v>
      </c>
      <c r="Q139" s="10" t="s">
        <v>250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225" t="s">
        <v>19</v>
      </c>
      <c r="K140" s="225" t="s">
        <v>324</v>
      </c>
      <c r="L140" s="225" t="s">
        <v>52</v>
      </c>
      <c r="M140" s="10" t="s">
        <v>6</v>
      </c>
      <c r="N140" s="225" t="s">
        <v>13</v>
      </c>
      <c r="O140" s="225" t="s">
        <v>30</v>
      </c>
      <c r="P140" s="225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225" t="s">
        <v>4</v>
      </c>
      <c r="K141" s="225" t="s">
        <v>325</v>
      </c>
      <c r="L141" s="225" t="s">
        <v>36</v>
      </c>
      <c r="M141" s="10" t="s">
        <v>13</v>
      </c>
      <c r="N141" s="225" t="s">
        <v>11</v>
      </c>
      <c r="O141" s="225" t="s">
        <v>326</v>
      </c>
      <c r="P141" s="225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225" t="s">
        <v>31</v>
      </c>
      <c r="K142" s="225" t="s">
        <v>332</v>
      </c>
      <c r="L142" s="225" t="s">
        <v>283</v>
      </c>
      <c r="M142" s="10" t="s">
        <v>11</v>
      </c>
      <c r="N142" s="225" t="s">
        <v>29</v>
      </c>
      <c r="O142" s="225" t="s">
        <v>329</v>
      </c>
      <c r="P142" s="225" t="s">
        <v>329</v>
      </c>
      <c r="Q142" s="10" t="s">
        <v>332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225" t="s">
        <v>25</v>
      </c>
      <c r="K143" s="225" t="s">
        <v>334</v>
      </c>
      <c r="L143" s="225" t="s">
        <v>325</v>
      </c>
      <c r="M143" s="10" t="s">
        <v>311</v>
      </c>
      <c r="N143" s="225" t="s">
        <v>311</v>
      </c>
      <c r="O143" s="225" t="s">
        <v>29</v>
      </c>
      <c r="P143" s="225" t="s">
        <v>29</v>
      </c>
      <c r="Q143" s="10" t="s">
        <v>328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225" t="s">
        <v>249</v>
      </c>
      <c r="K144" s="225" t="s">
        <v>335</v>
      </c>
      <c r="L144" s="225" t="s">
        <v>332</v>
      </c>
      <c r="M144" s="10" t="s">
        <v>247</v>
      </c>
      <c r="N144" s="225" t="s">
        <v>31</v>
      </c>
      <c r="O144" s="225" t="s">
        <v>36</v>
      </c>
      <c r="P144" s="225" t="s">
        <v>36</v>
      </c>
      <c r="Q144" s="10" t="s">
        <v>329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225" t="s">
        <v>37</v>
      </c>
      <c r="K145" s="225" t="s">
        <v>249</v>
      </c>
      <c r="L145" s="225" t="s">
        <v>334</v>
      </c>
      <c r="M145" s="10" t="s">
        <v>37</v>
      </c>
      <c r="N145" s="225" t="s">
        <v>25</v>
      </c>
      <c r="O145" s="225" t="s">
        <v>25</v>
      </c>
      <c r="P145" s="225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225" t="s">
        <v>18</v>
      </c>
      <c r="K146" s="225" t="s">
        <v>6</v>
      </c>
      <c r="L146" s="225" t="s">
        <v>335</v>
      </c>
      <c r="M146" s="10" t="s">
        <v>14</v>
      </c>
      <c r="N146" s="225" t="s">
        <v>248</v>
      </c>
      <c r="O146" s="225" t="s">
        <v>249</v>
      </c>
      <c r="P146" s="225" t="s">
        <v>249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225" t="s">
        <v>14</v>
      </c>
      <c r="K147" s="225" t="s">
        <v>233</v>
      </c>
      <c r="L147" s="225" t="s">
        <v>6</v>
      </c>
      <c r="M147" s="10" t="s">
        <v>251</v>
      </c>
      <c r="N147" s="225" t="s">
        <v>37</v>
      </c>
      <c r="O147" s="225" t="s">
        <v>335</v>
      </c>
      <c r="P147" s="225" t="s">
        <v>335</v>
      </c>
      <c r="Q147" s="10" t="s">
        <v>249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225" t="s">
        <v>35</v>
      </c>
      <c r="K148" s="225" t="s">
        <v>13</v>
      </c>
      <c r="L148" s="225" t="s">
        <v>233</v>
      </c>
      <c r="M148" s="10" t="s">
        <v>36</v>
      </c>
      <c r="N148" s="225" t="s">
        <v>36</v>
      </c>
      <c r="O148" s="225" t="s">
        <v>339</v>
      </c>
      <c r="P148" s="225" t="s">
        <v>339</v>
      </c>
      <c r="Q148" s="10" t="s">
        <v>335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225" t="s">
        <v>20</v>
      </c>
      <c r="K149" s="225" t="s">
        <v>15</v>
      </c>
      <c r="L149" s="225" t="s">
        <v>13</v>
      </c>
      <c r="M149" s="10" t="s">
        <v>283</v>
      </c>
      <c r="N149" s="225" t="s">
        <v>335</v>
      </c>
      <c r="O149" s="225" t="s">
        <v>248</v>
      </c>
      <c r="P149" s="225" t="s">
        <v>248</v>
      </c>
      <c r="Q149" s="10" t="s">
        <v>336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225" t="s">
        <v>52</v>
      </c>
      <c r="K150" s="225" t="s">
        <v>236</v>
      </c>
      <c r="L150" s="225" t="s">
        <v>236</v>
      </c>
      <c r="M150" s="10" t="s">
        <v>325</v>
      </c>
      <c r="N150" s="225" t="s">
        <v>336</v>
      </c>
      <c r="O150" s="225" t="s">
        <v>37</v>
      </c>
      <c r="P150" s="225" t="s">
        <v>37</v>
      </c>
      <c r="Q150" s="10" t="s">
        <v>339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225" t="s">
        <v>283</v>
      </c>
      <c r="K151" s="225" t="s">
        <v>29</v>
      </c>
      <c r="L151" s="225" t="s">
        <v>29</v>
      </c>
      <c r="M151" s="10" t="s">
        <v>337</v>
      </c>
      <c r="N151" s="225" t="s">
        <v>333</v>
      </c>
      <c r="O151" s="225" t="s">
        <v>328</v>
      </c>
      <c r="P151" s="225" t="s">
        <v>328</v>
      </c>
      <c r="Q151" s="10" t="s">
        <v>248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225" t="s">
        <v>326</v>
      </c>
      <c r="K152" s="225" t="s">
        <v>19</v>
      </c>
      <c r="L152" s="225" t="s">
        <v>19</v>
      </c>
      <c r="M152" s="10" t="s">
        <v>4</v>
      </c>
      <c r="N152" s="225" t="s">
        <v>251</v>
      </c>
      <c r="O152" s="225" t="s">
        <v>336</v>
      </c>
      <c r="P152" s="225" t="s">
        <v>336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225" t="s">
        <v>328</v>
      </c>
      <c r="K153" s="225" t="s">
        <v>4</v>
      </c>
      <c r="L153" s="225" t="s">
        <v>4</v>
      </c>
      <c r="M153" s="10" t="s">
        <v>233</v>
      </c>
      <c r="N153" s="225" t="s">
        <v>283</v>
      </c>
      <c r="O153" s="225" t="s">
        <v>333</v>
      </c>
      <c r="P153" s="225" t="s">
        <v>333</v>
      </c>
      <c r="Q153" s="10" t="s">
        <v>333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225" t="s">
        <v>329</v>
      </c>
      <c r="K154" s="225" t="s">
        <v>31</v>
      </c>
      <c r="L154" s="225" t="s">
        <v>31</v>
      </c>
      <c r="M154" s="10" t="s">
        <v>236</v>
      </c>
      <c r="N154" s="225" t="s">
        <v>325</v>
      </c>
      <c r="O154" s="225" t="s">
        <v>251</v>
      </c>
      <c r="P154" s="225" t="s">
        <v>251</v>
      </c>
      <c r="Q154" s="10" t="s">
        <v>251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225" t="s">
        <v>332</v>
      </c>
      <c r="K155" s="225" t="s">
        <v>37</v>
      </c>
      <c r="L155" s="225" t="s">
        <v>37</v>
      </c>
      <c r="M155" s="10" t="s">
        <v>29</v>
      </c>
      <c r="N155" s="225" t="s">
        <v>337</v>
      </c>
      <c r="O155" s="225" t="s">
        <v>283</v>
      </c>
      <c r="P155" s="225" t="s">
        <v>283</v>
      </c>
      <c r="Q155" s="10" t="s">
        <v>283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225" t="s">
        <v>333</v>
      </c>
      <c r="K156" s="225" t="s">
        <v>20</v>
      </c>
      <c r="L156" s="225" t="s">
        <v>20</v>
      </c>
      <c r="M156" s="10" t="s">
        <v>19</v>
      </c>
      <c r="N156" s="225" t="s">
        <v>233</v>
      </c>
      <c r="O156" s="225" t="s">
        <v>325</v>
      </c>
      <c r="P156" s="225" t="s">
        <v>325</v>
      </c>
      <c r="Q156" s="10" t="s">
        <v>325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225" t="s">
        <v>334</v>
      </c>
      <c r="K157" s="225" t="s">
        <v>328</v>
      </c>
      <c r="L157" s="225" t="s">
        <v>328</v>
      </c>
      <c r="M157" s="10" t="s">
        <v>31</v>
      </c>
      <c r="N157" s="225" t="s">
        <v>236</v>
      </c>
      <c r="O157" s="225" t="s">
        <v>337</v>
      </c>
      <c r="P157" s="225" t="s">
        <v>337</v>
      </c>
      <c r="Q157" s="10" t="s">
        <v>337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225" t="s">
        <v>335</v>
      </c>
      <c r="K158" s="225" t="s">
        <v>333</v>
      </c>
      <c r="L158" s="225" t="s">
        <v>333</v>
      </c>
      <c r="M158" s="10" t="s">
        <v>20</v>
      </c>
      <c r="N158" s="225" t="s">
        <v>19</v>
      </c>
      <c r="O158" s="225" t="s">
        <v>233</v>
      </c>
      <c r="P158" s="225" t="s">
        <v>233</v>
      </c>
      <c r="Q158" s="10" t="s">
        <v>233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225" t="s">
        <v>336</v>
      </c>
      <c r="K159" s="225" t="s">
        <v>336</v>
      </c>
      <c r="L159" s="225" t="s">
        <v>336</v>
      </c>
      <c r="M159" s="10" t="s">
        <v>328</v>
      </c>
      <c r="N159" s="225" t="s">
        <v>20</v>
      </c>
      <c r="O159" s="225" t="s">
        <v>236</v>
      </c>
      <c r="P159" s="225" t="s">
        <v>236</v>
      </c>
      <c r="Q159" s="10" t="s">
        <v>236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225" t="s">
        <v>337</v>
      </c>
      <c r="K160" s="225" t="s">
        <v>337</v>
      </c>
      <c r="L160" s="225" t="s">
        <v>337</v>
      </c>
      <c r="M160" s="10" t="s">
        <v>336</v>
      </c>
      <c r="N160" s="225" t="s">
        <v>328</v>
      </c>
      <c r="O160" s="225" t="s">
        <v>19</v>
      </c>
      <c r="P160" s="225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225" t="s">
        <v>339</v>
      </c>
      <c r="K161" s="225" t="s">
        <v>339</v>
      </c>
      <c r="L161" s="225" t="s">
        <v>339</v>
      </c>
      <c r="M161" s="10" t="s">
        <v>339</v>
      </c>
      <c r="N161" s="225" t="s">
        <v>339</v>
      </c>
      <c r="O161" s="225" t="s">
        <v>20</v>
      </c>
      <c r="P161" s="225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220" t="s">
        <v>181</v>
      </c>
      <c r="B1" s="215" t="s">
        <v>172</v>
      </c>
    </row>
    <row r="2" spans="1:3" x14ac:dyDescent="0.2">
      <c r="A2" s="221" t="s">
        <v>1</v>
      </c>
      <c r="B2" s="222">
        <v>1</v>
      </c>
      <c r="C2" s="84"/>
    </row>
    <row r="3" spans="1:3" x14ac:dyDescent="0.2">
      <c r="A3" s="221" t="s">
        <v>6</v>
      </c>
      <c r="B3" s="222">
        <v>2</v>
      </c>
      <c r="C3" s="84"/>
    </row>
    <row r="4" spans="1:3" x14ac:dyDescent="0.2">
      <c r="A4" s="221" t="s">
        <v>3</v>
      </c>
      <c r="B4" s="222">
        <v>3</v>
      </c>
      <c r="C4" s="84"/>
    </row>
    <row r="5" spans="1:3" x14ac:dyDescent="0.2">
      <c r="A5" s="221" t="s">
        <v>233</v>
      </c>
      <c r="B5" s="222">
        <v>4</v>
      </c>
      <c r="C5" s="84"/>
    </row>
    <row r="6" spans="1:3" x14ac:dyDescent="0.2">
      <c r="A6" s="221" t="s">
        <v>12</v>
      </c>
      <c r="B6" s="222">
        <v>5</v>
      </c>
      <c r="C6" s="84"/>
    </row>
    <row r="7" spans="1:3" x14ac:dyDescent="0.2">
      <c r="A7" s="221" t="s">
        <v>38</v>
      </c>
      <c r="B7" s="222">
        <v>6</v>
      </c>
      <c r="C7" s="84"/>
    </row>
    <row r="8" spans="1:3" x14ac:dyDescent="0.2">
      <c r="A8" s="221" t="s">
        <v>234</v>
      </c>
      <c r="B8" s="222">
        <v>7</v>
      </c>
      <c r="C8" s="84"/>
    </row>
    <row r="9" spans="1:3" x14ac:dyDescent="0.2">
      <c r="A9" s="221" t="s">
        <v>24</v>
      </c>
      <c r="B9" s="222">
        <v>8</v>
      </c>
      <c r="C9" s="84"/>
    </row>
    <row r="10" spans="1:3" x14ac:dyDescent="0.2">
      <c r="A10" s="221" t="s">
        <v>13</v>
      </c>
      <c r="B10" s="222">
        <v>9</v>
      </c>
      <c r="C10" s="84"/>
    </row>
    <row r="11" spans="1:3" x14ac:dyDescent="0.2">
      <c r="A11" s="221" t="s">
        <v>235</v>
      </c>
      <c r="B11" s="222">
        <v>10</v>
      </c>
      <c r="C11" s="84"/>
    </row>
    <row r="12" spans="1:3" x14ac:dyDescent="0.2">
      <c r="A12" s="221" t="s">
        <v>10</v>
      </c>
      <c r="B12" s="222">
        <v>11</v>
      </c>
      <c r="C12" s="84"/>
    </row>
    <row r="13" spans="1:3" x14ac:dyDescent="0.2">
      <c r="A13" s="221" t="s">
        <v>2</v>
      </c>
      <c r="B13" s="222">
        <v>12</v>
      </c>
      <c r="C13" s="84"/>
    </row>
    <row r="14" spans="1:3" x14ac:dyDescent="0.2">
      <c r="A14" s="221" t="s">
        <v>15</v>
      </c>
      <c r="B14" s="222">
        <v>13</v>
      </c>
      <c r="C14" s="84"/>
    </row>
    <row r="15" spans="1:3" x14ac:dyDescent="0.2">
      <c r="A15" s="221" t="s">
        <v>16</v>
      </c>
      <c r="B15" s="222">
        <v>14</v>
      </c>
      <c r="C15" s="84"/>
    </row>
    <row r="16" spans="1:3" x14ac:dyDescent="0.2">
      <c r="A16" s="221" t="s">
        <v>236</v>
      </c>
      <c r="B16" s="222">
        <v>15</v>
      </c>
      <c r="C16" s="84"/>
    </row>
    <row r="17" spans="1:3" x14ac:dyDescent="0.2">
      <c r="A17" s="221" t="s">
        <v>22</v>
      </c>
      <c r="B17" s="222">
        <v>16</v>
      </c>
      <c r="C17" s="84"/>
    </row>
    <row r="18" spans="1:3" x14ac:dyDescent="0.2">
      <c r="A18" s="221" t="s">
        <v>21</v>
      </c>
      <c r="B18" s="222">
        <v>17</v>
      </c>
      <c r="C18" s="84"/>
    </row>
    <row r="19" spans="1:3" x14ac:dyDescent="0.2">
      <c r="A19" s="221" t="s">
        <v>32</v>
      </c>
      <c r="B19" s="222">
        <v>18</v>
      </c>
      <c r="C19" s="84"/>
    </row>
    <row r="20" spans="1:3" x14ac:dyDescent="0.2">
      <c r="A20" s="221" t="s">
        <v>237</v>
      </c>
      <c r="B20" s="222">
        <v>19</v>
      </c>
      <c r="C20" s="84"/>
    </row>
    <row r="21" spans="1:3" x14ac:dyDescent="0.2">
      <c r="A21" s="221" t="s">
        <v>183</v>
      </c>
      <c r="B21" s="222">
        <v>20</v>
      </c>
      <c r="C21" s="84"/>
    </row>
    <row r="22" spans="1:3" x14ac:dyDescent="0.2">
      <c r="A22" s="221" t="s">
        <v>238</v>
      </c>
      <c r="B22" s="222">
        <v>21</v>
      </c>
      <c r="C22" s="84"/>
    </row>
    <row r="23" spans="1:3" x14ac:dyDescent="0.2">
      <c r="A23" s="221" t="s">
        <v>239</v>
      </c>
      <c r="B23" s="222">
        <v>22</v>
      </c>
      <c r="C23" s="84"/>
    </row>
    <row r="24" spans="1:3" x14ac:dyDescent="0.2">
      <c r="A24" s="221" t="s">
        <v>240</v>
      </c>
      <c r="B24" s="222">
        <v>23</v>
      </c>
      <c r="C24" s="84"/>
    </row>
    <row r="25" spans="1:3" x14ac:dyDescent="0.2">
      <c r="A25" s="221" t="s">
        <v>226</v>
      </c>
      <c r="B25" s="222">
        <v>24</v>
      </c>
      <c r="C25" s="84"/>
    </row>
    <row r="26" spans="1:3" x14ac:dyDescent="0.2">
      <c r="A26" s="221" t="s">
        <v>11</v>
      </c>
      <c r="B26" s="222">
        <v>25</v>
      </c>
      <c r="C26" s="84"/>
    </row>
    <row r="27" spans="1:3" x14ac:dyDescent="0.2">
      <c r="A27" s="221" t="s">
        <v>241</v>
      </c>
      <c r="B27" s="222">
        <v>26</v>
      </c>
      <c r="C27" s="84"/>
    </row>
    <row r="28" spans="1:3" x14ac:dyDescent="0.2">
      <c r="A28" s="221" t="s">
        <v>27</v>
      </c>
      <c r="B28" s="222">
        <v>27</v>
      </c>
      <c r="C28" s="84"/>
    </row>
    <row r="29" spans="1:3" x14ac:dyDescent="0.2">
      <c r="A29" s="221" t="s">
        <v>29</v>
      </c>
      <c r="B29" s="222">
        <v>28</v>
      </c>
      <c r="C29" s="84"/>
    </row>
    <row r="30" spans="1:3" x14ac:dyDescent="0.2">
      <c r="A30" s="221" t="s">
        <v>5</v>
      </c>
      <c r="B30" s="222">
        <v>29</v>
      </c>
      <c r="C30" s="84"/>
    </row>
    <row r="31" spans="1:3" x14ac:dyDescent="0.2">
      <c r="A31" s="221" t="s">
        <v>311</v>
      </c>
      <c r="B31" s="222">
        <v>30</v>
      </c>
      <c r="C31" s="84"/>
    </row>
    <row r="32" spans="1:3" x14ac:dyDescent="0.2">
      <c r="A32" s="221" t="s">
        <v>17</v>
      </c>
      <c r="B32" s="222">
        <v>31</v>
      </c>
      <c r="C32" s="84"/>
    </row>
    <row r="33" spans="1:3" x14ac:dyDescent="0.2">
      <c r="A33" s="221" t="s">
        <v>7</v>
      </c>
      <c r="B33" s="222">
        <v>32</v>
      </c>
      <c r="C33" s="84"/>
    </row>
    <row r="34" spans="1:3" x14ac:dyDescent="0.2">
      <c r="A34" s="221" t="s">
        <v>242</v>
      </c>
      <c r="B34" s="222">
        <v>33</v>
      </c>
      <c r="C34" s="84"/>
    </row>
    <row r="35" spans="1:3" x14ac:dyDescent="0.2">
      <c r="A35" s="221" t="s">
        <v>243</v>
      </c>
      <c r="B35" s="222">
        <v>34</v>
      </c>
      <c r="C35" s="84"/>
    </row>
    <row r="36" spans="1:3" x14ac:dyDescent="0.2">
      <c r="A36" s="221" t="s">
        <v>244</v>
      </c>
      <c r="B36" s="222">
        <v>35</v>
      </c>
      <c r="C36" s="84"/>
    </row>
    <row r="37" spans="1:3" x14ac:dyDescent="0.2">
      <c r="A37" s="221" t="s">
        <v>41</v>
      </c>
      <c r="B37" s="222">
        <v>36</v>
      </c>
      <c r="C37" s="84"/>
    </row>
    <row r="38" spans="1:3" x14ac:dyDescent="0.2">
      <c r="A38" s="221" t="s">
        <v>245</v>
      </c>
      <c r="B38" s="222">
        <v>37</v>
      </c>
      <c r="C38" s="84"/>
    </row>
    <row r="39" spans="1:3" x14ac:dyDescent="0.2">
      <c r="A39" s="221" t="s">
        <v>246</v>
      </c>
      <c r="B39" s="222">
        <v>38</v>
      </c>
      <c r="C39" s="84"/>
    </row>
    <row r="40" spans="1:3" x14ac:dyDescent="0.2">
      <c r="A40" s="221" t="s">
        <v>19</v>
      </c>
      <c r="B40" s="222">
        <v>39</v>
      </c>
      <c r="C40" s="84"/>
    </row>
    <row r="41" spans="1:3" x14ac:dyDescent="0.2">
      <c r="A41" s="221" t="s">
        <v>26</v>
      </c>
      <c r="B41" s="222">
        <v>40</v>
      </c>
      <c r="C41" s="84"/>
    </row>
    <row r="42" spans="1:3" x14ac:dyDescent="0.2">
      <c r="A42" s="221" t="s">
        <v>4</v>
      </c>
      <c r="B42" s="222">
        <v>41</v>
      </c>
      <c r="C42" s="84"/>
    </row>
    <row r="43" spans="1:3" x14ac:dyDescent="0.2">
      <c r="A43" s="221" t="s">
        <v>31</v>
      </c>
      <c r="B43" s="222">
        <v>42</v>
      </c>
      <c r="C43" s="84"/>
    </row>
    <row r="44" spans="1:3" x14ac:dyDescent="0.2">
      <c r="A44" s="221" t="s">
        <v>25</v>
      </c>
      <c r="B44" s="222">
        <v>43</v>
      </c>
      <c r="C44" s="84"/>
    </row>
    <row r="45" spans="1:3" x14ac:dyDescent="0.2">
      <c r="A45" s="221" t="s">
        <v>247</v>
      </c>
      <c r="B45" s="222">
        <v>44</v>
      </c>
      <c r="C45" s="84"/>
    </row>
    <row r="46" spans="1:3" x14ac:dyDescent="0.2">
      <c r="A46" s="221" t="s">
        <v>40</v>
      </c>
      <c r="B46" s="222">
        <v>45</v>
      </c>
      <c r="C46" s="84"/>
    </row>
    <row r="47" spans="1:3" x14ac:dyDescent="0.2">
      <c r="A47" s="221" t="s">
        <v>248</v>
      </c>
      <c r="B47" s="222">
        <v>46</v>
      </c>
      <c r="C47" s="84"/>
    </row>
    <row r="48" spans="1:3" x14ac:dyDescent="0.2">
      <c r="A48" s="221" t="s">
        <v>30</v>
      </c>
      <c r="B48" s="222">
        <v>47</v>
      </c>
      <c r="C48" s="84"/>
    </row>
    <row r="49" spans="1:3" x14ac:dyDescent="0.2">
      <c r="A49" s="221" t="s">
        <v>249</v>
      </c>
      <c r="B49" s="222">
        <v>48</v>
      </c>
      <c r="C49" s="84"/>
    </row>
    <row r="50" spans="1:3" x14ac:dyDescent="0.2">
      <c r="A50" s="221" t="s">
        <v>28</v>
      </c>
      <c r="B50" s="222">
        <v>49</v>
      </c>
      <c r="C50" s="84"/>
    </row>
    <row r="51" spans="1:3" x14ac:dyDescent="0.2">
      <c r="A51" s="221" t="s">
        <v>37</v>
      </c>
      <c r="B51" s="222">
        <v>50</v>
      </c>
      <c r="C51" s="84"/>
    </row>
    <row r="52" spans="1:3" x14ac:dyDescent="0.2">
      <c r="A52" s="221" t="s">
        <v>18</v>
      </c>
      <c r="B52" s="222">
        <v>51</v>
      </c>
      <c r="C52" s="84"/>
    </row>
    <row r="53" spans="1:3" x14ac:dyDescent="0.2">
      <c r="A53" s="221" t="s">
        <v>23</v>
      </c>
      <c r="B53" s="222">
        <v>52</v>
      </c>
      <c r="C53" s="84"/>
    </row>
    <row r="54" spans="1:3" x14ac:dyDescent="0.2">
      <c r="A54" s="221" t="s">
        <v>39</v>
      </c>
      <c r="B54" s="222">
        <v>53</v>
      </c>
      <c r="C54" s="84"/>
    </row>
    <row r="55" spans="1:3" x14ac:dyDescent="0.2">
      <c r="A55" s="221" t="s">
        <v>14</v>
      </c>
      <c r="B55" s="222">
        <v>54</v>
      </c>
      <c r="C55" s="84"/>
    </row>
    <row r="56" spans="1:3" x14ac:dyDescent="0.2">
      <c r="A56" s="221" t="s">
        <v>9</v>
      </c>
      <c r="B56" s="222">
        <v>55</v>
      </c>
      <c r="C56" s="84"/>
    </row>
    <row r="57" spans="1:3" x14ac:dyDescent="0.2">
      <c r="A57" s="221" t="s">
        <v>8</v>
      </c>
      <c r="B57" s="222">
        <v>56</v>
      </c>
      <c r="C57" s="84"/>
    </row>
    <row r="58" spans="1:3" x14ac:dyDescent="0.2">
      <c r="A58" s="221" t="s">
        <v>250</v>
      </c>
      <c r="B58" s="222">
        <v>57</v>
      </c>
      <c r="C58" s="84"/>
    </row>
    <row r="59" spans="1:3" x14ac:dyDescent="0.2">
      <c r="A59" s="221" t="s">
        <v>34</v>
      </c>
      <c r="B59" s="222">
        <v>58</v>
      </c>
      <c r="C59" s="84"/>
    </row>
    <row r="60" spans="1:3" x14ac:dyDescent="0.2">
      <c r="A60" s="221" t="s">
        <v>35</v>
      </c>
      <c r="B60" s="222">
        <v>59</v>
      </c>
      <c r="C60" s="84"/>
    </row>
    <row r="61" spans="1:3" x14ac:dyDescent="0.2">
      <c r="A61" s="221" t="s">
        <v>20</v>
      </c>
      <c r="B61" s="222">
        <v>60</v>
      </c>
      <c r="C61" s="84"/>
    </row>
    <row r="62" spans="1:3" x14ac:dyDescent="0.2">
      <c r="A62" s="221" t="s">
        <v>251</v>
      </c>
      <c r="B62" s="222">
        <v>61</v>
      </c>
      <c r="C62" s="84"/>
    </row>
    <row r="63" spans="1:3" x14ac:dyDescent="0.2">
      <c r="A63" s="221" t="s">
        <v>33</v>
      </c>
      <c r="B63" s="222">
        <v>62</v>
      </c>
      <c r="C63" s="84"/>
    </row>
    <row r="64" spans="1:3" x14ac:dyDescent="0.2">
      <c r="A64" s="221" t="s">
        <v>52</v>
      </c>
      <c r="B64" s="222">
        <v>63</v>
      </c>
      <c r="C64" s="84"/>
    </row>
    <row r="65" spans="1:3" x14ac:dyDescent="0.2">
      <c r="A65" s="221" t="s">
        <v>36</v>
      </c>
      <c r="B65" s="222">
        <v>64</v>
      </c>
      <c r="C65" s="84"/>
    </row>
    <row r="66" spans="1:3" x14ac:dyDescent="0.2">
      <c r="A66" s="221" t="s">
        <v>283</v>
      </c>
      <c r="B66" s="222">
        <v>65</v>
      </c>
      <c r="C66" s="84"/>
    </row>
    <row r="67" spans="1:3" x14ac:dyDescent="0.2">
      <c r="A67" s="221" t="s">
        <v>323</v>
      </c>
      <c r="B67" s="222">
        <v>66</v>
      </c>
      <c r="C67" s="84"/>
    </row>
    <row r="68" spans="1:3" x14ac:dyDescent="0.2">
      <c r="A68" s="221" t="s">
        <v>324</v>
      </c>
      <c r="B68" s="222">
        <v>67</v>
      </c>
      <c r="C68" s="84"/>
    </row>
    <row r="69" spans="1:3" x14ac:dyDescent="0.2">
      <c r="A69" s="221" t="s">
        <v>325</v>
      </c>
      <c r="B69" s="222">
        <v>68</v>
      </c>
      <c r="C69" s="84"/>
    </row>
    <row r="70" spans="1:3" x14ac:dyDescent="0.2">
      <c r="A70" s="221" t="s">
        <v>326</v>
      </c>
      <c r="B70" s="222">
        <v>69</v>
      </c>
      <c r="C70" s="84"/>
    </row>
    <row r="71" spans="1:3" x14ac:dyDescent="0.2">
      <c r="A71" s="221" t="s">
        <v>327</v>
      </c>
      <c r="B71" s="222">
        <v>70</v>
      </c>
      <c r="C71" s="84"/>
    </row>
    <row r="72" spans="1:3" x14ac:dyDescent="0.2">
      <c r="A72" s="221" t="s">
        <v>328</v>
      </c>
      <c r="B72" s="222">
        <v>71</v>
      </c>
      <c r="C72" s="84"/>
    </row>
    <row r="73" spans="1:3" x14ac:dyDescent="0.2">
      <c r="A73" s="221" t="s">
        <v>329</v>
      </c>
      <c r="B73" s="222">
        <v>72</v>
      </c>
      <c r="C73" s="84"/>
    </row>
    <row r="74" spans="1:3" x14ac:dyDescent="0.2">
      <c r="A74" s="221" t="s">
        <v>332</v>
      </c>
      <c r="B74" s="222">
        <v>73</v>
      </c>
      <c r="C74" s="84"/>
    </row>
    <row r="75" spans="1:3" x14ac:dyDescent="0.2">
      <c r="A75" s="221" t="s">
        <v>333</v>
      </c>
      <c r="B75" s="222">
        <v>74</v>
      </c>
      <c r="C75" s="84"/>
    </row>
    <row r="76" spans="1:3" x14ac:dyDescent="0.2">
      <c r="A76" s="221" t="s">
        <v>334</v>
      </c>
      <c r="B76" s="222">
        <v>75</v>
      </c>
      <c r="C76" s="84"/>
    </row>
    <row r="77" spans="1:3" x14ac:dyDescent="0.2">
      <c r="A77" s="221" t="s">
        <v>335</v>
      </c>
      <c r="B77" s="222">
        <v>76</v>
      </c>
      <c r="C77" s="84"/>
    </row>
    <row r="78" spans="1:3" x14ac:dyDescent="0.2">
      <c r="A78" s="221" t="s">
        <v>336</v>
      </c>
      <c r="B78" s="222">
        <v>77</v>
      </c>
      <c r="C78" s="84"/>
    </row>
    <row r="79" spans="1:3" x14ac:dyDescent="0.2">
      <c r="A79" s="221" t="s">
        <v>337</v>
      </c>
      <c r="B79" s="222">
        <v>78</v>
      </c>
      <c r="C79" s="84"/>
    </row>
    <row r="80" spans="1:3" ht="13.5" thickBot="1" x14ac:dyDescent="0.25">
      <c r="A80" s="223" t="s">
        <v>339</v>
      </c>
      <c r="B80" s="224">
        <v>79</v>
      </c>
      <c r="C80" s="84"/>
    </row>
    <row r="81" spans="1:3" ht="15.75" thickBot="1" x14ac:dyDescent="0.25">
      <c r="A81" s="192" t="s">
        <v>338</v>
      </c>
      <c r="B81" s="202">
        <f>COUNTA(A2:A80)</f>
        <v>79</v>
      </c>
      <c r="C81" s="84"/>
    </row>
    <row r="82" spans="1:3" x14ac:dyDescent="0.2">
      <c r="B82" s="203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200"/>
      <c r="B102" s="201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7"/>
  <sheetViews>
    <sheetView topLeftCell="A16" zoomScale="90" zoomScaleNormal="90" workbookViewId="0">
      <selection activeCell="B60" sqref="B60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214" t="s">
        <v>281</v>
      </c>
      <c r="B1" s="215" t="s">
        <v>282</v>
      </c>
    </row>
    <row r="2" spans="1:2" x14ac:dyDescent="0.2">
      <c r="A2" s="216" t="s">
        <v>254</v>
      </c>
      <c r="B2" s="217">
        <v>30</v>
      </c>
    </row>
    <row r="3" spans="1:2" x14ac:dyDescent="0.2">
      <c r="A3" s="216" t="s">
        <v>255</v>
      </c>
      <c r="B3" s="217">
        <v>30</v>
      </c>
    </row>
    <row r="4" spans="1:2" x14ac:dyDescent="0.2">
      <c r="A4" s="216" t="s">
        <v>256</v>
      </c>
      <c r="B4" s="217">
        <v>30</v>
      </c>
    </row>
    <row r="5" spans="1:2" x14ac:dyDescent="0.2">
      <c r="A5" s="216" t="s">
        <v>257</v>
      </c>
      <c r="B5" s="217">
        <v>30</v>
      </c>
    </row>
    <row r="6" spans="1:2" x14ac:dyDescent="0.2">
      <c r="A6" s="216" t="s">
        <v>280</v>
      </c>
      <c r="B6" s="217">
        <v>30</v>
      </c>
    </row>
    <row r="7" spans="1:2" x14ac:dyDescent="0.2">
      <c r="A7" s="216" t="s">
        <v>258</v>
      </c>
      <c r="B7" s="217">
        <v>30</v>
      </c>
    </row>
    <row r="8" spans="1:2" x14ac:dyDescent="0.2">
      <c r="A8" s="216" t="s">
        <v>259</v>
      </c>
      <c r="B8" s="217">
        <v>30</v>
      </c>
    </row>
    <row r="9" spans="1:2" x14ac:dyDescent="0.2">
      <c r="A9" s="216" t="s">
        <v>260</v>
      </c>
      <c r="B9" s="217">
        <v>30</v>
      </c>
    </row>
    <row r="10" spans="1:2" x14ac:dyDescent="0.2">
      <c r="A10" s="216" t="s">
        <v>261</v>
      </c>
      <c r="B10" s="217">
        <v>30</v>
      </c>
    </row>
    <row r="11" spans="1:2" x14ac:dyDescent="0.2">
      <c r="A11" s="216" t="s">
        <v>262</v>
      </c>
      <c r="B11" s="217">
        <v>30</v>
      </c>
    </row>
    <row r="12" spans="1:2" x14ac:dyDescent="0.2">
      <c r="A12" s="216" t="s">
        <v>263</v>
      </c>
      <c r="B12" s="217">
        <v>30</v>
      </c>
    </row>
    <row r="13" spans="1:2" x14ac:dyDescent="0.2">
      <c r="A13" s="216" t="s">
        <v>264</v>
      </c>
      <c r="B13" s="217">
        <v>30</v>
      </c>
    </row>
    <row r="14" spans="1:2" x14ac:dyDescent="0.2">
      <c r="A14" s="216" t="s">
        <v>265</v>
      </c>
      <c r="B14" s="217">
        <v>30</v>
      </c>
    </row>
    <row r="15" spans="1:2" x14ac:dyDescent="0.2">
      <c r="A15" s="216" t="s">
        <v>284</v>
      </c>
      <c r="B15" s="217">
        <v>20</v>
      </c>
    </row>
    <row r="16" spans="1:2" x14ac:dyDescent="0.2">
      <c r="A16" s="216" t="s">
        <v>285</v>
      </c>
      <c r="B16" s="217">
        <v>20</v>
      </c>
    </row>
    <row r="17" spans="1:2" x14ac:dyDescent="0.2">
      <c r="A17" s="216" t="s">
        <v>286</v>
      </c>
      <c r="B17" s="217">
        <v>20</v>
      </c>
    </row>
    <row r="18" spans="1:2" x14ac:dyDescent="0.2">
      <c r="A18" s="216" t="s">
        <v>287</v>
      </c>
      <c r="B18" s="217">
        <v>20</v>
      </c>
    </row>
    <row r="19" spans="1:2" x14ac:dyDescent="0.2">
      <c r="A19" s="216" t="s">
        <v>288</v>
      </c>
      <c r="B19" s="217">
        <v>20</v>
      </c>
    </row>
    <row r="20" spans="1:2" x14ac:dyDescent="0.2">
      <c r="A20" s="216" t="s">
        <v>289</v>
      </c>
      <c r="B20" s="217">
        <v>20</v>
      </c>
    </row>
    <row r="21" spans="1:2" x14ac:dyDescent="0.2">
      <c r="A21" s="216" t="s">
        <v>290</v>
      </c>
      <c r="B21" s="217">
        <v>20</v>
      </c>
    </row>
    <row r="22" spans="1:2" x14ac:dyDescent="0.2">
      <c r="A22" s="216" t="s">
        <v>291</v>
      </c>
      <c r="B22" s="217">
        <v>20</v>
      </c>
    </row>
    <row r="23" spans="1:2" x14ac:dyDescent="0.2">
      <c r="A23" s="216" t="s">
        <v>292</v>
      </c>
      <c r="B23" s="217">
        <v>20</v>
      </c>
    </row>
    <row r="24" spans="1:2" x14ac:dyDescent="0.2">
      <c r="A24" s="216" t="s">
        <v>293</v>
      </c>
      <c r="B24" s="217">
        <v>20</v>
      </c>
    </row>
    <row r="25" spans="1:2" x14ac:dyDescent="0.2">
      <c r="A25" s="216" t="s">
        <v>294</v>
      </c>
      <c r="B25" s="217">
        <v>20</v>
      </c>
    </row>
    <row r="26" spans="1:2" x14ac:dyDescent="0.2">
      <c r="A26" s="216" t="s">
        <v>295</v>
      </c>
      <c r="B26" s="217">
        <v>20</v>
      </c>
    </row>
    <row r="27" spans="1:2" x14ac:dyDescent="0.2">
      <c r="A27" s="216" t="s">
        <v>296</v>
      </c>
      <c r="B27" s="217">
        <v>20</v>
      </c>
    </row>
    <row r="28" spans="1:2" x14ac:dyDescent="0.2">
      <c r="A28" s="216" t="s">
        <v>266</v>
      </c>
      <c r="B28" s="217">
        <v>20</v>
      </c>
    </row>
    <row r="29" spans="1:2" x14ac:dyDescent="0.2">
      <c r="A29" s="216" t="s">
        <v>267</v>
      </c>
      <c r="B29" s="217">
        <v>20</v>
      </c>
    </row>
    <row r="30" spans="1:2" x14ac:dyDescent="0.2">
      <c r="A30" s="216" t="s">
        <v>268</v>
      </c>
      <c r="B30" s="217">
        <v>20</v>
      </c>
    </row>
    <row r="31" spans="1:2" x14ac:dyDescent="0.2">
      <c r="A31" s="216" t="s">
        <v>269</v>
      </c>
      <c r="B31" s="217">
        <v>20</v>
      </c>
    </row>
    <row r="32" spans="1:2" x14ac:dyDescent="0.2">
      <c r="A32" s="216" t="s">
        <v>270</v>
      </c>
      <c r="B32" s="217">
        <v>20</v>
      </c>
    </row>
    <row r="33" spans="1:2" x14ac:dyDescent="0.2">
      <c r="A33" s="216" t="s">
        <v>271</v>
      </c>
      <c r="B33" s="217">
        <v>20</v>
      </c>
    </row>
    <row r="34" spans="1:2" x14ac:dyDescent="0.2">
      <c r="A34" s="216" t="s">
        <v>272</v>
      </c>
      <c r="B34" s="217">
        <v>20</v>
      </c>
    </row>
    <row r="35" spans="1:2" x14ac:dyDescent="0.2">
      <c r="A35" s="216" t="s">
        <v>273</v>
      </c>
      <c r="B35" s="217">
        <v>20</v>
      </c>
    </row>
    <row r="36" spans="1:2" x14ac:dyDescent="0.2">
      <c r="A36" s="216" t="s">
        <v>274</v>
      </c>
      <c r="B36" s="217">
        <v>20</v>
      </c>
    </row>
    <row r="37" spans="1:2" x14ac:dyDescent="0.2">
      <c r="A37" s="216" t="s">
        <v>275</v>
      </c>
      <c r="B37" s="217">
        <v>20</v>
      </c>
    </row>
    <row r="38" spans="1:2" x14ac:dyDescent="0.2">
      <c r="A38" s="216" t="s">
        <v>276</v>
      </c>
      <c r="B38" s="217">
        <v>20</v>
      </c>
    </row>
    <row r="39" spans="1:2" x14ac:dyDescent="0.2">
      <c r="A39" s="216" t="s">
        <v>279</v>
      </c>
      <c r="B39" s="217">
        <v>20</v>
      </c>
    </row>
    <row r="40" spans="1:2" x14ac:dyDescent="0.2">
      <c r="A40" s="216" t="s">
        <v>277</v>
      </c>
      <c r="B40" s="217">
        <v>20</v>
      </c>
    </row>
    <row r="41" spans="1:2" x14ac:dyDescent="0.2">
      <c r="A41" s="216" t="s">
        <v>278</v>
      </c>
      <c r="B41" s="217">
        <v>20</v>
      </c>
    </row>
    <row r="42" spans="1:2" x14ac:dyDescent="0.2">
      <c r="A42" s="216" t="s">
        <v>297</v>
      </c>
      <c r="B42" s="217">
        <v>30</v>
      </c>
    </row>
    <row r="43" spans="1:2" x14ac:dyDescent="0.2">
      <c r="A43" s="216" t="s">
        <v>298</v>
      </c>
      <c r="B43" s="217">
        <v>30</v>
      </c>
    </row>
    <row r="44" spans="1:2" x14ac:dyDescent="0.2">
      <c r="A44" s="216" t="s">
        <v>299</v>
      </c>
      <c r="B44" s="217">
        <v>30</v>
      </c>
    </row>
    <row r="45" spans="1:2" x14ac:dyDescent="0.2">
      <c r="A45" s="216" t="s">
        <v>300</v>
      </c>
      <c r="B45" s="217">
        <v>30</v>
      </c>
    </row>
    <row r="46" spans="1:2" x14ac:dyDescent="0.2">
      <c r="A46" s="216" t="s">
        <v>301</v>
      </c>
      <c r="B46" s="217">
        <v>30</v>
      </c>
    </row>
    <row r="47" spans="1:2" x14ac:dyDescent="0.2">
      <c r="A47" s="216" t="s">
        <v>302</v>
      </c>
      <c r="B47" s="217">
        <v>30</v>
      </c>
    </row>
    <row r="48" spans="1:2" x14ac:dyDescent="0.2">
      <c r="A48" s="216" t="s">
        <v>303</v>
      </c>
      <c r="B48" s="217">
        <v>30</v>
      </c>
    </row>
    <row r="49" spans="1:2" x14ac:dyDescent="0.2">
      <c r="A49" s="216" t="s">
        <v>304</v>
      </c>
      <c r="B49" s="217">
        <v>30</v>
      </c>
    </row>
    <row r="50" spans="1:2" x14ac:dyDescent="0.2">
      <c r="A50" s="216" t="s">
        <v>305</v>
      </c>
      <c r="B50" s="217">
        <v>30</v>
      </c>
    </row>
    <row r="51" spans="1:2" x14ac:dyDescent="0.2">
      <c r="A51" s="216" t="s">
        <v>306</v>
      </c>
      <c r="B51" s="217">
        <v>30</v>
      </c>
    </row>
    <row r="52" spans="1:2" x14ac:dyDescent="0.2">
      <c r="A52" s="216" t="s">
        <v>307</v>
      </c>
      <c r="B52" s="217">
        <v>30</v>
      </c>
    </row>
    <row r="53" spans="1:2" x14ac:dyDescent="0.2">
      <c r="A53" s="216" t="s">
        <v>308</v>
      </c>
      <c r="B53" s="217">
        <v>30</v>
      </c>
    </row>
    <row r="54" spans="1:2" x14ac:dyDescent="0.2">
      <c r="A54" s="216" t="s">
        <v>309</v>
      </c>
      <c r="B54" s="217">
        <v>30</v>
      </c>
    </row>
    <row r="55" spans="1:2" ht="13.5" thickBot="1" x14ac:dyDescent="0.25">
      <c r="A55" s="218" t="s">
        <v>310</v>
      </c>
      <c r="B55" s="219">
        <v>30</v>
      </c>
    </row>
    <row r="56" spans="1:2" x14ac:dyDescent="0.2">
      <c r="A56" s="213" t="s">
        <v>343</v>
      </c>
      <c r="B56" s="79">
        <v>20</v>
      </c>
    </row>
    <row r="57" spans="1:2" x14ac:dyDescent="0.2">
      <c r="A57" s="213" t="s">
        <v>348</v>
      </c>
      <c r="B57" s="226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2022-10-05T09:30:32Z</dcterms:modified>
</cp:coreProperties>
</file>